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O:\!!!STAVEBNÍ AKCE 2024\Novostavba budovy P4\REALIZACE\01 VZ\STAVBA\dotazy a odpovědi uchazečů\ODPOVĚDI\14\"/>
    </mc:Choice>
  </mc:AlternateContent>
  <xr:revisionPtr revIDLastSave="0" documentId="13_ncr:1_{46D52359-0AA5-4CF9-BFF2-E7ADE20FE74F}" xr6:coauthVersionLast="36" xr6:coauthVersionMax="36" xr10:uidLastSave="{00000000-0000-0000-0000-000000000000}"/>
  <bookViews>
    <workbookView xWindow="0" yWindow="0" windowWidth="28800" windowHeight="12225" tabRatio="696" xr2:uid="{00000000-000D-0000-FFFF-FFFF00000000}"/>
  </bookViews>
  <sheets>
    <sheet name="Rekapitulace stavby" sheetId="1" r:id="rId1"/>
    <sheet name="D.1.1_2 - ASŘ+SKŘ soupis ..." sheetId="2" r:id="rId2"/>
    <sheet name="D.1.1_2 - ASŘ+SKŘ soupis ..._01" sheetId="3" r:id="rId3"/>
    <sheet name="D.2.1 - Chodníky, zpevněn..." sheetId="4" r:id="rId4"/>
    <sheet name="D.2.2 - Chodníky, zpevněn..." sheetId="5" r:id="rId5"/>
    <sheet name="D.2.3 - Přípojka a přelož..." sheetId="6" r:id="rId6"/>
    <sheet name="D.2.4 - Přípojka a přelož..." sheetId="7" r:id="rId7"/>
    <sheet name="D.2.5 - Přípojka NN" sheetId="8" r:id="rId8"/>
    <sheet name="D.2.6.a - Telefonní kabel..." sheetId="9" r:id="rId9"/>
    <sheet name="D.2.6.b - Optický kabel z..." sheetId="10" r:id="rId10"/>
    <sheet name="D.2.6.c - Optický kabel z..." sheetId="11" r:id="rId11"/>
    <sheet name="D.2.6.d - Optický kabel z..." sheetId="12" r:id="rId12"/>
    <sheet name="D.2.6.e - Napojení parkov..." sheetId="13" r:id="rId13"/>
    <sheet name="D.2.6.f - Přeložka SEK ME..." sheetId="14" r:id="rId14"/>
    <sheet name="D.2.6.g - Přemístění SEK ..." sheetId="15" r:id="rId15"/>
    <sheet name="D.2.8 - Doplnění a přelož..." sheetId="16" r:id="rId16"/>
    <sheet name="D.2.9 - Sadové úpravy" sheetId="17" r:id="rId17"/>
    <sheet name="D.2.10 - Přípojka a přelo..." sheetId="18" r:id="rId18"/>
    <sheet name="D.2.12 - Přípojka potrubn..." sheetId="19" r:id="rId19"/>
    <sheet name="VON.1 - Vedlejší a ostatn..." sheetId="20" r:id="rId20"/>
    <sheet name="Pokyny pro vyplnění" sheetId="21" r:id="rId21"/>
  </sheets>
  <definedNames>
    <definedName name="_xlnm._FilterDatabase" localSheetId="1" hidden="1">'D.1.1_2 - ASŘ+SKŘ soupis ...'!$C$93:$K$304</definedName>
    <definedName name="_xlnm._FilterDatabase" localSheetId="2" hidden="1">'D.1.1_2 - ASŘ+SKŘ soupis ..._01'!$C$103:$K$407</definedName>
    <definedName name="_xlnm._FilterDatabase" localSheetId="3" hidden="1">'D.2.1 - Chodníky, zpevněn...'!$C$90:$K$174</definedName>
    <definedName name="_xlnm._FilterDatabase" localSheetId="17" hidden="1">'D.2.10 - Přípojka a přelo...'!$C$89:$K$162</definedName>
    <definedName name="_xlnm._FilterDatabase" localSheetId="18" hidden="1">'D.2.12 - Přípojka potrubn...'!$C$99:$K$277</definedName>
    <definedName name="_xlnm._FilterDatabase" localSheetId="4" hidden="1">'D.2.2 - Chodníky, zpevněn...'!$C$88:$K$136</definedName>
    <definedName name="_xlnm._FilterDatabase" localSheetId="5" hidden="1">'D.2.3 - Přípojka a přelož...'!$C$108:$K$798</definedName>
    <definedName name="_xlnm._FilterDatabase" localSheetId="6" hidden="1">'D.2.4 - Přípojka a přelož...'!$C$101:$K$500</definedName>
    <definedName name="_xlnm._FilterDatabase" localSheetId="7" hidden="1">'D.2.5 - Přípojka NN'!$C$88:$K$157</definedName>
    <definedName name="_xlnm._FilterDatabase" localSheetId="8" hidden="1">'D.2.6.a - Telefonní kabel...'!$C$85:$K$219</definedName>
    <definedName name="_xlnm._FilterDatabase" localSheetId="9" hidden="1">'D.2.6.b - Optický kabel z...'!$C$85:$K$166</definedName>
    <definedName name="_xlnm._FilterDatabase" localSheetId="10" hidden="1">'D.2.6.c - Optický kabel z...'!$C$85:$K$177</definedName>
    <definedName name="_xlnm._FilterDatabase" localSheetId="11" hidden="1">'D.2.6.d - Optický kabel z...'!$C$85:$K$131</definedName>
    <definedName name="_xlnm._FilterDatabase" localSheetId="12" hidden="1">'D.2.6.e - Napojení parkov...'!$C$85:$K$245</definedName>
    <definedName name="_xlnm._FilterDatabase" localSheetId="13" hidden="1">'D.2.6.f - Přeložka SEK ME...'!$C$85:$K$151</definedName>
    <definedName name="_xlnm._FilterDatabase" localSheetId="14" hidden="1">'D.2.6.g - Přemístění SEK ...'!$C$85:$K$173</definedName>
    <definedName name="_xlnm._FilterDatabase" localSheetId="15" hidden="1">'D.2.8 - Doplnění a přelož...'!$C$89:$K$134</definedName>
    <definedName name="_xlnm._FilterDatabase" localSheetId="16" hidden="1">'D.2.9 - Sadové úpravy'!$C$94:$K$199</definedName>
    <definedName name="_xlnm._FilterDatabase" localSheetId="19" hidden="1">'VON.1 - Vedlejší a ostatn...'!$C$91:$K$163</definedName>
    <definedName name="_xlnm.Print_Titles" localSheetId="1">'D.1.1_2 - ASŘ+SKŘ soupis ...'!$93:$93</definedName>
    <definedName name="_xlnm.Print_Titles" localSheetId="2">'D.1.1_2 - ASŘ+SKŘ soupis ..._01'!$103:$103</definedName>
    <definedName name="_xlnm.Print_Titles" localSheetId="3">'D.2.1 - Chodníky, zpevněn...'!$90:$90</definedName>
    <definedName name="_xlnm.Print_Titles" localSheetId="17">'D.2.10 - Přípojka a přelo...'!$89:$89</definedName>
    <definedName name="_xlnm.Print_Titles" localSheetId="18">'D.2.12 - Přípojka potrubn...'!$99:$99</definedName>
    <definedName name="_xlnm.Print_Titles" localSheetId="4">'D.2.2 - Chodníky, zpevněn...'!$88:$88</definedName>
    <definedName name="_xlnm.Print_Titles" localSheetId="5">'D.2.3 - Přípojka a přelož...'!$108:$108</definedName>
    <definedName name="_xlnm.Print_Titles" localSheetId="6">'D.2.4 - Přípojka a přelož...'!$101:$101</definedName>
    <definedName name="_xlnm.Print_Titles" localSheetId="7">'D.2.5 - Přípojka NN'!$88:$88</definedName>
    <definedName name="_xlnm.Print_Titles" localSheetId="8">'D.2.6.a - Telefonní kabel...'!$85:$85</definedName>
    <definedName name="_xlnm.Print_Titles" localSheetId="9">'D.2.6.b - Optický kabel z...'!$85:$85</definedName>
    <definedName name="_xlnm.Print_Titles" localSheetId="10">'D.2.6.c - Optický kabel z...'!$85:$85</definedName>
    <definedName name="_xlnm.Print_Titles" localSheetId="11">'D.2.6.d - Optický kabel z...'!$85:$85</definedName>
    <definedName name="_xlnm.Print_Titles" localSheetId="12">'D.2.6.e - Napojení parkov...'!$85:$85</definedName>
    <definedName name="_xlnm.Print_Titles" localSheetId="13">'D.2.6.f - Přeložka SEK ME...'!$85:$85</definedName>
    <definedName name="_xlnm.Print_Titles" localSheetId="14">'D.2.6.g - Přemístění SEK ...'!$85:$85</definedName>
    <definedName name="_xlnm.Print_Titles" localSheetId="15">'D.2.8 - Doplnění a přelož...'!$89:$89</definedName>
    <definedName name="_xlnm.Print_Titles" localSheetId="16">'D.2.9 - Sadové úpravy'!$94:$94</definedName>
    <definedName name="_xlnm.Print_Titles" localSheetId="0">'Rekapitulace stavby'!$52:$52</definedName>
    <definedName name="_xlnm.Print_Titles" localSheetId="19">'VON.1 - Vedlejší a ostatn...'!$91:$91</definedName>
    <definedName name="_xlnm.Print_Area" localSheetId="1">'D.1.1_2 - ASŘ+SKŘ soupis ...'!$C$4:$J$41,'D.1.1_2 - ASŘ+SKŘ soupis ...'!$C$47:$J$73,'D.1.1_2 - ASŘ+SKŘ soupis ...'!$C$79:$K$304</definedName>
    <definedName name="_xlnm.Print_Area" localSheetId="2">'D.1.1_2 - ASŘ+SKŘ soupis ..._01'!$C$4:$J$41,'D.1.1_2 - ASŘ+SKŘ soupis ..._01'!$C$47:$J$83,'D.1.1_2 - ASŘ+SKŘ soupis ..._01'!$C$89:$K$407</definedName>
    <definedName name="_xlnm.Print_Area" localSheetId="3">'D.2.1 - Chodníky, zpevněn...'!$C$4:$J$41,'D.2.1 - Chodníky, zpevněn...'!$C$47:$J$70,'D.2.1 - Chodníky, zpevněn...'!$C$76:$K$174</definedName>
    <definedName name="_xlnm.Print_Area" localSheetId="17">'D.2.10 - Přípojka a přelo...'!$C$4:$J$41,'D.2.10 - Přípojka a přelo...'!$C$47:$J$69,'D.2.10 - Přípojka a přelo...'!$C$75:$K$162</definedName>
    <definedName name="_xlnm.Print_Area" localSheetId="18">'D.2.12 - Přípojka potrubn...'!$C$4:$J$41,'D.2.12 - Přípojka potrubn...'!$C$47:$J$79,'D.2.12 - Přípojka potrubn...'!$C$85:$K$277</definedName>
    <definedName name="_xlnm.Print_Area" localSheetId="4">'D.2.2 - Chodníky, zpevněn...'!$C$4:$J$41,'D.2.2 - Chodníky, zpevněn...'!$C$47:$J$68,'D.2.2 - Chodníky, zpevněn...'!$C$74:$K$136</definedName>
    <definedName name="_xlnm.Print_Area" localSheetId="5">'D.2.3 - Přípojka a přelož...'!$C$4:$J$41,'D.2.3 - Přípojka a přelož...'!$C$47:$J$88,'D.2.3 - Přípojka a přelož...'!$C$94:$K$798</definedName>
    <definedName name="_xlnm.Print_Area" localSheetId="6">'D.2.4 - Přípojka a přelož...'!$C$4:$J$41,'D.2.4 - Přípojka a přelož...'!$C$47:$J$81,'D.2.4 - Přípojka a přelož...'!$C$87:$K$500</definedName>
    <definedName name="_xlnm.Print_Area" localSheetId="7">'D.2.5 - Přípojka NN'!$C$4:$J$41,'D.2.5 - Přípojka NN'!$C$47:$J$68,'D.2.5 - Přípojka NN'!$C$74:$K$157</definedName>
    <definedName name="_xlnm.Print_Area" localSheetId="8">'D.2.6.a - Telefonní kabel...'!$C$4:$J$41,'D.2.6.a - Telefonní kabel...'!$C$47:$J$65,'D.2.6.a - Telefonní kabel...'!$C$71:$K$219</definedName>
    <definedName name="_xlnm.Print_Area" localSheetId="9">'D.2.6.b - Optický kabel z...'!$C$4:$J$41,'D.2.6.b - Optický kabel z...'!$C$47:$J$65,'D.2.6.b - Optický kabel z...'!$C$71:$K$166</definedName>
    <definedName name="_xlnm.Print_Area" localSheetId="10">'D.2.6.c - Optický kabel z...'!$C$4:$J$41,'D.2.6.c - Optický kabel z...'!$C$47:$J$65,'D.2.6.c - Optický kabel z...'!$C$71:$K$177</definedName>
    <definedName name="_xlnm.Print_Area" localSheetId="11">'D.2.6.d - Optický kabel z...'!$C$4:$J$41,'D.2.6.d - Optický kabel z...'!$C$47:$J$65,'D.2.6.d - Optický kabel z...'!$C$71:$K$131</definedName>
    <definedName name="_xlnm.Print_Area" localSheetId="12">'D.2.6.e - Napojení parkov...'!$C$4:$J$41,'D.2.6.e - Napojení parkov...'!$C$47:$J$65,'D.2.6.e - Napojení parkov...'!$C$71:$K$245</definedName>
    <definedName name="_xlnm.Print_Area" localSheetId="13">'D.2.6.f - Přeložka SEK ME...'!$C$4:$J$41,'D.2.6.f - Přeložka SEK ME...'!$C$47:$J$65,'D.2.6.f - Přeložka SEK ME...'!$C$71:$K$151</definedName>
    <definedName name="_xlnm.Print_Area" localSheetId="14">'D.2.6.g - Přemístění SEK ...'!$C$4:$J$41,'D.2.6.g - Přemístění SEK ...'!$C$47:$J$65,'D.2.6.g - Přemístění SEK ...'!$C$71:$K$173</definedName>
    <definedName name="_xlnm.Print_Area" localSheetId="15">'D.2.8 - Doplnění a přelož...'!$C$4:$J$41,'D.2.8 - Doplnění a přelož...'!$C$47:$J$69,'D.2.8 - Doplnění a přelož...'!$C$75:$K$134</definedName>
    <definedName name="_xlnm.Print_Area" localSheetId="16">'D.2.9 - Sadové úpravy'!$C$4:$J$41,'D.2.9 - Sadové úpravy'!$C$47:$J$74,'D.2.9 - Sadové úpravy'!$C$80:$K$199</definedName>
    <definedName name="_xlnm.Print_Area" localSheetId="20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stavby'!$C$42:$AQ$87</definedName>
    <definedName name="_xlnm.Print_Area" localSheetId="19">'VON.1 - Vedlejší a ostatn...'!$C$4:$J$41,'VON.1 - Vedlejší a ostatn...'!$C$47:$J$71,'VON.1 - Vedlejší a ostatn...'!$C$77:$K$163</definedName>
  </definedNames>
  <calcPr calcId="191029"/>
</workbook>
</file>

<file path=xl/calcChain.xml><?xml version="1.0" encoding="utf-8"?>
<calcChain xmlns="http://schemas.openxmlformats.org/spreadsheetml/2006/main">
  <c r="J39" i="20" l="1"/>
  <c r="J38" i="20"/>
  <c r="AY86" i="1"/>
  <c r="J37" i="20"/>
  <c r="AX86" i="1" s="1"/>
  <c r="BI162" i="20"/>
  <c r="BH162" i="20"/>
  <c r="BG162" i="20"/>
  <c r="BF162" i="20"/>
  <c r="T162" i="20"/>
  <c r="R162" i="20"/>
  <c r="P162" i="20"/>
  <c r="BI161" i="20"/>
  <c r="BH161" i="20"/>
  <c r="BG161" i="20"/>
  <c r="BF161" i="20"/>
  <c r="T161" i="20"/>
  <c r="R161" i="20"/>
  <c r="P161" i="20"/>
  <c r="BI159" i="20"/>
  <c r="BH159" i="20"/>
  <c r="BG159" i="20"/>
  <c r="BF159" i="20"/>
  <c r="T159" i="20"/>
  <c r="R159" i="20"/>
  <c r="P159" i="20"/>
  <c r="BI157" i="20"/>
  <c r="BH157" i="20"/>
  <c r="BG157" i="20"/>
  <c r="BF157" i="20"/>
  <c r="T157" i="20"/>
  <c r="R157" i="20"/>
  <c r="P157" i="20"/>
  <c r="BI156" i="20"/>
  <c r="BH156" i="20"/>
  <c r="BG156" i="20"/>
  <c r="BF156" i="20"/>
  <c r="T156" i="20"/>
  <c r="R156" i="20"/>
  <c r="P156" i="20"/>
  <c r="BI153" i="20"/>
  <c r="BH153" i="20"/>
  <c r="BG153" i="20"/>
  <c r="BF153" i="20"/>
  <c r="T153" i="20"/>
  <c r="R153" i="20"/>
  <c r="P153" i="20"/>
  <c r="BI149" i="20"/>
  <c r="BH149" i="20"/>
  <c r="BG149" i="20"/>
  <c r="BF149" i="20"/>
  <c r="T149" i="20"/>
  <c r="R149" i="20"/>
  <c r="P149" i="20"/>
  <c r="BI146" i="20"/>
  <c r="BH146" i="20"/>
  <c r="BG146" i="20"/>
  <c r="BF146" i="20"/>
  <c r="T146" i="20"/>
  <c r="R146" i="20"/>
  <c r="P146" i="20"/>
  <c r="BI141" i="20"/>
  <c r="BH141" i="20"/>
  <c r="BG141" i="20"/>
  <c r="BF141" i="20"/>
  <c r="T141" i="20"/>
  <c r="R141" i="20"/>
  <c r="P141" i="20"/>
  <c r="BI138" i="20"/>
  <c r="BH138" i="20"/>
  <c r="BG138" i="20"/>
  <c r="BF138" i="20"/>
  <c r="T138" i="20"/>
  <c r="R138" i="20"/>
  <c r="P138" i="20"/>
  <c r="BI135" i="20"/>
  <c r="BH135" i="20"/>
  <c r="BG135" i="20"/>
  <c r="BF135" i="20"/>
  <c r="T135" i="20"/>
  <c r="R135" i="20"/>
  <c r="P135" i="20"/>
  <c r="BI132" i="20"/>
  <c r="BH132" i="20"/>
  <c r="BG132" i="20"/>
  <c r="BF132" i="20"/>
  <c r="T132" i="20"/>
  <c r="R132" i="20"/>
  <c r="P132" i="20"/>
  <c r="BI129" i="20"/>
  <c r="BH129" i="20"/>
  <c r="BG129" i="20"/>
  <c r="BF129" i="20"/>
  <c r="T129" i="20"/>
  <c r="R129" i="20"/>
  <c r="P129" i="20"/>
  <c r="BI121" i="20"/>
  <c r="BH121" i="20"/>
  <c r="BG121" i="20"/>
  <c r="BF121" i="20"/>
  <c r="T121" i="20"/>
  <c r="R121" i="20"/>
  <c r="P121" i="20"/>
  <c r="BI119" i="20"/>
  <c r="BH119" i="20"/>
  <c r="BG119" i="20"/>
  <c r="BF119" i="20"/>
  <c r="T119" i="20"/>
  <c r="T118" i="20"/>
  <c r="R119" i="20"/>
  <c r="R118" i="20"/>
  <c r="P119" i="20"/>
  <c r="P118" i="20" s="1"/>
  <c r="BI116" i="20"/>
  <c r="BH116" i="20"/>
  <c r="BG116" i="20"/>
  <c r="BF116" i="20"/>
  <c r="T116" i="20"/>
  <c r="R116" i="20"/>
  <c r="P116" i="20"/>
  <c r="BI114" i="20"/>
  <c r="BH114" i="20"/>
  <c r="BG114" i="20"/>
  <c r="BF114" i="20"/>
  <c r="T114" i="20"/>
  <c r="R114" i="20"/>
  <c r="P114" i="20"/>
  <c r="BI111" i="20"/>
  <c r="BH111" i="20"/>
  <c r="BG111" i="20"/>
  <c r="BF111" i="20"/>
  <c r="T111" i="20"/>
  <c r="R111" i="20"/>
  <c r="P111" i="20"/>
  <c r="BI108" i="20"/>
  <c r="BH108" i="20"/>
  <c r="BG108" i="20"/>
  <c r="BF108" i="20"/>
  <c r="T108" i="20"/>
  <c r="R108" i="20"/>
  <c r="P108" i="20"/>
  <c r="BI105" i="20"/>
  <c r="BH105" i="20"/>
  <c r="BG105" i="20"/>
  <c r="BF105" i="20"/>
  <c r="T105" i="20"/>
  <c r="R105" i="20"/>
  <c r="P105" i="20"/>
  <c r="BI102" i="20"/>
  <c r="BH102" i="20"/>
  <c r="BG102" i="20"/>
  <c r="BF102" i="20"/>
  <c r="T102" i="20"/>
  <c r="R102" i="20"/>
  <c r="P102" i="20"/>
  <c r="BI98" i="20"/>
  <c r="BH98" i="20"/>
  <c r="BG98" i="20"/>
  <c r="BF98" i="20"/>
  <c r="T98" i="20"/>
  <c r="R98" i="20"/>
  <c r="P98" i="20"/>
  <c r="BI95" i="20"/>
  <c r="BH95" i="20"/>
  <c r="BG95" i="20"/>
  <c r="BF95" i="20"/>
  <c r="T95" i="20"/>
  <c r="R95" i="20"/>
  <c r="P95" i="20"/>
  <c r="J88" i="20"/>
  <c r="F88" i="20"/>
  <c r="F86" i="20"/>
  <c r="E84" i="20"/>
  <c r="J58" i="20"/>
  <c r="F58" i="20"/>
  <c r="F56" i="20"/>
  <c r="E54" i="20"/>
  <c r="J26" i="20"/>
  <c r="E26" i="20"/>
  <c r="J89" i="20" s="1"/>
  <c r="J25" i="20"/>
  <c r="J20" i="20"/>
  <c r="E20" i="20"/>
  <c r="F59" i="20" s="1"/>
  <c r="J19" i="20"/>
  <c r="J14" i="20"/>
  <c r="J86" i="20" s="1"/>
  <c r="E7" i="20"/>
  <c r="E80" i="20" s="1"/>
  <c r="J39" i="19"/>
  <c r="J38" i="19"/>
  <c r="AY84" i="1" s="1"/>
  <c r="J37" i="19"/>
  <c r="AX84" i="1" s="1"/>
  <c r="BI276" i="19"/>
  <c r="BH276" i="19"/>
  <c r="BG276" i="19"/>
  <c r="BF276" i="19"/>
  <c r="T276" i="19"/>
  <c r="T275" i="19" s="1"/>
  <c r="R276" i="19"/>
  <c r="R275" i="19" s="1"/>
  <c r="P276" i="19"/>
  <c r="P275" i="19" s="1"/>
  <c r="BI272" i="19"/>
  <c r="BH272" i="19"/>
  <c r="BG272" i="19"/>
  <c r="BF272" i="19"/>
  <c r="T272" i="19"/>
  <c r="R272" i="19"/>
  <c r="P272" i="19"/>
  <c r="BI268" i="19"/>
  <c r="BH268" i="19"/>
  <c r="BG268" i="19"/>
  <c r="BF268" i="19"/>
  <c r="T268" i="19"/>
  <c r="R268" i="19"/>
  <c r="P268" i="19"/>
  <c r="BI264" i="19"/>
  <c r="BH264" i="19"/>
  <c r="BG264" i="19"/>
  <c r="BF264" i="19"/>
  <c r="T264" i="19"/>
  <c r="R264" i="19"/>
  <c r="P264" i="19"/>
  <c r="BI261" i="19"/>
  <c r="BH261" i="19"/>
  <c r="BG261" i="19"/>
  <c r="BF261" i="19"/>
  <c r="T261" i="19"/>
  <c r="R261" i="19"/>
  <c r="P261" i="19"/>
  <c r="BI259" i="19"/>
  <c r="BH259" i="19"/>
  <c r="BG259" i="19"/>
  <c r="BF259" i="19"/>
  <c r="T259" i="19"/>
  <c r="R259" i="19"/>
  <c r="P259" i="19"/>
  <c r="BI254" i="19"/>
  <c r="BH254" i="19"/>
  <c r="BG254" i="19"/>
  <c r="BF254" i="19"/>
  <c r="T254" i="19"/>
  <c r="R254" i="19"/>
  <c r="P254" i="19"/>
  <c r="BI251" i="19"/>
  <c r="BH251" i="19"/>
  <c r="BG251" i="19"/>
  <c r="BF251" i="19"/>
  <c r="T251" i="19"/>
  <c r="R251" i="19"/>
  <c r="P251" i="19"/>
  <c r="BI247" i="19"/>
  <c r="BH247" i="19"/>
  <c r="BG247" i="19"/>
  <c r="BF247" i="19"/>
  <c r="T247" i="19"/>
  <c r="R247" i="19"/>
  <c r="P247" i="19"/>
  <c r="BI244" i="19"/>
  <c r="BH244" i="19"/>
  <c r="BG244" i="19"/>
  <c r="BF244" i="19"/>
  <c r="T244" i="19"/>
  <c r="R244" i="19"/>
  <c r="P244" i="19"/>
  <c r="BI242" i="19"/>
  <c r="BH242" i="19"/>
  <c r="BG242" i="19"/>
  <c r="BF242" i="19"/>
  <c r="T242" i="19"/>
  <c r="R242" i="19"/>
  <c r="P242" i="19"/>
  <c r="BI240" i="19"/>
  <c r="BH240" i="19"/>
  <c r="BG240" i="19"/>
  <c r="BF240" i="19"/>
  <c r="T240" i="19"/>
  <c r="R240" i="19"/>
  <c r="P240" i="19"/>
  <c r="BI236" i="19"/>
  <c r="BH236" i="19"/>
  <c r="BG236" i="19"/>
  <c r="BF236" i="19"/>
  <c r="T236" i="19"/>
  <c r="R236" i="19"/>
  <c r="P236" i="19"/>
  <c r="BI233" i="19"/>
  <c r="BH233" i="19"/>
  <c r="BG233" i="19"/>
  <c r="BF233" i="19"/>
  <c r="T233" i="19"/>
  <c r="R233" i="19"/>
  <c r="P233" i="19"/>
  <c r="BI231" i="19"/>
  <c r="BH231" i="19"/>
  <c r="BG231" i="19"/>
  <c r="BF231" i="19"/>
  <c r="T231" i="19"/>
  <c r="R231" i="19"/>
  <c r="P231" i="19"/>
  <c r="BI227" i="19"/>
  <c r="BH227" i="19"/>
  <c r="BG227" i="19"/>
  <c r="BF227" i="19"/>
  <c r="T227" i="19"/>
  <c r="R227" i="19"/>
  <c r="P227" i="19"/>
  <c r="BI223" i="19"/>
  <c r="BH223" i="19"/>
  <c r="BG223" i="19"/>
  <c r="BF223" i="19"/>
  <c r="T223" i="19"/>
  <c r="R223" i="19"/>
  <c r="P223" i="19"/>
  <c r="BI215" i="19"/>
  <c r="BH215" i="19"/>
  <c r="BG215" i="19"/>
  <c r="BF215" i="19"/>
  <c r="T215" i="19"/>
  <c r="R215" i="19"/>
  <c r="P215" i="19"/>
  <c r="BI208" i="19"/>
  <c r="BH208" i="19"/>
  <c r="BG208" i="19"/>
  <c r="BF208" i="19"/>
  <c r="T208" i="19"/>
  <c r="R208" i="19"/>
  <c r="P208" i="19"/>
  <c r="BI199" i="19"/>
  <c r="BH199" i="19"/>
  <c r="BG199" i="19"/>
  <c r="BF199" i="19"/>
  <c r="T199" i="19"/>
  <c r="R199" i="19"/>
  <c r="P199" i="19"/>
  <c r="BI191" i="19"/>
  <c r="BH191" i="19"/>
  <c r="BG191" i="19"/>
  <c r="BF191" i="19"/>
  <c r="T191" i="19"/>
  <c r="R191" i="19"/>
  <c r="P191" i="19"/>
  <c r="BI186" i="19"/>
  <c r="BH186" i="19"/>
  <c r="BG186" i="19"/>
  <c r="BF186" i="19"/>
  <c r="T186" i="19"/>
  <c r="R186" i="19"/>
  <c r="P186" i="19"/>
  <c r="BI182" i="19"/>
  <c r="BH182" i="19"/>
  <c r="BG182" i="19"/>
  <c r="BF182" i="19"/>
  <c r="T182" i="19"/>
  <c r="R182" i="19"/>
  <c r="P182" i="19"/>
  <c r="BI180" i="19"/>
  <c r="BH180" i="19"/>
  <c r="BG180" i="19"/>
  <c r="BF180" i="19"/>
  <c r="T180" i="19"/>
  <c r="R180" i="19"/>
  <c r="P180" i="19"/>
  <c r="BI176" i="19"/>
  <c r="BH176" i="19"/>
  <c r="BG176" i="19"/>
  <c r="BF176" i="19"/>
  <c r="T176" i="19"/>
  <c r="R176" i="19"/>
  <c r="P176" i="19"/>
  <c r="BI173" i="19"/>
  <c r="BH173" i="19"/>
  <c r="BG173" i="19"/>
  <c r="BF173" i="19"/>
  <c r="T173" i="19"/>
  <c r="R173" i="19"/>
  <c r="P173" i="19"/>
  <c r="BI172" i="19"/>
  <c r="BH172" i="19"/>
  <c r="BG172" i="19"/>
  <c r="BF172" i="19"/>
  <c r="T172" i="19"/>
  <c r="R172" i="19"/>
  <c r="P172" i="19"/>
  <c r="BI171" i="19"/>
  <c r="BH171" i="19"/>
  <c r="BG171" i="19"/>
  <c r="BF171" i="19"/>
  <c r="T171" i="19"/>
  <c r="R171" i="19"/>
  <c r="P171" i="19"/>
  <c r="BI170" i="19"/>
  <c r="BH170" i="19"/>
  <c r="BG170" i="19"/>
  <c r="BF170" i="19"/>
  <c r="T170" i="19"/>
  <c r="R170" i="19"/>
  <c r="P170" i="19"/>
  <c r="BI169" i="19"/>
  <c r="BH169" i="19"/>
  <c r="BG169" i="19"/>
  <c r="BF169" i="19"/>
  <c r="T169" i="19"/>
  <c r="R169" i="19"/>
  <c r="P169" i="19"/>
  <c r="BI168" i="19"/>
  <c r="BH168" i="19"/>
  <c r="BG168" i="19"/>
  <c r="BF168" i="19"/>
  <c r="T168" i="19"/>
  <c r="R168" i="19"/>
  <c r="P168" i="19"/>
  <c r="BI167" i="19"/>
  <c r="BH167" i="19"/>
  <c r="BG167" i="19"/>
  <c r="BF167" i="19"/>
  <c r="T167" i="19"/>
  <c r="R167" i="19"/>
  <c r="P167" i="19"/>
  <c r="BI165" i="19"/>
  <c r="BH165" i="19"/>
  <c r="BG165" i="19"/>
  <c r="BF165" i="19"/>
  <c r="T165" i="19"/>
  <c r="R165" i="19"/>
  <c r="P165" i="19"/>
  <c r="BI164" i="19"/>
  <c r="BH164" i="19"/>
  <c r="BG164" i="19"/>
  <c r="BF164" i="19"/>
  <c r="T164" i="19"/>
  <c r="R164" i="19"/>
  <c r="P164" i="19"/>
  <c r="BI163" i="19"/>
  <c r="BH163" i="19"/>
  <c r="BG163" i="19"/>
  <c r="BF163" i="19"/>
  <c r="T163" i="19"/>
  <c r="R163" i="19"/>
  <c r="P163" i="19"/>
  <c r="BI162" i="19"/>
  <c r="BH162" i="19"/>
  <c r="BG162" i="19"/>
  <c r="BF162" i="19"/>
  <c r="T162" i="19"/>
  <c r="R162" i="19"/>
  <c r="P162" i="19"/>
  <c r="BI161" i="19"/>
  <c r="BH161" i="19"/>
  <c r="BG161" i="19"/>
  <c r="BF161" i="19"/>
  <c r="T161" i="19"/>
  <c r="R161" i="19"/>
  <c r="P161" i="19"/>
  <c r="BI159" i="19"/>
  <c r="BH159" i="19"/>
  <c r="BG159" i="19"/>
  <c r="BF159" i="19"/>
  <c r="T159" i="19"/>
  <c r="R159" i="19"/>
  <c r="P159" i="19"/>
  <c r="BI158" i="19"/>
  <c r="BH158" i="19"/>
  <c r="BG158" i="19"/>
  <c r="BF158" i="19"/>
  <c r="T158" i="19"/>
  <c r="R158" i="19"/>
  <c r="P158" i="19"/>
  <c r="BI157" i="19"/>
  <c r="BH157" i="19"/>
  <c r="BG157" i="19"/>
  <c r="BF157" i="19"/>
  <c r="T157" i="19"/>
  <c r="R157" i="19"/>
  <c r="P157" i="19"/>
  <c r="BI156" i="19"/>
  <c r="BH156" i="19"/>
  <c r="BG156" i="19"/>
  <c r="BF156" i="19"/>
  <c r="T156" i="19"/>
  <c r="R156" i="19"/>
  <c r="P156" i="19"/>
  <c r="BI155" i="19"/>
  <c r="BH155" i="19"/>
  <c r="BG155" i="19"/>
  <c r="BF155" i="19"/>
  <c r="T155" i="19"/>
  <c r="R155" i="19"/>
  <c r="P155" i="19"/>
  <c r="BI154" i="19"/>
  <c r="BH154" i="19"/>
  <c r="BG154" i="19"/>
  <c r="BF154" i="19"/>
  <c r="T154" i="19"/>
  <c r="R154" i="19"/>
  <c r="P154" i="19"/>
  <c r="BI153" i="19"/>
  <c r="BH153" i="19"/>
  <c r="BG153" i="19"/>
  <c r="BF153" i="19"/>
  <c r="T153" i="19"/>
  <c r="R153" i="19"/>
  <c r="P153" i="19"/>
  <c r="BI152" i="19"/>
  <c r="BH152" i="19"/>
  <c r="BG152" i="19"/>
  <c r="BF152" i="19"/>
  <c r="T152" i="19"/>
  <c r="R152" i="19"/>
  <c r="P152" i="19"/>
  <c r="BI151" i="19"/>
  <c r="BH151" i="19"/>
  <c r="BG151" i="19"/>
  <c r="BF151" i="19"/>
  <c r="T151" i="19"/>
  <c r="R151" i="19"/>
  <c r="P151" i="19"/>
  <c r="BI150" i="19"/>
  <c r="BH150" i="19"/>
  <c r="BG150" i="19"/>
  <c r="BF150" i="19"/>
  <c r="T150" i="19"/>
  <c r="R150" i="19"/>
  <c r="P150" i="19"/>
  <c r="BI149" i="19"/>
  <c r="BH149" i="19"/>
  <c r="BG149" i="19"/>
  <c r="BF149" i="19"/>
  <c r="T149" i="19"/>
  <c r="R149" i="19"/>
  <c r="P149" i="19"/>
  <c r="BI148" i="19"/>
  <c r="BH148" i="19"/>
  <c r="BG148" i="19"/>
  <c r="BF148" i="19"/>
  <c r="T148" i="19"/>
  <c r="R148" i="19"/>
  <c r="P148" i="19"/>
  <c r="BI147" i="19"/>
  <c r="BH147" i="19"/>
  <c r="BG147" i="19"/>
  <c r="BF147" i="19"/>
  <c r="T147" i="19"/>
  <c r="R147" i="19"/>
  <c r="P147" i="19"/>
  <c r="BI146" i="19"/>
  <c r="BH146" i="19"/>
  <c r="BG146" i="19"/>
  <c r="BF146" i="19"/>
  <c r="T146" i="19"/>
  <c r="R146" i="19"/>
  <c r="P146" i="19"/>
  <c r="BI144" i="19"/>
  <c r="BH144" i="19"/>
  <c r="BG144" i="19"/>
  <c r="BF144" i="19"/>
  <c r="T144" i="19"/>
  <c r="R144" i="19"/>
  <c r="P144" i="19"/>
  <c r="BI143" i="19"/>
  <c r="BH143" i="19"/>
  <c r="BG143" i="19"/>
  <c r="BF143" i="19"/>
  <c r="T143" i="19"/>
  <c r="R143" i="19"/>
  <c r="P143" i="19"/>
  <c r="BI142" i="19"/>
  <c r="BH142" i="19"/>
  <c r="BG142" i="19"/>
  <c r="BF142" i="19"/>
  <c r="T142" i="19"/>
  <c r="R142" i="19"/>
  <c r="P142" i="19"/>
  <c r="BI140" i="19"/>
  <c r="BH140" i="19"/>
  <c r="BG140" i="19"/>
  <c r="BF140" i="19"/>
  <c r="T140" i="19"/>
  <c r="R140" i="19"/>
  <c r="P140" i="19"/>
  <c r="BI139" i="19"/>
  <c r="BH139" i="19"/>
  <c r="BG139" i="19"/>
  <c r="BF139" i="19"/>
  <c r="T139" i="19"/>
  <c r="R139" i="19"/>
  <c r="P139" i="19"/>
  <c r="BI138" i="19"/>
  <c r="BH138" i="19"/>
  <c r="BG138" i="19"/>
  <c r="BF138" i="19"/>
  <c r="T138" i="19"/>
  <c r="R138" i="19"/>
  <c r="P138" i="19"/>
  <c r="BI137" i="19"/>
  <c r="BH137" i="19"/>
  <c r="BG137" i="19"/>
  <c r="BF137" i="19"/>
  <c r="T137" i="19"/>
  <c r="R137" i="19"/>
  <c r="P137" i="19"/>
  <c r="BI136" i="19"/>
  <c r="BH136" i="19"/>
  <c r="BG136" i="19"/>
  <c r="BF136" i="19"/>
  <c r="T136" i="19"/>
  <c r="R136" i="19"/>
  <c r="P136" i="19"/>
  <c r="BI135" i="19"/>
  <c r="BH135" i="19"/>
  <c r="BG135" i="19"/>
  <c r="BF135" i="19"/>
  <c r="T135" i="19"/>
  <c r="R135" i="19"/>
  <c r="P135" i="19"/>
  <c r="BI134" i="19"/>
  <c r="BH134" i="19"/>
  <c r="BG134" i="19"/>
  <c r="BF134" i="19"/>
  <c r="T134" i="19"/>
  <c r="R134" i="19"/>
  <c r="P134" i="19"/>
  <c r="BI133" i="19"/>
  <c r="BH133" i="19"/>
  <c r="BG133" i="19"/>
  <c r="BF133" i="19"/>
  <c r="T133" i="19"/>
  <c r="R133" i="19"/>
  <c r="P133" i="19"/>
  <c r="BI132" i="19"/>
  <c r="BH132" i="19"/>
  <c r="BG132" i="19"/>
  <c r="BF132" i="19"/>
  <c r="T132" i="19"/>
  <c r="R132" i="19"/>
  <c r="P132" i="19"/>
  <c r="BI131" i="19"/>
  <c r="BH131" i="19"/>
  <c r="BG131" i="19"/>
  <c r="BF131" i="19"/>
  <c r="T131" i="19"/>
  <c r="R131" i="19"/>
  <c r="P131" i="19"/>
  <c r="BI130" i="19"/>
  <c r="BH130" i="19"/>
  <c r="BG130" i="19"/>
  <c r="BF130" i="19"/>
  <c r="T130" i="19"/>
  <c r="R130" i="19"/>
  <c r="P130" i="19"/>
  <c r="BI129" i="19"/>
  <c r="BH129" i="19"/>
  <c r="BG129" i="19"/>
  <c r="BF129" i="19"/>
  <c r="T129" i="19"/>
  <c r="R129" i="19"/>
  <c r="P129" i="19"/>
  <c r="BI128" i="19"/>
  <c r="BH128" i="19"/>
  <c r="BG128" i="19"/>
  <c r="BF128" i="19"/>
  <c r="T128" i="19"/>
  <c r="R128" i="19"/>
  <c r="P128" i="19"/>
  <c r="BI127" i="19"/>
  <c r="BH127" i="19"/>
  <c r="BG127" i="19"/>
  <c r="BF127" i="19"/>
  <c r="T127" i="19"/>
  <c r="R127" i="19"/>
  <c r="P127" i="19"/>
  <c r="BI126" i="19"/>
  <c r="BH126" i="19"/>
  <c r="BG126" i="19"/>
  <c r="BF126" i="19"/>
  <c r="T126" i="19"/>
  <c r="R126" i="19"/>
  <c r="P126" i="19"/>
  <c r="BI125" i="19"/>
  <c r="BH125" i="19"/>
  <c r="BG125" i="19"/>
  <c r="BF125" i="19"/>
  <c r="T125" i="19"/>
  <c r="R125" i="19"/>
  <c r="P125" i="19"/>
  <c r="BI124" i="19"/>
  <c r="BH124" i="19"/>
  <c r="BG124" i="19"/>
  <c r="BF124" i="19"/>
  <c r="T124" i="19"/>
  <c r="R124" i="19"/>
  <c r="P124" i="19"/>
  <c r="BI123" i="19"/>
  <c r="BH123" i="19"/>
  <c r="BG123" i="19"/>
  <c r="BF123" i="19"/>
  <c r="T123" i="19"/>
  <c r="R123" i="19"/>
  <c r="P123" i="19"/>
  <c r="BI122" i="19"/>
  <c r="BH122" i="19"/>
  <c r="BG122" i="19"/>
  <c r="BF122" i="19"/>
  <c r="T122" i="19"/>
  <c r="R122" i="19"/>
  <c r="P122" i="19"/>
  <c r="BI121" i="19"/>
  <c r="BH121" i="19"/>
  <c r="BG121" i="19"/>
  <c r="BF121" i="19"/>
  <c r="T121" i="19"/>
  <c r="R121" i="19"/>
  <c r="P121" i="19"/>
  <c r="BI120" i="19"/>
  <c r="BH120" i="19"/>
  <c r="BG120" i="19"/>
  <c r="BF120" i="19"/>
  <c r="T120" i="19"/>
  <c r="R120" i="19"/>
  <c r="P120" i="19"/>
  <c r="BI118" i="19"/>
  <c r="BH118" i="19"/>
  <c r="BG118" i="19"/>
  <c r="BF118" i="19"/>
  <c r="T118" i="19"/>
  <c r="R118" i="19"/>
  <c r="P118" i="19"/>
  <c r="BI117" i="19"/>
  <c r="BH117" i="19"/>
  <c r="BG117" i="19"/>
  <c r="BF117" i="19"/>
  <c r="T117" i="19"/>
  <c r="R117" i="19"/>
  <c r="P117" i="19"/>
  <c r="BI116" i="19"/>
  <c r="BH116" i="19"/>
  <c r="BG116" i="19"/>
  <c r="BF116" i="19"/>
  <c r="T116" i="19"/>
  <c r="R116" i="19"/>
  <c r="P116" i="19"/>
  <c r="BI114" i="19"/>
  <c r="BH114" i="19"/>
  <c r="BG114" i="19"/>
  <c r="BF114" i="19"/>
  <c r="T114" i="19"/>
  <c r="R114" i="19"/>
  <c r="P114" i="19"/>
  <c r="BI113" i="19"/>
  <c r="BH113" i="19"/>
  <c r="BG113" i="19"/>
  <c r="BF113" i="19"/>
  <c r="T113" i="19"/>
  <c r="R113" i="19"/>
  <c r="P113" i="19"/>
  <c r="BI112" i="19"/>
  <c r="BH112" i="19"/>
  <c r="BG112" i="19"/>
  <c r="BF112" i="19"/>
  <c r="T112" i="19"/>
  <c r="R112" i="19"/>
  <c r="P112" i="19"/>
  <c r="BI110" i="19"/>
  <c r="BH110" i="19"/>
  <c r="BG110" i="19"/>
  <c r="BF110" i="19"/>
  <c r="T110" i="19"/>
  <c r="R110" i="19"/>
  <c r="P110" i="19"/>
  <c r="BI109" i="19"/>
  <c r="BH109" i="19"/>
  <c r="BG109" i="19"/>
  <c r="BF109" i="19"/>
  <c r="T109" i="19"/>
  <c r="R109" i="19"/>
  <c r="P109" i="19"/>
  <c r="BI108" i="19"/>
  <c r="BH108" i="19"/>
  <c r="BG108" i="19"/>
  <c r="BF108" i="19"/>
  <c r="T108" i="19"/>
  <c r="R108" i="19"/>
  <c r="P108" i="19"/>
  <c r="BI107" i="19"/>
  <c r="BH107" i="19"/>
  <c r="BG107" i="19"/>
  <c r="BF107" i="19"/>
  <c r="T107" i="19"/>
  <c r="R107" i="19"/>
  <c r="P107" i="19"/>
  <c r="BI105" i="19"/>
  <c r="BH105" i="19"/>
  <c r="BG105" i="19"/>
  <c r="BF105" i="19"/>
  <c r="T105" i="19"/>
  <c r="R105" i="19"/>
  <c r="P105" i="19"/>
  <c r="BI104" i="19"/>
  <c r="BH104" i="19"/>
  <c r="BG104" i="19"/>
  <c r="BF104" i="19"/>
  <c r="T104" i="19"/>
  <c r="R104" i="19"/>
  <c r="P104" i="19"/>
  <c r="BI103" i="19"/>
  <c r="BH103" i="19"/>
  <c r="BG103" i="19"/>
  <c r="BF103" i="19"/>
  <c r="T103" i="19"/>
  <c r="R103" i="19"/>
  <c r="P103" i="19"/>
  <c r="BI102" i="19"/>
  <c r="BH102" i="19"/>
  <c r="BG102" i="19"/>
  <c r="BF102" i="19"/>
  <c r="T102" i="19"/>
  <c r="R102" i="19"/>
  <c r="P102" i="19"/>
  <c r="J96" i="19"/>
  <c r="F96" i="19"/>
  <c r="F94" i="19"/>
  <c r="E92" i="19"/>
  <c r="J58" i="19"/>
  <c r="F58" i="19"/>
  <c r="F56" i="19"/>
  <c r="E54" i="19"/>
  <c r="J26" i="19"/>
  <c r="E26" i="19"/>
  <c r="J59" i="19"/>
  <c r="J25" i="19"/>
  <c r="J20" i="19"/>
  <c r="E20" i="19"/>
  <c r="F97" i="19" s="1"/>
  <c r="J19" i="19"/>
  <c r="J14" i="19"/>
  <c r="J56" i="19" s="1"/>
  <c r="E7" i="19"/>
  <c r="E88" i="19"/>
  <c r="J39" i="18"/>
  <c r="J38" i="18"/>
  <c r="AY82" i="1"/>
  <c r="J37" i="18"/>
  <c r="AX82" i="1" s="1"/>
  <c r="BI162" i="18"/>
  <c r="BH162" i="18"/>
  <c r="BG162" i="18"/>
  <c r="BF162" i="18"/>
  <c r="T162" i="18"/>
  <c r="R162" i="18"/>
  <c r="P162" i="18"/>
  <c r="BI161" i="18"/>
  <c r="BH161" i="18"/>
  <c r="BG161" i="18"/>
  <c r="BF161" i="18"/>
  <c r="T161" i="18"/>
  <c r="R161" i="18"/>
  <c r="P161" i="18"/>
  <c r="BI160" i="18"/>
  <c r="BH160" i="18"/>
  <c r="BG160" i="18"/>
  <c r="BF160" i="18"/>
  <c r="T160" i="18"/>
  <c r="R160" i="18"/>
  <c r="P160" i="18"/>
  <c r="BI158" i="18"/>
  <c r="BH158" i="18"/>
  <c r="BG158" i="18"/>
  <c r="BF158" i="18"/>
  <c r="T158" i="18"/>
  <c r="R158" i="18"/>
  <c r="P158" i="18"/>
  <c r="BI157" i="18"/>
  <c r="BH157" i="18"/>
  <c r="BG157" i="18"/>
  <c r="BF157" i="18"/>
  <c r="T157" i="18"/>
  <c r="R157" i="18"/>
  <c r="P157" i="18"/>
  <c r="BI156" i="18"/>
  <c r="BH156" i="18"/>
  <c r="BG156" i="18"/>
  <c r="BF156" i="18"/>
  <c r="T156" i="18"/>
  <c r="R156" i="18"/>
  <c r="P156" i="18"/>
  <c r="BI155" i="18"/>
  <c r="BH155" i="18"/>
  <c r="BG155" i="18"/>
  <c r="BF155" i="18"/>
  <c r="T155" i="18"/>
  <c r="R155" i="18"/>
  <c r="P155" i="18"/>
  <c r="BI154" i="18"/>
  <c r="BH154" i="18"/>
  <c r="BG154" i="18"/>
  <c r="BF154" i="18"/>
  <c r="T154" i="18"/>
  <c r="R154" i="18"/>
  <c r="P154" i="18"/>
  <c r="BI152" i="18"/>
  <c r="BH152" i="18"/>
  <c r="BG152" i="18"/>
  <c r="BF152" i="18"/>
  <c r="T152" i="18"/>
  <c r="R152" i="18"/>
  <c r="P152" i="18"/>
  <c r="BI151" i="18"/>
  <c r="BH151" i="18"/>
  <c r="BG151" i="18"/>
  <c r="BF151" i="18"/>
  <c r="T151" i="18"/>
  <c r="R151" i="18"/>
  <c r="P151" i="18"/>
  <c r="BI150" i="18"/>
  <c r="BH150" i="18"/>
  <c r="BG150" i="18"/>
  <c r="BF150" i="18"/>
  <c r="T150" i="18"/>
  <c r="R150" i="18"/>
  <c r="P150" i="18"/>
  <c r="BI149" i="18"/>
  <c r="BH149" i="18"/>
  <c r="BG149" i="18"/>
  <c r="BF149" i="18"/>
  <c r="T149" i="18"/>
  <c r="R149" i="18"/>
  <c r="P149" i="18"/>
  <c r="BI148" i="18"/>
  <c r="BH148" i="18"/>
  <c r="BG148" i="18"/>
  <c r="BF148" i="18"/>
  <c r="T148" i="18"/>
  <c r="R148" i="18"/>
  <c r="P148" i="18"/>
  <c r="BI146" i="18"/>
  <c r="BH146" i="18"/>
  <c r="BG146" i="18"/>
  <c r="BF146" i="18"/>
  <c r="T146" i="18"/>
  <c r="R146" i="18"/>
  <c r="P146" i="18"/>
  <c r="BI145" i="18"/>
  <c r="BH145" i="18"/>
  <c r="BG145" i="18"/>
  <c r="BF145" i="18"/>
  <c r="T145" i="18"/>
  <c r="R145" i="18"/>
  <c r="P145" i="18"/>
  <c r="BI144" i="18"/>
  <c r="BH144" i="18"/>
  <c r="BG144" i="18"/>
  <c r="BF144" i="18"/>
  <c r="T144" i="18"/>
  <c r="R144" i="18"/>
  <c r="P144" i="18"/>
  <c r="BI143" i="18"/>
  <c r="BH143" i="18"/>
  <c r="BG143" i="18"/>
  <c r="BF143" i="18"/>
  <c r="T143" i="18"/>
  <c r="R143" i="18"/>
  <c r="P143" i="18"/>
  <c r="BI142" i="18"/>
  <c r="BH142" i="18"/>
  <c r="BG142" i="18"/>
  <c r="BF142" i="18"/>
  <c r="T142" i="18"/>
  <c r="R142" i="18"/>
  <c r="P142" i="18"/>
  <c r="BI141" i="18"/>
  <c r="BH141" i="18"/>
  <c r="BG141" i="18"/>
  <c r="BF141" i="18"/>
  <c r="T141" i="18"/>
  <c r="R141" i="18"/>
  <c r="P141" i="18"/>
  <c r="BI140" i="18"/>
  <c r="BH140" i="18"/>
  <c r="BG140" i="18"/>
  <c r="BF140" i="18"/>
  <c r="T140" i="18"/>
  <c r="R140" i="18"/>
  <c r="P140" i="18"/>
  <c r="BI139" i="18"/>
  <c r="BH139" i="18"/>
  <c r="BG139" i="18"/>
  <c r="BF139" i="18"/>
  <c r="T139" i="18"/>
  <c r="R139" i="18"/>
  <c r="P139" i="18"/>
  <c r="BI138" i="18"/>
  <c r="BH138" i="18"/>
  <c r="BG138" i="18"/>
  <c r="BF138" i="18"/>
  <c r="T138" i="18"/>
  <c r="R138" i="18"/>
  <c r="P138" i="18"/>
  <c r="BI137" i="18"/>
  <c r="BH137" i="18"/>
  <c r="BG137" i="18"/>
  <c r="BF137" i="18"/>
  <c r="T137" i="18"/>
  <c r="R137" i="18"/>
  <c r="P137" i="18"/>
  <c r="BI136" i="18"/>
  <c r="BH136" i="18"/>
  <c r="BG136" i="18"/>
  <c r="BF136" i="18"/>
  <c r="T136" i="18"/>
  <c r="R136" i="18"/>
  <c r="P136" i="18"/>
  <c r="BI135" i="18"/>
  <c r="BH135" i="18"/>
  <c r="BG135" i="18"/>
  <c r="BF135" i="18"/>
  <c r="T135" i="18"/>
  <c r="R135" i="18"/>
  <c r="P135" i="18"/>
  <c r="BI134" i="18"/>
  <c r="BH134" i="18"/>
  <c r="BG134" i="18"/>
  <c r="BF134" i="18"/>
  <c r="T134" i="18"/>
  <c r="R134" i="18"/>
  <c r="P134" i="18"/>
  <c r="BI133" i="18"/>
  <c r="BH133" i="18"/>
  <c r="BG133" i="18"/>
  <c r="BF133" i="18"/>
  <c r="T133" i="18"/>
  <c r="R133" i="18"/>
  <c r="P133" i="18"/>
  <c r="BI132" i="18"/>
  <c r="BH132" i="18"/>
  <c r="BG132" i="18"/>
  <c r="BF132" i="18"/>
  <c r="T132" i="18"/>
  <c r="R132" i="18"/>
  <c r="P132" i="18"/>
  <c r="BI131" i="18"/>
  <c r="BH131" i="18"/>
  <c r="BG131" i="18"/>
  <c r="BF131" i="18"/>
  <c r="T131" i="18"/>
  <c r="R131" i="18"/>
  <c r="P131" i="18"/>
  <c r="BI130" i="18"/>
  <c r="BH130" i="18"/>
  <c r="BG130" i="18"/>
  <c r="BF130" i="18"/>
  <c r="T130" i="18"/>
  <c r="R130" i="18"/>
  <c r="P130" i="18"/>
  <c r="BI129" i="18"/>
  <c r="BH129" i="18"/>
  <c r="BG129" i="18"/>
  <c r="BF129" i="18"/>
  <c r="T129" i="18"/>
  <c r="R129" i="18"/>
  <c r="P129" i="18"/>
  <c r="BI128" i="18"/>
  <c r="BH128" i="18"/>
  <c r="BG128" i="18"/>
  <c r="BF128" i="18"/>
  <c r="T128" i="18"/>
  <c r="R128" i="18"/>
  <c r="P128" i="18"/>
  <c r="BI127" i="18"/>
  <c r="BH127" i="18"/>
  <c r="BG127" i="18"/>
  <c r="BF127" i="18"/>
  <c r="T127" i="18"/>
  <c r="R127" i="18"/>
  <c r="P127" i="18"/>
  <c r="BI126" i="18"/>
  <c r="BH126" i="18"/>
  <c r="BG126" i="18"/>
  <c r="BF126" i="18"/>
  <c r="T126" i="18"/>
  <c r="R126" i="18"/>
  <c r="P126" i="18"/>
  <c r="BI125" i="18"/>
  <c r="BH125" i="18"/>
  <c r="BG125" i="18"/>
  <c r="BF125" i="18"/>
  <c r="T125" i="18"/>
  <c r="R125" i="18"/>
  <c r="P125" i="18"/>
  <c r="BI124" i="18"/>
  <c r="BH124" i="18"/>
  <c r="BG124" i="18"/>
  <c r="BF124" i="18"/>
  <c r="T124" i="18"/>
  <c r="R124" i="18"/>
  <c r="P124" i="18"/>
  <c r="BI123" i="18"/>
  <c r="BH123" i="18"/>
  <c r="BG123" i="18"/>
  <c r="BF123" i="18"/>
  <c r="T123" i="18"/>
  <c r="R123" i="18"/>
  <c r="P123" i="18"/>
  <c r="BI122" i="18"/>
  <c r="BH122" i="18"/>
  <c r="BG122" i="18"/>
  <c r="BF122" i="18"/>
  <c r="T122" i="18"/>
  <c r="R122" i="18"/>
  <c r="P122" i="18"/>
  <c r="BI121" i="18"/>
  <c r="BH121" i="18"/>
  <c r="BG121" i="18"/>
  <c r="BF121" i="18"/>
  <c r="T121" i="18"/>
  <c r="R121" i="18"/>
  <c r="P121" i="18"/>
  <c r="BI120" i="18"/>
  <c r="BH120" i="18"/>
  <c r="BG120" i="18"/>
  <c r="BF120" i="18"/>
  <c r="T120" i="18"/>
  <c r="R120" i="18"/>
  <c r="P120" i="18"/>
  <c r="BI119" i="18"/>
  <c r="BH119" i="18"/>
  <c r="BG119" i="18"/>
  <c r="BF119" i="18"/>
  <c r="T119" i="18"/>
  <c r="R119" i="18"/>
  <c r="P119" i="18"/>
  <c r="BI117" i="18"/>
  <c r="BH117" i="18"/>
  <c r="BG117" i="18"/>
  <c r="BF117" i="18"/>
  <c r="T117" i="18"/>
  <c r="R117" i="18"/>
  <c r="P117" i="18"/>
  <c r="BI115" i="18"/>
  <c r="BH115" i="18"/>
  <c r="BG115" i="18"/>
  <c r="BF115" i="18"/>
  <c r="T115" i="18"/>
  <c r="R115" i="18"/>
  <c r="P115" i="18"/>
  <c r="BI114" i="18"/>
  <c r="BH114" i="18"/>
  <c r="BG114" i="18"/>
  <c r="BF114" i="18"/>
  <c r="T114" i="18"/>
  <c r="R114" i="18"/>
  <c r="P114" i="18"/>
  <c r="BI113" i="18"/>
  <c r="BH113" i="18"/>
  <c r="BG113" i="18"/>
  <c r="BF113" i="18"/>
  <c r="T113" i="18"/>
  <c r="R113" i="18"/>
  <c r="P113" i="18"/>
  <c r="BI111" i="18"/>
  <c r="BH111" i="18"/>
  <c r="BG111" i="18"/>
  <c r="BF111" i="18"/>
  <c r="T111" i="18"/>
  <c r="R111" i="18"/>
  <c r="P111" i="18"/>
  <c r="BI110" i="18"/>
  <c r="BH110" i="18"/>
  <c r="BG110" i="18"/>
  <c r="BF110" i="18"/>
  <c r="T110" i="18"/>
  <c r="R110" i="18"/>
  <c r="P110" i="18"/>
  <c r="BI108" i="18"/>
  <c r="BH108" i="18"/>
  <c r="BG108" i="18"/>
  <c r="BF108" i="18"/>
  <c r="T108" i="18"/>
  <c r="R108" i="18"/>
  <c r="P108" i="18"/>
  <c r="BI107" i="18"/>
  <c r="BH107" i="18"/>
  <c r="BG107" i="18"/>
  <c r="BF107" i="18"/>
  <c r="T107" i="18"/>
  <c r="R107" i="18"/>
  <c r="P107" i="18"/>
  <c r="BI106" i="18"/>
  <c r="BH106" i="18"/>
  <c r="BG106" i="18"/>
  <c r="BF106" i="18"/>
  <c r="T106" i="18"/>
  <c r="R106" i="18"/>
  <c r="P106" i="18"/>
  <c r="BI104" i="18"/>
  <c r="BH104" i="18"/>
  <c r="BG104" i="18"/>
  <c r="BF104" i="18"/>
  <c r="T104" i="18"/>
  <c r="R104" i="18"/>
  <c r="P104" i="18"/>
  <c r="BI102" i="18"/>
  <c r="BH102" i="18"/>
  <c r="BG102" i="18"/>
  <c r="BF102" i="18"/>
  <c r="T102" i="18"/>
  <c r="R102" i="18"/>
  <c r="P102" i="18"/>
  <c r="BI100" i="18"/>
  <c r="BH100" i="18"/>
  <c r="BG100" i="18"/>
  <c r="BF100" i="18"/>
  <c r="T100" i="18"/>
  <c r="R100" i="18"/>
  <c r="P100" i="18"/>
  <c r="BI98" i="18"/>
  <c r="BH98" i="18"/>
  <c r="BG98" i="18"/>
  <c r="BF98" i="18"/>
  <c r="T98" i="18"/>
  <c r="R98" i="18"/>
  <c r="P98" i="18"/>
  <c r="BI96" i="18"/>
  <c r="BH96" i="18"/>
  <c r="BG96" i="18"/>
  <c r="BF96" i="18"/>
  <c r="T96" i="18"/>
  <c r="R96" i="18"/>
  <c r="P96" i="18"/>
  <c r="BI94" i="18"/>
  <c r="BH94" i="18"/>
  <c r="BG94" i="18"/>
  <c r="BF94" i="18"/>
  <c r="T94" i="18"/>
  <c r="R94" i="18"/>
  <c r="P94" i="18"/>
  <c r="BI92" i="18"/>
  <c r="BH92" i="18"/>
  <c r="BG92" i="18"/>
  <c r="BF92" i="18"/>
  <c r="T92" i="18"/>
  <c r="R92" i="18"/>
  <c r="P92" i="18"/>
  <c r="J86" i="18"/>
  <c r="F86" i="18"/>
  <c r="F84" i="18"/>
  <c r="E82" i="18"/>
  <c r="J58" i="18"/>
  <c r="F58" i="18"/>
  <c r="F56" i="18"/>
  <c r="E54" i="18"/>
  <c r="J26" i="18"/>
  <c r="E26" i="18"/>
  <c r="J87" i="18" s="1"/>
  <c r="J25" i="18"/>
  <c r="J20" i="18"/>
  <c r="E20" i="18"/>
  <c r="F87" i="18" s="1"/>
  <c r="J19" i="18"/>
  <c r="J14" i="18"/>
  <c r="J84" i="18" s="1"/>
  <c r="E7" i="18"/>
  <c r="E78" i="18" s="1"/>
  <c r="J39" i="17"/>
  <c r="J38" i="17"/>
  <c r="AY80" i="1" s="1"/>
  <c r="J37" i="17"/>
  <c r="AX80" i="1" s="1"/>
  <c r="BI199" i="17"/>
  <c r="BH199" i="17"/>
  <c r="BG199" i="17"/>
  <c r="BF199" i="17"/>
  <c r="T199" i="17"/>
  <c r="R199" i="17"/>
  <c r="P199" i="17"/>
  <c r="BI198" i="17"/>
  <c r="BH198" i="17"/>
  <c r="BG198" i="17"/>
  <c r="BF198" i="17"/>
  <c r="T198" i="17"/>
  <c r="R198" i="17"/>
  <c r="P198" i="17"/>
  <c r="BI197" i="17"/>
  <c r="BH197" i="17"/>
  <c r="BG197" i="17"/>
  <c r="BF197" i="17"/>
  <c r="T197" i="17"/>
  <c r="R197" i="17"/>
  <c r="P197" i="17"/>
  <c r="BI196" i="17"/>
  <c r="BH196" i="17"/>
  <c r="BG196" i="17"/>
  <c r="BF196" i="17"/>
  <c r="T196" i="17"/>
  <c r="R196" i="17"/>
  <c r="P196" i="17"/>
  <c r="BI195" i="17"/>
  <c r="BH195" i="17"/>
  <c r="BG195" i="17"/>
  <c r="BF195" i="17"/>
  <c r="T195" i="17"/>
  <c r="R195" i="17"/>
  <c r="P195" i="17"/>
  <c r="BI193" i="17"/>
  <c r="BH193" i="17"/>
  <c r="BG193" i="17"/>
  <c r="BF193" i="17"/>
  <c r="T193" i="17"/>
  <c r="R193" i="17"/>
  <c r="P193" i="17"/>
  <c r="BI192" i="17"/>
  <c r="BH192" i="17"/>
  <c r="BG192" i="17"/>
  <c r="BF192" i="17"/>
  <c r="T192" i="17"/>
  <c r="R192" i="17"/>
  <c r="P192" i="17"/>
  <c r="BI191" i="17"/>
  <c r="BH191" i="17"/>
  <c r="BG191" i="17"/>
  <c r="BF191" i="17"/>
  <c r="T191" i="17"/>
  <c r="R191" i="17"/>
  <c r="P191" i="17"/>
  <c r="BI190" i="17"/>
  <c r="BH190" i="17"/>
  <c r="BG190" i="17"/>
  <c r="BF190" i="17"/>
  <c r="T190" i="17"/>
  <c r="R190" i="17"/>
  <c r="P190" i="17"/>
  <c r="BI189" i="17"/>
  <c r="BH189" i="17"/>
  <c r="BG189" i="17"/>
  <c r="BF189" i="17"/>
  <c r="T189" i="17"/>
  <c r="R189" i="17"/>
  <c r="P189" i="17"/>
  <c r="BI188" i="17"/>
  <c r="BH188" i="17"/>
  <c r="BG188" i="17"/>
  <c r="BF188" i="17"/>
  <c r="T188" i="17"/>
  <c r="R188" i="17"/>
  <c r="P188" i="17"/>
  <c r="BI187" i="17"/>
  <c r="BH187" i="17"/>
  <c r="BG187" i="17"/>
  <c r="BF187" i="17"/>
  <c r="T187" i="17"/>
  <c r="R187" i="17"/>
  <c r="P187" i="17"/>
  <c r="BI186" i="17"/>
  <c r="BH186" i="17"/>
  <c r="BG186" i="17"/>
  <c r="BF186" i="17"/>
  <c r="T186" i="17"/>
  <c r="R186" i="17"/>
  <c r="P186" i="17"/>
  <c r="BI185" i="17"/>
  <c r="BH185" i="17"/>
  <c r="BG185" i="17"/>
  <c r="BF185" i="17"/>
  <c r="T185" i="17"/>
  <c r="R185" i="17"/>
  <c r="P185" i="17"/>
  <c r="BI184" i="17"/>
  <c r="BH184" i="17"/>
  <c r="BG184" i="17"/>
  <c r="BF184" i="17"/>
  <c r="T184" i="17"/>
  <c r="R184" i="17"/>
  <c r="P184" i="17"/>
  <c r="BI183" i="17"/>
  <c r="BH183" i="17"/>
  <c r="BG183" i="17"/>
  <c r="BF183" i="17"/>
  <c r="T183" i="17"/>
  <c r="R183" i="17"/>
  <c r="P183" i="17"/>
  <c r="BI181" i="17"/>
  <c r="BH181" i="17"/>
  <c r="BG181" i="17"/>
  <c r="BF181" i="17"/>
  <c r="T181" i="17"/>
  <c r="T180" i="17" s="1"/>
  <c r="R181" i="17"/>
  <c r="R180" i="17" s="1"/>
  <c r="P181" i="17"/>
  <c r="P180" i="17" s="1"/>
  <c r="BI179" i="17"/>
  <c r="BH179" i="17"/>
  <c r="BG179" i="17"/>
  <c r="BF179" i="17"/>
  <c r="T179" i="17"/>
  <c r="R179" i="17"/>
  <c r="P179" i="17"/>
  <c r="BI178" i="17"/>
  <c r="BH178" i="17"/>
  <c r="BG178" i="17"/>
  <c r="BF178" i="17"/>
  <c r="T178" i="17"/>
  <c r="R178" i="17"/>
  <c r="P178" i="17"/>
  <c r="BI177" i="17"/>
  <c r="BH177" i="17"/>
  <c r="BG177" i="17"/>
  <c r="BF177" i="17"/>
  <c r="T177" i="17"/>
  <c r="R177" i="17"/>
  <c r="P177" i="17"/>
  <c r="BI176" i="17"/>
  <c r="BH176" i="17"/>
  <c r="BG176" i="17"/>
  <c r="BF176" i="17"/>
  <c r="T176" i="17"/>
  <c r="R176" i="17"/>
  <c r="P176" i="17"/>
  <c r="BI175" i="17"/>
  <c r="BH175" i="17"/>
  <c r="BG175" i="17"/>
  <c r="BF175" i="17"/>
  <c r="T175" i="17"/>
  <c r="R175" i="17"/>
  <c r="P175" i="17"/>
  <c r="BI174" i="17"/>
  <c r="BH174" i="17"/>
  <c r="BG174" i="17"/>
  <c r="BF174" i="17"/>
  <c r="T174" i="17"/>
  <c r="R174" i="17"/>
  <c r="P174" i="17"/>
  <c r="BI173" i="17"/>
  <c r="BH173" i="17"/>
  <c r="BG173" i="17"/>
  <c r="BF173" i="17"/>
  <c r="T173" i="17"/>
  <c r="R173" i="17"/>
  <c r="P173" i="17"/>
  <c r="BI172" i="17"/>
  <c r="BH172" i="17"/>
  <c r="BG172" i="17"/>
  <c r="BF172" i="17"/>
  <c r="T172" i="17"/>
  <c r="R172" i="17"/>
  <c r="P172" i="17"/>
  <c r="BI170" i="17"/>
  <c r="BH170" i="17"/>
  <c r="BG170" i="17"/>
  <c r="BF170" i="17"/>
  <c r="T170" i="17"/>
  <c r="R170" i="17"/>
  <c r="P170" i="17"/>
  <c r="BI169" i="17"/>
  <c r="BH169" i="17"/>
  <c r="BG169" i="17"/>
  <c r="BF169" i="17"/>
  <c r="T169" i="17"/>
  <c r="R169" i="17"/>
  <c r="P169" i="17"/>
  <c r="BI168" i="17"/>
  <c r="BH168" i="17"/>
  <c r="BG168" i="17"/>
  <c r="BF168" i="17"/>
  <c r="T168" i="17"/>
  <c r="R168" i="17"/>
  <c r="P168" i="17"/>
  <c r="BI165" i="17"/>
  <c r="BH165" i="17"/>
  <c r="BG165" i="17"/>
  <c r="BF165" i="17"/>
  <c r="T165" i="17"/>
  <c r="R165" i="17"/>
  <c r="P165" i="17"/>
  <c r="BI164" i="17"/>
  <c r="BH164" i="17"/>
  <c r="BG164" i="17"/>
  <c r="BF164" i="17"/>
  <c r="T164" i="17"/>
  <c r="R164" i="17"/>
  <c r="P164" i="17"/>
  <c r="BI163" i="17"/>
  <c r="BH163" i="17"/>
  <c r="BG163" i="17"/>
  <c r="BF163" i="17"/>
  <c r="T163" i="17"/>
  <c r="R163" i="17"/>
  <c r="P163" i="17"/>
  <c r="BI162" i="17"/>
  <c r="BH162" i="17"/>
  <c r="BG162" i="17"/>
  <c r="BF162" i="17"/>
  <c r="T162" i="17"/>
  <c r="R162" i="17"/>
  <c r="P162" i="17"/>
  <c r="BI161" i="17"/>
  <c r="BH161" i="17"/>
  <c r="BG161" i="17"/>
  <c r="BF161" i="17"/>
  <c r="T161" i="17"/>
  <c r="R161" i="17"/>
  <c r="P161" i="17"/>
  <c r="BI160" i="17"/>
  <c r="BH160" i="17"/>
  <c r="BG160" i="17"/>
  <c r="BF160" i="17"/>
  <c r="T160" i="17"/>
  <c r="R160" i="17"/>
  <c r="P160" i="17"/>
  <c r="BI158" i="17"/>
  <c r="BH158" i="17"/>
  <c r="BG158" i="17"/>
  <c r="BF158" i="17"/>
  <c r="T158" i="17"/>
  <c r="R158" i="17"/>
  <c r="P158" i="17"/>
  <c r="BI157" i="17"/>
  <c r="BH157" i="17"/>
  <c r="BG157" i="17"/>
  <c r="BF157" i="17"/>
  <c r="T157" i="17"/>
  <c r="R157" i="17"/>
  <c r="P157" i="17"/>
  <c r="BI156" i="17"/>
  <c r="BH156" i="17"/>
  <c r="BG156" i="17"/>
  <c r="BF156" i="17"/>
  <c r="T156" i="17"/>
  <c r="R156" i="17"/>
  <c r="P156" i="17"/>
  <c r="BI155" i="17"/>
  <c r="BH155" i="17"/>
  <c r="BG155" i="17"/>
  <c r="BF155" i="17"/>
  <c r="T155" i="17"/>
  <c r="R155" i="17"/>
  <c r="P155" i="17"/>
  <c r="BI154" i="17"/>
  <c r="BH154" i="17"/>
  <c r="BG154" i="17"/>
  <c r="BF154" i="17"/>
  <c r="T154" i="17"/>
  <c r="R154" i="17"/>
  <c r="P154" i="17"/>
  <c r="BI153" i="17"/>
  <c r="BH153" i="17"/>
  <c r="BG153" i="17"/>
  <c r="BF153" i="17"/>
  <c r="T153" i="17"/>
  <c r="R153" i="17"/>
  <c r="P153" i="17"/>
  <c r="BI152" i="17"/>
  <c r="BH152" i="17"/>
  <c r="BG152" i="17"/>
  <c r="BF152" i="17"/>
  <c r="T152" i="17"/>
  <c r="R152" i="17"/>
  <c r="P152" i="17"/>
  <c r="BI151" i="17"/>
  <c r="BH151" i="17"/>
  <c r="BG151" i="17"/>
  <c r="BF151" i="17"/>
  <c r="T151" i="17"/>
  <c r="R151" i="17"/>
  <c r="P151" i="17"/>
  <c r="BI150" i="17"/>
  <c r="BH150" i="17"/>
  <c r="BG150" i="17"/>
  <c r="BF150" i="17"/>
  <c r="T150" i="17"/>
  <c r="R150" i="17"/>
  <c r="P150" i="17"/>
  <c r="BI149" i="17"/>
  <c r="BH149" i="17"/>
  <c r="BG149" i="17"/>
  <c r="BF149" i="17"/>
  <c r="T149" i="17"/>
  <c r="R149" i="17"/>
  <c r="P149" i="17"/>
  <c r="BI148" i="17"/>
  <c r="BH148" i="17"/>
  <c r="BG148" i="17"/>
  <c r="BF148" i="17"/>
  <c r="T148" i="17"/>
  <c r="R148" i="17"/>
  <c r="P148" i="17"/>
  <c r="BI147" i="17"/>
  <c r="BH147" i="17"/>
  <c r="BG147" i="17"/>
  <c r="BF147" i="17"/>
  <c r="T147" i="17"/>
  <c r="R147" i="17"/>
  <c r="P147" i="17"/>
  <c r="BI146" i="17"/>
  <c r="BH146" i="17"/>
  <c r="BG146" i="17"/>
  <c r="BF146" i="17"/>
  <c r="T146" i="17"/>
  <c r="R146" i="17"/>
  <c r="P146" i="17"/>
  <c r="BI145" i="17"/>
  <c r="BH145" i="17"/>
  <c r="BG145" i="17"/>
  <c r="BF145" i="17"/>
  <c r="T145" i="17"/>
  <c r="R145" i="17"/>
  <c r="P145" i="17"/>
  <c r="BI144" i="17"/>
  <c r="BH144" i="17"/>
  <c r="BG144" i="17"/>
  <c r="BF144" i="17"/>
  <c r="T144" i="17"/>
  <c r="R144" i="17"/>
  <c r="P144" i="17"/>
  <c r="BI143" i="17"/>
  <c r="BH143" i="17"/>
  <c r="BG143" i="17"/>
  <c r="BF143" i="17"/>
  <c r="T143" i="17"/>
  <c r="R143" i="17"/>
  <c r="P143" i="17"/>
  <c r="BI142" i="17"/>
  <c r="BH142" i="17"/>
  <c r="BG142" i="17"/>
  <c r="BF142" i="17"/>
  <c r="T142" i="17"/>
  <c r="R142" i="17"/>
  <c r="P142" i="17"/>
  <c r="BI141" i="17"/>
  <c r="BH141" i="17"/>
  <c r="BG141" i="17"/>
  <c r="BF141" i="17"/>
  <c r="T141" i="17"/>
  <c r="R141" i="17"/>
  <c r="P141" i="17"/>
  <c r="BI140" i="17"/>
  <c r="BH140" i="17"/>
  <c r="BG140" i="17"/>
  <c r="BF140" i="17"/>
  <c r="T140" i="17"/>
  <c r="R140" i="17"/>
  <c r="P140" i="17"/>
  <c r="BI139" i="17"/>
  <c r="BH139" i="17"/>
  <c r="BG139" i="17"/>
  <c r="BF139" i="17"/>
  <c r="T139" i="17"/>
  <c r="R139" i="17"/>
  <c r="P139" i="17"/>
  <c r="BI138" i="17"/>
  <c r="BH138" i="17"/>
  <c r="BG138" i="17"/>
  <c r="BF138" i="17"/>
  <c r="T138" i="17"/>
  <c r="R138" i="17"/>
  <c r="P138" i="17"/>
  <c r="BI137" i="17"/>
  <c r="BH137" i="17"/>
  <c r="BG137" i="17"/>
  <c r="BF137" i="17"/>
  <c r="T137" i="17"/>
  <c r="R137" i="17"/>
  <c r="P137" i="17"/>
  <c r="BI136" i="17"/>
  <c r="BH136" i="17"/>
  <c r="BG136" i="17"/>
  <c r="BF136" i="17"/>
  <c r="T136" i="17"/>
  <c r="R136" i="17"/>
  <c r="P136" i="17"/>
  <c r="BI135" i="17"/>
  <c r="BH135" i="17"/>
  <c r="BG135" i="17"/>
  <c r="BF135" i="17"/>
  <c r="T135" i="17"/>
  <c r="R135" i="17"/>
  <c r="P135" i="17"/>
  <c r="BI134" i="17"/>
  <c r="BH134" i="17"/>
  <c r="BG134" i="17"/>
  <c r="BF134" i="17"/>
  <c r="T134" i="17"/>
  <c r="R134" i="17"/>
  <c r="P134" i="17"/>
  <c r="BI133" i="17"/>
  <c r="BH133" i="17"/>
  <c r="BG133" i="17"/>
  <c r="BF133" i="17"/>
  <c r="T133" i="17"/>
  <c r="R133" i="17"/>
  <c r="P133" i="17"/>
  <c r="BI132" i="17"/>
  <c r="BH132" i="17"/>
  <c r="BG132" i="17"/>
  <c r="BF132" i="17"/>
  <c r="T132" i="17"/>
  <c r="R132" i="17"/>
  <c r="P132" i="17"/>
  <c r="BI131" i="17"/>
  <c r="BH131" i="17"/>
  <c r="BG131" i="17"/>
  <c r="BF131" i="17"/>
  <c r="T131" i="17"/>
  <c r="R131" i="17"/>
  <c r="P131" i="17"/>
  <c r="BI130" i="17"/>
  <c r="BH130" i="17"/>
  <c r="BG130" i="17"/>
  <c r="BF130" i="17"/>
  <c r="T130" i="17"/>
  <c r="R130" i="17"/>
  <c r="P130" i="17"/>
  <c r="BI129" i="17"/>
  <c r="BH129" i="17"/>
  <c r="BG129" i="17"/>
  <c r="BF129" i="17"/>
  <c r="T129" i="17"/>
  <c r="R129" i="17"/>
  <c r="P129" i="17"/>
  <c r="BI128" i="17"/>
  <c r="BH128" i="17"/>
  <c r="BG128" i="17"/>
  <c r="BF128" i="17"/>
  <c r="T128" i="17"/>
  <c r="R128" i="17"/>
  <c r="P128" i="17"/>
  <c r="BI126" i="17"/>
  <c r="BH126" i="17"/>
  <c r="BG126" i="17"/>
  <c r="BF126" i="17"/>
  <c r="T126" i="17"/>
  <c r="R126" i="17"/>
  <c r="P126" i="17"/>
  <c r="BI125" i="17"/>
  <c r="BH125" i="17"/>
  <c r="BG125" i="17"/>
  <c r="BF125" i="17"/>
  <c r="T125" i="17"/>
  <c r="R125" i="17"/>
  <c r="P125" i="17"/>
  <c r="BI124" i="17"/>
  <c r="BH124" i="17"/>
  <c r="BG124" i="17"/>
  <c r="BF124" i="17"/>
  <c r="T124" i="17"/>
  <c r="R124" i="17"/>
  <c r="P124" i="17"/>
  <c r="BI123" i="17"/>
  <c r="BH123" i="17"/>
  <c r="BG123" i="17"/>
  <c r="BF123" i="17"/>
  <c r="T123" i="17"/>
  <c r="R123" i="17"/>
  <c r="P123" i="17"/>
  <c r="BI122" i="17"/>
  <c r="BH122" i="17"/>
  <c r="BG122" i="17"/>
  <c r="BF122" i="17"/>
  <c r="T122" i="17"/>
  <c r="R122" i="17"/>
  <c r="P122" i="17"/>
  <c r="BI121" i="17"/>
  <c r="BH121" i="17"/>
  <c r="BG121" i="17"/>
  <c r="BF121" i="17"/>
  <c r="T121" i="17"/>
  <c r="R121" i="17"/>
  <c r="P121" i="17"/>
  <c r="BI120" i="17"/>
  <c r="BH120" i="17"/>
  <c r="BG120" i="17"/>
  <c r="BF120" i="17"/>
  <c r="T120" i="17"/>
  <c r="R120" i="17"/>
  <c r="P120" i="17"/>
  <c r="BI119" i="17"/>
  <c r="BH119" i="17"/>
  <c r="BG119" i="17"/>
  <c r="BF119" i="17"/>
  <c r="T119" i="17"/>
  <c r="R119" i="17"/>
  <c r="P119" i="17"/>
  <c r="BI118" i="17"/>
  <c r="BH118" i="17"/>
  <c r="BG118" i="17"/>
  <c r="BF118" i="17"/>
  <c r="T118" i="17"/>
  <c r="R118" i="17"/>
  <c r="P118" i="17"/>
  <c r="BI117" i="17"/>
  <c r="BH117" i="17"/>
  <c r="BG117" i="17"/>
  <c r="BF117" i="17"/>
  <c r="T117" i="17"/>
  <c r="R117" i="17"/>
  <c r="P117" i="17"/>
  <c r="BI116" i="17"/>
  <c r="BH116" i="17"/>
  <c r="BG116" i="17"/>
  <c r="BF116" i="17"/>
  <c r="T116" i="17"/>
  <c r="R116" i="17"/>
  <c r="P116" i="17"/>
  <c r="BI115" i="17"/>
  <c r="BH115" i="17"/>
  <c r="BG115" i="17"/>
  <c r="BF115" i="17"/>
  <c r="T115" i="17"/>
  <c r="R115" i="17"/>
  <c r="P115" i="17"/>
  <c r="BI114" i="17"/>
  <c r="BH114" i="17"/>
  <c r="BG114" i="17"/>
  <c r="BF114" i="17"/>
  <c r="T114" i="17"/>
  <c r="R114" i="17"/>
  <c r="P114" i="17"/>
  <c r="BI113" i="17"/>
  <c r="BH113" i="17"/>
  <c r="BG113" i="17"/>
  <c r="BF113" i="17"/>
  <c r="T113" i="17"/>
  <c r="R113" i="17"/>
  <c r="P113" i="17"/>
  <c r="BI112" i="17"/>
  <c r="BH112" i="17"/>
  <c r="BG112" i="17"/>
  <c r="BF112" i="17"/>
  <c r="T112" i="17"/>
  <c r="R112" i="17"/>
  <c r="P112" i="17"/>
  <c r="BI111" i="17"/>
  <c r="BH111" i="17"/>
  <c r="BG111" i="17"/>
  <c r="BF111" i="17"/>
  <c r="T111" i="17"/>
  <c r="R111" i="17"/>
  <c r="P111" i="17"/>
  <c r="BI110" i="17"/>
  <c r="BH110" i="17"/>
  <c r="BG110" i="17"/>
  <c r="BF110" i="17"/>
  <c r="T110" i="17"/>
  <c r="R110" i="17"/>
  <c r="P110" i="17"/>
  <c r="BI109" i="17"/>
  <c r="BH109" i="17"/>
  <c r="BG109" i="17"/>
  <c r="BF109" i="17"/>
  <c r="T109" i="17"/>
  <c r="R109" i="17"/>
  <c r="P109" i="17"/>
  <c r="BI108" i="17"/>
  <c r="BH108" i="17"/>
  <c r="BG108" i="17"/>
  <c r="BF108" i="17"/>
  <c r="T108" i="17"/>
  <c r="R108" i="17"/>
  <c r="P108" i="17"/>
  <c r="BI106" i="17"/>
  <c r="BH106" i="17"/>
  <c r="BG106" i="17"/>
  <c r="BF106" i="17"/>
  <c r="T106" i="17"/>
  <c r="R106" i="17"/>
  <c r="P106" i="17"/>
  <c r="BI105" i="17"/>
  <c r="BH105" i="17"/>
  <c r="BG105" i="17"/>
  <c r="BF105" i="17"/>
  <c r="T105" i="17"/>
  <c r="R105" i="17"/>
  <c r="P105" i="17"/>
  <c r="BI104" i="17"/>
  <c r="BH104" i="17"/>
  <c r="BG104" i="17"/>
  <c r="BF104" i="17"/>
  <c r="T104" i="17"/>
  <c r="R104" i="17"/>
  <c r="P104" i="17"/>
  <c r="BI103" i="17"/>
  <c r="BH103" i="17"/>
  <c r="BG103" i="17"/>
  <c r="BF103" i="17"/>
  <c r="T103" i="17"/>
  <c r="R103" i="17"/>
  <c r="P103" i="17"/>
  <c r="BI102" i="17"/>
  <c r="BH102" i="17"/>
  <c r="BG102" i="17"/>
  <c r="BF102" i="17"/>
  <c r="T102" i="17"/>
  <c r="R102" i="17"/>
  <c r="P102" i="17"/>
  <c r="BI101" i="17"/>
  <c r="BH101" i="17"/>
  <c r="BG101" i="17"/>
  <c r="BF101" i="17"/>
  <c r="T101" i="17"/>
  <c r="R101" i="17"/>
  <c r="P101" i="17"/>
  <c r="BI100" i="17"/>
  <c r="BH100" i="17"/>
  <c r="BG100" i="17"/>
  <c r="BF100" i="17"/>
  <c r="T100" i="17"/>
  <c r="R100" i="17"/>
  <c r="P100" i="17"/>
  <c r="BI99" i="17"/>
  <c r="BH99" i="17"/>
  <c r="BG99" i="17"/>
  <c r="BF99" i="17"/>
  <c r="T99" i="17"/>
  <c r="R99" i="17"/>
  <c r="P99" i="17"/>
  <c r="BI98" i="17"/>
  <c r="BH98" i="17"/>
  <c r="BG98" i="17"/>
  <c r="BF98" i="17"/>
  <c r="T98" i="17"/>
  <c r="R98" i="17"/>
  <c r="P98" i="17"/>
  <c r="BI97" i="17"/>
  <c r="BH97" i="17"/>
  <c r="BG97" i="17"/>
  <c r="BF97" i="17"/>
  <c r="T97" i="17"/>
  <c r="R97" i="17"/>
  <c r="P97" i="17"/>
  <c r="J91" i="17"/>
  <c r="F91" i="17"/>
  <c r="F89" i="17"/>
  <c r="E87" i="17"/>
  <c r="J58" i="17"/>
  <c r="F58" i="17"/>
  <c r="F56" i="17"/>
  <c r="E54" i="17"/>
  <c r="J26" i="17"/>
  <c r="E26" i="17"/>
  <c r="J92" i="17" s="1"/>
  <c r="J25" i="17"/>
  <c r="J20" i="17"/>
  <c r="E20" i="17"/>
  <c r="F92" i="17"/>
  <c r="J19" i="17"/>
  <c r="J14" i="17"/>
  <c r="J89" i="17" s="1"/>
  <c r="E7" i="17"/>
  <c r="E50" i="17" s="1"/>
  <c r="J39" i="16"/>
  <c r="J38" i="16"/>
  <c r="AY78" i="1" s="1"/>
  <c r="J37" i="16"/>
  <c r="AX78" i="1"/>
  <c r="BI134" i="16"/>
  <c r="BH134" i="16"/>
  <c r="BG134" i="16"/>
  <c r="BF134" i="16"/>
  <c r="T134" i="16"/>
  <c r="R134" i="16"/>
  <c r="P134" i="16"/>
  <c r="BI133" i="16"/>
  <c r="BH133" i="16"/>
  <c r="BG133" i="16"/>
  <c r="BF133" i="16"/>
  <c r="T133" i="16"/>
  <c r="R133" i="16"/>
  <c r="P133" i="16"/>
  <c r="BI132" i="16"/>
  <c r="BH132" i="16"/>
  <c r="BG132" i="16"/>
  <c r="BF132" i="16"/>
  <c r="T132" i="16"/>
  <c r="R132" i="16"/>
  <c r="P132" i="16"/>
  <c r="BI131" i="16"/>
  <c r="BH131" i="16"/>
  <c r="BG131" i="16"/>
  <c r="BF131" i="16"/>
  <c r="T131" i="16"/>
  <c r="R131" i="16"/>
  <c r="P131" i="16"/>
  <c r="BI129" i="16"/>
  <c r="BH129" i="16"/>
  <c r="BG129" i="16"/>
  <c r="BF129" i="16"/>
  <c r="T129" i="16"/>
  <c r="R129" i="16"/>
  <c r="P129" i="16"/>
  <c r="BI128" i="16"/>
  <c r="BH128" i="16"/>
  <c r="BG128" i="16"/>
  <c r="BF128" i="16"/>
  <c r="T128" i="16"/>
  <c r="R128" i="16"/>
  <c r="P128" i="16"/>
  <c r="BI127" i="16"/>
  <c r="BH127" i="16"/>
  <c r="BG127" i="16"/>
  <c r="BF127" i="16"/>
  <c r="T127" i="16"/>
  <c r="R127" i="16"/>
  <c r="P127" i="16"/>
  <c r="BI126" i="16"/>
  <c r="BH126" i="16"/>
  <c r="BG126" i="16"/>
  <c r="BF126" i="16"/>
  <c r="T126" i="16"/>
  <c r="R126" i="16"/>
  <c r="P126" i="16"/>
  <c r="BI125" i="16"/>
  <c r="BH125" i="16"/>
  <c r="BG125" i="16"/>
  <c r="BF125" i="16"/>
  <c r="T125" i="16"/>
  <c r="R125" i="16"/>
  <c r="P125" i="16"/>
  <c r="BI124" i="16"/>
  <c r="BH124" i="16"/>
  <c r="BG124" i="16"/>
  <c r="BF124" i="16"/>
  <c r="T124" i="16"/>
  <c r="R124" i="16"/>
  <c r="P124" i="16"/>
  <c r="BI122" i="16"/>
  <c r="BH122" i="16"/>
  <c r="BG122" i="16"/>
  <c r="BF122" i="16"/>
  <c r="T122" i="16"/>
  <c r="R122" i="16"/>
  <c r="P122" i="16"/>
  <c r="BI121" i="16"/>
  <c r="BH121" i="16"/>
  <c r="BG121" i="16"/>
  <c r="BF121" i="16"/>
  <c r="T121" i="16"/>
  <c r="R121" i="16"/>
  <c r="P121" i="16"/>
  <c r="BI120" i="16"/>
  <c r="BH120" i="16"/>
  <c r="BG120" i="16"/>
  <c r="BF120" i="16"/>
  <c r="T120" i="16"/>
  <c r="R120" i="16"/>
  <c r="P120" i="16"/>
  <c r="BI119" i="16"/>
  <c r="BH119" i="16"/>
  <c r="BG119" i="16"/>
  <c r="BF119" i="16"/>
  <c r="T119" i="16"/>
  <c r="R119" i="16"/>
  <c r="P119" i="16"/>
  <c r="BI118" i="16"/>
  <c r="BH118" i="16"/>
  <c r="BG118" i="16"/>
  <c r="BF118" i="16"/>
  <c r="T118" i="16"/>
  <c r="R118" i="16"/>
  <c r="P118" i="16"/>
  <c r="BI117" i="16"/>
  <c r="BH117" i="16"/>
  <c r="BG117" i="16"/>
  <c r="BF117" i="16"/>
  <c r="T117" i="16"/>
  <c r="R117" i="16"/>
  <c r="P117" i="16"/>
  <c r="BI116" i="16"/>
  <c r="BH116" i="16"/>
  <c r="BG116" i="16"/>
  <c r="BF116" i="16"/>
  <c r="T116" i="16"/>
  <c r="R116" i="16"/>
  <c r="P116" i="16"/>
  <c r="BI115" i="16"/>
  <c r="BH115" i="16"/>
  <c r="BG115" i="16"/>
  <c r="BF115" i="16"/>
  <c r="T115" i="16"/>
  <c r="R115" i="16"/>
  <c r="P115" i="16"/>
  <c r="BI113" i="16"/>
  <c r="BH113" i="16"/>
  <c r="BG113" i="16"/>
  <c r="BF113" i="16"/>
  <c r="T113" i="16"/>
  <c r="R113" i="16"/>
  <c r="P113" i="16"/>
  <c r="BI112" i="16"/>
  <c r="BH112" i="16"/>
  <c r="BG112" i="16"/>
  <c r="BF112" i="16"/>
  <c r="T112" i="16"/>
  <c r="R112" i="16"/>
  <c r="P112" i="16"/>
  <c r="BI111" i="16"/>
  <c r="BH111" i="16"/>
  <c r="BG111" i="16"/>
  <c r="BF111" i="16"/>
  <c r="T111" i="16"/>
  <c r="R111" i="16"/>
  <c r="P111" i="16"/>
  <c r="BI110" i="16"/>
  <c r="BH110" i="16"/>
  <c r="BG110" i="16"/>
  <c r="BF110" i="16"/>
  <c r="T110" i="16"/>
  <c r="R110" i="16"/>
  <c r="P110" i="16"/>
  <c r="BI109" i="16"/>
  <c r="BH109" i="16"/>
  <c r="BG109" i="16"/>
  <c r="BF109" i="16"/>
  <c r="T109" i="16"/>
  <c r="R109" i="16"/>
  <c r="P109" i="16"/>
  <c r="BI108" i="16"/>
  <c r="BH108" i="16"/>
  <c r="BG108" i="16"/>
  <c r="BF108" i="16"/>
  <c r="T108" i="16"/>
  <c r="R108" i="16"/>
  <c r="P108" i="16"/>
  <c r="BI107" i="16"/>
  <c r="BH107" i="16"/>
  <c r="BG107" i="16"/>
  <c r="BF107" i="16"/>
  <c r="T107" i="16"/>
  <c r="R107" i="16"/>
  <c r="P107" i="16"/>
  <c r="BI106" i="16"/>
  <c r="BH106" i="16"/>
  <c r="BG106" i="16"/>
  <c r="BF106" i="16"/>
  <c r="T106" i="16"/>
  <c r="R106" i="16"/>
  <c r="P106" i="16"/>
  <c r="BI105" i="16"/>
  <c r="BH105" i="16"/>
  <c r="BG105" i="16"/>
  <c r="BF105" i="16"/>
  <c r="T105" i="16"/>
  <c r="R105" i="16"/>
  <c r="P105" i="16"/>
  <c r="BI104" i="16"/>
  <c r="BH104" i="16"/>
  <c r="BG104" i="16"/>
  <c r="BF104" i="16"/>
  <c r="T104" i="16"/>
  <c r="R104" i="16"/>
  <c r="P104" i="16"/>
  <c r="BI103" i="16"/>
  <c r="BH103" i="16"/>
  <c r="BG103" i="16"/>
  <c r="BF103" i="16"/>
  <c r="T103" i="16"/>
  <c r="R103" i="16"/>
  <c r="P103" i="16"/>
  <c r="BI102" i="16"/>
  <c r="BH102" i="16"/>
  <c r="BG102" i="16"/>
  <c r="BF102" i="16"/>
  <c r="T102" i="16"/>
  <c r="R102" i="16"/>
  <c r="P102" i="16"/>
  <c r="BI101" i="16"/>
  <c r="BH101" i="16"/>
  <c r="BG101" i="16"/>
  <c r="BF101" i="16"/>
  <c r="T101" i="16"/>
  <c r="R101" i="16"/>
  <c r="P101" i="16"/>
  <c r="BI99" i="16"/>
  <c r="BH99" i="16"/>
  <c r="BG99" i="16"/>
  <c r="BF99" i="16"/>
  <c r="T99" i="16"/>
  <c r="R99" i="16"/>
  <c r="P99" i="16"/>
  <c r="BI98" i="16"/>
  <c r="BH98" i="16"/>
  <c r="BG98" i="16"/>
  <c r="BF98" i="16"/>
  <c r="T98" i="16"/>
  <c r="R98" i="16"/>
  <c r="P98" i="16"/>
  <c r="BI97" i="16"/>
  <c r="BH97" i="16"/>
  <c r="BG97" i="16"/>
  <c r="BF97" i="16"/>
  <c r="T97" i="16"/>
  <c r="R97" i="16"/>
  <c r="P97" i="16"/>
  <c r="BI96" i="16"/>
  <c r="BH96" i="16"/>
  <c r="BG96" i="16"/>
  <c r="BF96" i="16"/>
  <c r="T96" i="16"/>
  <c r="R96" i="16"/>
  <c r="P96" i="16"/>
  <c r="BI94" i="16"/>
  <c r="BH94" i="16"/>
  <c r="BG94" i="16"/>
  <c r="BF94" i="16"/>
  <c r="T94" i="16"/>
  <c r="R94" i="16"/>
  <c r="P94" i="16"/>
  <c r="BI93" i="16"/>
  <c r="BH93" i="16"/>
  <c r="BG93" i="16"/>
  <c r="BF93" i="16"/>
  <c r="T93" i="16"/>
  <c r="R93" i="16"/>
  <c r="P93" i="16"/>
  <c r="BI92" i="16"/>
  <c r="BH92" i="16"/>
  <c r="BG92" i="16"/>
  <c r="BF92" i="16"/>
  <c r="T92" i="16"/>
  <c r="R92" i="16"/>
  <c r="P92" i="16"/>
  <c r="J86" i="16"/>
  <c r="F86" i="16"/>
  <c r="F84" i="16"/>
  <c r="E82" i="16"/>
  <c r="J58" i="16"/>
  <c r="F58" i="16"/>
  <c r="F56" i="16"/>
  <c r="E54" i="16"/>
  <c r="J26" i="16"/>
  <c r="E26" i="16"/>
  <c r="J87" i="16"/>
  <c r="J25" i="16"/>
  <c r="J20" i="16"/>
  <c r="E20" i="16"/>
  <c r="F87" i="16" s="1"/>
  <c r="J19" i="16"/>
  <c r="J14" i="16"/>
  <c r="J84" i="16" s="1"/>
  <c r="E7" i="16"/>
  <c r="E78" i="16" s="1"/>
  <c r="J39" i="15"/>
  <c r="J38" i="15"/>
  <c r="AY76" i="1"/>
  <c r="J37" i="15"/>
  <c r="AX76" i="1" s="1"/>
  <c r="BI170" i="15"/>
  <c r="BH170" i="15"/>
  <c r="BG170" i="15"/>
  <c r="BF170" i="15"/>
  <c r="T170" i="15"/>
  <c r="R170" i="15"/>
  <c r="P170" i="15"/>
  <c r="BI166" i="15"/>
  <c r="BH166" i="15"/>
  <c r="BG166" i="15"/>
  <c r="BF166" i="15"/>
  <c r="T166" i="15"/>
  <c r="R166" i="15"/>
  <c r="P166" i="15"/>
  <c r="BI162" i="15"/>
  <c r="BH162" i="15"/>
  <c r="BG162" i="15"/>
  <c r="BF162" i="15"/>
  <c r="T162" i="15"/>
  <c r="R162" i="15"/>
  <c r="P162" i="15"/>
  <c r="BI158" i="15"/>
  <c r="BH158" i="15"/>
  <c r="BG158" i="15"/>
  <c r="BF158" i="15"/>
  <c r="T158" i="15"/>
  <c r="R158" i="15"/>
  <c r="P158" i="15"/>
  <c r="BI154" i="15"/>
  <c r="BH154" i="15"/>
  <c r="BG154" i="15"/>
  <c r="BF154" i="15"/>
  <c r="T154" i="15"/>
  <c r="R154" i="15"/>
  <c r="P154" i="15"/>
  <c r="BI150" i="15"/>
  <c r="BH150" i="15"/>
  <c r="BG150" i="15"/>
  <c r="BF150" i="15"/>
  <c r="T150" i="15"/>
  <c r="R150" i="15"/>
  <c r="P150" i="15"/>
  <c r="BI146" i="15"/>
  <c r="BH146" i="15"/>
  <c r="BG146" i="15"/>
  <c r="BF146" i="15"/>
  <c r="T146" i="15"/>
  <c r="R146" i="15"/>
  <c r="P146" i="15"/>
  <c r="BI142" i="15"/>
  <c r="BH142" i="15"/>
  <c r="BG142" i="15"/>
  <c r="BF142" i="15"/>
  <c r="T142" i="15"/>
  <c r="R142" i="15"/>
  <c r="P142" i="15"/>
  <c r="BI138" i="15"/>
  <c r="BH138" i="15"/>
  <c r="BG138" i="15"/>
  <c r="BF138" i="15"/>
  <c r="T138" i="15"/>
  <c r="R138" i="15"/>
  <c r="P138" i="15"/>
  <c r="BI134" i="15"/>
  <c r="BH134" i="15"/>
  <c r="BG134" i="15"/>
  <c r="BF134" i="15"/>
  <c r="T134" i="15"/>
  <c r="R134" i="15"/>
  <c r="P134" i="15"/>
  <c r="BI130" i="15"/>
  <c r="BH130" i="15"/>
  <c r="BG130" i="15"/>
  <c r="BF130" i="15"/>
  <c r="T130" i="15"/>
  <c r="R130" i="15"/>
  <c r="P130" i="15"/>
  <c r="BI129" i="15"/>
  <c r="BH129" i="15"/>
  <c r="BG129" i="15"/>
  <c r="BF129" i="15"/>
  <c r="T129" i="15"/>
  <c r="R129" i="15"/>
  <c r="P129" i="15"/>
  <c r="BI125" i="15"/>
  <c r="BH125" i="15"/>
  <c r="BG125" i="15"/>
  <c r="BF125" i="15"/>
  <c r="T125" i="15"/>
  <c r="R125" i="15"/>
  <c r="P125" i="15"/>
  <c r="BI121" i="15"/>
  <c r="BH121" i="15"/>
  <c r="BG121" i="15"/>
  <c r="BF121" i="15"/>
  <c r="T121" i="15"/>
  <c r="R121" i="15"/>
  <c r="P121" i="15"/>
  <c r="BI117" i="15"/>
  <c r="BH117" i="15"/>
  <c r="BG117" i="15"/>
  <c r="BF117" i="15"/>
  <c r="T117" i="15"/>
  <c r="R117" i="15"/>
  <c r="P117" i="15"/>
  <c r="BI113" i="15"/>
  <c r="BH113" i="15"/>
  <c r="BG113" i="15"/>
  <c r="BF113" i="15"/>
  <c r="T113" i="15"/>
  <c r="R113" i="15"/>
  <c r="P113" i="15"/>
  <c r="BI109" i="15"/>
  <c r="BH109" i="15"/>
  <c r="BG109" i="15"/>
  <c r="BF109" i="15"/>
  <c r="T109" i="15"/>
  <c r="R109" i="15"/>
  <c r="P109" i="15"/>
  <c r="BI108" i="15"/>
  <c r="BH108" i="15"/>
  <c r="BG108" i="15"/>
  <c r="BF108" i="15"/>
  <c r="T108" i="15"/>
  <c r="R108" i="15"/>
  <c r="P108" i="15"/>
  <c r="BI104" i="15"/>
  <c r="BH104" i="15"/>
  <c r="BG104" i="15"/>
  <c r="BF104" i="15"/>
  <c r="T104" i="15"/>
  <c r="R104" i="15"/>
  <c r="P104" i="15"/>
  <c r="BI103" i="15"/>
  <c r="BH103" i="15"/>
  <c r="BG103" i="15"/>
  <c r="BF103" i="15"/>
  <c r="T103" i="15"/>
  <c r="R103" i="15"/>
  <c r="P103" i="15"/>
  <c r="BI99" i="15"/>
  <c r="BH99" i="15"/>
  <c r="BG99" i="15"/>
  <c r="BF99" i="15"/>
  <c r="T99" i="15"/>
  <c r="R99" i="15"/>
  <c r="P99" i="15"/>
  <c r="BI98" i="15"/>
  <c r="BH98" i="15"/>
  <c r="BG98" i="15"/>
  <c r="BF98" i="15"/>
  <c r="T98" i="15"/>
  <c r="R98" i="15"/>
  <c r="P98" i="15"/>
  <c r="BI94" i="15"/>
  <c r="BH94" i="15"/>
  <c r="BG94" i="15"/>
  <c r="BF94" i="15"/>
  <c r="T94" i="15"/>
  <c r="R94" i="15"/>
  <c r="P94" i="15"/>
  <c r="BI93" i="15"/>
  <c r="BH93" i="15"/>
  <c r="BG93" i="15"/>
  <c r="BF93" i="15"/>
  <c r="T93" i="15"/>
  <c r="R93" i="15"/>
  <c r="P93" i="15"/>
  <c r="BI89" i="15"/>
  <c r="BH89" i="15"/>
  <c r="BG89" i="15"/>
  <c r="BF89" i="15"/>
  <c r="T89" i="15"/>
  <c r="R89" i="15"/>
  <c r="P89" i="15"/>
  <c r="BI88" i="15"/>
  <c r="BH88" i="15"/>
  <c r="BG88" i="15"/>
  <c r="BF88" i="15"/>
  <c r="T88" i="15"/>
  <c r="R88" i="15"/>
  <c r="P88" i="15"/>
  <c r="J82" i="15"/>
  <c r="F82" i="15"/>
  <c r="F80" i="15"/>
  <c r="E78" i="15"/>
  <c r="J58" i="15"/>
  <c r="F58" i="15"/>
  <c r="F56" i="15"/>
  <c r="E54" i="15"/>
  <c r="J26" i="15"/>
  <c r="E26" i="15"/>
  <c r="J83" i="15"/>
  <c r="J25" i="15"/>
  <c r="J20" i="15"/>
  <c r="E20" i="15"/>
  <c r="F83" i="15" s="1"/>
  <c r="J19" i="15"/>
  <c r="J14" i="15"/>
  <c r="J80" i="15" s="1"/>
  <c r="E7" i="15"/>
  <c r="E74" i="15"/>
  <c r="J39" i="14"/>
  <c r="J38" i="14"/>
  <c r="AY75" i="1"/>
  <c r="J37" i="14"/>
  <c r="AX75" i="1" s="1"/>
  <c r="BI148" i="14"/>
  <c r="BH148" i="14"/>
  <c r="BG148" i="14"/>
  <c r="BF148" i="14"/>
  <c r="T148" i="14"/>
  <c r="R148" i="14"/>
  <c r="P148" i="14"/>
  <c r="BI144" i="14"/>
  <c r="BH144" i="14"/>
  <c r="BG144" i="14"/>
  <c r="BF144" i="14"/>
  <c r="T144" i="14"/>
  <c r="R144" i="14"/>
  <c r="P144" i="14"/>
  <c r="BI140" i="14"/>
  <c r="BH140" i="14"/>
  <c r="BG140" i="14"/>
  <c r="BF140" i="14"/>
  <c r="T140" i="14"/>
  <c r="R140" i="14"/>
  <c r="P140" i="14"/>
  <c r="BI136" i="14"/>
  <c r="BH136" i="14"/>
  <c r="BG136" i="14"/>
  <c r="BF136" i="14"/>
  <c r="T136" i="14"/>
  <c r="R136" i="14"/>
  <c r="P136" i="14"/>
  <c r="BI132" i="14"/>
  <c r="BH132" i="14"/>
  <c r="BG132" i="14"/>
  <c r="BF132" i="14"/>
  <c r="T132" i="14"/>
  <c r="R132" i="14"/>
  <c r="P132" i="14"/>
  <c r="BI128" i="14"/>
  <c r="BH128" i="14"/>
  <c r="BG128" i="14"/>
  <c r="BF128" i="14"/>
  <c r="T128" i="14"/>
  <c r="R128" i="14"/>
  <c r="P128" i="14"/>
  <c r="BI124" i="14"/>
  <c r="BH124" i="14"/>
  <c r="BG124" i="14"/>
  <c r="BF124" i="14"/>
  <c r="T124" i="14"/>
  <c r="R124" i="14"/>
  <c r="P124" i="14"/>
  <c r="BI123" i="14"/>
  <c r="BH123" i="14"/>
  <c r="BG123" i="14"/>
  <c r="BF123" i="14"/>
  <c r="T123" i="14"/>
  <c r="R123" i="14"/>
  <c r="P123" i="14"/>
  <c r="BI119" i="14"/>
  <c r="BH119" i="14"/>
  <c r="BG119" i="14"/>
  <c r="BF119" i="14"/>
  <c r="T119" i="14"/>
  <c r="R119" i="14"/>
  <c r="P119" i="14"/>
  <c r="BI115" i="14"/>
  <c r="BH115" i="14"/>
  <c r="BG115" i="14"/>
  <c r="BF115" i="14"/>
  <c r="T115" i="14"/>
  <c r="R115" i="14"/>
  <c r="P115" i="14"/>
  <c r="BI111" i="14"/>
  <c r="BH111" i="14"/>
  <c r="BG111" i="14"/>
  <c r="BF111" i="14"/>
  <c r="T111" i="14"/>
  <c r="R111" i="14"/>
  <c r="P111" i="14"/>
  <c r="BI107" i="14"/>
  <c r="BH107" i="14"/>
  <c r="BG107" i="14"/>
  <c r="BF107" i="14"/>
  <c r="T107" i="14"/>
  <c r="R107" i="14"/>
  <c r="P107" i="14"/>
  <c r="BI103" i="14"/>
  <c r="BH103" i="14"/>
  <c r="BG103" i="14"/>
  <c r="BF103" i="14"/>
  <c r="T103" i="14"/>
  <c r="R103" i="14"/>
  <c r="P103" i="14"/>
  <c r="BI99" i="14"/>
  <c r="BH99" i="14"/>
  <c r="BG99" i="14"/>
  <c r="BF99" i="14"/>
  <c r="T99" i="14"/>
  <c r="R99" i="14"/>
  <c r="P99" i="14"/>
  <c r="BI98" i="14"/>
  <c r="BH98" i="14"/>
  <c r="BG98" i="14"/>
  <c r="BF98" i="14"/>
  <c r="T98" i="14"/>
  <c r="R98" i="14"/>
  <c r="P98" i="14"/>
  <c r="BI94" i="14"/>
  <c r="BH94" i="14"/>
  <c r="BG94" i="14"/>
  <c r="BF94" i="14"/>
  <c r="T94" i="14"/>
  <c r="R94" i="14"/>
  <c r="P94" i="14"/>
  <c r="BI93" i="14"/>
  <c r="BH93" i="14"/>
  <c r="BG93" i="14"/>
  <c r="BF93" i="14"/>
  <c r="T93" i="14"/>
  <c r="R93" i="14"/>
  <c r="P93" i="14"/>
  <c r="BI89" i="14"/>
  <c r="BH89" i="14"/>
  <c r="BG89" i="14"/>
  <c r="BF89" i="14"/>
  <c r="T89" i="14"/>
  <c r="R89" i="14"/>
  <c r="P89" i="14"/>
  <c r="BI88" i="14"/>
  <c r="BH88" i="14"/>
  <c r="BG88" i="14"/>
  <c r="BF88" i="14"/>
  <c r="T88" i="14"/>
  <c r="R88" i="14"/>
  <c r="P88" i="14"/>
  <c r="J82" i="14"/>
  <c r="F82" i="14"/>
  <c r="F80" i="14"/>
  <c r="E78" i="14"/>
  <c r="J58" i="14"/>
  <c r="F58" i="14"/>
  <c r="F56" i="14"/>
  <c r="E54" i="14"/>
  <c r="J26" i="14"/>
  <c r="E26" i="14"/>
  <c r="J83" i="14" s="1"/>
  <c r="J25" i="14"/>
  <c r="J20" i="14"/>
  <c r="E20" i="14"/>
  <c r="F83" i="14" s="1"/>
  <c r="J19" i="14"/>
  <c r="J14" i="14"/>
  <c r="J56" i="14"/>
  <c r="E7" i="14"/>
  <c r="E74" i="14" s="1"/>
  <c r="J39" i="13"/>
  <c r="J38" i="13"/>
  <c r="AY74" i="1" s="1"/>
  <c r="J37" i="13"/>
  <c r="AX74" i="1" s="1"/>
  <c r="BI242" i="13"/>
  <c r="BH242" i="13"/>
  <c r="BG242" i="13"/>
  <c r="BF242" i="13"/>
  <c r="T242" i="13"/>
  <c r="R242" i="13"/>
  <c r="P242" i="13"/>
  <c r="BI238" i="13"/>
  <c r="BH238" i="13"/>
  <c r="BG238" i="13"/>
  <c r="BF238" i="13"/>
  <c r="T238" i="13"/>
  <c r="R238" i="13"/>
  <c r="P238" i="13"/>
  <c r="BI234" i="13"/>
  <c r="BH234" i="13"/>
  <c r="BG234" i="13"/>
  <c r="BF234" i="13"/>
  <c r="T234" i="13"/>
  <c r="R234" i="13"/>
  <c r="P234" i="13"/>
  <c r="BI230" i="13"/>
  <c r="BH230" i="13"/>
  <c r="BG230" i="13"/>
  <c r="BF230" i="13"/>
  <c r="T230" i="13"/>
  <c r="R230" i="13"/>
  <c r="P230" i="13"/>
  <c r="BI226" i="13"/>
  <c r="BH226" i="13"/>
  <c r="BG226" i="13"/>
  <c r="BF226" i="13"/>
  <c r="T226" i="13"/>
  <c r="R226" i="13"/>
  <c r="P226" i="13"/>
  <c r="BI225" i="13"/>
  <c r="BH225" i="13"/>
  <c r="BG225" i="13"/>
  <c r="BF225" i="13"/>
  <c r="T225" i="13"/>
  <c r="R225" i="13"/>
  <c r="P225" i="13"/>
  <c r="BI221" i="13"/>
  <c r="BH221" i="13"/>
  <c r="BG221" i="13"/>
  <c r="BF221" i="13"/>
  <c r="T221" i="13"/>
  <c r="R221" i="13"/>
  <c r="P221" i="13"/>
  <c r="BI217" i="13"/>
  <c r="BH217" i="13"/>
  <c r="BG217" i="13"/>
  <c r="BF217" i="13"/>
  <c r="T217" i="13"/>
  <c r="R217" i="13"/>
  <c r="P217" i="13"/>
  <c r="BI213" i="13"/>
  <c r="BH213" i="13"/>
  <c r="BG213" i="13"/>
  <c r="BF213" i="13"/>
  <c r="T213" i="13"/>
  <c r="R213" i="13"/>
  <c r="P213" i="13"/>
  <c r="BI209" i="13"/>
  <c r="BH209" i="13"/>
  <c r="BG209" i="13"/>
  <c r="BF209" i="13"/>
  <c r="T209" i="13"/>
  <c r="R209" i="13"/>
  <c r="P209" i="13"/>
  <c r="BI205" i="13"/>
  <c r="BH205" i="13"/>
  <c r="BG205" i="13"/>
  <c r="BF205" i="13"/>
  <c r="T205" i="13"/>
  <c r="R205" i="13"/>
  <c r="P205" i="13"/>
  <c r="BI204" i="13"/>
  <c r="BH204" i="13"/>
  <c r="BG204" i="13"/>
  <c r="BF204" i="13"/>
  <c r="T204" i="13"/>
  <c r="R204" i="13"/>
  <c r="P204" i="13"/>
  <c r="BI200" i="13"/>
  <c r="BH200" i="13"/>
  <c r="BG200" i="13"/>
  <c r="BF200" i="13"/>
  <c r="T200" i="13"/>
  <c r="R200" i="13"/>
  <c r="P200" i="13"/>
  <c r="BI199" i="13"/>
  <c r="BH199" i="13"/>
  <c r="BG199" i="13"/>
  <c r="BF199" i="13"/>
  <c r="T199" i="13"/>
  <c r="R199" i="13"/>
  <c r="P199" i="13"/>
  <c r="BI195" i="13"/>
  <c r="BH195" i="13"/>
  <c r="BG195" i="13"/>
  <c r="BF195" i="13"/>
  <c r="T195" i="13"/>
  <c r="R195" i="13"/>
  <c r="P195" i="13"/>
  <c r="BI191" i="13"/>
  <c r="BH191" i="13"/>
  <c r="BG191" i="13"/>
  <c r="BF191" i="13"/>
  <c r="T191" i="13"/>
  <c r="R191" i="13"/>
  <c r="P191" i="13"/>
  <c r="BI187" i="13"/>
  <c r="BH187" i="13"/>
  <c r="BG187" i="13"/>
  <c r="BF187" i="13"/>
  <c r="T187" i="13"/>
  <c r="R187" i="13"/>
  <c r="P187" i="13"/>
  <c r="BI183" i="13"/>
  <c r="BH183" i="13"/>
  <c r="BG183" i="13"/>
  <c r="BF183" i="13"/>
  <c r="T183" i="13"/>
  <c r="R183" i="13"/>
  <c r="P183" i="13"/>
  <c r="BI179" i="13"/>
  <c r="BH179" i="13"/>
  <c r="BG179" i="13"/>
  <c r="BF179" i="13"/>
  <c r="T179" i="13"/>
  <c r="R179" i="13"/>
  <c r="P179" i="13"/>
  <c r="BI175" i="13"/>
  <c r="BH175" i="13"/>
  <c r="BG175" i="13"/>
  <c r="BF175" i="13"/>
  <c r="T175" i="13"/>
  <c r="R175" i="13"/>
  <c r="P175" i="13"/>
  <c r="BI171" i="13"/>
  <c r="BH171" i="13"/>
  <c r="BG171" i="13"/>
  <c r="BF171" i="13"/>
  <c r="T171" i="13"/>
  <c r="R171" i="13"/>
  <c r="P171" i="13"/>
  <c r="BI167" i="13"/>
  <c r="BH167" i="13"/>
  <c r="BG167" i="13"/>
  <c r="BF167" i="13"/>
  <c r="T167" i="13"/>
  <c r="R167" i="13"/>
  <c r="P167" i="13"/>
  <c r="BI166" i="13"/>
  <c r="BH166" i="13"/>
  <c r="BG166" i="13"/>
  <c r="BF166" i="13"/>
  <c r="T166" i="13"/>
  <c r="R166" i="13"/>
  <c r="P166" i="13"/>
  <c r="BI162" i="13"/>
  <c r="BH162" i="13"/>
  <c r="BG162" i="13"/>
  <c r="BF162" i="13"/>
  <c r="T162" i="13"/>
  <c r="R162" i="13"/>
  <c r="P162" i="13"/>
  <c r="BI161" i="13"/>
  <c r="BH161" i="13"/>
  <c r="BG161" i="13"/>
  <c r="BF161" i="13"/>
  <c r="T161" i="13"/>
  <c r="R161" i="13"/>
  <c r="P161" i="13"/>
  <c r="BI157" i="13"/>
  <c r="BH157" i="13"/>
  <c r="BG157" i="13"/>
  <c r="BF157" i="13"/>
  <c r="T157" i="13"/>
  <c r="R157" i="13"/>
  <c r="P157" i="13"/>
  <c r="BI156" i="13"/>
  <c r="BH156" i="13"/>
  <c r="BG156" i="13"/>
  <c r="BF156" i="13"/>
  <c r="T156" i="13"/>
  <c r="R156" i="13"/>
  <c r="P156" i="13"/>
  <c r="BI152" i="13"/>
  <c r="BH152" i="13"/>
  <c r="BG152" i="13"/>
  <c r="BF152" i="13"/>
  <c r="T152" i="13"/>
  <c r="R152" i="13"/>
  <c r="P152" i="13"/>
  <c r="BI151" i="13"/>
  <c r="BH151" i="13"/>
  <c r="BG151" i="13"/>
  <c r="BF151" i="13"/>
  <c r="T151" i="13"/>
  <c r="R151" i="13"/>
  <c r="P151" i="13"/>
  <c r="BI147" i="13"/>
  <c r="BH147" i="13"/>
  <c r="BG147" i="13"/>
  <c r="BF147" i="13"/>
  <c r="T147" i="13"/>
  <c r="R147" i="13"/>
  <c r="P147" i="13"/>
  <c r="BI146" i="13"/>
  <c r="BH146" i="13"/>
  <c r="BG146" i="13"/>
  <c r="BF146" i="13"/>
  <c r="T146" i="13"/>
  <c r="R146" i="13"/>
  <c r="P146" i="13"/>
  <c r="BI142" i="13"/>
  <c r="BH142" i="13"/>
  <c r="BG142" i="13"/>
  <c r="BF142" i="13"/>
  <c r="T142" i="13"/>
  <c r="R142" i="13"/>
  <c r="P142" i="13"/>
  <c r="BI141" i="13"/>
  <c r="BH141" i="13"/>
  <c r="BG141" i="13"/>
  <c r="BF141" i="13"/>
  <c r="T141" i="13"/>
  <c r="R141" i="13"/>
  <c r="P141" i="13"/>
  <c r="BI137" i="13"/>
  <c r="BH137" i="13"/>
  <c r="BG137" i="13"/>
  <c r="BF137" i="13"/>
  <c r="T137" i="13"/>
  <c r="R137" i="13"/>
  <c r="P137" i="13"/>
  <c r="BI136" i="13"/>
  <c r="BH136" i="13"/>
  <c r="BG136" i="13"/>
  <c r="BF136" i="13"/>
  <c r="T136" i="13"/>
  <c r="R136" i="13"/>
  <c r="P136" i="13"/>
  <c r="BI135" i="13"/>
  <c r="BH135" i="13"/>
  <c r="BG135" i="13"/>
  <c r="BF135" i="13"/>
  <c r="T135" i="13"/>
  <c r="R135" i="13"/>
  <c r="P135" i="13"/>
  <c r="BI134" i="13"/>
  <c r="BH134" i="13"/>
  <c r="BG134" i="13"/>
  <c r="BF134" i="13"/>
  <c r="T134" i="13"/>
  <c r="R134" i="13"/>
  <c r="P134" i="13"/>
  <c r="BI130" i="13"/>
  <c r="BH130" i="13"/>
  <c r="BG130" i="13"/>
  <c r="BF130" i="13"/>
  <c r="T130" i="13"/>
  <c r="R130" i="13"/>
  <c r="P130" i="13"/>
  <c r="BI129" i="13"/>
  <c r="BH129" i="13"/>
  <c r="BG129" i="13"/>
  <c r="BF129" i="13"/>
  <c r="T129" i="13"/>
  <c r="R129" i="13"/>
  <c r="P129" i="13"/>
  <c r="BI125" i="13"/>
  <c r="BH125" i="13"/>
  <c r="BG125" i="13"/>
  <c r="BF125" i="13"/>
  <c r="T125" i="13"/>
  <c r="R125" i="13"/>
  <c r="P125" i="13"/>
  <c r="BI124" i="13"/>
  <c r="BH124" i="13"/>
  <c r="BG124" i="13"/>
  <c r="BF124" i="13"/>
  <c r="T124" i="13"/>
  <c r="R124" i="13"/>
  <c r="P124" i="13"/>
  <c r="BI120" i="13"/>
  <c r="BH120" i="13"/>
  <c r="BG120" i="13"/>
  <c r="BF120" i="13"/>
  <c r="T120" i="13"/>
  <c r="R120" i="13"/>
  <c r="P120" i="13"/>
  <c r="BI119" i="13"/>
  <c r="BH119" i="13"/>
  <c r="BG119" i="13"/>
  <c r="BF119" i="13"/>
  <c r="T119" i="13"/>
  <c r="R119" i="13"/>
  <c r="P119" i="13"/>
  <c r="BI115" i="13"/>
  <c r="BH115" i="13"/>
  <c r="BG115" i="13"/>
  <c r="BF115" i="13"/>
  <c r="T115" i="13"/>
  <c r="R115" i="13"/>
  <c r="P115" i="13"/>
  <c r="BI114" i="13"/>
  <c r="BH114" i="13"/>
  <c r="BG114" i="13"/>
  <c r="BF114" i="13"/>
  <c r="T114" i="13"/>
  <c r="R114" i="13"/>
  <c r="P114" i="13"/>
  <c r="BI110" i="13"/>
  <c r="BH110" i="13"/>
  <c r="BG110" i="13"/>
  <c r="BF110" i="13"/>
  <c r="T110" i="13"/>
  <c r="R110" i="13"/>
  <c r="P110" i="13"/>
  <c r="BI109" i="13"/>
  <c r="BH109" i="13"/>
  <c r="BG109" i="13"/>
  <c r="BF109" i="13"/>
  <c r="T109" i="13"/>
  <c r="R109" i="13"/>
  <c r="P109" i="13"/>
  <c r="BI104" i="13"/>
  <c r="BH104" i="13"/>
  <c r="BG104" i="13"/>
  <c r="BF104" i="13"/>
  <c r="T104" i="13"/>
  <c r="R104" i="13"/>
  <c r="P104" i="13"/>
  <c r="BI103" i="13"/>
  <c r="BH103" i="13"/>
  <c r="BG103" i="13"/>
  <c r="BF103" i="13"/>
  <c r="T103" i="13"/>
  <c r="R103" i="13"/>
  <c r="P103" i="13"/>
  <c r="BI99" i="13"/>
  <c r="BH99" i="13"/>
  <c r="BG99" i="13"/>
  <c r="BF99" i="13"/>
  <c r="T99" i="13"/>
  <c r="R99" i="13"/>
  <c r="P99" i="13"/>
  <c r="BI98" i="13"/>
  <c r="BH98" i="13"/>
  <c r="BG98" i="13"/>
  <c r="BF98" i="13"/>
  <c r="T98" i="13"/>
  <c r="R98" i="13"/>
  <c r="P98" i="13"/>
  <c r="BI94" i="13"/>
  <c r="BH94" i="13"/>
  <c r="BG94" i="13"/>
  <c r="BF94" i="13"/>
  <c r="T94" i="13"/>
  <c r="R94" i="13"/>
  <c r="P94" i="13"/>
  <c r="BI93" i="13"/>
  <c r="BH93" i="13"/>
  <c r="BG93" i="13"/>
  <c r="BF93" i="13"/>
  <c r="T93" i="13"/>
  <c r="R93" i="13"/>
  <c r="P93" i="13"/>
  <c r="BI89" i="13"/>
  <c r="BH89" i="13"/>
  <c r="BG89" i="13"/>
  <c r="BF89" i="13"/>
  <c r="T89" i="13"/>
  <c r="R89" i="13"/>
  <c r="P89" i="13"/>
  <c r="BI88" i="13"/>
  <c r="BH88" i="13"/>
  <c r="BG88" i="13"/>
  <c r="BF88" i="13"/>
  <c r="T88" i="13"/>
  <c r="R88" i="13"/>
  <c r="P88" i="13"/>
  <c r="J82" i="13"/>
  <c r="F82" i="13"/>
  <c r="F80" i="13"/>
  <c r="E78" i="13"/>
  <c r="J58" i="13"/>
  <c r="F58" i="13"/>
  <c r="F56" i="13"/>
  <c r="E54" i="13"/>
  <c r="J26" i="13"/>
  <c r="E26" i="13"/>
  <c r="J83" i="13" s="1"/>
  <c r="J25" i="13"/>
  <c r="J20" i="13"/>
  <c r="E20" i="13"/>
  <c r="F83" i="13"/>
  <c r="J19" i="13"/>
  <c r="J14" i="13"/>
  <c r="J80" i="13" s="1"/>
  <c r="E7" i="13"/>
  <c r="E74" i="13" s="1"/>
  <c r="J39" i="12"/>
  <c r="J38" i="12"/>
  <c r="AY73" i="1" s="1"/>
  <c r="J37" i="12"/>
  <c r="AX73" i="1"/>
  <c r="BI128" i="12"/>
  <c r="BH128" i="12"/>
  <c r="BG128" i="12"/>
  <c r="BF128" i="12"/>
  <c r="T128" i="12"/>
  <c r="R128" i="12"/>
  <c r="P128" i="12"/>
  <c r="BI124" i="12"/>
  <c r="BH124" i="12"/>
  <c r="BG124" i="12"/>
  <c r="BF124" i="12"/>
  <c r="T124" i="12"/>
  <c r="R124" i="12"/>
  <c r="P124" i="12"/>
  <c r="BI123" i="12"/>
  <c r="BH123" i="12"/>
  <c r="BG123" i="12"/>
  <c r="BF123" i="12"/>
  <c r="T123" i="12"/>
  <c r="R123" i="12"/>
  <c r="P123" i="12"/>
  <c r="BI119" i="12"/>
  <c r="BH119" i="12"/>
  <c r="BG119" i="12"/>
  <c r="BF119" i="12"/>
  <c r="T119" i="12"/>
  <c r="R119" i="12"/>
  <c r="P119" i="12"/>
  <c r="BI115" i="12"/>
  <c r="BH115" i="12"/>
  <c r="BG115" i="12"/>
  <c r="BF115" i="12"/>
  <c r="T115" i="12"/>
  <c r="R115" i="12"/>
  <c r="P115" i="12"/>
  <c r="BI111" i="12"/>
  <c r="BH111" i="12"/>
  <c r="BG111" i="12"/>
  <c r="BF111" i="12"/>
  <c r="T111" i="12"/>
  <c r="R111" i="12"/>
  <c r="P111" i="12"/>
  <c r="BI107" i="12"/>
  <c r="BH107" i="12"/>
  <c r="BG107" i="12"/>
  <c r="BF107" i="12"/>
  <c r="T107" i="12"/>
  <c r="R107" i="12"/>
  <c r="P107" i="12"/>
  <c r="BI106" i="12"/>
  <c r="BH106" i="12"/>
  <c r="BG106" i="12"/>
  <c r="BF106" i="12"/>
  <c r="T106" i="12"/>
  <c r="R106" i="12"/>
  <c r="P106" i="12"/>
  <c r="BI102" i="12"/>
  <c r="BH102" i="12"/>
  <c r="BG102" i="12"/>
  <c r="BF102" i="12"/>
  <c r="T102" i="12"/>
  <c r="R102" i="12"/>
  <c r="P102" i="12"/>
  <c r="BI101" i="12"/>
  <c r="BH101" i="12"/>
  <c r="BG101" i="12"/>
  <c r="BF101" i="12"/>
  <c r="T101" i="12"/>
  <c r="R101" i="12"/>
  <c r="P101" i="12"/>
  <c r="BI97" i="12"/>
  <c r="BH97" i="12"/>
  <c r="BG97" i="12"/>
  <c r="BF97" i="12"/>
  <c r="T97" i="12"/>
  <c r="R97" i="12"/>
  <c r="P97" i="12"/>
  <c r="BI96" i="12"/>
  <c r="BH96" i="12"/>
  <c r="BG96" i="12"/>
  <c r="BF96" i="12"/>
  <c r="T96" i="12"/>
  <c r="R96" i="12"/>
  <c r="P96" i="12"/>
  <c r="BI95" i="12"/>
  <c r="BH95" i="12"/>
  <c r="BG95" i="12"/>
  <c r="BF95" i="12"/>
  <c r="T95" i="12"/>
  <c r="R95" i="12"/>
  <c r="P95" i="12"/>
  <c r="BI94" i="12"/>
  <c r="BH94" i="12"/>
  <c r="BG94" i="12"/>
  <c r="BF94" i="12"/>
  <c r="T94" i="12"/>
  <c r="R94" i="12"/>
  <c r="P94" i="12"/>
  <c r="BI89" i="12"/>
  <c r="BH89" i="12"/>
  <c r="BG89" i="12"/>
  <c r="BF89" i="12"/>
  <c r="T89" i="12"/>
  <c r="R89" i="12"/>
  <c r="P89" i="12"/>
  <c r="BI88" i="12"/>
  <c r="BH88" i="12"/>
  <c r="BG88" i="12"/>
  <c r="BF88" i="12"/>
  <c r="T88" i="12"/>
  <c r="R88" i="12"/>
  <c r="P88" i="12"/>
  <c r="J82" i="12"/>
  <c r="F82" i="12"/>
  <c r="F80" i="12"/>
  <c r="E78" i="12"/>
  <c r="J58" i="12"/>
  <c r="F58" i="12"/>
  <c r="F56" i="12"/>
  <c r="E54" i="12"/>
  <c r="J26" i="12"/>
  <c r="E26" i="12"/>
  <c r="J59" i="12" s="1"/>
  <c r="J25" i="12"/>
  <c r="J20" i="12"/>
  <c r="E20" i="12"/>
  <c r="F83" i="12" s="1"/>
  <c r="J19" i="12"/>
  <c r="J14" i="12"/>
  <c r="J80" i="12" s="1"/>
  <c r="E7" i="12"/>
  <c r="E74" i="12"/>
  <c r="J39" i="11"/>
  <c r="J38" i="11"/>
  <c r="AY72" i="1" s="1"/>
  <c r="J37" i="11"/>
  <c r="AX72" i="1" s="1"/>
  <c r="BI174" i="11"/>
  <c r="BH174" i="11"/>
  <c r="BG174" i="11"/>
  <c r="BF174" i="11"/>
  <c r="T174" i="11"/>
  <c r="R174" i="11"/>
  <c r="P174" i="11"/>
  <c r="BI170" i="11"/>
  <c r="BH170" i="11"/>
  <c r="BG170" i="11"/>
  <c r="BF170" i="11"/>
  <c r="T170" i="11"/>
  <c r="R170" i="11"/>
  <c r="P170" i="11"/>
  <c r="BI166" i="11"/>
  <c r="BH166" i="11"/>
  <c r="BG166" i="11"/>
  <c r="BF166" i="11"/>
  <c r="T166" i="11"/>
  <c r="R166" i="11"/>
  <c r="P166" i="11"/>
  <c r="BI162" i="11"/>
  <c r="BH162" i="11"/>
  <c r="BG162" i="11"/>
  <c r="BF162" i="11"/>
  <c r="T162" i="11"/>
  <c r="R162" i="11"/>
  <c r="P162" i="11"/>
  <c r="BI158" i="11"/>
  <c r="BH158" i="11"/>
  <c r="BG158" i="11"/>
  <c r="BF158" i="11"/>
  <c r="T158" i="11"/>
  <c r="R158" i="11"/>
  <c r="P158" i="11"/>
  <c r="BI154" i="11"/>
  <c r="BH154" i="11"/>
  <c r="BG154" i="11"/>
  <c r="BF154" i="11"/>
  <c r="T154" i="11"/>
  <c r="R154" i="11"/>
  <c r="P154" i="11"/>
  <c r="BI150" i="11"/>
  <c r="BH150" i="11"/>
  <c r="BG150" i="11"/>
  <c r="BF150" i="11"/>
  <c r="T150" i="11"/>
  <c r="R150" i="11"/>
  <c r="P150" i="11"/>
  <c r="BI146" i="11"/>
  <c r="BH146" i="11"/>
  <c r="BG146" i="11"/>
  <c r="BF146" i="11"/>
  <c r="T146" i="11"/>
  <c r="R146" i="11"/>
  <c r="P146" i="11"/>
  <c r="BI142" i="11"/>
  <c r="BH142" i="11"/>
  <c r="BG142" i="11"/>
  <c r="BF142" i="11"/>
  <c r="T142" i="11"/>
  <c r="R142" i="11"/>
  <c r="P142" i="11"/>
  <c r="BI141" i="11"/>
  <c r="BH141" i="11"/>
  <c r="BG141" i="11"/>
  <c r="BF141" i="11"/>
  <c r="T141" i="11"/>
  <c r="R141" i="11"/>
  <c r="P141" i="11"/>
  <c r="BI137" i="11"/>
  <c r="BH137" i="11"/>
  <c r="BG137" i="11"/>
  <c r="BF137" i="11"/>
  <c r="T137" i="11"/>
  <c r="R137" i="11"/>
  <c r="P137" i="11"/>
  <c r="BI133" i="11"/>
  <c r="BH133" i="11"/>
  <c r="BG133" i="11"/>
  <c r="BF133" i="11"/>
  <c r="T133" i="11"/>
  <c r="R133" i="11"/>
  <c r="P133" i="11"/>
  <c r="BI129" i="11"/>
  <c r="BH129" i="11"/>
  <c r="BG129" i="11"/>
  <c r="BF129" i="11"/>
  <c r="T129" i="11"/>
  <c r="R129" i="11"/>
  <c r="P129" i="11"/>
  <c r="BI125" i="11"/>
  <c r="BH125" i="11"/>
  <c r="BG125" i="11"/>
  <c r="BF125" i="11"/>
  <c r="T125" i="11"/>
  <c r="R125" i="11"/>
  <c r="P125" i="11"/>
  <c r="BI121" i="11"/>
  <c r="BH121" i="11"/>
  <c r="BG121" i="11"/>
  <c r="BF121" i="11"/>
  <c r="T121" i="11"/>
  <c r="R121" i="11"/>
  <c r="P121" i="11"/>
  <c r="BI117" i="11"/>
  <c r="BH117" i="11"/>
  <c r="BG117" i="11"/>
  <c r="BF117" i="11"/>
  <c r="T117" i="11"/>
  <c r="R117" i="11"/>
  <c r="P117" i="11"/>
  <c r="BI113" i="11"/>
  <c r="BH113" i="11"/>
  <c r="BG113" i="11"/>
  <c r="BF113" i="11"/>
  <c r="T113" i="11"/>
  <c r="R113" i="11"/>
  <c r="P113" i="11"/>
  <c r="BI109" i="11"/>
  <c r="BH109" i="11"/>
  <c r="BG109" i="11"/>
  <c r="BF109" i="11"/>
  <c r="T109" i="11"/>
  <c r="R109" i="11"/>
  <c r="P109" i="11"/>
  <c r="BI105" i="11"/>
  <c r="BH105" i="11"/>
  <c r="BG105" i="11"/>
  <c r="BF105" i="11"/>
  <c r="T105" i="11"/>
  <c r="R105" i="11"/>
  <c r="P105" i="11"/>
  <c r="BI104" i="11"/>
  <c r="BH104" i="11"/>
  <c r="BG104" i="11"/>
  <c r="BF104" i="11"/>
  <c r="T104" i="11"/>
  <c r="R104" i="11"/>
  <c r="P104" i="11"/>
  <c r="BI100" i="11"/>
  <c r="BH100" i="11"/>
  <c r="BG100" i="11"/>
  <c r="BF100" i="11"/>
  <c r="T100" i="11"/>
  <c r="R100" i="11"/>
  <c r="P100" i="11"/>
  <c r="BI99" i="11"/>
  <c r="BH99" i="11"/>
  <c r="BG99" i="11"/>
  <c r="BF99" i="11"/>
  <c r="T99" i="11"/>
  <c r="R99" i="11"/>
  <c r="P99" i="11"/>
  <c r="BI94" i="11"/>
  <c r="BH94" i="11"/>
  <c r="BG94" i="11"/>
  <c r="BF94" i="11"/>
  <c r="T94" i="11"/>
  <c r="R94" i="11"/>
  <c r="P94" i="11"/>
  <c r="BI89" i="11"/>
  <c r="BH89" i="11"/>
  <c r="BG89" i="11"/>
  <c r="BF89" i="11"/>
  <c r="T89" i="11"/>
  <c r="R89" i="11"/>
  <c r="P89" i="11"/>
  <c r="BI88" i="11"/>
  <c r="BH88" i="11"/>
  <c r="BG88" i="11"/>
  <c r="BF88" i="11"/>
  <c r="T88" i="11"/>
  <c r="R88" i="11"/>
  <c r="P88" i="11"/>
  <c r="J82" i="11"/>
  <c r="F82" i="11"/>
  <c r="F80" i="11"/>
  <c r="E78" i="11"/>
  <c r="J58" i="11"/>
  <c r="F58" i="11"/>
  <c r="F56" i="11"/>
  <c r="E54" i="11"/>
  <c r="J26" i="11"/>
  <c r="E26" i="11"/>
  <c r="J83" i="11" s="1"/>
  <c r="J25" i="11"/>
  <c r="J20" i="11"/>
  <c r="E20" i="11"/>
  <c r="F83" i="11" s="1"/>
  <c r="J19" i="11"/>
  <c r="J14" i="11"/>
  <c r="J56" i="11"/>
  <c r="E7" i="11"/>
  <c r="E74" i="11" s="1"/>
  <c r="J39" i="10"/>
  <c r="J38" i="10"/>
  <c r="AY71" i="1" s="1"/>
  <c r="J37" i="10"/>
  <c r="AX71" i="1" s="1"/>
  <c r="BI163" i="10"/>
  <c r="BH163" i="10"/>
  <c r="BG163" i="10"/>
  <c r="BF163" i="10"/>
  <c r="T163" i="10"/>
  <c r="R163" i="10"/>
  <c r="P163" i="10"/>
  <c r="BI159" i="10"/>
  <c r="BH159" i="10"/>
  <c r="BG159" i="10"/>
  <c r="BF159" i="10"/>
  <c r="T159" i="10"/>
  <c r="R159" i="10"/>
  <c r="P159" i="10"/>
  <c r="BI155" i="10"/>
  <c r="BH155" i="10"/>
  <c r="BG155" i="10"/>
  <c r="BF155" i="10"/>
  <c r="T155" i="10"/>
  <c r="R155" i="10"/>
  <c r="P155" i="10"/>
  <c r="BI151" i="10"/>
  <c r="BH151" i="10"/>
  <c r="BG151" i="10"/>
  <c r="BF151" i="10"/>
  <c r="T151" i="10"/>
  <c r="R151" i="10"/>
  <c r="P151" i="10"/>
  <c r="BI147" i="10"/>
  <c r="BH147" i="10"/>
  <c r="BG147" i="10"/>
  <c r="BF147" i="10"/>
  <c r="T147" i="10"/>
  <c r="R147" i="10"/>
  <c r="P147" i="10"/>
  <c r="BI146" i="10"/>
  <c r="BH146" i="10"/>
  <c r="BG146" i="10"/>
  <c r="BF146" i="10"/>
  <c r="T146" i="10"/>
  <c r="R146" i="10"/>
  <c r="P146" i="10"/>
  <c r="BI142" i="10"/>
  <c r="BH142" i="10"/>
  <c r="BG142" i="10"/>
  <c r="BF142" i="10"/>
  <c r="T142" i="10"/>
  <c r="R142" i="10"/>
  <c r="P142" i="10"/>
  <c r="BI138" i="10"/>
  <c r="BH138" i="10"/>
  <c r="BG138" i="10"/>
  <c r="BF138" i="10"/>
  <c r="T138" i="10"/>
  <c r="R138" i="10"/>
  <c r="P138" i="10"/>
  <c r="BI134" i="10"/>
  <c r="BH134" i="10"/>
  <c r="BG134" i="10"/>
  <c r="BF134" i="10"/>
  <c r="T134" i="10"/>
  <c r="R134" i="10"/>
  <c r="P134" i="10"/>
  <c r="BI130" i="10"/>
  <c r="BH130" i="10"/>
  <c r="BG130" i="10"/>
  <c r="BF130" i="10"/>
  <c r="T130" i="10"/>
  <c r="R130" i="10"/>
  <c r="P130" i="10"/>
  <c r="BI129" i="10"/>
  <c r="BH129" i="10"/>
  <c r="BG129" i="10"/>
  <c r="BF129" i="10"/>
  <c r="T129" i="10"/>
  <c r="R129" i="10"/>
  <c r="P129" i="10"/>
  <c r="BI125" i="10"/>
  <c r="BH125" i="10"/>
  <c r="BG125" i="10"/>
  <c r="BF125" i="10"/>
  <c r="T125" i="10"/>
  <c r="R125" i="10"/>
  <c r="P125" i="10"/>
  <c r="BI121" i="10"/>
  <c r="BH121" i="10"/>
  <c r="BG121" i="10"/>
  <c r="BF121" i="10"/>
  <c r="T121" i="10"/>
  <c r="R121" i="10"/>
  <c r="P121" i="10"/>
  <c r="BI120" i="10"/>
  <c r="BH120" i="10"/>
  <c r="BG120" i="10"/>
  <c r="BF120" i="10"/>
  <c r="T120" i="10"/>
  <c r="R120" i="10"/>
  <c r="P120" i="10"/>
  <c r="BI116" i="10"/>
  <c r="BH116" i="10"/>
  <c r="BG116" i="10"/>
  <c r="BF116" i="10"/>
  <c r="T116" i="10"/>
  <c r="R116" i="10"/>
  <c r="P116" i="10"/>
  <c r="BI112" i="10"/>
  <c r="BH112" i="10"/>
  <c r="BG112" i="10"/>
  <c r="BF112" i="10"/>
  <c r="T112" i="10"/>
  <c r="R112" i="10"/>
  <c r="P112" i="10"/>
  <c r="BI108" i="10"/>
  <c r="BH108" i="10"/>
  <c r="BG108" i="10"/>
  <c r="BF108" i="10"/>
  <c r="T108" i="10"/>
  <c r="R108" i="10"/>
  <c r="P108" i="10"/>
  <c r="BI104" i="10"/>
  <c r="BH104" i="10"/>
  <c r="BG104" i="10"/>
  <c r="BF104" i="10"/>
  <c r="T104" i="10"/>
  <c r="R104" i="10"/>
  <c r="P104" i="10"/>
  <c r="BI100" i="10"/>
  <c r="BH100" i="10"/>
  <c r="BG100" i="10"/>
  <c r="BF100" i="10"/>
  <c r="T100" i="10"/>
  <c r="R100" i="10"/>
  <c r="P100" i="10"/>
  <c r="BI99" i="10"/>
  <c r="BH99" i="10"/>
  <c r="BG99" i="10"/>
  <c r="BF99" i="10"/>
  <c r="T99" i="10"/>
  <c r="R99" i="10"/>
  <c r="P99" i="10"/>
  <c r="BI95" i="10"/>
  <c r="BH95" i="10"/>
  <c r="BG95" i="10"/>
  <c r="BF95" i="10"/>
  <c r="T95" i="10"/>
  <c r="R95" i="10"/>
  <c r="P95" i="10"/>
  <c r="BI94" i="10"/>
  <c r="BH94" i="10"/>
  <c r="BG94" i="10"/>
  <c r="BF94" i="10"/>
  <c r="T94" i="10"/>
  <c r="R94" i="10"/>
  <c r="P94" i="10"/>
  <c r="BI89" i="10"/>
  <c r="BH89" i="10"/>
  <c r="BG89" i="10"/>
  <c r="BF89" i="10"/>
  <c r="T89" i="10"/>
  <c r="R89" i="10"/>
  <c r="P89" i="10"/>
  <c r="BI88" i="10"/>
  <c r="BH88" i="10"/>
  <c r="BG88" i="10"/>
  <c r="BF88" i="10"/>
  <c r="T88" i="10"/>
  <c r="R88" i="10"/>
  <c r="P88" i="10"/>
  <c r="J82" i="10"/>
  <c r="F82" i="10"/>
  <c r="F80" i="10"/>
  <c r="E78" i="10"/>
  <c r="J58" i="10"/>
  <c r="F58" i="10"/>
  <c r="F56" i="10"/>
  <c r="E54" i="10"/>
  <c r="J26" i="10"/>
  <c r="E26" i="10"/>
  <c r="J83" i="10" s="1"/>
  <c r="J25" i="10"/>
  <c r="J20" i="10"/>
  <c r="E20" i="10"/>
  <c r="F83" i="10"/>
  <c r="J19" i="10"/>
  <c r="J14" i="10"/>
  <c r="J56" i="10" s="1"/>
  <c r="E7" i="10"/>
  <c r="E50" i="10"/>
  <c r="J39" i="9"/>
  <c r="J38" i="9"/>
  <c r="AY70" i="1"/>
  <c r="J37" i="9"/>
  <c r="AX70" i="1"/>
  <c r="BI216" i="9"/>
  <c r="BH216" i="9"/>
  <c r="BG216" i="9"/>
  <c r="BF216" i="9"/>
  <c r="T216" i="9"/>
  <c r="R216" i="9"/>
  <c r="P216" i="9"/>
  <c r="BI212" i="9"/>
  <c r="BH212" i="9"/>
  <c r="BG212" i="9"/>
  <c r="BF212" i="9"/>
  <c r="T212" i="9"/>
  <c r="R212" i="9"/>
  <c r="P212" i="9"/>
  <c r="BI208" i="9"/>
  <c r="BH208" i="9"/>
  <c r="BG208" i="9"/>
  <c r="BF208" i="9"/>
  <c r="T208" i="9"/>
  <c r="R208" i="9"/>
  <c r="P208" i="9"/>
  <c r="BI204" i="9"/>
  <c r="BH204" i="9"/>
  <c r="BG204" i="9"/>
  <c r="BF204" i="9"/>
  <c r="T204" i="9"/>
  <c r="R204" i="9"/>
  <c r="P204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5" i="9"/>
  <c r="BH195" i="9"/>
  <c r="BG195" i="9"/>
  <c r="BF195" i="9"/>
  <c r="T195" i="9"/>
  <c r="R195" i="9"/>
  <c r="P195" i="9"/>
  <c r="BI191" i="9"/>
  <c r="BH191" i="9"/>
  <c r="BG191" i="9"/>
  <c r="BF191" i="9"/>
  <c r="T191" i="9"/>
  <c r="R191" i="9"/>
  <c r="P191" i="9"/>
  <c r="BI187" i="9"/>
  <c r="BH187" i="9"/>
  <c r="BG187" i="9"/>
  <c r="BF187" i="9"/>
  <c r="T187" i="9"/>
  <c r="R187" i="9"/>
  <c r="P187" i="9"/>
  <c r="BI183" i="9"/>
  <c r="BH183" i="9"/>
  <c r="BG183" i="9"/>
  <c r="BF183" i="9"/>
  <c r="T183" i="9"/>
  <c r="R183" i="9"/>
  <c r="P183" i="9"/>
  <c r="BI179" i="9"/>
  <c r="BH179" i="9"/>
  <c r="BG179" i="9"/>
  <c r="BF179" i="9"/>
  <c r="T179" i="9"/>
  <c r="R179" i="9"/>
  <c r="P179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5" i="9"/>
  <c r="BH165" i="9"/>
  <c r="BG165" i="9"/>
  <c r="BF165" i="9"/>
  <c r="T165" i="9"/>
  <c r="R165" i="9"/>
  <c r="P165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6" i="9"/>
  <c r="BH156" i="9"/>
  <c r="BG156" i="9"/>
  <c r="BF156" i="9"/>
  <c r="T156" i="9"/>
  <c r="R156" i="9"/>
  <c r="P156" i="9"/>
  <c r="BI152" i="9"/>
  <c r="BH152" i="9"/>
  <c r="BG152" i="9"/>
  <c r="BF152" i="9"/>
  <c r="T152" i="9"/>
  <c r="R152" i="9"/>
  <c r="P152" i="9"/>
  <c r="BI148" i="9"/>
  <c r="BH148" i="9"/>
  <c r="BG148" i="9"/>
  <c r="BF148" i="9"/>
  <c r="T148" i="9"/>
  <c r="R148" i="9"/>
  <c r="P148" i="9"/>
  <c r="BI144" i="9"/>
  <c r="BH144" i="9"/>
  <c r="BG144" i="9"/>
  <c r="BF144" i="9"/>
  <c r="T144" i="9"/>
  <c r="R144" i="9"/>
  <c r="P144" i="9"/>
  <c r="BI139" i="9"/>
  <c r="BH139" i="9"/>
  <c r="BG139" i="9"/>
  <c r="BF139" i="9"/>
  <c r="T139" i="9"/>
  <c r="R139" i="9"/>
  <c r="P139" i="9"/>
  <c r="BI135" i="9"/>
  <c r="BH135" i="9"/>
  <c r="BG135" i="9"/>
  <c r="BF135" i="9"/>
  <c r="T135" i="9"/>
  <c r="R135" i="9"/>
  <c r="P135" i="9"/>
  <c r="BI131" i="9"/>
  <c r="BH131" i="9"/>
  <c r="BG131" i="9"/>
  <c r="BF131" i="9"/>
  <c r="T131" i="9"/>
  <c r="R131" i="9"/>
  <c r="P131" i="9"/>
  <c r="BI129" i="9"/>
  <c r="BH129" i="9"/>
  <c r="BG129" i="9"/>
  <c r="BF129" i="9"/>
  <c r="T129" i="9"/>
  <c r="R129" i="9"/>
  <c r="P129" i="9"/>
  <c r="BI128" i="9"/>
  <c r="BH128" i="9"/>
  <c r="BG128" i="9"/>
  <c r="BF128" i="9"/>
  <c r="T128" i="9"/>
  <c r="R128" i="9"/>
  <c r="P128" i="9"/>
  <c r="BI124" i="9"/>
  <c r="BH124" i="9"/>
  <c r="BG124" i="9"/>
  <c r="BF124" i="9"/>
  <c r="T124" i="9"/>
  <c r="R124" i="9"/>
  <c r="P124" i="9"/>
  <c r="BI123" i="9"/>
  <c r="BH123" i="9"/>
  <c r="BG123" i="9"/>
  <c r="BF123" i="9"/>
  <c r="T123" i="9"/>
  <c r="R123" i="9"/>
  <c r="P123" i="9"/>
  <c r="BI119" i="9"/>
  <c r="BH119" i="9"/>
  <c r="BG119" i="9"/>
  <c r="BF119" i="9"/>
  <c r="T119" i="9"/>
  <c r="R119" i="9"/>
  <c r="P119" i="9"/>
  <c r="BI118" i="9"/>
  <c r="BH118" i="9"/>
  <c r="BG118" i="9"/>
  <c r="BF118" i="9"/>
  <c r="T118" i="9"/>
  <c r="R118" i="9"/>
  <c r="P118" i="9"/>
  <c r="BI114" i="9"/>
  <c r="BH114" i="9"/>
  <c r="BG114" i="9"/>
  <c r="BF114" i="9"/>
  <c r="T114" i="9"/>
  <c r="R114" i="9"/>
  <c r="P114" i="9"/>
  <c r="BI113" i="9"/>
  <c r="BH113" i="9"/>
  <c r="BG113" i="9"/>
  <c r="BF113" i="9"/>
  <c r="T113" i="9"/>
  <c r="R113" i="9"/>
  <c r="P113" i="9"/>
  <c r="BI109" i="9"/>
  <c r="BH109" i="9"/>
  <c r="BG109" i="9"/>
  <c r="BF109" i="9"/>
  <c r="T109" i="9"/>
  <c r="R109" i="9"/>
  <c r="P109" i="9"/>
  <c r="BI108" i="9"/>
  <c r="BH108" i="9"/>
  <c r="BG108" i="9"/>
  <c r="BF108" i="9"/>
  <c r="T108" i="9"/>
  <c r="R108" i="9"/>
  <c r="P108" i="9"/>
  <c r="BI104" i="9"/>
  <c r="BH104" i="9"/>
  <c r="BG104" i="9"/>
  <c r="BF104" i="9"/>
  <c r="T104" i="9"/>
  <c r="R104" i="9"/>
  <c r="P104" i="9"/>
  <c r="BI103" i="9"/>
  <c r="BH103" i="9"/>
  <c r="BG103" i="9"/>
  <c r="BF103" i="9"/>
  <c r="T103" i="9"/>
  <c r="R103" i="9"/>
  <c r="P103" i="9"/>
  <c r="BI99" i="9"/>
  <c r="BH99" i="9"/>
  <c r="BG99" i="9"/>
  <c r="BF99" i="9"/>
  <c r="T99" i="9"/>
  <c r="R99" i="9"/>
  <c r="P99" i="9"/>
  <c r="BI98" i="9"/>
  <c r="BH98" i="9"/>
  <c r="BG98" i="9"/>
  <c r="BF98" i="9"/>
  <c r="T98" i="9"/>
  <c r="R98" i="9"/>
  <c r="P98" i="9"/>
  <c r="BI94" i="9"/>
  <c r="BH94" i="9"/>
  <c r="BG94" i="9"/>
  <c r="BF94" i="9"/>
  <c r="T94" i="9"/>
  <c r="R94" i="9"/>
  <c r="P94" i="9"/>
  <c r="BI93" i="9"/>
  <c r="BH93" i="9"/>
  <c r="BG93" i="9"/>
  <c r="BF93" i="9"/>
  <c r="T93" i="9"/>
  <c r="R93" i="9"/>
  <c r="P93" i="9"/>
  <c r="BI89" i="9"/>
  <c r="BH89" i="9"/>
  <c r="BG89" i="9"/>
  <c r="BF89" i="9"/>
  <c r="T89" i="9"/>
  <c r="R89" i="9"/>
  <c r="P89" i="9"/>
  <c r="BI88" i="9"/>
  <c r="BH88" i="9"/>
  <c r="BG88" i="9"/>
  <c r="BF88" i="9"/>
  <c r="T88" i="9"/>
  <c r="R88" i="9"/>
  <c r="P88" i="9"/>
  <c r="J82" i="9"/>
  <c r="F82" i="9"/>
  <c r="F80" i="9"/>
  <c r="E78" i="9"/>
  <c r="J58" i="9"/>
  <c r="F58" i="9"/>
  <c r="F56" i="9"/>
  <c r="E54" i="9"/>
  <c r="J26" i="9"/>
  <c r="E26" i="9"/>
  <c r="J83" i="9" s="1"/>
  <c r="J25" i="9"/>
  <c r="J20" i="9"/>
  <c r="E20" i="9"/>
  <c r="F83" i="9"/>
  <c r="J19" i="9"/>
  <c r="J14" i="9"/>
  <c r="J80" i="9" s="1"/>
  <c r="E7" i="9"/>
  <c r="E74" i="9" s="1"/>
  <c r="J39" i="8"/>
  <c r="J38" i="8"/>
  <c r="AY68" i="1"/>
  <c r="J37" i="8"/>
  <c r="AX68" i="1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6" i="8"/>
  <c r="BH136" i="8"/>
  <c r="BG136" i="8"/>
  <c r="BF136" i="8"/>
  <c r="T136" i="8"/>
  <c r="R136" i="8"/>
  <c r="P136" i="8"/>
  <c r="BI134" i="8"/>
  <c r="BH134" i="8"/>
  <c r="BG134" i="8"/>
  <c r="BF134" i="8"/>
  <c r="T134" i="8"/>
  <c r="R134" i="8"/>
  <c r="P134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BI125" i="8"/>
  <c r="BH125" i="8"/>
  <c r="BG125" i="8"/>
  <c r="BF125" i="8"/>
  <c r="T125" i="8"/>
  <c r="R125" i="8"/>
  <c r="P125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BI122" i="8"/>
  <c r="BH122" i="8"/>
  <c r="BG122" i="8"/>
  <c r="BF122" i="8"/>
  <c r="T122" i="8"/>
  <c r="R122" i="8"/>
  <c r="P122" i="8"/>
  <c r="BI121" i="8"/>
  <c r="BH121" i="8"/>
  <c r="BG121" i="8"/>
  <c r="BF121" i="8"/>
  <c r="T121" i="8"/>
  <c r="R121" i="8"/>
  <c r="P121" i="8"/>
  <c r="BI120" i="8"/>
  <c r="BH120" i="8"/>
  <c r="BG120" i="8"/>
  <c r="BF120" i="8"/>
  <c r="T120" i="8"/>
  <c r="R120" i="8"/>
  <c r="P120" i="8"/>
  <c r="BI119" i="8"/>
  <c r="BH119" i="8"/>
  <c r="BG119" i="8"/>
  <c r="BF119" i="8"/>
  <c r="T119" i="8"/>
  <c r="R119" i="8"/>
  <c r="P119" i="8"/>
  <c r="BI118" i="8"/>
  <c r="BH118" i="8"/>
  <c r="BG118" i="8"/>
  <c r="BF118" i="8"/>
  <c r="T118" i="8"/>
  <c r="R118" i="8"/>
  <c r="P118" i="8"/>
  <c r="BI117" i="8"/>
  <c r="BH117" i="8"/>
  <c r="BG117" i="8"/>
  <c r="BF117" i="8"/>
  <c r="T117" i="8"/>
  <c r="R117" i="8"/>
  <c r="P117" i="8"/>
  <c r="BI116" i="8"/>
  <c r="BH116" i="8"/>
  <c r="BG116" i="8"/>
  <c r="BF116" i="8"/>
  <c r="T116" i="8"/>
  <c r="R116" i="8"/>
  <c r="P116" i="8"/>
  <c r="BI115" i="8"/>
  <c r="BH115" i="8"/>
  <c r="BG115" i="8"/>
  <c r="BF115" i="8"/>
  <c r="T115" i="8"/>
  <c r="R115" i="8"/>
  <c r="P115" i="8"/>
  <c r="BI114" i="8"/>
  <c r="BH114" i="8"/>
  <c r="BG114" i="8"/>
  <c r="BF114" i="8"/>
  <c r="T114" i="8"/>
  <c r="R114" i="8"/>
  <c r="P114" i="8"/>
  <c r="BI113" i="8"/>
  <c r="BH113" i="8"/>
  <c r="BG113" i="8"/>
  <c r="BF113" i="8"/>
  <c r="T113" i="8"/>
  <c r="R113" i="8"/>
  <c r="P113" i="8"/>
  <c r="BI112" i="8"/>
  <c r="BH112" i="8"/>
  <c r="BG112" i="8"/>
  <c r="BF112" i="8"/>
  <c r="T112" i="8"/>
  <c r="R112" i="8"/>
  <c r="P112" i="8"/>
  <c r="BI111" i="8"/>
  <c r="BH111" i="8"/>
  <c r="BG111" i="8"/>
  <c r="BF111" i="8"/>
  <c r="T111" i="8"/>
  <c r="R111" i="8"/>
  <c r="P111" i="8"/>
  <c r="BI110" i="8"/>
  <c r="BH110" i="8"/>
  <c r="BG110" i="8"/>
  <c r="BF110" i="8"/>
  <c r="T110" i="8"/>
  <c r="R110" i="8"/>
  <c r="P110" i="8"/>
  <c r="BI109" i="8"/>
  <c r="BH109" i="8"/>
  <c r="BG109" i="8"/>
  <c r="BF109" i="8"/>
  <c r="T109" i="8"/>
  <c r="R109" i="8"/>
  <c r="P109" i="8"/>
  <c r="BI108" i="8"/>
  <c r="BH108" i="8"/>
  <c r="BG108" i="8"/>
  <c r="BF108" i="8"/>
  <c r="T108" i="8"/>
  <c r="R108" i="8"/>
  <c r="P108" i="8"/>
  <c r="BI107" i="8"/>
  <c r="BH107" i="8"/>
  <c r="BG107" i="8"/>
  <c r="BF107" i="8"/>
  <c r="T107" i="8"/>
  <c r="R107" i="8"/>
  <c r="P107" i="8"/>
  <c r="BI106" i="8"/>
  <c r="BH106" i="8"/>
  <c r="BG106" i="8"/>
  <c r="BF106" i="8"/>
  <c r="T106" i="8"/>
  <c r="R106" i="8"/>
  <c r="P106" i="8"/>
  <c r="BI105" i="8"/>
  <c r="BH105" i="8"/>
  <c r="BG105" i="8"/>
  <c r="BF105" i="8"/>
  <c r="T105" i="8"/>
  <c r="R105" i="8"/>
  <c r="P105" i="8"/>
  <c r="BI104" i="8"/>
  <c r="BH104" i="8"/>
  <c r="BG104" i="8"/>
  <c r="BF104" i="8"/>
  <c r="T104" i="8"/>
  <c r="R104" i="8"/>
  <c r="P104" i="8"/>
  <c r="BI103" i="8"/>
  <c r="BH103" i="8"/>
  <c r="BG103" i="8"/>
  <c r="BF103" i="8"/>
  <c r="T103" i="8"/>
  <c r="R103" i="8"/>
  <c r="P103" i="8"/>
  <c r="BI102" i="8"/>
  <c r="BH102" i="8"/>
  <c r="BG102" i="8"/>
  <c r="BF102" i="8"/>
  <c r="T102" i="8"/>
  <c r="R102" i="8"/>
  <c r="P102" i="8"/>
  <c r="BI96" i="8"/>
  <c r="BH96" i="8"/>
  <c r="BG96" i="8"/>
  <c r="BF96" i="8"/>
  <c r="T96" i="8"/>
  <c r="R96" i="8"/>
  <c r="P96" i="8"/>
  <c r="BI95" i="8"/>
  <c r="BH95" i="8"/>
  <c r="BG95" i="8"/>
  <c r="BF95" i="8"/>
  <c r="T95" i="8"/>
  <c r="R95" i="8"/>
  <c r="P95" i="8"/>
  <c r="BI94" i="8"/>
  <c r="BH94" i="8"/>
  <c r="BG94" i="8"/>
  <c r="BF94" i="8"/>
  <c r="T94" i="8"/>
  <c r="R94" i="8"/>
  <c r="P94" i="8"/>
  <c r="BI93" i="8"/>
  <c r="BH93" i="8"/>
  <c r="BG93" i="8"/>
  <c r="BF93" i="8"/>
  <c r="T93" i="8"/>
  <c r="R93" i="8"/>
  <c r="P93" i="8"/>
  <c r="BI92" i="8"/>
  <c r="BH92" i="8"/>
  <c r="BG92" i="8"/>
  <c r="BF92" i="8"/>
  <c r="T92" i="8"/>
  <c r="R92" i="8"/>
  <c r="P92" i="8"/>
  <c r="BI91" i="8"/>
  <c r="BH91" i="8"/>
  <c r="BG91" i="8"/>
  <c r="BF91" i="8"/>
  <c r="T91" i="8"/>
  <c r="R91" i="8"/>
  <c r="P91" i="8"/>
  <c r="J85" i="8"/>
  <c r="F85" i="8"/>
  <c r="F83" i="8"/>
  <c r="E81" i="8"/>
  <c r="J58" i="8"/>
  <c r="F58" i="8"/>
  <c r="F56" i="8"/>
  <c r="E54" i="8"/>
  <c r="J26" i="8"/>
  <c r="E26" i="8"/>
  <c r="J86" i="8" s="1"/>
  <c r="J25" i="8"/>
  <c r="J20" i="8"/>
  <c r="E20" i="8"/>
  <c r="F86" i="8"/>
  <c r="J19" i="8"/>
  <c r="J14" i="8"/>
  <c r="J56" i="8"/>
  <c r="E7" i="8"/>
  <c r="E77" i="8"/>
  <c r="J39" i="7"/>
  <c r="J38" i="7"/>
  <c r="AY66" i="1"/>
  <c r="J37" i="7"/>
  <c r="AX66" i="1"/>
  <c r="BI495" i="7"/>
  <c r="BH495" i="7"/>
  <c r="BG495" i="7"/>
  <c r="BF495" i="7"/>
  <c r="T495" i="7"/>
  <c r="R495" i="7"/>
  <c r="P495" i="7"/>
  <c r="BI491" i="7"/>
  <c r="BH491" i="7"/>
  <c r="BG491" i="7"/>
  <c r="BF491" i="7"/>
  <c r="T491" i="7"/>
  <c r="R491" i="7"/>
  <c r="P491" i="7"/>
  <c r="BI487" i="7"/>
  <c r="BH487" i="7"/>
  <c r="BG487" i="7"/>
  <c r="BF487" i="7"/>
  <c r="T487" i="7"/>
  <c r="R487" i="7"/>
  <c r="P487" i="7"/>
  <c r="BI486" i="7"/>
  <c r="BH486" i="7"/>
  <c r="BG486" i="7"/>
  <c r="BF486" i="7"/>
  <c r="T486" i="7"/>
  <c r="R486" i="7"/>
  <c r="P486" i="7"/>
  <c r="BI482" i="7"/>
  <c r="BH482" i="7"/>
  <c r="BG482" i="7"/>
  <c r="BF482" i="7"/>
  <c r="T482" i="7"/>
  <c r="R482" i="7"/>
  <c r="P482" i="7"/>
  <c r="BI478" i="7"/>
  <c r="BH478" i="7"/>
  <c r="BG478" i="7"/>
  <c r="BF478" i="7"/>
  <c r="T478" i="7"/>
  <c r="R478" i="7"/>
  <c r="P478" i="7"/>
  <c r="BI474" i="7"/>
  <c r="BH474" i="7"/>
  <c r="BG474" i="7"/>
  <c r="BF474" i="7"/>
  <c r="T474" i="7"/>
  <c r="R474" i="7"/>
  <c r="P474" i="7"/>
  <c r="BI470" i="7"/>
  <c r="BH470" i="7"/>
  <c r="BG470" i="7"/>
  <c r="BF470" i="7"/>
  <c r="T470" i="7"/>
  <c r="R470" i="7"/>
  <c r="P470" i="7"/>
  <c r="BI466" i="7"/>
  <c r="BH466" i="7"/>
  <c r="BG466" i="7"/>
  <c r="BF466" i="7"/>
  <c r="T466" i="7"/>
  <c r="R466" i="7"/>
  <c r="P466" i="7"/>
  <c r="BI462" i="7"/>
  <c r="BH462" i="7"/>
  <c r="BG462" i="7"/>
  <c r="BF462" i="7"/>
  <c r="T462" i="7"/>
  <c r="R462" i="7"/>
  <c r="P462" i="7"/>
  <c r="BI458" i="7"/>
  <c r="BH458" i="7"/>
  <c r="BG458" i="7"/>
  <c r="BF458" i="7"/>
  <c r="T458" i="7"/>
  <c r="R458" i="7"/>
  <c r="P458" i="7"/>
  <c r="BI454" i="7"/>
  <c r="BH454" i="7"/>
  <c r="BG454" i="7"/>
  <c r="BF454" i="7"/>
  <c r="T454" i="7"/>
  <c r="R454" i="7"/>
  <c r="P454" i="7"/>
  <c r="BI450" i="7"/>
  <c r="BH450" i="7"/>
  <c r="BG450" i="7"/>
  <c r="BF450" i="7"/>
  <c r="T450" i="7"/>
  <c r="R450" i="7"/>
  <c r="P450" i="7"/>
  <c r="BI446" i="7"/>
  <c r="BH446" i="7"/>
  <c r="BG446" i="7"/>
  <c r="BF446" i="7"/>
  <c r="T446" i="7"/>
  <c r="R446" i="7"/>
  <c r="P446" i="7"/>
  <c r="BI442" i="7"/>
  <c r="BH442" i="7"/>
  <c r="BG442" i="7"/>
  <c r="BF442" i="7"/>
  <c r="T442" i="7"/>
  <c r="R442" i="7"/>
  <c r="P442" i="7"/>
  <c r="BI438" i="7"/>
  <c r="BH438" i="7"/>
  <c r="BG438" i="7"/>
  <c r="BF438" i="7"/>
  <c r="T438" i="7"/>
  <c r="R438" i="7"/>
  <c r="P438" i="7"/>
  <c r="BI434" i="7"/>
  <c r="BH434" i="7"/>
  <c r="BG434" i="7"/>
  <c r="BF434" i="7"/>
  <c r="T434" i="7"/>
  <c r="R434" i="7"/>
  <c r="P434" i="7"/>
  <c r="BI430" i="7"/>
  <c r="BH430" i="7"/>
  <c r="BG430" i="7"/>
  <c r="BF430" i="7"/>
  <c r="T430" i="7"/>
  <c r="R430" i="7"/>
  <c r="P430" i="7"/>
  <c r="BI426" i="7"/>
  <c r="BH426" i="7"/>
  <c r="BG426" i="7"/>
  <c r="BF426" i="7"/>
  <c r="T426" i="7"/>
  <c r="R426" i="7"/>
  <c r="P426" i="7"/>
  <c r="BI422" i="7"/>
  <c r="BH422" i="7"/>
  <c r="BG422" i="7"/>
  <c r="BF422" i="7"/>
  <c r="T422" i="7"/>
  <c r="R422" i="7"/>
  <c r="P422" i="7"/>
  <c r="BI418" i="7"/>
  <c r="BH418" i="7"/>
  <c r="BG418" i="7"/>
  <c r="BF418" i="7"/>
  <c r="T418" i="7"/>
  <c r="R418" i="7"/>
  <c r="P418" i="7"/>
  <c r="BI414" i="7"/>
  <c r="BH414" i="7"/>
  <c r="BG414" i="7"/>
  <c r="BF414" i="7"/>
  <c r="T414" i="7"/>
  <c r="R414" i="7"/>
  <c r="P414" i="7"/>
  <c r="BI410" i="7"/>
  <c r="BH410" i="7"/>
  <c r="BG410" i="7"/>
  <c r="BF410" i="7"/>
  <c r="T410" i="7"/>
  <c r="R410" i="7"/>
  <c r="P410" i="7"/>
  <c r="BI406" i="7"/>
  <c r="BH406" i="7"/>
  <c r="BG406" i="7"/>
  <c r="BF406" i="7"/>
  <c r="T406" i="7"/>
  <c r="R406" i="7"/>
  <c r="P406" i="7"/>
  <c r="BI402" i="7"/>
  <c r="BH402" i="7"/>
  <c r="BG402" i="7"/>
  <c r="BF402" i="7"/>
  <c r="T402" i="7"/>
  <c r="R402" i="7"/>
  <c r="P402" i="7"/>
  <c r="BI398" i="7"/>
  <c r="BH398" i="7"/>
  <c r="BG398" i="7"/>
  <c r="BF398" i="7"/>
  <c r="T398" i="7"/>
  <c r="R398" i="7"/>
  <c r="P398" i="7"/>
  <c r="BI394" i="7"/>
  <c r="BH394" i="7"/>
  <c r="BG394" i="7"/>
  <c r="BF394" i="7"/>
  <c r="T394" i="7"/>
  <c r="R394" i="7"/>
  <c r="P394" i="7"/>
  <c r="BI390" i="7"/>
  <c r="BH390" i="7"/>
  <c r="BG390" i="7"/>
  <c r="BF390" i="7"/>
  <c r="T390" i="7"/>
  <c r="R390" i="7"/>
  <c r="P390" i="7"/>
  <c r="BI386" i="7"/>
  <c r="BH386" i="7"/>
  <c r="BG386" i="7"/>
  <c r="BF386" i="7"/>
  <c r="T386" i="7"/>
  <c r="R386" i="7"/>
  <c r="P386" i="7"/>
  <c r="BI382" i="7"/>
  <c r="BH382" i="7"/>
  <c r="BG382" i="7"/>
  <c r="BF382" i="7"/>
  <c r="T382" i="7"/>
  <c r="R382" i="7"/>
  <c r="P382" i="7"/>
  <c r="BI378" i="7"/>
  <c r="BH378" i="7"/>
  <c r="BG378" i="7"/>
  <c r="BF378" i="7"/>
  <c r="T378" i="7"/>
  <c r="R378" i="7"/>
  <c r="P378" i="7"/>
  <c r="BI374" i="7"/>
  <c r="BH374" i="7"/>
  <c r="BG374" i="7"/>
  <c r="BF374" i="7"/>
  <c r="T374" i="7"/>
  <c r="R374" i="7"/>
  <c r="P374" i="7"/>
  <c r="BI370" i="7"/>
  <c r="BH370" i="7"/>
  <c r="BG370" i="7"/>
  <c r="BF370" i="7"/>
  <c r="T370" i="7"/>
  <c r="R370" i="7"/>
  <c r="P370" i="7"/>
  <c r="BI366" i="7"/>
  <c r="BH366" i="7"/>
  <c r="BG366" i="7"/>
  <c r="BF366" i="7"/>
  <c r="T366" i="7"/>
  <c r="R366" i="7"/>
  <c r="P366" i="7"/>
  <c r="BI362" i="7"/>
  <c r="BH362" i="7"/>
  <c r="BG362" i="7"/>
  <c r="BF362" i="7"/>
  <c r="T362" i="7"/>
  <c r="R362" i="7"/>
  <c r="P362" i="7"/>
  <c r="BI358" i="7"/>
  <c r="BH358" i="7"/>
  <c r="BG358" i="7"/>
  <c r="BF358" i="7"/>
  <c r="T358" i="7"/>
  <c r="R358" i="7"/>
  <c r="P358" i="7"/>
  <c r="BI354" i="7"/>
  <c r="BH354" i="7"/>
  <c r="BG354" i="7"/>
  <c r="BF354" i="7"/>
  <c r="T354" i="7"/>
  <c r="R354" i="7"/>
  <c r="P354" i="7"/>
  <c r="BI350" i="7"/>
  <c r="BH350" i="7"/>
  <c r="BG350" i="7"/>
  <c r="BF350" i="7"/>
  <c r="T350" i="7"/>
  <c r="R350" i="7"/>
  <c r="P350" i="7"/>
  <c r="BI345" i="7"/>
  <c r="BH345" i="7"/>
  <c r="BG345" i="7"/>
  <c r="BF345" i="7"/>
  <c r="T345" i="7"/>
  <c r="R345" i="7"/>
  <c r="P345" i="7"/>
  <c r="BI341" i="7"/>
  <c r="BH341" i="7"/>
  <c r="BG341" i="7"/>
  <c r="BF341" i="7"/>
  <c r="T341" i="7"/>
  <c r="R341" i="7"/>
  <c r="P341" i="7"/>
  <c r="BI337" i="7"/>
  <c r="BH337" i="7"/>
  <c r="BG337" i="7"/>
  <c r="BF337" i="7"/>
  <c r="T337" i="7"/>
  <c r="T336" i="7"/>
  <c r="R337" i="7"/>
  <c r="R336" i="7" s="1"/>
  <c r="P337" i="7"/>
  <c r="P336" i="7"/>
  <c r="BI332" i="7"/>
  <c r="BH332" i="7"/>
  <c r="BG332" i="7"/>
  <c r="BF332" i="7"/>
  <c r="T332" i="7"/>
  <c r="T331" i="7"/>
  <c r="R332" i="7"/>
  <c r="R331" i="7"/>
  <c r="P332" i="7"/>
  <c r="P331" i="7" s="1"/>
  <c r="BI327" i="7"/>
  <c r="BH327" i="7"/>
  <c r="BG327" i="7"/>
  <c r="BF327" i="7"/>
  <c r="T327" i="7"/>
  <c r="R327" i="7"/>
  <c r="P327" i="7"/>
  <c r="BI323" i="7"/>
  <c r="BH323" i="7"/>
  <c r="BG323" i="7"/>
  <c r="BF323" i="7"/>
  <c r="T323" i="7"/>
  <c r="R323" i="7"/>
  <c r="P323" i="7"/>
  <c r="BI319" i="7"/>
  <c r="BH319" i="7"/>
  <c r="BG319" i="7"/>
  <c r="BF319" i="7"/>
  <c r="T319" i="7"/>
  <c r="R319" i="7"/>
  <c r="P319" i="7"/>
  <c r="BI315" i="7"/>
  <c r="BH315" i="7"/>
  <c r="BG315" i="7"/>
  <c r="BF315" i="7"/>
  <c r="T315" i="7"/>
  <c r="R315" i="7"/>
  <c r="P315" i="7"/>
  <c r="BI311" i="7"/>
  <c r="BH311" i="7"/>
  <c r="BG311" i="7"/>
  <c r="BF311" i="7"/>
  <c r="T311" i="7"/>
  <c r="R311" i="7"/>
  <c r="P311" i="7"/>
  <c r="BI305" i="7"/>
  <c r="BH305" i="7"/>
  <c r="BG305" i="7"/>
  <c r="BF305" i="7"/>
  <c r="T305" i="7"/>
  <c r="R305" i="7"/>
  <c r="P305" i="7"/>
  <c r="BI301" i="7"/>
  <c r="BH301" i="7"/>
  <c r="BG301" i="7"/>
  <c r="BF301" i="7"/>
  <c r="T301" i="7"/>
  <c r="R301" i="7"/>
  <c r="P301" i="7"/>
  <c r="BI297" i="7"/>
  <c r="BH297" i="7"/>
  <c r="BG297" i="7"/>
  <c r="BF297" i="7"/>
  <c r="T297" i="7"/>
  <c r="R297" i="7"/>
  <c r="P297" i="7"/>
  <c r="BI293" i="7"/>
  <c r="BH293" i="7"/>
  <c r="BG293" i="7"/>
  <c r="BF293" i="7"/>
  <c r="T293" i="7"/>
  <c r="R293" i="7"/>
  <c r="P293" i="7"/>
  <c r="BI289" i="7"/>
  <c r="BH289" i="7"/>
  <c r="BG289" i="7"/>
  <c r="BF289" i="7"/>
  <c r="T289" i="7"/>
  <c r="R289" i="7"/>
  <c r="P289" i="7"/>
  <c r="BI286" i="7"/>
  <c r="BH286" i="7"/>
  <c r="BG286" i="7"/>
  <c r="BF286" i="7"/>
  <c r="T286" i="7"/>
  <c r="R286" i="7"/>
  <c r="P286" i="7"/>
  <c r="BI282" i="7"/>
  <c r="BH282" i="7"/>
  <c r="BG282" i="7"/>
  <c r="BF282" i="7"/>
  <c r="T282" i="7"/>
  <c r="R282" i="7"/>
  <c r="P282" i="7"/>
  <c r="BI278" i="7"/>
  <c r="BH278" i="7"/>
  <c r="BG278" i="7"/>
  <c r="BF278" i="7"/>
  <c r="T278" i="7"/>
  <c r="R278" i="7"/>
  <c r="P278" i="7"/>
  <c r="BI274" i="7"/>
  <c r="BH274" i="7"/>
  <c r="BG274" i="7"/>
  <c r="BF274" i="7"/>
  <c r="T274" i="7"/>
  <c r="R274" i="7"/>
  <c r="P274" i="7"/>
  <c r="BI269" i="7"/>
  <c r="BH269" i="7"/>
  <c r="BG269" i="7"/>
  <c r="BF269" i="7"/>
  <c r="T269" i="7"/>
  <c r="R269" i="7"/>
  <c r="P269" i="7"/>
  <c r="BI265" i="7"/>
  <c r="BH265" i="7"/>
  <c r="BG265" i="7"/>
  <c r="BF265" i="7"/>
  <c r="T265" i="7"/>
  <c r="R265" i="7"/>
  <c r="P265" i="7"/>
  <c r="BI261" i="7"/>
  <c r="BH261" i="7"/>
  <c r="BG261" i="7"/>
  <c r="BF261" i="7"/>
  <c r="T261" i="7"/>
  <c r="R261" i="7"/>
  <c r="P261" i="7"/>
  <c r="BI257" i="7"/>
  <c r="BH257" i="7"/>
  <c r="BG257" i="7"/>
  <c r="BF257" i="7"/>
  <c r="T257" i="7"/>
  <c r="R257" i="7"/>
  <c r="P257" i="7"/>
  <c r="BI253" i="7"/>
  <c r="BH253" i="7"/>
  <c r="BG253" i="7"/>
  <c r="BF253" i="7"/>
  <c r="T253" i="7"/>
  <c r="R253" i="7"/>
  <c r="P253" i="7"/>
  <c r="BI249" i="7"/>
  <c r="BH249" i="7"/>
  <c r="BG249" i="7"/>
  <c r="BF249" i="7"/>
  <c r="T249" i="7"/>
  <c r="R249" i="7"/>
  <c r="P249" i="7"/>
  <c r="BI245" i="7"/>
  <c r="BH245" i="7"/>
  <c r="BG245" i="7"/>
  <c r="BF245" i="7"/>
  <c r="T245" i="7"/>
  <c r="R245" i="7"/>
  <c r="P245" i="7"/>
  <c r="BI241" i="7"/>
  <c r="BH241" i="7"/>
  <c r="BG241" i="7"/>
  <c r="BF241" i="7"/>
  <c r="T241" i="7"/>
  <c r="R241" i="7"/>
  <c r="P241" i="7"/>
  <c r="BI237" i="7"/>
  <c r="BH237" i="7"/>
  <c r="BG237" i="7"/>
  <c r="BF237" i="7"/>
  <c r="T237" i="7"/>
  <c r="R237" i="7"/>
  <c r="P237" i="7"/>
  <c r="BI233" i="7"/>
  <c r="BH233" i="7"/>
  <c r="BG233" i="7"/>
  <c r="BF233" i="7"/>
  <c r="T233" i="7"/>
  <c r="R233" i="7"/>
  <c r="P233" i="7"/>
  <c r="BI229" i="7"/>
  <c r="BH229" i="7"/>
  <c r="BG229" i="7"/>
  <c r="BF229" i="7"/>
  <c r="T229" i="7"/>
  <c r="R229" i="7"/>
  <c r="P229" i="7"/>
  <c r="BI220" i="7"/>
  <c r="BH220" i="7"/>
  <c r="BG220" i="7"/>
  <c r="BF220" i="7"/>
  <c r="T220" i="7"/>
  <c r="R220" i="7"/>
  <c r="P220" i="7"/>
  <c r="BI212" i="7"/>
  <c r="BH212" i="7"/>
  <c r="BG212" i="7"/>
  <c r="BF212" i="7"/>
  <c r="T212" i="7"/>
  <c r="R212" i="7"/>
  <c r="P212" i="7"/>
  <c r="BI205" i="7"/>
  <c r="BH205" i="7"/>
  <c r="BG205" i="7"/>
  <c r="BF205" i="7"/>
  <c r="T205" i="7"/>
  <c r="T204" i="7"/>
  <c r="R205" i="7"/>
  <c r="R204" i="7"/>
  <c r="P205" i="7"/>
  <c r="P204" i="7" s="1"/>
  <c r="BI200" i="7"/>
  <c r="BH200" i="7"/>
  <c r="BG200" i="7"/>
  <c r="BF200" i="7"/>
  <c r="T200" i="7"/>
  <c r="T199" i="7" s="1"/>
  <c r="R200" i="7"/>
  <c r="R199" i="7"/>
  <c r="P200" i="7"/>
  <c r="P199" i="7"/>
  <c r="BI193" i="7"/>
  <c r="BH193" i="7"/>
  <c r="BG193" i="7"/>
  <c r="BF193" i="7"/>
  <c r="T193" i="7"/>
  <c r="T192" i="7" s="1"/>
  <c r="R193" i="7"/>
  <c r="R192" i="7" s="1"/>
  <c r="P193" i="7"/>
  <c r="P192" i="7"/>
  <c r="BI188" i="7"/>
  <c r="BH188" i="7"/>
  <c r="BG188" i="7"/>
  <c r="BF188" i="7"/>
  <c r="T188" i="7"/>
  <c r="T187" i="7" s="1"/>
  <c r="R188" i="7"/>
  <c r="R187" i="7"/>
  <c r="P188" i="7"/>
  <c r="P187" i="7" s="1"/>
  <c r="BI183" i="7"/>
  <c r="BH183" i="7"/>
  <c r="BG183" i="7"/>
  <c r="BF183" i="7"/>
  <c r="T183" i="7"/>
  <c r="R183" i="7"/>
  <c r="P183" i="7"/>
  <c r="BI179" i="7"/>
  <c r="BH179" i="7"/>
  <c r="BG179" i="7"/>
  <c r="BF179" i="7"/>
  <c r="T179" i="7"/>
  <c r="R179" i="7"/>
  <c r="P179" i="7"/>
  <c r="BI174" i="7"/>
  <c r="BH174" i="7"/>
  <c r="BG174" i="7"/>
  <c r="BF174" i="7"/>
  <c r="T174" i="7"/>
  <c r="R174" i="7"/>
  <c r="P174" i="7"/>
  <c r="BI170" i="7"/>
  <c r="BH170" i="7"/>
  <c r="BG170" i="7"/>
  <c r="BF170" i="7"/>
  <c r="T170" i="7"/>
  <c r="R170" i="7"/>
  <c r="P170" i="7"/>
  <c r="BI166" i="7"/>
  <c r="BH166" i="7"/>
  <c r="BG166" i="7"/>
  <c r="BF166" i="7"/>
  <c r="T166" i="7"/>
  <c r="R166" i="7"/>
  <c r="P166" i="7"/>
  <c r="BI162" i="7"/>
  <c r="BH162" i="7"/>
  <c r="BG162" i="7"/>
  <c r="BF162" i="7"/>
  <c r="T162" i="7"/>
  <c r="R162" i="7"/>
  <c r="P162" i="7"/>
  <c r="BI157" i="7"/>
  <c r="BH157" i="7"/>
  <c r="BG157" i="7"/>
  <c r="BF157" i="7"/>
  <c r="T157" i="7"/>
  <c r="R157" i="7"/>
  <c r="P157" i="7"/>
  <c r="BI153" i="7"/>
  <c r="BH153" i="7"/>
  <c r="BG153" i="7"/>
  <c r="BF153" i="7"/>
  <c r="T153" i="7"/>
  <c r="R153" i="7"/>
  <c r="P153" i="7"/>
  <c r="BI148" i="7"/>
  <c r="BH148" i="7"/>
  <c r="BG148" i="7"/>
  <c r="BF148" i="7"/>
  <c r="T148" i="7"/>
  <c r="R148" i="7"/>
  <c r="P148" i="7"/>
  <c r="BI144" i="7"/>
  <c r="BH144" i="7"/>
  <c r="BG144" i="7"/>
  <c r="BF144" i="7"/>
  <c r="T144" i="7"/>
  <c r="R144" i="7"/>
  <c r="P144" i="7"/>
  <c r="BI140" i="7"/>
  <c r="BH140" i="7"/>
  <c r="BG140" i="7"/>
  <c r="BF140" i="7"/>
  <c r="T140" i="7"/>
  <c r="R140" i="7"/>
  <c r="P140" i="7"/>
  <c r="BI136" i="7"/>
  <c r="BH136" i="7"/>
  <c r="BG136" i="7"/>
  <c r="BF136" i="7"/>
  <c r="T136" i="7"/>
  <c r="R136" i="7"/>
  <c r="P136" i="7"/>
  <c r="BI127" i="7"/>
  <c r="BH127" i="7"/>
  <c r="BG127" i="7"/>
  <c r="BF127" i="7"/>
  <c r="T127" i="7"/>
  <c r="T126" i="7" s="1"/>
  <c r="R127" i="7"/>
  <c r="R126" i="7"/>
  <c r="P127" i="7"/>
  <c r="P126" i="7"/>
  <c r="BI122" i="7"/>
  <c r="BH122" i="7"/>
  <c r="BG122" i="7"/>
  <c r="BF122" i="7"/>
  <c r="T122" i="7"/>
  <c r="R122" i="7"/>
  <c r="P122" i="7"/>
  <c r="BI118" i="7"/>
  <c r="BH118" i="7"/>
  <c r="BG118" i="7"/>
  <c r="BF118" i="7"/>
  <c r="T118" i="7"/>
  <c r="R118" i="7"/>
  <c r="P118" i="7"/>
  <c r="BI112" i="7"/>
  <c r="BH112" i="7"/>
  <c r="BG112" i="7"/>
  <c r="BF112" i="7"/>
  <c r="T112" i="7"/>
  <c r="R112" i="7"/>
  <c r="P112" i="7"/>
  <c r="BI108" i="7"/>
  <c r="BH108" i="7"/>
  <c r="BG108" i="7"/>
  <c r="BF108" i="7"/>
  <c r="T108" i="7"/>
  <c r="R108" i="7"/>
  <c r="P108" i="7"/>
  <c r="BI104" i="7"/>
  <c r="BH104" i="7"/>
  <c r="BG104" i="7"/>
  <c r="BF104" i="7"/>
  <c r="T104" i="7"/>
  <c r="R104" i="7"/>
  <c r="P104" i="7"/>
  <c r="J98" i="7"/>
  <c r="F98" i="7"/>
  <c r="F96" i="7"/>
  <c r="E94" i="7"/>
  <c r="J58" i="7"/>
  <c r="F58" i="7"/>
  <c r="F56" i="7"/>
  <c r="E54" i="7"/>
  <c r="J26" i="7"/>
  <c r="E26" i="7"/>
  <c r="J99" i="7" s="1"/>
  <c r="J25" i="7"/>
  <c r="J20" i="7"/>
  <c r="E20" i="7"/>
  <c r="F99" i="7" s="1"/>
  <c r="J19" i="7"/>
  <c r="J14" i="7"/>
  <c r="J96" i="7" s="1"/>
  <c r="E7" i="7"/>
  <c r="E50" i="7" s="1"/>
  <c r="J39" i="6"/>
  <c r="J38" i="6"/>
  <c r="AY64" i="1" s="1"/>
  <c r="J37" i="6"/>
  <c r="AX64" i="1"/>
  <c r="BI789" i="6"/>
  <c r="BH789" i="6"/>
  <c r="BG789" i="6"/>
  <c r="BF789" i="6"/>
  <c r="T789" i="6"/>
  <c r="R789" i="6"/>
  <c r="P789" i="6"/>
  <c r="BI785" i="6"/>
  <c r="BH785" i="6"/>
  <c r="BG785" i="6"/>
  <c r="BF785" i="6"/>
  <c r="T785" i="6"/>
  <c r="R785" i="6"/>
  <c r="P785" i="6"/>
  <c r="BI781" i="6"/>
  <c r="BH781" i="6"/>
  <c r="BG781" i="6"/>
  <c r="BF781" i="6"/>
  <c r="T781" i="6"/>
  <c r="R781" i="6"/>
  <c r="P781" i="6"/>
  <c r="BI777" i="6"/>
  <c r="BH777" i="6"/>
  <c r="BG777" i="6"/>
  <c r="BF777" i="6"/>
  <c r="T777" i="6"/>
  <c r="R777" i="6"/>
  <c r="P777" i="6"/>
  <c r="BI773" i="6"/>
  <c r="BH773" i="6"/>
  <c r="BG773" i="6"/>
  <c r="BF773" i="6"/>
  <c r="T773" i="6"/>
  <c r="R773" i="6"/>
  <c r="P773" i="6"/>
  <c r="BI769" i="6"/>
  <c r="BH769" i="6"/>
  <c r="BG769" i="6"/>
  <c r="BF769" i="6"/>
  <c r="T769" i="6"/>
  <c r="R769" i="6"/>
  <c r="P769" i="6"/>
  <c r="BI765" i="6"/>
  <c r="BH765" i="6"/>
  <c r="BG765" i="6"/>
  <c r="BF765" i="6"/>
  <c r="T765" i="6"/>
  <c r="R765" i="6"/>
  <c r="P765" i="6"/>
  <c r="BI761" i="6"/>
  <c r="BH761" i="6"/>
  <c r="BG761" i="6"/>
  <c r="BF761" i="6"/>
  <c r="T761" i="6"/>
  <c r="R761" i="6"/>
  <c r="P761" i="6"/>
  <c r="BI757" i="6"/>
  <c r="BH757" i="6"/>
  <c r="BG757" i="6"/>
  <c r="BF757" i="6"/>
  <c r="T757" i="6"/>
  <c r="R757" i="6"/>
  <c r="P757" i="6"/>
  <c r="BI751" i="6"/>
  <c r="BH751" i="6"/>
  <c r="BG751" i="6"/>
  <c r="BF751" i="6"/>
  <c r="T751" i="6"/>
  <c r="R751" i="6"/>
  <c r="P751" i="6"/>
  <c r="BI747" i="6"/>
  <c r="BH747" i="6"/>
  <c r="BG747" i="6"/>
  <c r="BF747" i="6"/>
  <c r="T747" i="6"/>
  <c r="R747" i="6"/>
  <c r="P747" i="6"/>
  <c r="BI743" i="6"/>
  <c r="BH743" i="6"/>
  <c r="BG743" i="6"/>
  <c r="BF743" i="6"/>
  <c r="T743" i="6"/>
  <c r="R743" i="6"/>
  <c r="P743" i="6"/>
  <c r="BI739" i="6"/>
  <c r="BH739" i="6"/>
  <c r="BG739" i="6"/>
  <c r="BF739" i="6"/>
  <c r="T739" i="6"/>
  <c r="R739" i="6"/>
  <c r="P739" i="6"/>
  <c r="BI735" i="6"/>
  <c r="BH735" i="6"/>
  <c r="BG735" i="6"/>
  <c r="BF735" i="6"/>
  <c r="T735" i="6"/>
  <c r="R735" i="6"/>
  <c r="P735" i="6"/>
  <c r="BI731" i="6"/>
  <c r="BH731" i="6"/>
  <c r="BG731" i="6"/>
  <c r="BF731" i="6"/>
  <c r="T731" i="6"/>
  <c r="R731" i="6"/>
  <c r="P731" i="6"/>
  <c r="BI727" i="6"/>
  <c r="BH727" i="6"/>
  <c r="BG727" i="6"/>
  <c r="BF727" i="6"/>
  <c r="T727" i="6"/>
  <c r="R727" i="6"/>
  <c r="P727" i="6"/>
  <c r="BI723" i="6"/>
  <c r="BH723" i="6"/>
  <c r="BG723" i="6"/>
  <c r="BF723" i="6"/>
  <c r="T723" i="6"/>
  <c r="R723" i="6"/>
  <c r="P723" i="6"/>
  <c r="BI719" i="6"/>
  <c r="BH719" i="6"/>
  <c r="BG719" i="6"/>
  <c r="BF719" i="6"/>
  <c r="T719" i="6"/>
  <c r="R719" i="6"/>
  <c r="P719" i="6"/>
  <c r="BI715" i="6"/>
  <c r="BH715" i="6"/>
  <c r="BG715" i="6"/>
  <c r="BF715" i="6"/>
  <c r="T715" i="6"/>
  <c r="R715" i="6"/>
  <c r="P715" i="6"/>
  <c r="BI711" i="6"/>
  <c r="BH711" i="6"/>
  <c r="BG711" i="6"/>
  <c r="BF711" i="6"/>
  <c r="T711" i="6"/>
  <c r="R711" i="6"/>
  <c r="P711" i="6"/>
  <c r="BI707" i="6"/>
  <c r="BH707" i="6"/>
  <c r="BG707" i="6"/>
  <c r="BF707" i="6"/>
  <c r="T707" i="6"/>
  <c r="R707" i="6"/>
  <c r="P707" i="6"/>
  <c r="BI703" i="6"/>
  <c r="BH703" i="6"/>
  <c r="BG703" i="6"/>
  <c r="BF703" i="6"/>
  <c r="T703" i="6"/>
  <c r="R703" i="6"/>
  <c r="P703" i="6"/>
  <c r="BI699" i="6"/>
  <c r="BH699" i="6"/>
  <c r="BG699" i="6"/>
  <c r="BF699" i="6"/>
  <c r="T699" i="6"/>
  <c r="R699" i="6"/>
  <c r="P699" i="6"/>
  <c r="BI695" i="6"/>
  <c r="BH695" i="6"/>
  <c r="BG695" i="6"/>
  <c r="BF695" i="6"/>
  <c r="T695" i="6"/>
  <c r="R695" i="6"/>
  <c r="P695" i="6"/>
  <c r="BI691" i="6"/>
  <c r="BH691" i="6"/>
  <c r="BG691" i="6"/>
  <c r="BF691" i="6"/>
  <c r="T691" i="6"/>
  <c r="R691" i="6"/>
  <c r="P691" i="6"/>
  <c r="BI687" i="6"/>
  <c r="BH687" i="6"/>
  <c r="BG687" i="6"/>
  <c r="BF687" i="6"/>
  <c r="T687" i="6"/>
  <c r="R687" i="6"/>
  <c r="P687" i="6"/>
  <c r="BI683" i="6"/>
  <c r="BH683" i="6"/>
  <c r="BG683" i="6"/>
  <c r="BF683" i="6"/>
  <c r="T683" i="6"/>
  <c r="R683" i="6"/>
  <c r="P683" i="6"/>
  <c r="BI679" i="6"/>
  <c r="BH679" i="6"/>
  <c r="BG679" i="6"/>
  <c r="BF679" i="6"/>
  <c r="T679" i="6"/>
  <c r="R679" i="6"/>
  <c r="P679" i="6"/>
  <c r="BI675" i="6"/>
  <c r="BH675" i="6"/>
  <c r="BG675" i="6"/>
  <c r="BF675" i="6"/>
  <c r="T675" i="6"/>
  <c r="R675" i="6"/>
  <c r="P675" i="6"/>
  <c r="BI671" i="6"/>
  <c r="BH671" i="6"/>
  <c r="BG671" i="6"/>
  <c r="BF671" i="6"/>
  <c r="T671" i="6"/>
  <c r="R671" i="6"/>
  <c r="P671" i="6"/>
  <c r="BI667" i="6"/>
  <c r="BH667" i="6"/>
  <c r="BG667" i="6"/>
  <c r="BF667" i="6"/>
  <c r="T667" i="6"/>
  <c r="R667" i="6"/>
  <c r="P667" i="6"/>
  <c r="BI663" i="6"/>
  <c r="BH663" i="6"/>
  <c r="BG663" i="6"/>
  <c r="BF663" i="6"/>
  <c r="T663" i="6"/>
  <c r="R663" i="6"/>
  <c r="P663" i="6"/>
  <c r="BI659" i="6"/>
  <c r="BH659" i="6"/>
  <c r="BG659" i="6"/>
  <c r="BF659" i="6"/>
  <c r="T659" i="6"/>
  <c r="R659" i="6"/>
  <c r="P659" i="6"/>
  <c r="BI655" i="6"/>
  <c r="BH655" i="6"/>
  <c r="BG655" i="6"/>
  <c r="BF655" i="6"/>
  <c r="T655" i="6"/>
  <c r="R655" i="6"/>
  <c r="P655" i="6"/>
  <c r="BI651" i="6"/>
  <c r="BH651" i="6"/>
  <c r="BG651" i="6"/>
  <c r="BF651" i="6"/>
  <c r="T651" i="6"/>
  <c r="R651" i="6"/>
  <c r="P651" i="6"/>
  <c r="BI645" i="6"/>
  <c r="BH645" i="6"/>
  <c r="BG645" i="6"/>
  <c r="BF645" i="6"/>
  <c r="T645" i="6"/>
  <c r="R645" i="6"/>
  <c r="P645" i="6"/>
  <c r="BI641" i="6"/>
  <c r="BH641" i="6"/>
  <c r="BG641" i="6"/>
  <c r="BF641" i="6"/>
  <c r="T641" i="6"/>
  <c r="R641" i="6"/>
  <c r="P641" i="6"/>
  <c r="BI637" i="6"/>
  <c r="BH637" i="6"/>
  <c r="BG637" i="6"/>
  <c r="BF637" i="6"/>
  <c r="T637" i="6"/>
  <c r="R637" i="6"/>
  <c r="P637" i="6"/>
  <c r="BI633" i="6"/>
  <c r="BH633" i="6"/>
  <c r="BG633" i="6"/>
  <c r="BF633" i="6"/>
  <c r="T633" i="6"/>
  <c r="R633" i="6"/>
  <c r="P633" i="6"/>
  <c r="BI629" i="6"/>
  <c r="BH629" i="6"/>
  <c r="BG629" i="6"/>
  <c r="BF629" i="6"/>
  <c r="T629" i="6"/>
  <c r="R629" i="6"/>
  <c r="P629" i="6"/>
  <c r="BI625" i="6"/>
  <c r="BH625" i="6"/>
  <c r="BG625" i="6"/>
  <c r="BF625" i="6"/>
  <c r="T625" i="6"/>
  <c r="R625" i="6"/>
  <c r="P625" i="6"/>
  <c r="BI621" i="6"/>
  <c r="BH621" i="6"/>
  <c r="BG621" i="6"/>
  <c r="BF621" i="6"/>
  <c r="T621" i="6"/>
  <c r="R621" i="6"/>
  <c r="P621" i="6"/>
  <c r="BI617" i="6"/>
  <c r="BH617" i="6"/>
  <c r="BG617" i="6"/>
  <c r="BF617" i="6"/>
  <c r="T617" i="6"/>
  <c r="R617" i="6"/>
  <c r="P617" i="6"/>
  <c r="BI613" i="6"/>
  <c r="BH613" i="6"/>
  <c r="BG613" i="6"/>
  <c r="BF613" i="6"/>
  <c r="T613" i="6"/>
  <c r="R613" i="6"/>
  <c r="P613" i="6"/>
  <c r="BI609" i="6"/>
  <c r="BH609" i="6"/>
  <c r="BG609" i="6"/>
  <c r="BF609" i="6"/>
  <c r="T609" i="6"/>
  <c r="R609" i="6"/>
  <c r="P609" i="6"/>
  <c r="BI605" i="6"/>
  <c r="BH605" i="6"/>
  <c r="BG605" i="6"/>
  <c r="BF605" i="6"/>
  <c r="T605" i="6"/>
  <c r="R605" i="6"/>
  <c r="P605" i="6"/>
  <c r="BI601" i="6"/>
  <c r="BH601" i="6"/>
  <c r="BG601" i="6"/>
  <c r="BF601" i="6"/>
  <c r="T601" i="6"/>
  <c r="R601" i="6"/>
  <c r="P601" i="6"/>
  <c r="BI598" i="6"/>
  <c r="BH598" i="6"/>
  <c r="BG598" i="6"/>
  <c r="BF598" i="6"/>
  <c r="T598" i="6"/>
  <c r="R598" i="6"/>
  <c r="P598" i="6"/>
  <c r="BI594" i="6"/>
  <c r="BH594" i="6"/>
  <c r="BG594" i="6"/>
  <c r="BF594" i="6"/>
  <c r="T594" i="6"/>
  <c r="R594" i="6"/>
  <c r="P594" i="6"/>
  <c r="BI590" i="6"/>
  <c r="BH590" i="6"/>
  <c r="BG590" i="6"/>
  <c r="BF590" i="6"/>
  <c r="T590" i="6"/>
  <c r="R590" i="6"/>
  <c r="P590" i="6"/>
  <c r="BI586" i="6"/>
  <c r="BH586" i="6"/>
  <c r="BG586" i="6"/>
  <c r="BF586" i="6"/>
  <c r="T586" i="6"/>
  <c r="R586" i="6"/>
  <c r="P586" i="6"/>
  <c r="BI582" i="6"/>
  <c r="BH582" i="6"/>
  <c r="BG582" i="6"/>
  <c r="BF582" i="6"/>
  <c r="T582" i="6"/>
  <c r="R582" i="6"/>
  <c r="P582" i="6"/>
  <c r="BI578" i="6"/>
  <c r="BH578" i="6"/>
  <c r="BG578" i="6"/>
  <c r="BF578" i="6"/>
  <c r="T578" i="6"/>
  <c r="R578" i="6"/>
  <c r="P578" i="6"/>
  <c r="BI572" i="6"/>
  <c r="BH572" i="6"/>
  <c r="BG572" i="6"/>
  <c r="BF572" i="6"/>
  <c r="T572" i="6"/>
  <c r="R572" i="6"/>
  <c r="P572" i="6"/>
  <c r="BI568" i="6"/>
  <c r="BH568" i="6"/>
  <c r="BG568" i="6"/>
  <c r="BF568" i="6"/>
  <c r="T568" i="6"/>
  <c r="R568" i="6"/>
  <c r="P568" i="6"/>
  <c r="BI564" i="6"/>
  <c r="BH564" i="6"/>
  <c r="BG564" i="6"/>
  <c r="BF564" i="6"/>
  <c r="T564" i="6"/>
  <c r="R564" i="6"/>
  <c r="P564" i="6"/>
  <c r="BI556" i="6"/>
  <c r="BH556" i="6"/>
  <c r="BG556" i="6"/>
  <c r="BF556" i="6"/>
  <c r="T556" i="6"/>
  <c r="R556" i="6"/>
  <c r="P556" i="6"/>
  <c r="BI549" i="6"/>
  <c r="BH549" i="6"/>
  <c r="BG549" i="6"/>
  <c r="BF549" i="6"/>
  <c r="T549" i="6"/>
  <c r="T548" i="6"/>
  <c r="R549" i="6"/>
  <c r="R548" i="6" s="1"/>
  <c r="P549" i="6"/>
  <c r="P548" i="6" s="1"/>
  <c r="BI545" i="6"/>
  <c r="BH545" i="6"/>
  <c r="BG545" i="6"/>
  <c r="BF545" i="6"/>
  <c r="T545" i="6"/>
  <c r="T544" i="6" s="1"/>
  <c r="R545" i="6"/>
  <c r="R544" i="6"/>
  <c r="P545" i="6"/>
  <c r="P544" i="6" s="1"/>
  <c r="BI540" i="6"/>
  <c r="BH540" i="6"/>
  <c r="BG540" i="6"/>
  <c r="BF540" i="6"/>
  <c r="T540" i="6"/>
  <c r="T539" i="6" s="1"/>
  <c r="R540" i="6"/>
  <c r="R539" i="6" s="1"/>
  <c r="P540" i="6"/>
  <c r="P539" i="6"/>
  <c r="BI535" i="6"/>
  <c r="BH535" i="6"/>
  <c r="BG535" i="6"/>
  <c r="BF535" i="6"/>
  <c r="T535" i="6"/>
  <c r="T534" i="6" s="1"/>
  <c r="R535" i="6"/>
  <c r="R534" i="6" s="1"/>
  <c r="P535" i="6"/>
  <c r="P534" i="6" s="1"/>
  <c r="BI530" i="6"/>
  <c r="BH530" i="6"/>
  <c r="BG530" i="6"/>
  <c r="BF530" i="6"/>
  <c r="T530" i="6"/>
  <c r="R530" i="6"/>
  <c r="P530" i="6"/>
  <c r="BI526" i="6"/>
  <c r="BH526" i="6"/>
  <c r="BG526" i="6"/>
  <c r="BF526" i="6"/>
  <c r="T526" i="6"/>
  <c r="R526" i="6"/>
  <c r="P526" i="6"/>
  <c r="BI517" i="6"/>
  <c r="BH517" i="6"/>
  <c r="BG517" i="6"/>
  <c r="BF517" i="6"/>
  <c r="T517" i="6"/>
  <c r="R517" i="6"/>
  <c r="P517" i="6"/>
  <c r="BI511" i="6"/>
  <c r="BH511" i="6"/>
  <c r="BG511" i="6"/>
  <c r="BF511" i="6"/>
  <c r="T511" i="6"/>
  <c r="R511" i="6"/>
  <c r="P511" i="6"/>
  <c r="BI507" i="6"/>
  <c r="BH507" i="6"/>
  <c r="BG507" i="6"/>
  <c r="BF507" i="6"/>
  <c r="T507" i="6"/>
  <c r="R507" i="6"/>
  <c r="P507" i="6"/>
  <c r="BI503" i="6"/>
  <c r="BH503" i="6"/>
  <c r="BG503" i="6"/>
  <c r="BF503" i="6"/>
  <c r="T503" i="6"/>
  <c r="R503" i="6"/>
  <c r="P503" i="6"/>
  <c r="BI499" i="6"/>
  <c r="BH499" i="6"/>
  <c r="BG499" i="6"/>
  <c r="BF499" i="6"/>
  <c r="T499" i="6"/>
  <c r="R499" i="6"/>
  <c r="P499" i="6"/>
  <c r="BI495" i="6"/>
  <c r="BH495" i="6"/>
  <c r="BG495" i="6"/>
  <c r="BF495" i="6"/>
  <c r="T495" i="6"/>
  <c r="R495" i="6"/>
  <c r="P495" i="6"/>
  <c r="BI491" i="6"/>
  <c r="BH491" i="6"/>
  <c r="BG491" i="6"/>
  <c r="BF491" i="6"/>
  <c r="T491" i="6"/>
  <c r="R491" i="6"/>
  <c r="P491" i="6"/>
  <c r="BI487" i="6"/>
  <c r="BH487" i="6"/>
  <c r="BG487" i="6"/>
  <c r="BF487" i="6"/>
  <c r="T487" i="6"/>
  <c r="R487" i="6"/>
  <c r="P487" i="6"/>
  <c r="BI483" i="6"/>
  <c r="BH483" i="6"/>
  <c r="BG483" i="6"/>
  <c r="BF483" i="6"/>
  <c r="T483" i="6"/>
  <c r="R483" i="6"/>
  <c r="P483" i="6"/>
  <c r="BI479" i="6"/>
  <c r="BH479" i="6"/>
  <c r="BG479" i="6"/>
  <c r="BF479" i="6"/>
  <c r="T479" i="6"/>
  <c r="R479" i="6"/>
  <c r="P479" i="6"/>
  <c r="BI475" i="6"/>
  <c r="BH475" i="6"/>
  <c r="BG475" i="6"/>
  <c r="BF475" i="6"/>
  <c r="T475" i="6"/>
  <c r="R475" i="6"/>
  <c r="P475" i="6"/>
  <c r="BI469" i="6"/>
  <c r="BH469" i="6"/>
  <c r="BG469" i="6"/>
  <c r="BF469" i="6"/>
  <c r="T469" i="6"/>
  <c r="R469" i="6"/>
  <c r="P469" i="6"/>
  <c r="BI463" i="6"/>
  <c r="BH463" i="6"/>
  <c r="BG463" i="6"/>
  <c r="BF463" i="6"/>
  <c r="T463" i="6"/>
  <c r="R463" i="6"/>
  <c r="P463" i="6"/>
  <c r="BI459" i="6"/>
  <c r="BH459" i="6"/>
  <c r="BG459" i="6"/>
  <c r="BF459" i="6"/>
  <c r="T459" i="6"/>
  <c r="R459" i="6"/>
  <c r="P459" i="6"/>
  <c r="BI455" i="6"/>
  <c r="BH455" i="6"/>
  <c r="BG455" i="6"/>
  <c r="BF455" i="6"/>
  <c r="T455" i="6"/>
  <c r="R455" i="6"/>
  <c r="P455" i="6"/>
  <c r="BI451" i="6"/>
  <c r="BH451" i="6"/>
  <c r="BG451" i="6"/>
  <c r="BF451" i="6"/>
  <c r="T451" i="6"/>
  <c r="R451" i="6"/>
  <c r="P451" i="6"/>
  <c r="BI448" i="6"/>
  <c r="BH448" i="6"/>
  <c r="BG448" i="6"/>
  <c r="BF448" i="6"/>
  <c r="T448" i="6"/>
  <c r="R448" i="6"/>
  <c r="P448" i="6"/>
  <c r="BI434" i="6"/>
  <c r="BH434" i="6"/>
  <c r="BG434" i="6"/>
  <c r="BF434" i="6"/>
  <c r="T434" i="6"/>
  <c r="R434" i="6"/>
  <c r="P434" i="6"/>
  <c r="BI430" i="6"/>
  <c r="BH430" i="6"/>
  <c r="BG430" i="6"/>
  <c r="BF430" i="6"/>
  <c r="T430" i="6"/>
  <c r="R430" i="6"/>
  <c r="P430" i="6"/>
  <c r="BI420" i="6"/>
  <c r="BH420" i="6"/>
  <c r="BG420" i="6"/>
  <c r="BF420" i="6"/>
  <c r="T420" i="6"/>
  <c r="R420" i="6"/>
  <c r="P420" i="6"/>
  <c r="BI410" i="6"/>
  <c r="BH410" i="6"/>
  <c r="BG410" i="6"/>
  <c r="BF410" i="6"/>
  <c r="T410" i="6"/>
  <c r="R410" i="6"/>
  <c r="P410" i="6"/>
  <c r="BI406" i="6"/>
  <c r="BH406" i="6"/>
  <c r="BG406" i="6"/>
  <c r="BF406" i="6"/>
  <c r="T406" i="6"/>
  <c r="R406" i="6"/>
  <c r="P406" i="6"/>
  <c r="BI402" i="6"/>
  <c r="BH402" i="6"/>
  <c r="BG402" i="6"/>
  <c r="BF402" i="6"/>
  <c r="T402" i="6"/>
  <c r="R402" i="6"/>
  <c r="P402" i="6"/>
  <c r="BI397" i="6"/>
  <c r="BH397" i="6"/>
  <c r="BG397" i="6"/>
  <c r="BF397" i="6"/>
  <c r="T397" i="6"/>
  <c r="R397" i="6"/>
  <c r="P397" i="6"/>
  <c r="BI393" i="6"/>
  <c r="BH393" i="6"/>
  <c r="BG393" i="6"/>
  <c r="BF393" i="6"/>
  <c r="T393" i="6"/>
  <c r="R393" i="6"/>
  <c r="P393" i="6"/>
  <c r="BI389" i="6"/>
  <c r="BH389" i="6"/>
  <c r="BG389" i="6"/>
  <c r="BF389" i="6"/>
  <c r="T389" i="6"/>
  <c r="R389" i="6"/>
  <c r="P389" i="6"/>
  <c r="BI384" i="6"/>
  <c r="BH384" i="6"/>
  <c r="BG384" i="6"/>
  <c r="BF384" i="6"/>
  <c r="T384" i="6"/>
  <c r="R384" i="6"/>
  <c r="P384" i="6"/>
  <c r="BI380" i="6"/>
  <c r="BH380" i="6"/>
  <c r="BG380" i="6"/>
  <c r="BF380" i="6"/>
  <c r="T380" i="6"/>
  <c r="R380" i="6"/>
  <c r="P380" i="6"/>
  <c r="BI375" i="6"/>
  <c r="BH375" i="6"/>
  <c r="BG375" i="6"/>
  <c r="BF375" i="6"/>
  <c r="T375" i="6"/>
  <c r="T374" i="6" s="1"/>
  <c r="R375" i="6"/>
  <c r="R374" i="6"/>
  <c r="P375" i="6"/>
  <c r="P374" i="6" s="1"/>
  <c r="BI370" i="6"/>
  <c r="BH370" i="6"/>
  <c r="BG370" i="6"/>
  <c r="BF370" i="6"/>
  <c r="T370" i="6"/>
  <c r="R370" i="6"/>
  <c r="P370" i="6"/>
  <c r="BI366" i="6"/>
  <c r="BH366" i="6"/>
  <c r="BG366" i="6"/>
  <c r="BF366" i="6"/>
  <c r="T366" i="6"/>
  <c r="R366" i="6"/>
  <c r="P366" i="6"/>
  <c r="BI361" i="6"/>
  <c r="BH361" i="6"/>
  <c r="BG361" i="6"/>
  <c r="BF361" i="6"/>
  <c r="T361" i="6"/>
  <c r="R361" i="6"/>
  <c r="P361" i="6"/>
  <c r="BI357" i="6"/>
  <c r="BH357" i="6"/>
  <c r="BG357" i="6"/>
  <c r="BF357" i="6"/>
  <c r="T357" i="6"/>
  <c r="R357" i="6"/>
  <c r="P357" i="6"/>
  <c r="BI351" i="6"/>
  <c r="BH351" i="6"/>
  <c r="BG351" i="6"/>
  <c r="BF351" i="6"/>
  <c r="T351" i="6"/>
  <c r="R351" i="6"/>
  <c r="P351" i="6"/>
  <c r="BI347" i="6"/>
  <c r="BH347" i="6"/>
  <c r="BG347" i="6"/>
  <c r="BF347" i="6"/>
  <c r="T347" i="6"/>
  <c r="R347" i="6"/>
  <c r="P347" i="6"/>
  <c r="BI341" i="6"/>
  <c r="BH341" i="6"/>
  <c r="BG341" i="6"/>
  <c r="BF341" i="6"/>
  <c r="T341" i="6"/>
  <c r="R341" i="6"/>
  <c r="P341" i="6"/>
  <c r="BI336" i="6"/>
  <c r="BH336" i="6"/>
  <c r="BG336" i="6"/>
  <c r="BF336" i="6"/>
  <c r="T336" i="6"/>
  <c r="T335" i="6"/>
  <c r="R336" i="6"/>
  <c r="R335" i="6" s="1"/>
  <c r="P336" i="6"/>
  <c r="P335" i="6" s="1"/>
  <c r="BI331" i="6"/>
  <c r="BH331" i="6"/>
  <c r="BG331" i="6"/>
  <c r="BF331" i="6"/>
  <c r="T331" i="6"/>
  <c r="R331" i="6"/>
  <c r="P331" i="6"/>
  <c r="BI327" i="6"/>
  <c r="BH327" i="6"/>
  <c r="BG327" i="6"/>
  <c r="BF327" i="6"/>
  <c r="T327" i="6"/>
  <c r="R327" i="6"/>
  <c r="P327" i="6"/>
  <c r="BI323" i="6"/>
  <c r="BH323" i="6"/>
  <c r="BG323" i="6"/>
  <c r="BF323" i="6"/>
  <c r="T323" i="6"/>
  <c r="R323" i="6"/>
  <c r="P323" i="6"/>
  <c r="BI318" i="6"/>
  <c r="BH318" i="6"/>
  <c r="BG318" i="6"/>
  <c r="BF318" i="6"/>
  <c r="T318" i="6"/>
  <c r="T317" i="6"/>
  <c r="R318" i="6"/>
  <c r="R317" i="6" s="1"/>
  <c r="P318" i="6"/>
  <c r="P317" i="6" s="1"/>
  <c r="BI313" i="6"/>
  <c r="BH313" i="6"/>
  <c r="BG313" i="6"/>
  <c r="BF313" i="6"/>
  <c r="T313" i="6"/>
  <c r="R313" i="6"/>
  <c r="P313" i="6"/>
  <c r="BI309" i="6"/>
  <c r="BH309" i="6"/>
  <c r="BG309" i="6"/>
  <c r="BF309" i="6"/>
  <c r="T309" i="6"/>
  <c r="R309" i="6"/>
  <c r="P309" i="6"/>
  <c r="BI305" i="6"/>
  <c r="BH305" i="6"/>
  <c r="BG305" i="6"/>
  <c r="BF305" i="6"/>
  <c r="T305" i="6"/>
  <c r="R305" i="6"/>
  <c r="P305" i="6"/>
  <c r="BI297" i="6"/>
  <c r="BH297" i="6"/>
  <c r="BG297" i="6"/>
  <c r="BF297" i="6"/>
  <c r="T297" i="6"/>
  <c r="R297" i="6"/>
  <c r="P297" i="6"/>
  <c r="BI290" i="6"/>
  <c r="BH290" i="6"/>
  <c r="BG290" i="6"/>
  <c r="BF290" i="6"/>
  <c r="T290" i="6"/>
  <c r="R290" i="6"/>
  <c r="P290" i="6"/>
  <c r="BI284" i="6"/>
  <c r="BH284" i="6"/>
  <c r="BG284" i="6"/>
  <c r="BF284" i="6"/>
  <c r="T284" i="6"/>
  <c r="R284" i="6"/>
  <c r="P284" i="6"/>
  <c r="BI279" i="6"/>
  <c r="BH279" i="6"/>
  <c r="BG279" i="6"/>
  <c r="BF279" i="6"/>
  <c r="T279" i="6"/>
  <c r="R279" i="6"/>
  <c r="P279" i="6"/>
  <c r="BI275" i="6"/>
  <c r="BH275" i="6"/>
  <c r="BG275" i="6"/>
  <c r="BF275" i="6"/>
  <c r="T275" i="6"/>
  <c r="R275" i="6"/>
  <c r="P275" i="6"/>
  <c r="BI269" i="6"/>
  <c r="BH269" i="6"/>
  <c r="BG269" i="6"/>
  <c r="BF269" i="6"/>
  <c r="T269" i="6"/>
  <c r="R269" i="6"/>
  <c r="P269" i="6"/>
  <c r="BI263" i="6"/>
  <c r="BH263" i="6"/>
  <c r="BG263" i="6"/>
  <c r="BF263" i="6"/>
  <c r="T263" i="6"/>
  <c r="R263" i="6"/>
  <c r="P263" i="6"/>
  <c r="BI259" i="6"/>
  <c r="BH259" i="6"/>
  <c r="BG259" i="6"/>
  <c r="BF259" i="6"/>
  <c r="T259" i="6"/>
  <c r="R259" i="6"/>
  <c r="P259" i="6"/>
  <c r="BI255" i="6"/>
  <c r="BH255" i="6"/>
  <c r="BG255" i="6"/>
  <c r="BF255" i="6"/>
  <c r="T255" i="6"/>
  <c r="R255" i="6"/>
  <c r="P255" i="6"/>
  <c r="BI250" i="6"/>
  <c r="BH250" i="6"/>
  <c r="BG250" i="6"/>
  <c r="BF250" i="6"/>
  <c r="T250" i="6"/>
  <c r="R250" i="6"/>
  <c r="P250" i="6"/>
  <c r="BI246" i="6"/>
  <c r="BH246" i="6"/>
  <c r="BG246" i="6"/>
  <c r="BF246" i="6"/>
  <c r="T246" i="6"/>
  <c r="R246" i="6"/>
  <c r="P246" i="6"/>
  <c r="BI242" i="6"/>
  <c r="BH242" i="6"/>
  <c r="BG242" i="6"/>
  <c r="BF242" i="6"/>
  <c r="T242" i="6"/>
  <c r="R242" i="6"/>
  <c r="P242" i="6"/>
  <c r="BI238" i="6"/>
  <c r="BH238" i="6"/>
  <c r="BG238" i="6"/>
  <c r="BF238" i="6"/>
  <c r="T238" i="6"/>
  <c r="R238" i="6"/>
  <c r="P238" i="6"/>
  <c r="BI234" i="6"/>
  <c r="BH234" i="6"/>
  <c r="BG234" i="6"/>
  <c r="BF234" i="6"/>
  <c r="T234" i="6"/>
  <c r="R234" i="6"/>
  <c r="P234" i="6"/>
  <c r="BI230" i="6"/>
  <c r="BH230" i="6"/>
  <c r="BG230" i="6"/>
  <c r="BF230" i="6"/>
  <c r="T230" i="6"/>
  <c r="R230" i="6"/>
  <c r="P230" i="6"/>
  <c r="BI226" i="6"/>
  <c r="BH226" i="6"/>
  <c r="BG226" i="6"/>
  <c r="BF226" i="6"/>
  <c r="T226" i="6"/>
  <c r="R226" i="6"/>
  <c r="P226" i="6"/>
  <c r="BI222" i="6"/>
  <c r="BH222" i="6"/>
  <c r="BG222" i="6"/>
  <c r="BF222" i="6"/>
  <c r="T222" i="6"/>
  <c r="R222" i="6"/>
  <c r="P222" i="6"/>
  <c r="BI218" i="6"/>
  <c r="BH218" i="6"/>
  <c r="BG218" i="6"/>
  <c r="BF218" i="6"/>
  <c r="T218" i="6"/>
  <c r="R218" i="6"/>
  <c r="P218" i="6"/>
  <c r="BI214" i="6"/>
  <c r="BH214" i="6"/>
  <c r="BG214" i="6"/>
  <c r="BF214" i="6"/>
  <c r="T214" i="6"/>
  <c r="R214" i="6"/>
  <c r="P214" i="6"/>
  <c r="BI209" i="6"/>
  <c r="BH209" i="6"/>
  <c r="BG209" i="6"/>
  <c r="BF209" i="6"/>
  <c r="T209" i="6"/>
  <c r="R209" i="6"/>
  <c r="P209" i="6"/>
  <c r="BI205" i="6"/>
  <c r="BH205" i="6"/>
  <c r="BG205" i="6"/>
  <c r="BF205" i="6"/>
  <c r="T205" i="6"/>
  <c r="R205" i="6"/>
  <c r="P205" i="6"/>
  <c r="BI201" i="6"/>
  <c r="BH201" i="6"/>
  <c r="BG201" i="6"/>
  <c r="BF201" i="6"/>
  <c r="T201" i="6"/>
  <c r="R201" i="6"/>
  <c r="P201" i="6"/>
  <c r="BI197" i="6"/>
  <c r="BH197" i="6"/>
  <c r="BG197" i="6"/>
  <c r="BF197" i="6"/>
  <c r="T197" i="6"/>
  <c r="R197" i="6"/>
  <c r="P197" i="6"/>
  <c r="BI193" i="6"/>
  <c r="BH193" i="6"/>
  <c r="BG193" i="6"/>
  <c r="BF193" i="6"/>
  <c r="T193" i="6"/>
  <c r="R193" i="6"/>
  <c r="P193" i="6"/>
  <c r="BI189" i="6"/>
  <c r="BH189" i="6"/>
  <c r="BG189" i="6"/>
  <c r="BF189" i="6"/>
  <c r="T189" i="6"/>
  <c r="R189" i="6"/>
  <c r="P189" i="6"/>
  <c r="BI185" i="6"/>
  <c r="BH185" i="6"/>
  <c r="BG185" i="6"/>
  <c r="BF185" i="6"/>
  <c r="T185" i="6"/>
  <c r="R185" i="6"/>
  <c r="P185" i="6"/>
  <c r="BI181" i="6"/>
  <c r="BH181" i="6"/>
  <c r="BG181" i="6"/>
  <c r="BF181" i="6"/>
  <c r="T181" i="6"/>
  <c r="R181" i="6"/>
  <c r="P181" i="6"/>
  <c r="BI177" i="6"/>
  <c r="BH177" i="6"/>
  <c r="BG177" i="6"/>
  <c r="BF177" i="6"/>
  <c r="T177" i="6"/>
  <c r="R177" i="6"/>
  <c r="P177" i="6"/>
  <c r="BI173" i="6"/>
  <c r="BH173" i="6"/>
  <c r="BG173" i="6"/>
  <c r="BF173" i="6"/>
  <c r="T173" i="6"/>
  <c r="R173" i="6"/>
  <c r="P173" i="6"/>
  <c r="BI168" i="6"/>
  <c r="BH168" i="6"/>
  <c r="BG168" i="6"/>
  <c r="BF168" i="6"/>
  <c r="T168" i="6"/>
  <c r="R168" i="6"/>
  <c r="P168" i="6"/>
  <c r="BI160" i="6"/>
  <c r="BH160" i="6"/>
  <c r="BG160" i="6"/>
  <c r="BF160" i="6"/>
  <c r="T160" i="6"/>
  <c r="R160" i="6"/>
  <c r="P160" i="6"/>
  <c r="BI153" i="6"/>
  <c r="BH153" i="6"/>
  <c r="BG153" i="6"/>
  <c r="BF153" i="6"/>
  <c r="T153" i="6"/>
  <c r="R153" i="6"/>
  <c r="P153" i="6"/>
  <c r="BI147" i="6"/>
  <c r="BH147" i="6"/>
  <c r="BG147" i="6"/>
  <c r="BF147" i="6"/>
  <c r="T147" i="6"/>
  <c r="R147" i="6"/>
  <c r="P147" i="6"/>
  <c r="BI139" i="6"/>
  <c r="BH139" i="6"/>
  <c r="BG139" i="6"/>
  <c r="BF139" i="6"/>
  <c r="T139" i="6"/>
  <c r="R139" i="6"/>
  <c r="P139" i="6"/>
  <c r="BI135" i="6"/>
  <c r="BH135" i="6"/>
  <c r="BG135" i="6"/>
  <c r="BF135" i="6"/>
  <c r="T135" i="6"/>
  <c r="R135" i="6"/>
  <c r="P135" i="6"/>
  <c r="BI131" i="6"/>
  <c r="BH131" i="6"/>
  <c r="BG131" i="6"/>
  <c r="BF131" i="6"/>
  <c r="T131" i="6"/>
  <c r="R131" i="6"/>
  <c r="P131" i="6"/>
  <c r="BI127" i="6"/>
  <c r="BH127" i="6"/>
  <c r="BG127" i="6"/>
  <c r="BF127" i="6"/>
  <c r="T127" i="6"/>
  <c r="R127" i="6"/>
  <c r="P127" i="6"/>
  <c r="BI123" i="6"/>
  <c r="BH123" i="6"/>
  <c r="BG123" i="6"/>
  <c r="BF123" i="6"/>
  <c r="T123" i="6"/>
  <c r="R123" i="6"/>
  <c r="P123" i="6"/>
  <c r="BI119" i="6"/>
  <c r="BH119" i="6"/>
  <c r="BG119" i="6"/>
  <c r="BF119" i="6"/>
  <c r="T119" i="6"/>
  <c r="R119" i="6"/>
  <c r="P119" i="6"/>
  <c r="BI115" i="6"/>
  <c r="BH115" i="6"/>
  <c r="BG115" i="6"/>
  <c r="BF115" i="6"/>
  <c r="T115" i="6"/>
  <c r="R115" i="6"/>
  <c r="P115" i="6"/>
  <c r="BI111" i="6"/>
  <c r="BH111" i="6"/>
  <c r="BG111" i="6"/>
  <c r="BF111" i="6"/>
  <c r="T111" i="6"/>
  <c r="R111" i="6"/>
  <c r="P111" i="6"/>
  <c r="J105" i="6"/>
  <c r="F105" i="6"/>
  <c r="F103" i="6"/>
  <c r="E101" i="6"/>
  <c r="J58" i="6"/>
  <c r="F58" i="6"/>
  <c r="F56" i="6"/>
  <c r="E54" i="6"/>
  <c r="J26" i="6"/>
  <c r="E26" i="6"/>
  <c r="J106" i="6" s="1"/>
  <c r="J25" i="6"/>
  <c r="J20" i="6"/>
  <c r="E20" i="6"/>
  <c r="F106" i="6"/>
  <c r="J19" i="6"/>
  <c r="J14" i="6"/>
  <c r="J56" i="6" s="1"/>
  <c r="E7" i="6"/>
  <c r="E97" i="6"/>
  <c r="J39" i="5"/>
  <c r="J38" i="5"/>
  <c r="AY62" i="1" s="1"/>
  <c r="J37" i="5"/>
  <c r="AX62" i="1"/>
  <c r="BI135" i="5"/>
  <c r="BH135" i="5"/>
  <c r="BG135" i="5"/>
  <c r="BF135" i="5"/>
  <c r="T135" i="5"/>
  <c r="T134" i="5"/>
  <c r="R135" i="5"/>
  <c r="R134" i="5" s="1"/>
  <c r="P135" i="5"/>
  <c r="P134" i="5" s="1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BI119" i="5"/>
  <c r="BH119" i="5"/>
  <c r="BG119" i="5"/>
  <c r="BF119" i="5"/>
  <c r="T119" i="5"/>
  <c r="R119" i="5"/>
  <c r="P119" i="5"/>
  <c r="BI118" i="5"/>
  <c r="BH118" i="5"/>
  <c r="BG118" i="5"/>
  <c r="BF118" i="5"/>
  <c r="T118" i="5"/>
  <c r="R118" i="5"/>
  <c r="P118" i="5"/>
  <c r="BI117" i="5"/>
  <c r="BH117" i="5"/>
  <c r="BG117" i="5"/>
  <c r="BF117" i="5"/>
  <c r="T117" i="5"/>
  <c r="R117" i="5"/>
  <c r="P117" i="5"/>
  <c r="BI115" i="5"/>
  <c r="BH115" i="5"/>
  <c r="BG115" i="5"/>
  <c r="BF115" i="5"/>
  <c r="T115" i="5"/>
  <c r="R115" i="5"/>
  <c r="P115" i="5"/>
  <c r="BI114" i="5"/>
  <c r="BH114" i="5"/>
  <c r="BG114" i="5"/>
  <c r="BF114" i="5"/>
  <c r="T114" i="5"/>
  <c r="R114" i="5"/>
  <c r="P114" i="5"/>
  <c r="BI113" i="5"/>
  <c r="BH113" i="5"/>
  <c r="BG113" i="5"/>
  <c r="BF113" i="5"/>
  <c r="T113" i="5"/>
  <c r="R113" i="5"/>
  <c r="P113" i="5"/>
  <c r="BI112" i="5"/>
  <c r="BH112" i="5"/>
  <c r="BG112" i="5"/>
  <c r="BF112" i="5"/>
  <c r="T112" i="5"/>
  <c r="R112" i="5"/>
  <c r="P112" i="5"/>
  <c r="BI111" i="5"/>
  <c r="BH111" i="5"/>
  <c r="BG111" i="5"/>
  <c r="BF111" i="5"/>
  <c r="T111" i="5"/>
  <c r="R111" i="5"/>
  <c r="P111" i="5"/>
  <c r="BI109" i="5"/>
  <c r="BH109" i="5"/>
  <c r="BG109" i="5"/>
  <c r="BF109" i="5"/>
  <c r="T109" i="5"/>
  <c r="R109" i="5"/>
  <c r="P109" i="5"/>
  <c r="BI107" i="5"/>
  <c r="BH107" i="5"/>
  <c r="BG107" i="5"/>
  <c r="BF107" i="5"/>
  <c r="T107" i="5"/>
  <c r="R107" i="5"/>
  <c r="P107" i="5"/>
  <c r="BI106" i="5"/>
  <c r="BH106" i="5"/>
  <c r="BG106" i="5"/>
  <c r="BF106" i="5"/>
  <c r="T106" i="5"/>
  <c r="R106" i="5"/>
  <c r="P106" i="5"/>
  <c r="BI105" i="5"/>
  <c r="BH105" i="5"/>
  <c r="BG105" i="5"/>
  <c r="BF105" i="5"/>
  <c r="T105" i="5"/>
  <c r="R105" i="5"/>
  <c r="P105" i="5"/>
  <c r="BI104" i="5"/>
  <c r="BH104" i="5"/>
  <c r="BG104" i="5"/>
  <c r="BF104" i="5"/>
  <c r="T104" i="5"/>
  <c r="R104" i="5"/>
  <c r="P104" i="5"/>
  <c r="BI103" i="5"/>
  <c r="BH103" i="5"/>
  <c r="BG103" i="5"/>
  <c r="BF103" i="5"/>
  <c r="T103" i="5"/>
  <c r="R103" i="5"/>
  <c r="P103" i="5"/>
  <c r="BI102" i="5"/>
  <c r="BH102" i="5"/>
  <c r="BG102" i="5"/>
  <c r="BF102" i="5"/>
  <c r="T102" i="5"/>
  <c r="R102" i="5"/>
  <c r="P102" i="5"/>
  <c r="BI100" i="5"/>
  <c r="BH100" i="5"/>
  <c r="BG100" i="5"/>
  <c r="BF100" i="5"/>
  <c r="T100" i="5"/>
  <c r="R100" i="5"/>
  <c r="P100" i="5"/>
  <c r="BI95" i="5"/>
  <c r="BH95" i="5"/>
  <c r="BG95" i="5"/>
  <c r="BF95" i="5"/>
  <c r="T95" i="5"/>
  <c r="R95" i="5"/>
  <c r="P95" i="5"/>
  <c r="BI93" i="5"/>
  <c r="BH93" i="5"/>
  <c r="BG93" i="5"/>
  <c r="BF93" i="5"/>
  <c r="T93" i="5"/>
  <c r="R93" i="5"/>
  <c r="P93" i="5"/>
  <c r="BI91" i="5"/>
  <c r="BH91" i="5"/>
  <c r="BG91" i="5"/>
  <c r="BF91" i="5"/>
  <c r="T91" i="5"/>
  <c r="R91" i="5"/>
  <c r="P91" i="5"/>
  <c r="J85" i="5"/>
  <c r="F85" i="5"/>
  <c r="F83" i="5"/>
  <c r="E81" i="5"/>
  <c r="J58" i="5"/>
  <c r="F58" i="5"/>
  <c r="F56" i="5"/>
  <c r="E54" i="5"/>
  <c r="J26" i="5"/>
  <c r="E26" i="5"/>
  <c r="J86" i="5" s="1"/>
  <c r="J25" i="5"/>
  <c r="J20" i="5"/>
  <c r="E20" i="5"/>
  <c r="F86" i="5" s="1"/>
  <c r="J19" i="5"/>
  <c r="J14" i="5"/>
  <c r="J56" i="5" s="1"/>
  <c r="E7" i="5"/>
  <c r="E50" i="5"/>
  <c r="J39" i="4"/>
  <c r="J38" i="4"/>
  <c r="AY60" i="1" s="1"/>
  <c r="J37" i="4"/>
  <c r="AX60" i="1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69" i="4"/>
  <c r="BH169" i="4"/>
  <c r="BG169" i="4"/>
  <c r="BF169" i="4"/>
  <c r="T169" i="4"/>
  <c r="T168" i="4" s="1"/>
  <c r="R169" i="4"/>
  <c r="R168" i="4" s="1"/>
  <c r="P169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7" i="4"/>
  <c r="BH137" i="4"/>
  <c r="BG137" i="4"/>
  <c r="BF137" i="4"/>
  <c r="T137" i="4"/>
  <c r="T136" i="4"/>
  <c r="R137" i="4"/>
  <c r="R136" i="4" s="1"/>
  <c r="P137" i="4"/>
  <c r="P136" i="4" s="1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BI123" i="4"/>
  <c r="BH123" i="4"/>
  <c r="BG123" i="4"/>
  <c r="BF123" i="4"/>
  <c r="T123" i="4"/>
  <c r="R123" i="4"/>
  <c r="P123" i="4"/>
  <c r="BI121" i="4"/>
  <c r="BH121" i="4"/>
  <c r="BG121" i="4"/>
  <c r="BF121" i="4"/>
  <c r="T121" i="4"/>
  <c r="R121" i="4"/>
  <c r="P121" i="4"/>
  <c r="BI119" i="4"/>
  <c r="BH119" i="4"/>
  <c r="BG119" i="4"/>
  <c r="BF119" i="4"/>
  <c r="T119" i="4"/>
  <c r="R119" i="4"/>
  <c r="P119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BI115" i="4"/>
  <c r="BH115" i="4"/>
  <c r="BG115" i="4"/>
  <c r="BF115" i="4"/>
  <c r="T115" i="4"/>
  <c r="R115" i="4"/>
  <c r="P115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1" i="4"/>
  <c r="BH111" i="4"/>
  <c r="BG111" i="4"/>
  <c r="BF111" i="4"/>
  <c r="T111" i="4"/>
  <c r="R111" i="4"/>
  <c r="P111" i="4"/>
  <c r="BI109" i="4"/>
  <c r="BH109" i="4"/>
  <c r="BG109" i="4"/>
  <c r="BF109" i="4"/>
  <c r="T109" i="4"/>
  <c r="R109" i="4"/>
  <c r="P109" i="4"/>
  <c r="BI108" i="4"/>
  <c r="BH108" i="4"/>
  <c r="BG108" i="4"/>
  <c r="BF108" i="4"/>
  <c r="T108" i="4"/>
  <c r="R108" i="4"/>
  <c r="P108" i="4"/>
  <c r="BI107" i="4"/>
  <c r="BH107" i="4"/>
  <c r="BG107" i="4"/>
  <c r="BF107" i="4"/>
  <c r="T107" i="4"/>
  <c r="R107" i="4"/>
  <c r="P107" i="4"/>
  <c r="BI106" i="4"/>
  <c r="BH106" i="4"/>
  <c r="BG106" i="4"/>
  <c r="BF106" i="4"/>
  <c r="T106" i="4"/>
  <c r="R106" i="4"/>
  <c r="P106" i="4"/>
  <c r="BI105" i="4"/>
  <c r="BH105" i="4"/>
  <c r="BG105" i="4"/>
  <c r="BF105" i="4"/>
  <c r="T105" i="4"/>
  <c r="R105" i="4"/>
  <c r="P105" i="4"/>
  <c r="BI103" i="4"/>
  <c r="BH103" i="4"/>
  <c r="BG103" i="4"/>
  <c r="BF103" i="4"/>
  <c r="T103" i="4"/>
  <c r="R103" i="4"/>
  <c r="P103" i="4"/>
  <c r="BI98" i="4"/>
  <c r="BH98" i="4"/>
  <c r="BG98" i="4"/>
  <c r="BF98" i="4"/>
  <c r="T98" i="4"/>
  <c r="R98" i="4"/>
  <c r="P98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3" i="4"/>
  <c r="BH93" i="4"/>
  <c r="BG93" i="4"/>
  <c r="BF93" i="4"/>
  <c r="T93" i="4"/>
  <c r="R93" i="4"/>
  <c r="P93" i="4"/>
  <c r="J87" i="4"/>
  <c r="F87" i="4"/>
  <c r="F85" i="4"/>
  <c r="E83" i="4"/>
  <c r="J58" i="4"/>
  <c r="F58" i="4"/>
  <c r="F56" i="4"/>
  <c r="E54" i="4"/>
  <c r="J26" i="4"/>
  <c r="E26" i="4"/>
  <c r="J88" i="4" s="1"/>
  <c r="J25" i="4"/>
  <c r="J20" i="4"/>
  <c r="E20" i="4"/>
  <c r="F59" i="4"/>
  <c r="J19" i="4"/>
  <c r="J14" i="4"/>
  <c r="J56" i="4"/>
  <c r="E7" i="4"/>
  <c r="E79" i="4"/>
  <c r="J39" i="3"/>
  <c r="J38" i="3"/>
  <c r="AY58" i="1" s="1"/>
  <c r="J37" i="3"/>
  <c r="AX58" i="1" s="1"/>
  <c r="BI406" i="3"/>
  <c r="BH406" i="3"/>
  <c r="BG406" i="3"/>
  <c r="BF406" i="3"/>
  <c r="T406" i="3"/>
  <c r="R406" i="3"/>
  <c r="P406" i="3"/>
  <c r="BI403" i="3"/>
  <c r="BH403" i="3"/>
  <c r="BG403" i="3"/>
  <c r="BF403" i="3"/>
  <c r="T403" i="3"/>
  <c r="R403" i="3"/>
  <c r="P403" i="3"/>
  <c r="BI399" i="3"/>
  <c r="BH399" i="3"/>
  <c r="BG399" i="3"/>
  <c r="BF399" i="3"/>
  <c r="T399" i="3"/>
  <c r="R399" i="3"/>
  <c r="P399" i="3"/>
  <c r="BI395" i="3"/>
  <c r="BH395" i="3"/>
  <c r="BG395" i="3"/>
  <c r="BF395" i="3"/>
  <c r="T395" i="3"/>
  <c r="R395" i="3"/>
  <c r="P395" i="3"/>
  <c r="BI392" i="3"/>
  <c r="BH392" i="3"/>
  <c r="BG392" i="3"/>
  <c r="BF392" i="3"/>
  <c r="T392" i="3"/>
  <c r="R392" i="3"/>
  <c r="P392" i="3"/>
  <c r="BI374" i="3"/>
  <c r="BH374" i="3"/>
  <c r="BG374" i="3"/>
  <c r="BF374" i="3"/>
  <c r="T374" i="3"/>
  <c r="R374" i="3"/>
  <c r="P374" i="3"/>
  <c r="BI371" i="3"/>
  <c r="BH371" i="3"/>
  <c r="BG371" i="3"/>
  <c r="BF371" i="3"/>
  <c r="T371" i="3"/>
  <c r="R371" i="3"/>
  <c r="P371" i="3"/>
  <c r="BI369" i="3"/>
  <c r="BH369" i="3"/>
  <c r="BG369" i="3"/>
  <c r="BF369" i="3"/>
  <c r="T369" i="3"/>
  <c r="R369" i="3"/>
  <c r="P369" i="3"/>
  <c r="BI366" i="3"/>
  <c r="BH366" i="3"/>
  <c r="BG366" i="3"/>
  <c r="BF366" i="3"/>
  <c r="T366" i="3"/>
  <c r="R366" i="3"/>
  <c r="P366" i="3"/>
  <c r="BI364" i="3"/>
  <c r="BH364" i="3"/>
  <c r="BG364" i="3"/>
  <c r="BF364" i="3"/>
  <c r="T364" i="3"/>
  <c r="R364" i="3"/>
  <c r="P364" i="3"/>
  <c r="BI357" i="3"/>
  <c r="BH357" i="3"/>
  <c r="BG357" i="3"/>
  <c r="BF357" i="3"/>
  <c r="T357" i="3"/>
  <c r="R357" i="3"/>
  <c r="P357" i="3"/>
  <c r="BI354" i="3"/>
  <c r="BH354" i="3"/>
  <c r="BG354" i="3"/>
  <c r="BF354" i="3"/>
  <c r="T354" i="3"/>
  <c r="R354" i="3"/>
  <c r="P354" i="3"/>
  <c r="BI350" i="3"/>
  <c r="BH350" i="3"/>
  <c r="BG350" i="3"/>
  <c r="BF350" i="3"/>
  <c r="T350" i="3"/>
  <c r="R350" i="3"/>
  <c r="P350" i="3"/>
  <c r="BI346" i="3"/>
  <c r="BH346" i="3"/>
  <c r="BG346" i="3"/>
  <c r="BF346" i="3"/>
  <c r="T346" i="3"/>
  <c r="R346" i="3"/>
  <c r="P346" i="3"/>
  <c r="BI343" i="3"/>
  <c r="BH343" i="3"/>
  <c r="BG343" i="3"/>
  <c r="BF343" i="3"/>
  <c r="T343" i="3"/>
  <c r="R343" i="3"/>
  <c r="P343" i="3"/>
  <c r="BI341" i="3"/>
  <c r="BH341" i="3"/>
  <c r="BG341" i="3"/>
  <c r="BF341" i="3"/>
  <c r="T341" i="3"/>
  <c r="R341" i="3"/>
  <c r="P341" i="3"/>
  <c r="BI338" i="3"/>
  <c r="BH338" i="3"/>
  <c r="BG338" i="3"/>
  <c r="BF338" i="3"/>
  <c r="T338" i="3"/>
  <c r="R338" i="3"/>
  <c r="P338" i="3"/>
  <c r="BI330" i="3"/>
  <c r="BH330" i="3"/>
  <c r="BG330" i="3"/>
  <c r="BF330" i="3"/>
  <c r="T330" i="3"/>
  <c r="R330" i="3"/>
  <c r="P330" i="3"/>
  <c r="BI326" i="3"/>
  <c r="BH326" i="3"/>
  <c r="BG326" i="3"/>
  <c r="BF326" i="3"/>
  <c r="T326" i="3"/>
  <c r="R326" i="3"/>
  <c r="P326" i="3"/>
  <c r="BI324" i="3"/>
  <c r="BH324" i="3"/>
  <c r="BG324" i="3"/>
  <c r="BF324" i="3"/>
  <c r="T324" i="3"/>
  <c r="R324" i="3"/>
  <c r="P324" i="3"/>
  <c r="BI313" i="3"/>
  <c r="BH313" i="3"/>
  <c r="BG313" i="3"/>
  <c r="BF313" i="3"/>
  <c r="T313" i="3"/>
  <c r="R313" i="3"/>
  <c r="P313" i="3"/>
  <c r="BI310" i="3"/>
  <c r="BH310" i="3"/>
  <c r="BG310" i="3"/>
  <c r="BF310" i="3"/>
  <c r="T310" i="3"/>
  <c r="R310" i="3"/>
  <c r="P310" i="3"/>
  <c r="BI308" i="3"/>
  <c r="BH308" i="3"/>
  <c r="BG308" i="3"/>
  <c r="BF308" i="3"/>
  <c r="T308" i="3"/>
  <c r="R308" i="3"/>
  <c r="P308" i="3"/>
  <c r="BI305" i="3"/>
  <c r="BH305" i="3"/>
  <c r="BG305" i="3"/>
  <c r="BF305" i="3"/>
  <c r="T305" i="3"/>
  <c r="R305" i="3"/>
  <c r="P305" i="3"/>
  <c r="BI304" i="3"/>
  <c r="BH304" i="3"/>
  <c r="BG304" i="3"/>
  <c r="BF304" i="3"/>
  <c r="T304" i="3"/>
  <c r="R304" i="3"/>
  <c r="P304" i="3"/>
  <c r="BI300" i="3"/>
  <c r="BH300" i="3"/>
  <c r="BG300" i="3"/>
  <c r="BF300" i="3"/>
  <c r="T300" i="3"/>
  <c r="R300" i="3"/>
  <c r="P300" i="3"/>
  <c r="BI297" i="3"/>
  <c r="BH297" i="3"/>
  <c r="BG297" i="3"/>
  <c r="BF297" i="3"/>
  <c r="T297" i="3"/>
  <c r="R297" i="3"/>
  <c r="P297" i="3"/>
  <c r="BI293" i="3"/>
  <c r="BH293" i="3"/>
  <c r="BG293" i="3"/>
  <c r="BF293" i="3"/>
  <c r="T293" i="3"/>
  <c r="R293" i="3"/>
  <c r="P293" i="3"/>
  <c r="BI290" i="3"/>
  <c r="BH290" i="3"/>
  <c r="BG290" i="3"/>
  <c r="BF290" i="3"/>
  <c r="T290" i="3"/>
  <c r="R290" i="3"/>
  <c r="P290" i="3"/>
  <c r="BI286" i="3"/>
  <c r="BH286" i="3"/>
  <c r="BG286" i="3"/>
  <c r="BF286" i="3"/>
  <c r="T286" i="3"/>
  <c r="R286" i="3"/>
  <c r="P286" i="3"/>
  <c r="BI278" i="3"/>
  <c r="BH278" i="3"/>
  <c r="BG278" i="3"/>
  <c r="BF278" i="3"/>
  <c r="T278" i="3"/>
  <c r="R278" i="3"/>
  <c r="P278" i="3"/>
  <c r="BI275" i="3"/>
  <c r="BH275" i="3"/>
  <c r="BG275" i="3"/>
  <c r="BF275" i="3"/>
  <c r="T275" i="3"/>
  <c r="R275" i="3"/>
  <c r="P275" i="3"/>
  <c r="BI273" i="3"/>
  <c r="BH273" i="3"/>
  <c r="BG273" i="3"/>
  <c r="BF273" i="3"/>
  <c r="T273" i="3"/>
  <c r="R273" i="3"/>
  <c r="P273" i="3"/>
  <c r="BI262" i="3"/>
  <c r="BH262" i="3"/>
  <c r="BG262" i="3"/>
  <c r="BF262" i="3"/>
  <c r="T262" i="3"/>
  <c r="R262" i="3"/>
  <c r="P262" i="3"/>
  <c r="BI259" i="3"/>
  <c r="BH259" i="3"/>
  <c r="BG259" i="3"/>
  <c r="BF259" i="3"/>
  <c r="T259" i="3"/>
  <c r="R259" i="3"/>
  <c r="P259" i="3"/>
  <c r="BI257" i="3"/>
  <c r="BH257" i="3"/>
  <c r="BG257" i="3"/>
  <c r="BF257" i="3"/>
  <c r="T257" i="3"/>
  <c r="R257" i="3"/>
  <c r="P257" i="3"/>
  <c r="BI254" i="3"/>
  <c r="BH254" i="3"/>
  <c r="BG254" i="3"/>
  <c r="BF254" i="3"/>
  <c r="T254" i="3"/>
  <c r="R254" i="3"/>
  <c r="P254" i="3"/>
  <c r="BI252" i="3"/>
  <c r="BH252" i="3"/>
  <c r="BG252" i="3"/>
  <c r="BF252" i="3"/>
  <c r="T252" i="3"/>
  <c r="R252" i="3"/>
  <c r="P252" i="3"/>
  <c r="BI249" i="3"/>
  <c r="BH249" i="3"/>
  <c r="BG249" i="3"/>
  <c r="BF249" i="3"/>
  <c r="T249" i="3"/>
  <c r="R249" i="3"/>
  <c r="P249" i="3"/>
  <c r="BI246" i="3"/>
  <c r="BH246" i="3"/>
  <c r="BG246" i="3"/>
  <c r="BF246" i="3"/>
  <c r="T246" i="3"/>
  <c r="R246" i="3"/>
  <c r="P246" i="3"/>
  <c r="BI243" i="3"/>
  <c r="BH243" i="3"/>
  <c r="BG243" i="3"/>
  <c r="BF243" i="3"/>
  <c r="T243" i="3"/>
  <c r="R243" i="3"/>
  <c r="P243" i="3"/>
  <c r="BI240" i="3"/>
  <c r="BH240" i="3"/>
  <c r="BG240" i="3"/>
  <c r="BF240" i="3"/>
  <c r="T240" i="3"/>
  <c r="R240" i="3"/>
  <c r="P240" i="3"/>
  <c r="BI236" i="3"/>
  <c r="BH236" i="3"/>
  <c r="BG236" i="3"/>
  <c r="BF236" i="3"/>
  <c r="T236" i="3"/>
  <c r="T235" i="3" s="1"/>
  <c r="R236" i="3"/>
  <c r="R235" i="3"/>
  <c r="P236" i="3"/>
  <c r="P235" i="3" s="1"/>
  <c r="BI231" i="3"/>
  <c r="BH231" i="3"/>
  <c r="BG231" i="3"/>
  <c r="BF231" i="3"/>
  <c r="T231" i="3"/>
  <c r="T230" i="3" s="1"/>
  <c r="R231" i="3"/>
  <c r="R230" i="3" s="1"/>
  <c r="P231" i="3"/>
  <c r="P230" i="3"/>
  <c r="BI226" i="3"/>
  <c r="BH226" i="3"/>
  <c r="BG226" i="3"/>
  <c r="BF226" i="3"/>
  <c r="T226" i="3"/>
  <c r="T225" i="3" s="1"/>
  <c r="R226" i="3"/>
  <c r="R225" i="3" s="1"/>
  <c r="P226" i="3"/>
  <c r="P225" i="3" s="1"/>
  <c r="BI223" i="3"/>
  <c r="BH223" i="3"/>
  <c r="BG223" i="3"/>
  <c r="BF223" i="3"/>
  <c r="T223" i="3"/>
  <c r="R223" i="3"/>
  <c r="P223" i="3"/>
  <c r="BI216" i="3"/>
  <c r="BH216" i="3"/>
  <c r="BG216" i="3"/>
  <c r="BF216" i="3"/>
  <c r="T216" i="3"/>
  <c r="R216" i="3"/>
  <c r="P216" i="3"/>
  <c r="BI210" i="3"/>
  <c r="BH210" i="3"/>
  <c r="BG210" i="3"/>
  <c r="BF210" i="3"/>
  <c r="T210" i="3"/>
  <c r="R210" i="3"/>
  <c r="P210" i="3"/>
  <c r="BI208" i="3"/>
  <c r="BH208" i="3"/>
  <c r="BG208" i="3"/>
  <c r="BF208" i="3"/>
  <c r="T208" i="3"/>
  <c r="R208" i="3"/>
  <c r="P208" i="3"/>
  <c r="BI203" i="3"/>
  <c r="BH203" i="3"/>
  <c r="BG203" i="3"/>
  <c r="BF203" i="3"/>
  <c r="T203" i="3"/>
  <c r="R203" i="3"/>
  <c r="P203" i="3"/>
  <c r="BI196" i="3"/>
  <c r="BH196" i="3"/>
  <c r="BG196" i="3"/>
  <c r="BF196" i="3"/>
  <c r="T196" i="3"/>
  <c r="R196" i="3"/>
  <c r="P196" i="3"/>
  <c r="BI192" i="3"/>
  <c r="BH192" i="3"/>
  <c r="BG192" i="3"/>
  <c r="BF192" i="3"/>
  <c r="T192" i="3"/>
  <c r="R192" i="3"/>
  <c r="P192" i="3"/>
  <c r="BI188" i="3"/>
  <c r="BH188" i="3"/>
  <c r="BG188" i="3"/>
  <c r="BF188" i="3"/>
  <c r="T188" i="3"/>
  <c r="R188" i="3"/>
  <c r="P188" i="3"/>
  <c r="BI184" i="3"/>
  <c r="BH184" i="3"/>
  <c r="BG184" i="3"/>
  <c r="BF184" i="3"/>
  <c r="T184" i="3"/>
  <c r="R184" i="3"/>
  <c r="P184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5" i="3"/>
  <c r="BH175" i="3"/>
  <c r="BG175" i="3"/>
  <c r="BF175" i="3"/>
  <c r="T175" i="3"/>
  <c r="R175" i="3"/>
  <c r="P175" i="3"/>
  <c r="BI171" i="3"/>
  <c r="BH171" i="3"/>
  <c r="BG171" i="3"/>
  <c r="BF171" i="3"/>
  <c r="T171" i="3"/>
  <c r="R171" i="3"/>
  <c r="P171" i="3"/>
  <c r="BI167" i="3"/>
  <c r="BH167" i="3"/>
  <c r="BG167" i="3"/>
  <c r="BF167" i="3"/>
  <c r="T167" i="3"/>
  <c r="R167" i="3"/>
  <c r="P167" i="3"/>
  <c r="BI163" i="3"/>
  <c r="BH163" i="3"/>
  <c r="BG163" i="3"/>
  <c r="BF163" i="3"/>
  <c r="T163" i="3"/>
  <c r="R163" i="3"/>
  <c r="P163" i="3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3" i="3"/>
  <c r="BH143" i="3"/>
  <c r="BG143" i="3"/>
  <c r="BF143" i="3"/>
  <c r="T143" i="3"/>
  <c r="R143" i="3"/>
  <c r="P143" i="3"/>
  <c r="BI135" i="3"/>
  <c r="BH135" i="3"/>
  <c r="BG135" i="3"/>
  <c r="BF135" i="3"/>
  <c r="T135" i="3"/>
  <c r="R135" i="3"/>
  <c r="P135" i="3"/>
  <c r="BI131" i="3"/>
  <c r="BH131" i="3"/>
  <c r="BG131" i="3"/>
  <c r="BF131" i="3"/>
  <c r="T131" i="3"/>
  <c r="R131" i="3"/>
  <c r="P131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2" i="3"/>
  <c r="BH122" i="3"/>
  <c r="BG122" i="3"/>
  <c r="BF122" i="3"/>
  <c r="T122" i="3"/>
  <c r="R122" i="3"/>
  <c r="P122" i="3"/>
  <c r="BI120" i="3"/>
  <c r="BH120" i="3"/>
  <c r="BG120" i="3"/>
  <c r="BF120" i="3"/>
  <c r="T120" i="3"/>
  <c r="R120" i="3"/>
  <c r="P120" i="3"/>
  <c r="BI115" i="3"/>
  <c r="BH115" i="3"/>
  <c r="BG115" i="3"/>
  <c r="BF115" i="3"/>
  <c r="T115" i="3"/>
  <c r="R115" i="3"/>
  <c r="P115" i="3"/>
  <c r="BI107" i="3"/>
  <c r="BH107" i="3"/>
  <c r="BG107" i="3"/>
  <c r="BF107" i="3"/>
  <c r="T107" i="3"/>
  <c r="R107" i="3"/>
  <c r="P107" i="3"/>
  <c r="J100" i="3"/>
  <c r="F100" i="3"/>
  <c r="F98" i="3"/>
  <c r="E96" i="3"/>
  <c r="J58" i="3"/>
  <c r="F58" i="3"/>
  <c r="F56" i="3"/>
  <c r="E54" i="3"/>
  <c r="J26" i="3"/>
  <c r="E26" i="3"/>
  <c r="J101" i="3" s="1"/>
  <c r="J25" i="3"/>
  <c r="J20" i="3"/>
  <c r="E20" i="3"/>
  <c r="F59" i="3" s="1"/>
  <c r="J19" i="3"/>
  <c r="J14" i="3"/>
  <c r="J56" i="3" s="1"/>
  <c r="E7" i="3"/>
  <c r="E50" i="3" s="1"/>
  <c r="J39" i="2"/>
  <c r="J38" i="2"/>
  <c r="AY56" i="1"/>
  <c r="J37" i="2"/>
  <c r="AX56" i="1"/>
  <c r="BI303" i="2"/>
  <c r="BH303" i="2"/>
  <c r="BG303" i="2"/>
  <c r="BF303" i="2"/>
  <c r="T303" i="2"/>
  <c r="R303" i="2"/>
  <c r="P303" i="2"/>
  <c r="BI292" i="2"/>
  <c r="BH292" i="2"/>
  <c r="BG292" i="2"/>
  <c r="BF292" i="2"/>
  <c r="T292" i="2"/>
  <c r="R292" i="2"/>
  <c r="P292" i="2"/>
  <c r="BI288" i="2"/>
  <c r="BH288" i="2"/>
  <c r="BG288" i="2"/>
  <c r="BF288" i="2"/>
  <c r="T288" i="2"/>
  <c r="T287" i="2"/>
  <c r="R288" i="2"/>
  <c r="R287" i="2"/>
  <c r="P288" i="2"/>
  <c r="P287" i="2"/>
  <c r="BI285" i="2"/>
  <c r="BH285" i="2"/>
  <c r="BG285" i="2"/>
  <c r="BF285" i="2"/>
  <c r="T285" i="2"/>
  <c r="R285" i="2"/>
  <c r="P285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53" i="2"/>
  <c r="BH253" i="2"/>
  <c r="BG253" i="2"/>
  <c r="BF253" i="2"/>
  <c r="T253" i="2"/>
  <c r="R253" i="2"/>
  <c r="P253" i="2"/>
  <c r="BI247" i="2"/>
  <c r="BH247" i="2"/>
  <c r="BG247" i="2"/>
  <c r="BF247" i="2"/>
  <c r="T247" i="2"/>
  <c r="R247" i="2"/>
  <c r="P247" i="2"/>
  <c r="BI228" i="2"/>
  <c r="BH228" i="2"/>
  <c r="BG228" i="2"/>
  <c r="BF228" i="2"/>
  <c r="T228" i="2"/>
  <c r="R228" i="2"/>
  <c r="P228" i="2"/>
  <c r="BI223" i="2"/>
  <c r="BH223" i="2"/>
  <c r="BG223" i="2"/>
  <c r="BF223" i="2"/>
  <c r="T223" i="2"/>
  <c r="R223" i="2"/>
  <c r="P223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09" i="2"/>
  <c r="BH209" i="2"/>
  <c r="BG209" i="2"/>
  <c r="BF209" i="2"/>
  <c r="T209" i="2"/>
  <c r="R209" i="2"/>
  <c r="P209" i="2"/>
  <c r="BI204" i="2"/>
  <c r="BH204" i="2"/>
  <c r="BG204" i="2"/>
  <c r="BF204" i="2"/>
  <c r="T204" i="2"/>
  <c r="R204" i="2"/>
  <c r="P204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77" i="2"/>
  <c r="BH177" i="2"/>
  <c r="BG177" i="2"/>
  <c r="BF177" i="2"/>
  <c r="T177" i="2"/>
  <c r="R177" i="2"/>
  <c r="P177" i="2"/>
  <c r="BI169" i="2"/>
  <c r="BH169" i="2"/>
  <c r="BG169" i="2"/>
  <c r="BF169" i="2"/>
  <c r="T169" i="2"/>
  <c r="R169" i="2"/>
  <c r="P169" i="2"/>
  <c r="BI164" i="2"/>
  <c r="BH164" i="2"/>
  <c r="BG164" i="2"/>
  <c r="BF164" i="2"/>
  <c r="T164" i="2"/>
  <c r="R164" i="2"/>
  <c r="P164" i="2"/>
  <c r="BI149" i="2"/>
  <c r="BH149" i="2"/>
  <c r="BG149" i="2"/>
  <c r="BF149" i="2"/>
  <c r="T149" i="2"/>
  <c r="R149" i="2"/>
  <c r="P149" i="2"/>
  <c r="BI144" i="2"/>
  <c r="BH144" i="2"/>
  <c r="BG144" i="2"/>
  <c r="BF144" i="2"/>
  <c r="T144" i="2"/>
  <c r="R144" i="2"/>
  <c r="P144" i="2"/>
  <c r="BI133" i="2"/>
  <c r="BH133" i="2"/>
  <c r="BG133" i="2"/>
  <c r="BF133" i="2"/>
  <c r="T133" i="2"/>
  <c r="R133" i="2"/>
  <c r="P133" i="2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0" i="2"/>
  <c r="BH120" i="2"/>
  <c r="BG120" i="2"/>
  <c r="BF120" i="2"/>
  <c r="T120" i="2"/>
  <c r="R120" i="2"/>
  <c r="P120" i="2"/>
  <c r="BI97" i="2"/>
  <c r="BH97" i="2"/>
  <c r="BG97" i="2"/>
  <c r="BF97" i="2"/>
  <c r="T97" i="2"/>
  <c r="R97" i="2"/>
  <c r="P97" i="2"/>
  <c r="J90" i="2"/>
  <c r="F90" i="2"/>
  <c r="F88" i="2"/>
  <c r="E86" i="2"/>
  <c r="J58" i="2"/>
  <c r="F58" i="2"/>
  <c r="F56" i="2"/>
  <c r="E54" i="2"/>
  <c r="J26" i="2"/>
  <c r="E26" i="2"/>
  <c r="J91" i="2" s="1"/>
  <c r="J25" i="2"/>
  <c r="J20" i="2"/>
  <c r="E20" i="2"/>
  <c r="F91" i="2" s="1"/>
  <c r="J19" i="2"/>
  <c r="J14" i="2"/>
  <c r="J88" i="2" s="1"/>
  <c r="E7" i="2"/>
  <c r="E82" i="2" s="1"/>
  <c r="L50" i="1"/>
  <c r="AM50" i="1"/>
  <c r="AM49" i="1"/>
  <c r="L49" i="1"/>
  <c r="AM47" i="1"/>
  <c r="L47" i="1"/>
  <c r="L45" i="1"/>
  <c r="L44" i="1"/>
  <c r="BK292" i="2"/>
  <c r="J285" i="2"/>
  <c r="BK277" i="2"/>
  <c r="BK265" i="2"/>
  <c r="BK247" i="2"/>
  <c r="BK223" i="2"/>
  <c r="BK216" i="2"/>
  <c r="BK204" i="2"/>
  <c r="BK191" i="2"/>
  <c r="J187" i="2"/>
  <c r="J177" i="2"/>
  <c r="J164" i="2"/>
  <c r="BK133" i="2"/>
  <c r="J125" i="2"/>
  <c r="BK97" i="2"/>
  <c r="AS83" i="1"/>
  <c r="AS77" i="1"/>
  <c r="AS65" i="1"/>
  <c r="AS63" i="1"/>
  <c r="AS59" i="1"/>
  <c r="AS55" i="1"/>
  <c r="BK392" i="3"/>
  <c r="J366" i="3"/>
  <c r="J350" i="3"/>
  <c r="J313" i="3"/>
  <c r="J308" i="3"/>
  <c r="J297" i="3"/>
  <c r="BK275" i="3"/>
  <c r="BK262" i="3"/>
  <c r="BK257" i="3"/>
  <c r="BK252" i="3"/>
  <c r="BK246" i="3"/>
  <c r="BK243" i="3"/>
  <c r="BK223" i="3"/>
  <c r="J210" i="3"/>
  <c r="J192" i="3"/>
  <c r="BK171" i="3"/>
  <c r="J149" i="3"/>
  <c r="BK127" i="3"/>
  <c r="BK122" i="3"/>
  <c r="BK406" i="3"/>
  <c r="BK395" i="3"/>
  <c r="BK371" i="3"/>
  <c r="BK354" i="3"/>
  <c r="BK330" i="3"/>
  <c r="BK313" i="3"/>
  <c r="J304" i="3"/>
  <c r="BK290" i="3"/>
  <c r="J226" i="3"/>
  <c r="J208" i="3"/>
  <c r="J188" i="3"/>
  <c r="J175" i="3"/>
  <c r="BK160" i="3"/>
  <c r="BK149" i="3"/>
  <c r="BK125" i="3"/>
  <c r="J107" i="3"/>
  <c r="J172" i="4"/>
  <c r="J164" i="4"/>
  <c r="J160" i="4"/>
  <c r="BK156" i="4"/>
  <c r="J152" i="4"/>
  <c r="BK144" i="4"/>
  <c r="BK137" i="4"/>
  <c r="J133" i="4"/>
  <c r="BK129" i="4"/>
  <c r="J125" i="4"/>
  <c r="J118" i="4"/>
  <c r="BK113" i="4"/>
  <c r="J107" i="4"/>
  <c r="J94" i="4"/>
  <c r="J169" i="4"/>
  <c r="BK164" i="4"/>
  <c r="J162" i="4"/>
  <c r="BK158" i="4"/>
  <c r="BK154" i="4"/>
  <c r="J146" i="4"/>
  <c r="BK143" i="4"/>
  <c r="J141" i="4"/>
  <c r="BK132" i="4"/>
  <c r="J129" i="4"/>
  <c r="J123" i="4"/>
  <c r="BK117" i="4"/>
  <c r="BK109" i="4"/>
  <c r="BK106" i="4"/>
  <c r="BK94" i="4"/>
  <c r="BK132" i="5"/>
  <c r="BK126" i="5"/>
  <c r="J122" i="5"/>
  <c r="BK115" i="5"/>
  <c r="BK111" i="5"/>
  <c r="BK105" i="5"/>
  <c r="J100" i="5"/>
  <c r="BK133" i="5"/>
  <c r="J131" i="5"/>
  <c r="BK125" i="5"/>
  <c r="J121" i="5"/>
  <c r="BK114" i="5"/>
  <c r="J109" i="5"/>
  <c r="J104" i="5"/>
  <c r="J93" i="5"/>
  <c r="J773" i="6"/>
  <c r="J765" i="6"/>
  <c r="BK747" i="6"/>
  <c r="J731" i="6"/>
  <c r="J715" i="6"/>
  <c r="J699" i="6"/>
  <c r="J687" i="6"/>
  <c r="J667" i="6"/>
  <c r="J659" i="6"/>
  <c r="BK645" i="6"/>
  <c r="J629" i="6"/>
  <c r="BK613" i="6"/>
  <c r="BK598" i="6"/>
  <c r="BK582" i="6"/>
  <c r="BK556" i="6"/>
  <c r="J535" i="6"/>
  <c r="J511" i="6"/>
  <c r="J495" i="6"/>
  <c r="J479" i="6"/>
  <c r="J459" i="6"/>
  <c r="J451" i="6"/>
  <c r="J420" i="6"/>
  <c r="J389" i="6"/>
  <c r="BK366" i="6"/>
  <c r="J347" i="6"/>
  <c r="J327" i="6"/>
  <c r="J309" i="6"/>
  <c r="BK284" i="6"/>
  <c r="J269" i="6"/>
  <c r="BK250" i="6"/>
  <c r="BK234" i="6"/>
  <c r="J218" i="6"/>
  <c r="J201" i="6"/>
  <c r="BK181" i="6"/>
  <c r="J160" i="6"/>
  <c r="BK131" i="6"/>
  <c r="J119" i="6"/>
  <c r="BK789" i="6"/>
  <c r="BK785" i="6"/>
  <c r="BK777" i="6"/>
  <c r="BK765" i="6"/>
  <c r="J743" i="6"/>
  <c r="BK727" i="6"/>
  <c r="BK707" i="6"/>
  <c r="BK699" i="6"/>
  <c r="BK679" i="6"/>
  <c r="BK667" i="6"/>
  <c r="BK629" i="6"/>
  <c r="J613" i="6"/>
  <c r="J601" i="6"/>
  <c r="BK586" i="6"/>
  <c r="BK568" i="6"/>
  <c r="J556" i="6"/>
  <c r="BK535" i="6"/>
  <c r="BK511" i="6"/>
  <c r="BK495" i="6"/>
  <c r="BK487" i="6"/>
  <c r="J469" i="6"/>
  <c r="BK451" i="6"/>
  <c r="BK406" i="6"/>
  <c r="BK397" i="6"/>
  <c r="J393" i="6"/>
  <c r="J380" i="6"/>
  <c r="BK370" i="6"/>
  <c r="J366" i="6"/>
  <c r="J351" i="6"/>
  <c r="BK341" i="6"/>
  <c r="J331" i="6"/>
  <c r="J323" i="6"/>
  <c r="BK313" i="6"/>
  <c r="J305" i="6"/>
  <c r="BK290" i="6"/>
  <c r="BK269" i="6"/>
  <c r="J250" i="6"/>
  <c r="BK230" i="6"/>
  <c r="BK214" i="6"/>
  <c r="BK201" i="6"/>
  <c r="J185" i="6"/>
  <c r="BK160" i="6"/>
  <c r="J135" i="6"/>
  <c r="BK119" i="6"/>
  <c r="J491" i="7"/>
  <c r="J482" i="7"/>
  <c r="BK466" i="7"/>
  <c r="J450" i="7"/>
  <c r="BK434" i="7"/>
  <c r="BK426" i="7"/>
  <c r="J410" i="7"/>
  <c r="J386" i="7"/>
  <c r="BK370" i="7"/>
  <c r="J350" i="7"/>
  <c r="J345" i="7"/>
  <c r="BK327" i="7"/>
  <c r="J311" i="7"/>
  <c r="J286" i="7"/>
  <c r="BK265" i="7"/>
  <c r="J253" i="7"/>
  <c r="BK237" i="7"/>
  <c r="J205" i="7"/>
  <c r="BK175" i="9"/>
  <c r="BK160" i="9"/>
  <c r="J152" i="9"/>
  <c r="BK135" i="9"/>
  <c r="BK124" i="9"/>
  <c r="J119" i="9"/>
  <c r="J108" i="9"/>
  <c r="J98" i="9"/>
  <c r="BK155" i="10"/>
  <c r="BK142" i="10"/>
  <c r="J129" i="10"/>
  <c r="BK116" i="10"/>
  <c r="BK100" i="10"/>
  <c r="BK89" i="10"/>
  <c r="J147" i="10"/>
  <c r="J138" i="10"/>
  <c r="BK125" i="10"/>
  <c r="J108" i="10"/>
  <c r="BK95" i="10"/>
  <c r="BK174" i="11"/>
  <c r="BK158" i="11"/>
  <c r="J142" i="11"/>
  <c r="J129" i="11"/>
  <c r="J121" i="11"/>
  <c r="J105" i="11"/>
  <c r="BK94" i="11"/>
  <c r="BK170" i="11"/>
  <c r="BK142" i="11"/>
  <c r="BK137" i="11"/>
  <c r="J117" i="11"/>
  <c r="BK105" i="11"/>
  <c r="BK89" i="11"/>
  <c r="BK124" i="12"/>
  <c r="BK106" i="12"/>
  <c r="J96" i="12"/>
  <c r="J94" i="12"/>
  <c r="J128" i="12"/>
  <c r="J111" i="12"/>
  <c r="J101" i="12"/>
  <c r="J95" i="12"/>
  <c r="J242" i="13"/>
  <c r="J225" i="13"/>
  <c r="J209" i="13"/>
  <c r="BK200" i="13"/>
  <c r="BK187" i="13"/>
  <c r="BK167" i="13"/>
  <c r="BK157" i="13"/>
  <c r="J147" i="13"/>
  <c r="J137" i="13"/>
  <c r="BK135" i="13"/>
  <c r="BK125" i="13"/>
  <c r="BK109" i="13"/>
  <c r="BK99" i="13"/>
  <c r="J93" i="13"/>
  <c r="J88" i="13"/>
  <c r="BK226" i="13"/>
  <c r="BK213" i="13"/>
  <c r="BK205" i="13"/>
  <c r="BK195" i="13"/>
  <c r="J179" i="13"/>
  <c r="J167" i="13"/>
  <c r="J157" i="13"/>
  <c r="BK147" i="13"/>
  <c r="BK137" i="13"/>
  <c r="J130" i="13"/>
  <c r="BK124" i="13"/>
  <c r="BK110" i="13"/>
  <c r="J98" i="13"/>
  <c r="BK93" i="13"/>
  <c r="J136" i="14"/>
  <c r="BK115" i="14"/>
  <c r="BK99" i="14"/>
  <c r="BK93" i="14"/>
  <c r="BK144" i="14"/>
  <c r="BK128" i="14"/>
  <c r="BK123" i="14"/>
  <c r="J99" i="14"/>
  <c r="BK89" i="14"/>
  <c r="BK162" i="15"/>
  <c r="J142" i="15"/>
  <c r="J130" i="15"/>
  <c r="BK125" i="15"/>
  <c r="BK108" i="15"/>
  <c r="BK99" i="15"/>
  <c r="J94" i="15"/>
  <c r="J170" i="15"/>
  <c r="BK154" i="15"/>
  <c r="J138" i="15"/>
  <c r="BK130" i="15"/>
  <c r="J109" i="15"/>
  <c r="J89" i="15"/>
  <c r="J132" i="16"/>
  <c r="J128" i="16"/>
  <c r="J124" i="16"/>
  <c r="J120" i="16"/>
  <c r="BK116" i="16"/>
  <c r="BK111" i="16"/>
  <c r="BK108" i="16"/>
  <c r="BK106" i="16"/>
  <c r="BK102" i="16"/>
  <c r="J99" i="16"/>
  <c r="J97" i="16"/>
  <c r="J94" i="16"/>
  <c r="BK92" i="16"/>
  <c r="J134" i="16"/>
  <c r="J133" i="16"/>
  <c r="BK132" i="16"/>
  <c r="J131" i="16"/>
  <c r="BK129" i="16"/>
  <c r="BK128" i="16"/>
  <c r="J127" i="16"/>
  <c r="BK124" i="16"/>
  <c r="J118" i="16"/>
  <c r="BK113" i="16"/>
  <c r="J109" i="16"/>
  <c r="J105" i="16"/>
  <c r="BK99" i="16"/>
  <c r="BK94" i="16"/>
  <c r="BK199" i="17"/>
  <c r="J197" i="17"/>
  <c r="J195" i="17"/>
  <c r="BK192" i="17"/>
  <c r="BK190" i="17"/>
  <c r="BK188" i="17"/>
  <c r="J186" i="17"/>
  <c r="BK185" i="17"/>
  <c r="BK183" i="17"/>
  <c r="BK179" i="17"/>
  <c r="J177" i="17"/>
  <c r="BK174" i="17"/>
  <c r="BK172" i="17"/>
  <c r="BK169" i="17"/>
  <c r="J165" i="17"/>
  <c r="BK163" i="17"/>
  <c r="J161" i="17"/>
  <c r="J157" i="17"/>
  <c r="J155" i="17"/>
  <c r="J153" i="17"/>
  <c r="J151" i="17"/>
  <c r="J149" i="17"/>
  <c r="J147" i="17"/>
  <c r="J145" i="17"/>
  <c r="J143" i="17"/>
  <c r="BK141" i="17"/>
  <c r="BK139" i="17"/>
  <c r="BK137" i="17"/>
  <c r="J136" i="17"/>
  <c r="J134" i="17"/>
  <c r="BK132" i="17"/>
  <c r="J130" i="17"/>
  <c r="J126" i="17"/>
  <c r="BK125" i="17"/>
  <c r="BK120" i="17"/>
  <c r="BK116" i="17"/>
  <c r="BK112" i="17"/>
  <c r="BK108" i="17"/>
  <c r="J103" i="17"/>
  <c r="J99" i="17"/>
  <c r="J125" i="17"/>
  <c r="BK123" i="17"/>
  <c r="J119" i="17"/>
  <c r="J114" i="17"/>
  <c r="BK109" i="17"/>
  <c r="BK104" i="17"/>
  <c r="J102" i="17"/>
  <c r="BK98" i="17"/>
  <c r="BK160" i="18"/>
  <c r="BK155" i="18"/>
  <c r="J150" i="18"/>
  <c r="J145" i="18"/>
  <c r="BK142" i="18"/>
  <c r="J138" i="18"/>
  <c r="BK133" i="18"/>
  <c r="J129" i="18"/>
  <c r="BK123" i="18"/>
  <c r="J119" i="18"/>
  <c r="J113" i="18"/>
  <c r="J108" i="18"/>
  <c r="BK100" i="18"/>
  <c r="BK92" i="18"/>
  <c r="J160" i="18"/>
  <c r="J157" i="18"/>
  <c r="J149" i="18"/>
  <c r="BK146" i="18"/>
  <c r="J142" i="18"/>
  <c r="BK138" i="18"/>
  <c r="J134" i="18"/>
  <c r="J130" i="18"/>
  <c r="BK126" i="18"/>
  <c r="J122" i="18"/>
  <c r="BK117" i="18"/>
  <c r="BK110" i="18"/>
  <c r="J104" i="18"/>
  <c r="BK96" i="18"/>
  <c r="J92" i="18"/>
  <c r="J264" i="19"/>
  <c r="BK247" i="19"/>
  <c r="BK240" i="19"/>
  <c r="J227" i="19"/>
  <c r="J199" i="19"/>
  <c r="J180" i="19"/>
  <c r="J167" i="19"/>
  <c r="J163" i="19"/>
  <c r="J158" i="19"/>
  <c r="BK154" i="19"/>
  <c r="BK150" i="19"/>
  <c r="J147" i="19"/>
  <c r="BK142" i="19"/>
  <c r="BK136" i="19"/>
  <c r="BK132" i="19"/>
  <c r="BK129" i="19"/>
  <c r="BK126" i="19"/>
  <c r="J123" i="19"/>
  <c r="BK118" i="19"/>
  <c r="J113" i="19"/>
  <c r="J105" i="19"/>
  <c r="J102" i="19"/>
  <c r="J276" i="19"/>
  <c r="BK259" i="19"/>
  <c r="J247" i="19"/>
  <c r="BK233" i="19"/>
  <c r="J215" i="19"/>
  <c r="J186" i="19"/>
  <c r="BK173" i="19"/>
  <c r="BK169" i="19"/>
  <c r="BK167" i="19"/>
  <c r="BK162" i="19"/>
  <c r="J157" i="19"/>
  <c r="J152" i="19"/>
  <c r="BK147" i="19"/>
  <c r="BK144" i="19"/>
  <c r="BK139" i="19"/>
  <c r="BK135" i="19"/>
  <c r="J126" i="19"/>
  <c r="J122" i="19"/>
  <c r="J118" i="19"/>
  <c r="BK113" i="19"/>
  <c r="J107" i="19"/>
  <c r="BK103" i="19"/>
  <c r="BK157" i="20"/>
  <c r="J146" i="20"/>
  <c r="J132" i="20"/>
  <c r="J121" i="20"/>
  <c r="J111" i="20"/>
  <c r="BK95" i="20"/>
  <c r="J157" i="20"/>
  <c r="BK153" i="20"/>
  <c r="BK132" i="20"/>
  <c r="J114" i="20"/>
  <c r="J105" i="20"/>
  <c r="J95" i="20"/>
  <c r="J292" i="2"/>
  <c r="BK285" i="2"/>
  <c r="J277" i="2"/>
  <c r="J265" i="2"/>
  <c r="J247" i="2"/>
  <c r="J223" i="2"/>
  <c r="J216" i="2"/>
  <c r="J209" i="2"/>
  <c r="J191" i="2"/>
  <c r="BK184" i="2"/>
  <c r="BK169" i="2"/>
  <c r="J149" i="2"/>
  <c r="J144" i="2"/>
  <c r="J128" i="2"/>
  <c r="J120" i="2"/>
  <c r="AS81" i="1"/>
  <c r="BK403" i="3"/>
  <c r="J395" i="3"/>
  <c r="J374" i="3"/>
  <c r="BK369" i="3"/>
  <c r="J364" i="3"/>
  <c r="J357" i="3"/>
  <c r="BK343" i="3"/>
  <c r="J324" i="3"/>
  <c r="BK305" i="3"/>
  <c r="BK293" i="3"/>
  <c r="J278" i="3"/>
  <c r="J273" i="3"/>
  <c r="J259" i="3"/>
  <c r="J257" i="3"/>
  <c r="J252" i="3"/>
  <c r="J246" i="3"/>
  <c r="J236" i="3"/>
  <c r="BK216" i="3"/>
  <c r="BK196" i="3"/>
  <c r="J184" i="3"/>
  <c r="BK167" i="3"/>
  <c r="BK151" i="3"/>
  <c r="J131" i="3"/>
  <c r="BK120" i="3"/>
  <c r="BK107" i="3"/>
  <c r="BK399" i="3"/>
  <c r="J369" i="3"/>
  <c r="BK357" i="3"/>
  <c r="J338" i="3"/>
  <c r="J330" i="3"/>
  <c r="BK310" i="3"/>
  <c r="J300" i="3"/>
  <c r="J290" i="3"/>
  <c r="J223" i="3"/>
  <c r="BK203" i="3"/>
  <c r="BK184" i="3"/>
  <c r="J178" i="3"/>
  <c r="BK163" i="3"/>
  <c r="J156" i="3"/>
  <c r="J135" i="3"/>
  <c r="J122" i="3"/>
  <c r="J167" i="4"/>
  <c r="J163" i="4"/>
  <c r="BK159" i="4"/>
  <c r="J154" i="4"/>
  <c r="BK150" i="4"/>
  <c r="J143" i="4"/>
  <c r="BK140" i="4"/>
  <c r="BK130" i="4"/>
  <c r="BK123" i="4"/>
  <c r="J117" i="4"/>
  <c r="J111" i="4"/>
  <c r="J106" i="4"/>
  <c r="BK96" i="4"/>
  <c r="J173" i="4"/>
  <c r="BK167" i="4"/>
  <c r="BK163" i="4"/>
  <c r="J159" i="4"/>
  <c r="BK155" i="4"/>
  <c r="J151" i="4"/>
  <c r="J144" i="4"/>
  <c r="J140" i="4"/>
  <c r="BK133" i="4"/>
  <c r="J130" i="4"/>
  <c r="J121" i="4"/>
  <c r="BK115" i="4"/>
  <c r="BK111" i="4"/>
  <c r="J98" i="4"/>
  <c r="J96" i="4"/>
  <c r="J133" i="5"/>
  <c r="J127" i="5"/>
  <c r="J123" i="5"/>
  <c r="BK121" i="5"/>
  <c r="BK117" i="5"/>
  <c r="BK109" i="5"/>
  <c r="BK104" i="5"/>
  <c r="J95" i="5"/>
  <c r="BK135" i="5"/>
  <c r="BK130" i="5"/>
  <c r="J126" i="5"/>
  <c r="BK122" i="5"/>
  <c r="J117" i="5"/>
  <c r="J115" i="5"/>
  <c r="J111" i="5"/>
  <c r="J105" i="5"/>
  <c r="BK102" i="5"/>
  <c r="J769" i="6"/>
  <c r="J751" i="6"/>
  <c r="BK735" i="6"/>
  <c r="BK719" i="6"/>
  <c r="J695" i="6"/>
  <c r="J671" i="6"/>
  <c r="BK659" i="6"/>
  <c r="J641" i="6"/>
  <c r="BK625" i="6"/>
  <c r="J609" i="6"/>
  <c r="J586" i="6"/>
  <c r="J549" i="6"/>
  <c r="J530" i="6"/>
  <c r="BK507" i="6"/>
  <c r="BK491" i="6"/>
  <c r="BK475" i="6"/>
  <c r="BK455" i="6"/>
  <c r="J430" i="6"/>
  <c r="J410" i="6"/>
  <c r="BK393" i="6"/>
  <c r="J370" i="6"/>
  <c r="BK351" i="6"/>
  <c r="BK331" i="6"/>
  <c r="J313" i="6"/>
  <c r="J290" i="6"/>
  <c r="BK263" i="6"/>
  <c r="J246" i="6"/>
  <c r="J230" i="6"/>
  <c r="J214" i="6"/>
  <c r="J197" i="6"/>
  <c r="J177" i="6"/>
  <c r="J153" i="6"/>
  <c r="BK123" i="6"/>
  <c r="J789" i="6"/>
  <c r="J777" i="6"/>
  <c r="BK769" i="6"/>
  <c r="BK757" i="6"/>
  <c r="BK731" i="6"/>
  <c r="BK711" i="6"/>
  <c r="BK695" i="6"/>
  <c r="J683" i="6"/>
  <c r="J655" i="6"/>
  <c r="J645" i="6"/>
  <c r="BK633" i="6"/>
  <c r="BK609" i="6"/>
  <c r="BK590" i="6"/>
  <c r="BK578" i="6"/>
  <c r="BK564" i="6"/>
  <c r="J540" i="6"/>
  <c r="J517" i="6"/>
  <c r="J499" i="6"/>
  <c r="J483" i="6"/>
  <c r="J475" i="6"/>
  <c r="J455" i="6"/>
  <c r="BK430" i="6"/>
  <c r="BK410" i="6"/>
  <c r="J284" i="6"/>
  <c r="J263" i="6"/>
  <c r="BK246" i="6"/>
  <c r="J234" i="6"/>
  <c r="BK218" i="6"/>
  <c r="BK197" i="6"/>
  <c r="J181" i="6"/>
  <c r="BK173" i="6"/>
  <c r="BK153" i="6"/>
  <c r="BK127" i="6"/>
  <c r="BK115" i="6"/>
  <c r="J478" i="7"/>
  <c r="J462" i="7"/>
  <c r="J446" i="7"/>
  <c r="BK430" i="7"/>
  <c r="J414" i="7"/>
  <c r="J398" i="7"/>
  <c r="BK382" i="7"/>
  <c r="J366" i="7"/>
  <c r="J354" i="7"/>
  <c r="BK332" i="7"/>
  <c r="BK305" i="7"/>
  <c r="BK289" i="7"/>
  <c r="BK282" i="7"/>
  <c r="J269" i="7"/>
  <c r="J249" i="7"/>
  <c r="BK233" i="7"/>
  <c r="J193" i="7"/>
  <c r="BK179" i="7"/>
  <c r="BK162" i="7"/>
  <c r="J144" i="7"/>
  <c r="BK122" i="7"/>
  <c r="J112" i="7"/>
  <c r="BK495" i="7"/>
  <c r="J486" i="7"/>
  <c r="BK470" i="7"/>
  <c r="J454" i="7"/>
  <c r="J442" i="7"/>
  <c r="J426" i="7"/>
  <c r="BK410" i="7"/>
  <c r="BK394" i="7"/>
  <c r="J378" i="7"/>
  <c r="J362" i="7"/>
  <c r="BK341" i="7"/>
  <c r="J323" i="7"/>
  <c r="J305" i="7"/>
  <c r="BK293" i="7"/>
  <c r="J282" i="7"/>
  <c r="J265" i="7"/>
  <c r="BK249" i="7"/>
  <c r="J237" i="7"/>
  <c r="BK205" i="7"/>
  <c r="BK193" i="7"/>
  <c r="J174" i="7"/>
  <c r="J157" i="7"/>
  <c r="BK136" i="7"/>
  <c r="BK112" i="7"/>
  <c r="BK156" i="8"/>
  <c r="BK153" i="8"/>
  <c r="J148" i="8"/>
  <c r="BK143" i="8"/>
  <c r="J136" i="8"/>
  <c r="BK130" i="8"/>
  <c r="J124" i="8"/>
  <c r="BK120" i="8"/>
  <c r="J118" i="8"/>
  <c r="J113" i="8"/>
  <c r="J109" i="8"/>
  <c r="BK104" i="8"/>
  <c r="BK94" i="8"/>
  <c r="BK91" i="8"/>
  <c r="BK155" i="8"/>
  <c r="BK150" i="8"/>
  <c r="J146" i="8"/>
  <c r="BK141" i="8"/>
  <c r="J138" i="8"/>
  <c r="BK131" i="8"/>
  <c r="BK129" i="8"/>
  <c r="J127" i="8"/>
  <c r="BK122" i="8"/>
  <c r="J117" i="8"/>
  <c r="BK113" i="8"/>
  <c r="BK109" i="8"/>
  <c r="J104" i="8"/>
  <c r="BK95" i="8"/>
  <c r="J91" i="8"/>
  <c r="BK212" i="9"/>
  <c r="BK195" i="9"/>
  <c r="BK179" i="9"/>
  <c r="J165" i="9"/>
  <c r="BK152" i="9"/>
  <c r="J135" i="9"/>
  <c r="J124" i="9"/>
  <c r="BK118" i="9"/>
  <c r="BK109" i="9"/>
  <c r="BK99" i="9"/>
  <c r="J94" i="9"/>
  <c r="J88" i="9"/>
  <c r="J212" i="9"/>
  <c r="J195" i="9"/>
  <c r="J179" i="9"/>
  <c r="J169" i="9"/>
  <c r="BK156" i="9"/>
  <c r="J139" i="9"/>
  <c r="BK128" i="9"/>
  <c r="J114" i="9"/>
  <c r="J104" i="9"/>
  <c r="J159" i="10"/>
  <c r="BK138" i="10"/>
  <c r="J130" i="10"/>
  <c r="BK121" i="10"/>
  <c r="BK104" i="10"/>
  <c r="J99" i="10"/>
  <c r="BK88" i="10"/>
  <c r="J151" i="10"/>
  <c r="BK129" i="10"/>
  <c r="J116" i="10"/>
  <c r="J100" i="10"/>
  <c r="J88" i="10"/>
  <c r="J162" i="11"/>
  <c r="J146" i="11"/>
  <c r="BK133" i="11"/>
  <c r="BK117" i="11"/>
  <c r="BK104" i="11"/>
  <c r="J89" i="11"/>
  <c r="J174" i="11"/>
  <c r="J154" i="11"/>
  <c r="BK146" i="11"/>
  <c r="J133" i="11"/>
  <c r="BK121" i="11"/>
  <c r="BK99" i="11"/>
  <c r="BK128" i="12"/>
  <c r="BK115" i="12"/>
  <c r="BK102" i="12"/>
  <c r="BK95" i="12"/>
  <c r="J124" i="12"/>
  <c r="J115" i="12"/>
  <c r="J102" i="12"/>
  <c r="BK94" i="12"/>
  <c r="BK238" i="13"/>
  <c r="J226" i="13"/>
  <c r="J213" i="13"/>
  <c r="J199" i="13"/>
  <c r="J183" i="13"/>
  <c r="BK171" i="13"/>
  <c r="J161" i="13"/>
  <c r="J151" i="13"/>
  <c r="BK141" i="13"/>
  <c r="BK134" i="13"/>
  <c r="J124" i="13"/>
  <c r="J115" i="13"/>
  <c r="J104" i="13"/>
  <c r="BK94" i="13"/>
  <c r="BK88" i="13"/>
  <c r="BK230" i="13"/>
  <c r="BK217" i="13"/>
  <c r="J204" i="13"/>
  <c r="BK199" i="13"/>
  <c r="J175" i="13"/>
  <c r="BK162" i="13"/>
  <c r="BK151" i="13"/>
  <c r="J141" i="13"/>
  <c r="J134" i="13"/>
  <c r="BK129" i="13"/>
  <c r="BK114" i="13"/>
  <c r="J103" i="13"/>
  <c r="J94" i="13"/>
  <c r="BK140" i="14"/>
  <c r="BK119" i="14"/>
  <c r="J103" i="14"/>
  <c r="BK98" i="14"/>
  <c r="BK148" i="14"/>
  <c r="J132" i="14"/>
  <c r="J111" i="14"/>
  <c r="J98" i="14"/>
  <c r="J88" i="14"/>
  <c r="J166" i="15"/>
  <c r="BK146" i="15"/>
  <c r="BK134" i="15"/>
  <c r="BK121" i="15"/>
  <c r="BK109" i="15"/>
  <c r="J104" i="15"/>
  <c r="J99" i="15"/>
  <c r="J93" i="15"/>
  <c r="J158" i="15"/>
  <c r="BK142" i="15"/>
  <c r="BK129" i="15"/>
  <c r="J121" i="15"/>
  <c r="BK88" i="15"/>
  <c r="BK133" i="16"/>
  <c r="BK127" i="16"/>
  <c r="BK122" i="16"/>
  <c r="J119" i="16"/>
  <c r="BK117" i="16"/>
  <c r="J112" i="16"/>
  <c r="J107" i="16"/>
  <c r="J103" i="16"/>
  <c r="BK98" i="16"/>
  <c r="BK96" i="16"/>
  <c r="BK93" i="16"/>
  <c r="BK125" i="16"/>
  <c r="BK119" i="16"/>
  <c r="J117" i="16"/>
  <c r="BK112" i="16"/>
  <c r="BK110" i="16"/>
  <c r="J106" i="16"/>
  <c r="BK103" i="16"/>
  <c r="J98" i="16"/>
  <c r="J93" i="16"/>
  <c r="BK198" i="17"/>
  <c r="BK196" i="17"/>
  <c r="J193" i="17"/>
  <c r="J191" i="17"/>
  <c r="J189" i="17"/>
  <c r="BK187" i="17"/>
  <c r="J185" i="17"/>
  <c r="J183" i="17"/>
  <c r="J179" i="17"/>
  <c r="BK177" i="17"/>
  <c r="J175" i="17"/>
  <c r="J173" i="17"/>
  <c r="J170" i="17"/>
  <c r="J169" i="17"/>
  <c r="BK165" i="17"/>
  <c r="J163" i="17"/>
  <c r="BK161" i="17"/>
  <c r="BK157" i="17"/>
  <c r="BK156" i="17"/>
  <c r="BK154" i="17"/>
  <c r="BK152" i="17"/>
  <c r="BK150" i="17"/>
  <c r="BK148" i="17"/>
  <c r="BK147" i="17"/>
  <c r="BK145" i="17"/>
  <c r="J142" i="17"/>
  <c r="J140" i="17"/>
  <c r="J138" i="17"/>
  <c r="J137" i="17"/>
  <c r="BK135" i="17"/>
  <c r="BK133" i="17"/>
  <c r="BK131" i="17"/>
  <c r="BK129" i="17"/>
  <c r="BK126" i="17"/>
  <c r="J123" i="17"/>
  <c r="BK119" i="17"/>
  <c r="BK114" i="17"/>
  <c r="BK111" i="17"/>
  <c r="BK106" i="17"/>
  <c r="BK102" i="17"/>
  <c r="J98" i="17"/>
  <c r="BK122" i="17"/>
  <c r="J118" i="17"/>
  <c r="BK115" i="17"/>
  <c r="J108" i="17"/>
  <c r="BK103" i="17"/>
  <c r="BK99" i="17"/>
  <c r="J161" i="18"/>
  <c r="J156" i="18"/>
  <c r="J151" i="18"/>
  <c r="J146" i="18"/>
  <c r="BK141" i="18"/>
  <c r="BK137" i="18"/>
  <c r="BK134" i="18"/>
  <c r="BK130" i="18"/>
  <c r="J126" i="18"/>
  <c r="BK122" i="18"/>
  <c r="J117" i="18"/>
  <c r="J111" i="18"/>
  <c r="BK106" i="18"/>
  <c r="BK98" i="18"/>
  <c r="BK161" i="18"/>
  <c r="BK156" i="18"/>
  <c r="J152" i="18"/>
  <c r="BK150" i="18"/>
  <c r="J143" i="18"/>
  <c r="J139" i="18"/>
  <c r="J135" i="18"/>
  <c r="BK131" i="18"/>
  <c r="J127" i="18"/>
  <c r="J123" i="18"/>
  <c r="BK119" i="18"/>
  <c r="J114" i="18"/>
  <c r="BK107" i="18"/>
  <c r="BK102" i="18"/>
  <c r="J94" i="18"/>
  <c r="J268" i="19"/>
  <c r="BK251" i="19"/>
  <c r="J242" i="19"/>
  <c r="J231" i="19"/>
  <c r="J208" i="19"/>
  <c r="BK176" i="19"/>
  <c r="J172" i="19"/>
  <c r="J169" i="19"/>
  <c r="BK164" i="19"/>
  <c r="J159" i="19"/>
  <c r="J155" i="19"/>
  <c r="J151" i="19"/>
  <c r="BK146" i="19"/>
  <c r="J140" i="19"/>
  <c r="J139" i="19"/>
  <c r="J133" i="19"/>
  <c r="J130" i="19"/>
  <c r="BK125" i="19"/>
  <c r="BK120" i="19"/>
  <c r="BK114" i="19"/>
  <c r="J110" i="19"/>
  <c r="J104" i="19"/>
  <c r="J261" i="19"/>
  <c r="J251" i="19"/>
  <c r="BK236" i="19"/>
  <c r="J223" i="19"/>
  <c r="BK191" i="19"/>
  <c r="J170" i="19"/>
  <c r="BK163" i="19"/>
  <c r="BK158" i="19"/>
  <c r="BK155" i="19"/>
  <c r="BK151" i="19"/>
  <c r="J148" i="19"/>
  <c r="BK143" i="19"/>
  <c r="J138" i="19"/>
  <c r="J134" i="19"/>
  <c r="BK130" i="19"/>
  <c r="BK127" i="19"/>
  <c r="J125" i="19"/>
  <c r="J120" i="19"/>
  <c r="J114" i="19"/>
  <c r="BK110" i="19"/>
  <c r="BK104" i="19"/>
  <c r="J161" i="20"/>
  <c r="BK156" i="20"/>
  <c r="J141" i="20"/>
  <c r="BK129" i="20"/>
  <c r="J119" i="20"/>
  <c r="BK102" i="20"/>
  <c r="BK162" i="20"/>
  <c r="J156" i="20"/>
  <c r="BK141" i="20"/>
  <c r="BK135" i="20"/>
  <c r="BK111" i="20"/>
  <c r="J98" i="20"/>
  <c r="BK303" i="2"/>
  <c r="BK288" i="2"/>
  <c r="J281" i="2"/>
  <c r="BK268" i="2"/>
  <c r="J253" i="2"/>
  <c r="BK228" i="2"/>
  <c r="BK219" i="2"/>
  <c r="BK209" i="2"/>
  <c r="BK195" i="2"/>
  <c r="J184" i="2"/>
  <c r="J169" i="2"/>
  <c r="BK149" i="2"/>
  <c r="BK144" i="2"/>
  <c r="BK128" i="2"/>
  <c r="BK120" i="2"/>
  <c r="AS85" i="1"/>
  <c r="AS79" i="1"/>
  <c r="AS67" i="1"/>
  <c r="AS61" i="1"/>
  <c r="AS57" i="1"/>
  <c r="J399" i="3"/>
  <c r="J371" i="3"/>
  <c r="J354" i="3"/>
  <c r="J341" i="3"/>
  <c r="BK326" i="3"/>
  <c r="BK304" i="3"/>
  <c r="BK286" i="3"/>
  <c r="BK278" i="3"/>
  <c r="BK273" i="3"/>
  <c r="BK259" i="3"/>
  <c r="BK254" i="3"/>
  <c r="BK249" i="3"/>
  <c r="BK240" i="3"/>
  <c r="J231" i="3"/>
  <c r="J203" i="3"/>
  <c r="J180" i="3"/>
  <c r="J163" i="3"/>
  <c r="BK156" i="3"/>
  <c r="BK135" i="3"/>
  <c r="J115" i="3"/>
  <c r="J403" i="3"/>
  <c r="J392" i="3"/>
  <c r="BK364" i="3"/>
  <c r="J346" i="3"/>
  <c r="BK341" i="3"/>
  <c r="J326" i="3"/>
  <c r="BK308" i="3"/>
  <c r="BK297" i="3"/>
  <c r="J240" i="3"/>
  <c r="J216" i="3"/>
  <c r="J196" i="3"/>
  <c r="BK178" i="3"/>
  <c r="J167" i="3"/>
  <c r="J151" i="3"/>
  <c r="BK131" i="3"/>
  <c r="J120" i="3"/>
  <c r="BK173" i="4"/>
  <c r="BK166" i="4"/>
  <c r="BK162" i="4"/>
  <c r="J158" i="4"/>
  <c r="BK153" i="4"/>
  <c r="J148" i="4"/>
  <c r="BK141" i="4"/>
  <c r="BK134" i="4"/>
  <c r="BK131" i="4"/>
  <c r="BK121" i="4"/>
  <c r="J115" i="4"/>
  <c r="J109" i="4"/>
  <c r="BK105" i="4"/>
  <c r="BK98" i="4"/>
  <c r="BK172" i="4"/>
  <c r="J166" i="4"/>
  <c r="BK160" i="4"/>
  <c r="J157" i="4"/>
  <c r="BK152" i="4"/>
  <c r="J150" i="4"/>
  <c r="J142" i="4"/>
  <c r="J137" i="4"/>
  <c r="J134" i="4"/>
  <c r="BK125" i="4"/>
  <c r="BK119" i="4"/>
  <c r="J114" i="4"/>
  <c r="BK107" i="4"/>
  <c r="BK103" i="4"/>
  <c r="J135" i="5"/>
  <c r="J130" i="5"/>
  <c r="BK128" i="5"/>
  <c r="BK124" i="5"/>
  <c r="J119" i="5"/>
  <c r="BK113" i="5"/>
  <c r="J107" i="5"/>
  <c r="BK103" i="5"/>
  <c r="BK93" i="5"/>
  <c r="BK129" i="5"/>
  <c r="BK127" i="5"/>
  <c r="BK123" i="5"/>
  <c r="BK118" i="5"/>
  <c r="BK112" i="5"/>
  <c r="J106" i="5"/>
  <c r="BK100" i="5"/>
  <c r="BK91" i="5"/>
  <c r="J757" i="6"/>
  <c r="J739" i="6"/>
  <c r="BK723" i="6"/>
  <c r="J707" i="6"/>
  <c r="BK703" i="6"/>
  <c r="J679" i="6"/>
  <c r="BK675" i="6"/>
  <c r="J663" i="6"/>
  <c r="J651" i="6"/>
  <c r="J637" i="6"/>
  <c r="J621" i="6"/>
  <c r="BK605" i="6"/>
  <c r="J590" i="6"/>
  <c r="J578" i="6"/>
  <c r="BK545" i="6"/>
  <c r="J526" i="6"/>
  <c r="J503" i="6"/>
  <c r="J487" i="6"/>
  <c r="BK469" i="6"/>
  <c r="BK434" i="6"/>
  <c r="J406" i="6"/>
  <c r="J397" i="6"/>
  <c r="BK380" i="6"/>
  <c r="J357" i="6"/>
  <c r="J336" i="6"/>
  <c r="J318" i="6"/>
  <c r="J297" i="6"/>
  <c r="J279" i="6"/>
  <c r="J259" i="6"/>
  <c r="BK242" i="6"/>
  <c r="BK226" i="6"/>
  <c r="BK209" i="6"/>
  <c r="BK193" i="6"/>
  <c r="BK185" i="6"/>
  <c r="J173" i="6"/>
  <c r="BK139" i="6"/>
  <c r="J127" i="6"/>
  <c r="J111" i="6"/>
  <c r="J781" i="6"/>
  <c r="BK773" i="6"/>
  <c r="BK751" i="6"/>
  <c r="J735" i="6"/>
  <c r="J719" i="6"/>
  <c r="BK715" i="6"/>
  <c r="BK687" i="6"/>
  <c r="J675" i="6"/>
  <c r="BK651" i="6"/>
  <c r="BK637" i="6"/>
  <c r="BK621" i="6"/>
  <c r="J605" i="6"/>
  <c r="BK594" i="6"/>
  <c r="BK572" i="6"/>
  <c r="J568" i="6"/>
  <c r="J545" i="6"/>
  <c r="BK526" i="6"/>
  <c r="BK503" i="6"/>
  <c r="BK479" i="6"/>
  <c r="BK459" i="6"/>
  <c r="J434" i="6"/>
  <c r="BK402" i="6"/>
  <c r="BK389" i="6"/>
  <c r="BK384" i="6"/>
  <c r="BK375" i="6"/>
  <c r="J361" i="6"/>
  <c r="BK357" i="6"/>
  <c r="BK347" i="6"/>
  <c r="BK336" i="6"/>
  <c r="BK327" i="6"/>
  <c r="BK318" i="6"/>
  <c r="BK309" i="6"/>
  <c r="BK275" i="6"/>
  <c r="BK259" i="6"/>
  <c r="J242" i="6"/>
  <c r="J222" i="6"/>
  <c r="J209" i="6"/>
  <c r="J193" i="6"/>
  <c r="BK177" i="6"/>
  <c r="J147" i="6"/>
  <c r="J131" i="6"/>
  <c r="BK111" i="6"/>
  <c r="BK487" i="7"/>
  <c r="BK474" i="7"/>
  <c r="J458" i="7"/>
  <c r="BK442" i="7"/>
  <c r="BK418" i="7"/>
  <c r="J402" i="7"/>
  <c r="J394" i="7"/>
  <c r="BK378" i="7"/>
  <c r="BK362" i="7"/>
  <c r="BK337" i="7"/>
  <c r="J319" i="7"/>
  <c r="BK301" i="7"/>
  <c r="J293" i="7"/>
  <c r="J278" i="7"/>
  <c r="J257" i="7"/>
  <c r="J245" i="7"/>
  <c r="BK229" i="7"/>
  <c r="BK200" i="7"/>
  <c r="J188" i="7"/>
  <c r="BK174" i="7"/>
  <c r="J166" i="7"/>
  <c r="BK157" i="7"/>
  <c r="J148" i="7"/>
  <c r="J140" i="7"/>
  <c r="BK127" i="7"/>
  <c r="BK118" i="7"/>
  <c r="J108" i="7"/>
  <c r="J495" i="7"/>
  <c r="J487" i="7"/>
  <c r="BK482" i="7"/>
  <c r="J474" i="7"/>
  <c r="J466" i="7"/>
  <c r="BK458" i="7"/>
  <c r="BK446" i="7"/>
  <c r="BK438" i="7"/>
  <c r="J430" i="7"/>
  <c r="BK422" i="7"/>
  <c r="BK414" i="7"/>
  <c r="J406" i="7"/>
  <c r="BK398" i="7"/>
  <c r="J390" i="7"/>
  <c r="J382" i="7"/>
  <c r="J374" i="7"/>
  <c r="BK366" i="7"/>
  <c r="J358" i="7"/>
  <c r="BK354" i="7"/>
  <c r="BK345" i="7"/>
  <c r="J337" i="7"/>
  <c r="J327" i="7"/>
  <c r="BK319" i="7"/>
  <c r="BK311" i="7"/>
  <c r="J301" i="7"/>
  <c r="BK286" i="7"/>
  <c r="BK278" i="7"/>
  <c r="BK269" i="7"/>
  <c r="J261" i="7"/>
  <c r="BK253" i="7"/>
  <c r="BK245" i="7"/>
  <c r="J233" i="7"/>
  <c r="J229" i="7"/>
  <c r="BK212" i="7"/>
  <c r="J200" i="7"/>
  <c r="BK188" i="7"/>
  <c r="J179" i="7"/>
  <c r="J170" i="7"/>
  <c r="J162" i="7"/>
  <c r="J153" i="7"/>
  <c r="BK144" i="7"/>
  <c r="BK140" i="7"/>
  <c r="J127" i="7"/>
  <c r="J118" i="7"/>
  <c r="BK108" i="7"/>
  <c r="J157" i="8"/>
  <c r="J154" i="8"/>
  <c r="BK151" i="8"/>
  <c r="BK149" i="8"/>
  <c r="J147" i="8"/>
  <c r="J144" i="8"/>
  <c r="J142" i="8"/>
  <c r="J141" i="8"/>
  <c r="BK140" i="8"/>
  <c r="BK138" i="8"/>
  <c r="BK132" i="8"/>
  <c r="J131" i="8"/>
  <c r="BK125" i="8"/>
  <c r="J123" i="8"/>
  <c r="BK121" i="8"/>
  <c r="BK119" i="8"/>
  <c r="BK117" i="8"/>
  <c r="J116" i="8"/>
  <c r="BK114" i="8"/>
  <c r="J112" i="8"/>
  <c r="J110" i="8"/>
  <c r="J108" i="8"/>
  <c r="BK106" i="8"/>
  <c r="BK103" i="8"/>
  <c r="BK102" i="8"/>
  <c r="J95" i="8"/>
  <c r="BK93" i="8"/>
  <c r="J156" i="8"/>
  <c r="BK154" i="8"/>
  <c r="J151" i="8"/>
  <c r="J149" i="8"/>
  <c r="BK147" i="8"/>
  <c r="BK144" i="8"/>
  <c r="BK142" i="8"/>
  <c r="J140" i="8"/>
  <c r="BK136" i="8"/>
  <c r="J132" i="8"/>
  <c r="J130" i="8"/>
  <c r="J129" i="8"/>
  <c r="J128" i="8"/>
  <c r="BK127" i="8"/>
  <c r="J125" i="8"/>
  <c r="BK123" i="8"/>
  <c r="J121" i="8"/>
  <c r="BK118" i="8"/>
  <c r="BK116" i="8"/>
  <c r="J114" i="8"/>
  <c r="BK112" i="8"/>
  <c r="BK110" i="8"/>
  <c r="BK108" i="8"/>
  <c r="J106" i="8"/>
  <c r="J103" i="8"/>
  <c r="J96" i="8"/>
  <c r="J94" i="8"/>
  <c r="BK92" i="8"/>
  <c r="BK216" i="9"/>
  <c r="BK204" i="9"/>
  <c r="J199" i="9"/>
  <c r="J191" i="9"/>
  <c r="BK183" i="9"/>
  <c r="J175" i="9"/>
  <c r="BK174" i="9"/>
  <c r="BK169" i="9"/>
  <c r="BK161" i="9"/>
  <c r="J156" i="9"/>
  <c r="BK148" i="9"/>
  <c r="BK139" i="9"/>
  <c r="J131" i="9"/>
  <c r="J128" i="9"/>
  <c r="BK119" i="9"/>
  <c r="BK114" i="9"/>
  <c r="J113" i="9"/>
  <c r="BK108" i="9"/>
  <c r="J103" i="9"/>
  <c r="BK94" i="9"/>
  <c r="BK93" i="9"/>
  <c r="BK89" i="9"/>
  <c r="BK88" i="9"/>
  <c r="J216" i="9"/>
  <c r="BK208" i="9"/>
  <c r="BK200" i="9"/>
  <c r="BK199" i="9"/>
  <c r="BK191" i="9"/>
  <c r="J183" i="9"/>
  <c r="BK170" i="9"/>
  <c r="BK165" i="9"/>
  <c r="J144" i="9"/>
  <c r="J129" i="9"/>
  <c r="J118" i="9"/>
  <c r="BK113" i="9"/>
  <c r="BK103" i="9"/>
  <c r="BK163" i="10"/>
  <c r="BK147" i="10"/>
  <c r="J134" i="10"/>
  <c r="J120" i="10"/>
  <c r="BK108" i="10"/>
  <c r="J95" i="10"/>
  <c r="J163" i="10"/>
  <c r="J155" i="10"/>
  <c r="J146" i="10"/>
  <c r="BK130" i="10"/>
  <c r="BK120" i="10"/>
  <c r="J104" i="10"/>
  <c r="J89" i="10"/>
  <c r="J166" i="11"/>
  <c r="BK150" i="11"/>
  <c r="J137" i="11"/>
  <c r="J113" i="11"/>
  <c r="BK100" i="11"/>
  <c r="J88" i="11"/>
  <c r="J158" i="11"/>
  <c r="J150" i="11"/>
  <c r="BK129" i="11"/>
  <c r="BK109" i="11"/>
  <c r="J100" i="11"/>
  <c r="BK88" i="11"/>
  <c r="BK119" i="12"/>
  <c r="BK111" i="12"/>
  <c r="BK101" i="12"/>
  <c r="BK88" i="12"/>
  <c r="BK123" i="12"/>
  <c r="J106" i="12"/>
  <c r="J97" i="12"/>
  <c r="BK89" i="12"/>
  <c r="J230" i="13"/>
  <c r="J217" i="13"/>
  <c r="J205" i="13"/>
  <c r="J195" i="13"/>
  <c r="BK179" i="13"/>
  <c r="J162" i="13"/>
  <c r="BK152" i="13"/>
  <c r="BK142" i="13"/>
  <c r="J129" i="13"/>
  <c r="BK120" i="13"/>
  <c r="J114" i="13"/>
  <c r="BK103" i="13"/>
  <c r="BK98" i="13"/>
  <c r="J89" i="13"/>
  <c r="J234" i="13"/>
  <c r="J221" i="13"/>
  <c r="J200" i="13"/>
  <c r="J187" i="13"/>
  <c r="J171" i="13"/>
  <c r="BK161" i="13"/>
  <c r="J152" i="13"/>
  <c r="J142" i="13"/>
  <c r="J135" i="13"/>
  <c r="J125" i="13"/>
  <c r="J119" i="13"/>
  <c r="BK104" i="13"/>
  <c r="J144" i="14"/>
  <c r="J128" i="14"/>
  <c r="BK124" i="14"/>
  <c r="J107" i="14"/>
  <c r="BK94" i="14"/>
  <c r="BK88" i="14"/>
  <c r="BK136" i="14"/>
  <c r="J115" i="14"/>
  <c r="BK107" i="14"/>
  <c r="J94" i="14"/>
  <c r="BK170" i="15"/>
  <c r="J154" i="15"/>
  <c r="BK138" i="15"/>
  <c r="J113" i="15"/>
  <c r="BK104" i="15"/>
  <c r="BK103" i="15"/>
  <c r="BK98" i="15"/>
  <c r="BK89" i="15"/>
  <c r="J162" i="15"/>
  <c r="J146" i="15"/>
  <c r="J125" i="15"/>
  <c r="J117" i="15"/>
  <c r="BK93" i="15"/>
  <c r="BK134" i="16"/>
  <c r="J126" i="16"/>
  <c r="J122" i="16"/>
  <c r="BK118" i="16"/>
  <c r="J113" i="16"/>
  <c r="BK109" i="16"/>
  <c r="BK104" i="16"/>
  <c r="BK126" i="16"/>
  <c r="BK120" i="16"/>
  <c r="J116" i="16"/>
  <c r="J111" i="16"/>
  <c r="BK107" i="16"/>
  <c r="J102" i="16"/>
  <c r="BK97" i="16"/>
  <c r="J92" i="16"/>
  <c r="J198" i="17"/>
  <c r="J196" i="17"/>
  <c r="BK193" i="17"/>
  <c r="BK191" i="17"/>
  <c r="BK189" i="17"/>
  <c r="J187" i="17"/>
  <c r="BK184" i="17"/>
  <c r="BK181" i="17"/>
  <c r="BK178" i="17"/>
  <c r="BK176" i="17"/>
  <c r="BK175" i="17"/>
  <c r="BK173" i="17"/>
  <c r="BK170" i="17"/>
  <c r="BK168" i="17"/>
  <c r="BK164" i="17"/>
  <c r="BK162" i="17"/>
  <c r="J160" i="17"/>
  <c r="BK158" i="17"/>
  <c r="J156" i="17"/>
  <c r="J154" i="17"/>
  <c r="J152" i="17"/>
  <c r="J150" i="17"/>
  <c r="J148" i="17"/>
  <c r="J146" i="17"/>
  <c r="J144" i="17"/>
  <c r="BK142" i="17"/>
  <c r="BK140" i="17"/>
  <c r="BK138" i="17"/>
  <c r="J135" i="17"/>
  <c r="J133" i="17"/>
  <c r="J131" i="17"/>
  <c r="J129" i="17"/>
  <c r="J128" i="17"/>
  <c r="J122" i="17"/>
  <c r="BK118" i="17"/>
  <c r="J115" i="17"/>
  <c r="BK113" i="17"/>
  <c r="BK110" i="17"/>
  <c r="BK105" i="17"/>
  <c r="J101" i="17"/>
  <c r="BK97" i="17"/>
  <c r="J121" i="17"/>
  <c r="J117" i="17"/>
  <c r="J111" i="17"/>
  <c r="J106" i="17"/>
  <c r="BK100" i="17"/>
  <c r="BK162" i="18"/>
  <c r="BK157" i="18"/>
  <c r="BK152" i="18"/>
  <c r="BK148" i="18"/>
  <c r="BK139" i="18"/>
  <c r="J136" i="18"/>
  <c r="J131" i="18"/>
  <c r="BK127" i="18"/>
  <c r="J125" i="18"/>
  <c r="BK121" i="18"/>
  <c r="J115" i="18"/>
  <c r="J110" i="18"/>
  <c r="BK104" i="18"/>
  <c r="J96" i="18"/>
  <c r="J162" i="18"/>
  <c r="J155" i="18"/>
  <c r="BK151" i="18"/>
  <c r="BK144" i="18"/>
  <c r="J140" i="18"/>
  <c r="BK136" i="18"/>
  <c r="J132" i="18"/>
  <c r="BK128" i="18"/>
  <c r="J124" i="18"/>
  <c r="J120" i="18"/>
  <c r="BK113" i="18"/>
  <c r="BK108" i="18"/>
  <c r="J100" i="18"/>
  <c r="J272" i="19"/>
  <c r="BK254" i="19"/>
  <c r="BK242" i="19"/>
  <c r="J233" i="19"/>
  <c r="BK215" i="19"/>
  <c r="BK186" i="19"/>
  <c r="BK170" i="19"/>
  <c r="J165" i="19"/>
  <c r="J161" i="19"/>
  <c r="BK156" i="19"/>
  <c r="BK152" i="19"/>
  <c r="J149" i="19"/>
  <c r="J144" i="19"/>
  <c r="BK138" i="19"/>
  <c r="BK134" i="19"/>
  <c r="BK131" i="19"/>
  <c r="BK124" i="19"/>
  <c r="BK121" i="19"/>
  <c r="J116" i="19"/>
  <c r="BK109" i="19"/>
  <c r="J108" i="19"/>
  <c r="J103" i="19"/>
  <c r="BK272" i="19"/>
  <c r="BK264" i="19"/>
  <c r="J254" i="19"/>
  <c r="J240" i="19"/>
  <c r="BK227" i="19"/>
  <c r="BK199" i="19"/>
  <c r="BK180" i="19"/>
  <c r="J171" i="19"/>
  <c r="J164" i="19"/>
  <c r="BK159" i="19"/>
  <c r="J156" i="19"/>
  <c r="J154" i="19"/>
  <c r="BK149" i="19"/>
  <c r="J142" i="19"/>
  <c r="J137" i="19"/>
  <c r="BK133" i="19"/>
  <c r="J131" i="19"/>
  <c r="J128" i="19"/>
  <c r="J124" i="19"/>
  <c r="J121" i="19"/>
  <c r="BK116" i="19"/>
  <c r="J109" i="19"/>
  <c r="BK105" i="19"/>
  <c r="J162" i="20"/>
  <c r="J153" i="20"/>
  <c r="J138" i="20"/>
  <c r="J129" i="20"/>
  <c r="BK116" i="20"/>
  <c r="BK105" i="20"/>
  <c r="BK161" i="20"/>
  <c r="BK146" i="20"/>
  <c r="BK138" i="20"/>
  <c r="J116" i="20"/>
  <c r="J102" i="20"/>
  <c r="J303" i="2"/>
  <c r="J288" i="2"/>
  <c r="BK281" i="2"/>
  <c r="J268" i="2"/>
  <c r="BK253" i="2"/>
  <c r="J228" i="2"/>
  <c r="J219" i="2"/>
  <c r="J204" i="2"/>
  <c r="J195" i="2"/>
  <c r="BK187" i="2"/>
  <c r="BK177" i="2"/>
  <c r="BK164" i="2"/>
  <c r="J133" i="2"/>
  <c r="BK125" i="2"/>
  <c r="J97" i="2"/>
  <c r="AS69" i="1"/>
  <c r="BK346" i="3"/>
  <c r="BK338" i="3"/>
  <c r="J310" i="3"/>
  <c r="BK300" i="3"/>
  <c r="J286" i="3"/>
  <c r="J275" i="3"/>
  <c r="J262" i="3"/>
  <c r="J254" i="3"/>
  <c r="J249" i="3"/>
  <c r="J243" i="3"/>
  <c r="BK226" i="3"/>
  <c r="BK208" i="3"/>
  <c r="BK188" i="3"/>
  <c r="BK175" i="3"/>
  <c r="J160" i="3"/>
  <c r="BK143" i="3"/>
  <c r="J125" i="3"/>
  <c r="J406" i="3"/>
  <c r="BK374" i="3"/>
  <c r="BK366" i="3"/>
  <c r="BK350" i="3"/>
  <c r="J343" i="3"/>
  <c r="BK324" i="3"/>
  <c r="J305" i="3"/>
  <c r="J293" i="3"/>
  <c r="BK236" i="3"/>
  <c r="BK231" i="3"/>
  <c r="BK210" i="3"/>
  <c r="BK192" i="3"/>
  <c r="BK180" i="3"/>
  <c r="J171" i="3"/>
  <c r="J143" i="3"/>
  <c r="J127" i="3"/>
  <c r="BK115" i="3"/>
  <c r="J165" i="4"/>
  <c r="BK161" i="4"/>
  <c r="BK157" i="4"/>
  <c r="J155" i="4"/>
  <c r="BK151" i="4"/>
  <c r="BK146" i="4"/>
  <c r="J135" i="4"/>
  <c r="J132" i="4"/>
  <c r="J127" i="4"/>
  <c r="J119" i="4"/>
  <c r="BK114" i="4"/>
  <c r="J108" i="4"/>
  <c r="J103" i="4"/>
  <c r="J93" i="4"/>
  <c r="BK169" i="4"/>
  <c r="BK165" i="4"/>
  <c r="J161" i="4"/>
  <c r="J156" i="4"/>
  <c r="J153" i="4"/>
  <c r="BK148" i="4"/>
  <c r="BK142" i="4"/>
  <c r="BK135" i="4"/>
  <c r="J131" i="4"/>
  <c r="BK127" i="4"/>
  <c r="BK118" i="4"/>
  <c r="J113" i="4"/>
  <c r="BK108" i="4"/>
  <c r="J105" i="4"/>
  <c r="BK93" i="4"/>
  <c r="BK131" i="5"/>
  <c r="J129" i="5"/>
  <c r="J125" i="5"/>
  <c r="J118" i="5"/>
  <c r="J114" i="5"/>
  <c r="J112" i="5"/>
  <c r="BK106" i="5"/>
  <c r="J102" i="5"/>
  <c r="J91" i="5"/>
  <c r="J132" i="5"/>
  <c r="J128" i="5"/>
  <c r="J124" i="5"/>
  <c r="BK119" i="5"/>
  <c r="J113" i="5"/>
  <c r="BK107" i="5"/>
  <c r="J103" i="5"/>
  <c r="BK95" i="5"/>
  <c r="BK761" i="6"/>
  <c r="BK743" i="6"/>
  <c r="J727" i="6"/>
  <c r="J711" i="6"/>
  <c r="BK691" i="6"/>
  <c r="BK683" i="6"/>
  <c r="BK663" i="6"/>
  <c r="BK655" i="6"/>
  <c r="J633" i="6"/>
  <c r="BK617" i="6"/>
  <c r="BK601" i="6"/>
  <c r="J594" i="6"/>
  <c r="J564" i="6"/>
  <c r="BK540" i="6"/>
  <c r="BK517" i="6"/>
  <c r="BK499" i="6"/>
  <c r="BK483" i="6"/>
  <c r="J463" i="6"/>
  <c r="J448" i="6"/>
  <c r="J402" i="6"/>
  <c r="J384" i="6"/>
  <c r="J375" i="6"/>
  <c r="BK361" i="6"/>
  <c r="J341" i="6"/>
  <c r="BK323" i="6"/>
  <c r="BK305" i="6"/>
  <c r="J275" i="6"/>
  <c r="J255" i="6"/>
  <c r="BK238" i="6"/>
  <c r="BK222" i="6"/>
  <c r="BK205" i="6"/>
  <c r="BK189" i="6"/>
  <c r="BK168" i="6"/>
  <c r="BK147" i="6"/>
  <c r="BK135" i="6"/>
  <c r="J115" i="6"/>
  <c r="J785" i="6"/>
  <c r="BK781" i="6"/>
  <c r="J761" i="6"/>
  <c r="J747" i="6"/>
  <c r="BK739" i="6"/>
  <c r="J723" i="6"/>
  <c r="J703" i="6"/>
  <c r="J691" i="6"/>
  <c r="BK671" i="6"/>
  <c r="BK641" i="6"/>
  <c r="J625" i="6"/>
  <c r="J617" i="6"/>
  <c r="J598" i="6"/>
  <c r="J582" i="6"/>
  <c r="J572" i="6"/>
  <c r="BK549" i="6"/>
  <c r="BK530" i="6"/>
  <c r="J507" i="6"/>
  <c r="J491" i="6"/>
  <c r="BK463" i="6"/>
  <c r="BK448" i="6"/>
  <c r="BK420" i="6"/>
  <c r="BK297" i="6"/>
  <c r="BK279" i="6"/>
  <c r="BK255" i="6"/>
  <c r="J238" i="6"/>
  <c r="J226" i="6"/>
  <c r="J205" i="6"/>
  <c r="J189" i="6"/>
  <c r="J168" i="6"/>
  <c r="J139" i="6"/>
  <c r="J123" i="6"/>
  <c r="BK486" i="7"/>
  <c r="J470" i="7"/>
  <c r="BK454" i="7"/>
  <c r="J438" i="7"/>
  <c r="J422" i="7"/>
  <c r="BK406" i="7"/>
  <c r="BK390" i="7"/>
  <c r="BK374" i="7"/>
  <c r="BK358" i="7"/>
  <c r="J341" i="7"/>
  <c r="BK323" i="7"/>
  <c r="J315" i="7"/>
  <c r="BK297" i="7"/>
  <c r="BK274" i="7"/>
  <c r="BK261" i="7"/>
  <c r="BK241" i="7"/>
  <c r="BK220" i="7"/>
  <c r="J212" i="7"/>
  <c r="BK183" i="7"/>
  <c r="BK170" i="7"/>
  <c r="BK153" i="7"/>
  <c r="J136" i="7"/>
  <c r="J104" i="7"/>
  <c r="BK491" i="7"/>
  <c r="BK478" i="7"/>
  <c r="BK462" i="7"/>
  <c r="BK450" i="7"/>
  <c r="J434" i="7"/>
  <c r="J418" i="7"/>
  <c r="BK402" i="7"/>
  <c r="BK386" i="7"/>
  <c r="J370" i="7"/>
  <c r="BK350" i="7"/>
  <c r="J332" i="7"/>
  <c r="BK315" i="7"/>
  <c r="J297" i="7"/>
  <c r="J289" i="7"/>
  <c r="J274" i="7"/>
  <c r="BK257" i="7"/>
  <c r="J241" i="7"/>
  <c r="J220" i="7"/>
  <c r="J183" i="7"/>
  <c r="BK166" i="7"/>
  <c r="BK148" i="7"/>
  <c r="J122" i="7"/>
  <c r="BK104" i="7"/>
  <c r="J155" i="8"/>
  <c r="J150" i="8"/>
  <c r="BK146" i="8"/>
  <c r="BK139" i="8"/>
  <c r="J134" i="8"/>
  <c r="J122" i="8"/>
  <c r="J119" i="8"/>
  <c r="BK115" i="8"/>
  <c r="J111" i="8"/>
  <c r="J107" i="8"/>
  <c r="BK105" i="8"/>
  <c r="BK96" i="8"/>
  <c r="J92" i="8"/>
  <c r="BK157" i="8"/>
  <c r="J153" i="8"/>
  <c r="BK148" i="8"/>
  <c r="J143" i="8"/>
  <c r="J139" i="8"/>
  <c r="BK134" i="8"/>
  <c r="BK128" i="8"/>
  <c r="BK124" i="8"/>
  <c r="J120" i="8"/>
  <c r="J115" i="8"/>
  <c r="BK111" i="8"/>
  <c r="BK107" i="8"/>
  <c r="J105" i="8"/>
  <c r="J102" i="8"/>
  <c r="J93" i="8"/>
  <c r="J208" i="9"/>
  <c r="J200" i="9"/>
  <c r="J187" i="9"/>
  <c r="J170" i="9"/>
  <c r="J160" i="9"/>
  <c r="BK144" i="9"/>
  <c r="BK129" i="9"/>
  <c r="BK123" i="9"/>
  <c r="BK104" i="9"/>
  <c r="BK98" i="9"/>
  <c r="J93" i="9"/>
  <c r="J89" i="9"/>
  <c r="J204" i="9"/>
  <c r="BK187" i="9"/>
  <c r="J174" i="9"/>
  <c r="J161" i="9"/>
  <c r="J148" i="9"/>
  <c r="BK131" i="9"/>
  <c r="J123" i="9"/>
  <c r="J109" i="9"/>
  <c r="J99" i="9"/>
  <c r="BK151" i="10"/>
  <c r="BK146" i="10"/>
  <c r="J125" i="10"/>
  <c r="BK112" i="10"/>
  <c r="BK99" i="10"/>
  <c r="BK94" i="10"/>
  <c r="BK159" i="10"/>
  <c r="J142" i="10"/>
  <c r="BK134" i="10"/>
  <c r="J121" i="10"/>
  <c r="J112" i="10"/>
  <c r="J94" i="10"/>
  <c r="J170" i="11"/>
  <c r="BK154" i="11"/>
  <c r="BK141" i="11"/>
  <c r="J125" i="11"/>
  <c r="J109" i="11"/>
  <c r="J99" i="11"/>
  <c r="BK166" i="11"/>
  <c r="BK162" i="11"/>
  <c r="J141" i="11"/>
  <c r="BK125" i="11"/>
  <c r="BK113" i="11"/>
  <c r="J104" i="11"/>
  <c r="J94" i="11"/>
  <c r="J123" i="12"/>
  <c r="BK107" i="12"/>
  <c r="BK97" i="12"/>
  <c r="J89" i="12"/>
  <c r="J119" i="12"/>
  <c r="J107" i="12"/>
  <c r="BK96" i="12"/>
  <c r="J88" i="12"/>
  <c r="BK234" i="13"/>
  <c r="BK221" i="13"/>
  <c r="BK204" i="13"/>
  <c r="J191" i="13"/>
  <c r="BK175" i="13"/>
  <c r="BK166" i="13"/>
  <c r="J156" i="13"/>
  <c r="J146" i="13"/>
  <c r="BK136" i="13"/>
  <c r="BK130" i="13"/>
  <c r="BK119" i="13"/>
  <c r="J110" i="13"/>
  <c r="J99" i="13"/>
  <c r="BK89" i="13"/>
  <c r="BK242" i="13"/>
  <c r="J238" i="13"/>
  <c r="BK225" i="13"/>
  <c r="BK209" i="13"/>
  <c r="BK191" i="13"/>
  <c r="BK183" i="13"/>
  <c r="J166" i="13"/>
  <c r="BK156" i="13"/>
  <c r="BK146" i="13"/>
  <c r="J136" i="13"/>
  <c r="J120" i="13"/>
  <c r="BK115" i="13"/>
  <c r="J109" i="13"/>
  <c r="J148" i="14"/>
  <c r="BK132" i="14"/>
  <c r="J123" i="14"/>
  <c r="BK111" i="14"/>
  <c r="J89" i="14"/>
  <c r="J140" i="14"/>
  <c r="J124" i="14"/>
  <c r="J119" i="14"/>
  <c r="BK103" i="14"/>
  <c r="J93" i="14"/>
  <c r="BK158" i="15"/>
  <c r="J150" i="15"/>
  <c r="J129" i="15"/>
  <c r="BK117" i="15"/>
  <c r="J108" i="15"/>
  <c r="J103" i="15"/>
  <c r="J98" i="15"/>
  <c r="J88" i="15"/>
  <c r="BK166" i="15"/>
  <c r="BK150" i="15"/>
  <c r="J134" i="15"/>
  <c r="BK113" i="15"/>
  <c r="BK94" i="15"/>
  <c r="BK131" i="16"/>
  <c r="J129" i="16"/>
  <c r="J125" i="16"/>
  <c r="J121" i="16"/>
  <c r="BK115" i="16"/>
  <c r="J110" i="16"/>
  <c r="BK105" i="16"/>
  <c r="BK101" i="16"/>
  <c r="BK121" i="16"/>
  <c r="J115" i="16"/>
  <c r="J108" i="16"/>
  <c r="J104" i="16"/>
  <c r="J101" i="16"/>
  <c r="J96" i="16"/>
  <c r="J199" i="17"/>
  <c r="BK197" i="17"/>
  <c r="BK195" i="17"/>
  <c r="J192" i="17"/>
  <c r="J190" i="17"/>
  <c r="J188" i="17"/>
  <c r="BK186" i="17"/>
  <c r="J184" i="17"/>
  <c r="J181" i="17"/>
  <c r="J178" i="17"/>
  <c r="J176" i="17"/>
  <c r="J174" i="17"/>
  <c r="J172" i="17"/>
  <c r="J168" i="17"/>
  <c r="J164" i="17"/>
  <c r="J162" i="17"/>
  <c r="BK160" i="17"/>
  <c r="J158" i="17"/>
  <c r="BK155" i="17"/>
  <c r="BK153" i="17"/>
  <c r="BK151" i="17"/>
  <c r="BK149" i="17"/>
  <c r="BK146" i="17"/>
  <c r="BK144" i="17"/>
  <c r="BK143" i="17"/>
  <c r="J141" i="17"/>
  <c r="J139" i="17"/>
  <c r="BK136" i="17"/>
  <c r="BK134" i="17"/>
  <c r="J132" i="17"/>
  <c r="BK130" i="17"/>
  <c r="BK128" i="17"/>
  <c r="J124" i="17"/>
  <c r="BK121" i="17"/>
  <c r="BK117" i="17"/>
  <c r="J113" i="17"/>
  <c r="J109" i="17"/>
  <c r="J104" i="17"/>
  <c r="J100" i="17"/>
  <c r="BK124" i="17"/>
  <c r="J120" i="17"/>
  <c r="J116" i="17"/>
  <c r="J112" i="17"/>
  <c r="J110" i="17"/>
  <c r="J105" i="17"/>
  <c r="BK101" i="17"/>
  <c r="J97" i="17"/>
  <c r="BK158" i="18"/>
  <c r="BK154" i="18"/>
  <c r="BK149" i="18"/>
  <c r="J144" i="18"/>
  <c r="BK143" i="18"/>
  <c r="BK140" i="18"/>
  <c r="BK135" i="18"/>
  <c r="BK132" i="18"/>
  <c r="J128" i="18"/>
  <c r="BK124" i="18"/>
  <c r="BK120" i="18"/>
  <c r="BK114" i="18"/>
  <c r="J107" i="18"/>
  <c r="J102" i="18"/>
  <c r="BK94" i="18"/>
  <c r="J158" i="18"/>
  <c r="J154" i="18"/>
  <c r="J148" i="18"/>
  <c r="BK145" i="18"/>
  <c r="J141" i="18"/>
  <c r="J137" i="18"/>
  <c r="J133" i="18"/>
  <c r="BK129" i="18"/>
  <c r="BK125" i="18"/>
  <c r="J121" i="18"/>
  <c r="BK115" i="18"/>
  <c r="BK111" i="18"/>
  <c r="J106" i="18"/>
  <c r="J98" i="18"/>
  <c r="BK276" i="19"/>
  <c r="BK261" i="19"/>
  <c r="BK244" i="19"/>
  <c r="J236" i="19"/>
  <c r="BK223" i="19"/>
  <c r="J191" i="19"/>
  <c r="J182" i="19"/>
  <c r="J173" i="19"/>
  <c r="BK171" i="19"/>
  <c r="BK168" i="19"/>
  <c r="J162" i="19"/>
  <c r="BK157" i="19"/>
  <c r="J153" i="19"/>
  <c r="BK148" i="19"/>
  <c r="J143" i="19"/>
  <c r="BK137" i="19"/>
  <c r="J135" i="19"/>
  <c r="BK128" i="19"/>
  <c r="J127" i="19"/>
  <c r="BK122" i="19"/>
  <c r="J117" i="19"/>
  <c r="J112" i="19"/>
  <c r="BK107" i="19"/>
  <c r="BK268" i="19"/>
  <c r="J259" i="19"/>
  <c r="J244" i="19"/>
  <c r="BK231" i="19"/>
  <c r="BK208" i="19"/>
  <c r="BK182" i="19"/>
  <c r="J176" i="19"/>
  <c r="BK172" i="19"/>
  <c r="J168" i="19"/>
  <c r="BK165" i="19"/>
  <c r="BK161" i="19"/>
  <c r="BK153" i="19"/>
  <c r="J150" i="19"/>
  <c r="J146" i="19"/>
  <c r="BK140" i="19"/>
  <c r="J136" i="19"/>
  <c r="J132" i="19"/>
  <c r="J129" i="19"/>
  <c r="BK123" i="19"/>
  <c r="BK117" i="19"/>
  <c r="BK112" i="19"/>
  <c r="BK108" i="19"/>
  <c r="BK102" i="19"/>
  <c r="BK159" i="20"/>
  <c r="BK149" i="20"/>
  <c r="J135" i="20"/>
  <c r="BK121" i="20"/>
  <c r="BK114" i="20"/>
  <c r="J108" i="20"/>
  <c r="BK98" i="20"/>
  <c r="J159" i="20"/>
  <c r="J149" i="20"/>
  <c r="BK119" i="20"/>
  <c r="BK108" i="20"/>
  <c r="P291" i="2" l="1"/>
  <c r="P290" i="2"/>
  <c r="R291" i="2"/>
  <c r="R290" i="2" s="1"/>
  <c r="T291" i="2"/>
  <c r="T290" i="2" s="1"/>
  <c r="P211" i="7"/>
  <c r="R211" i="7"/>
  <c r="T211" i="7"/>
  <c r="P159" i="6"/>
  <c r="R159" i="6"/>
  <c r="T159" i="6"/>
  <c r="P96" i="2"/>
  <c r="R96" i="2"/>
  <c r="BK203" i="2"/>
  <c r="J203" i="2" s="1"/>
  <c r="J66" i="2" s="1"/>
  <c r="T203" i="2"/>
  <c r="P227" i="2"/>
  <c r="P226" i="2" s="1"/>
  <c r="R227" i="2"/>
  <c r="R226" i="2"/>
  <c r="BK280" i="2"/>
  <c r="J280" i="2"/>
  <c r="J69" i="2" s="1"/>
  <c r="R280" i="2"/>
  <c r="BK155" i="3"/>
  <c r="J155" i="3" s="1"/>
  <c r="J66" i="3" s="1"/>
  <c r="R155" i="3"/>
  <c r="R106" i="3" s="1"/>
  <c r="BK179" i="3"/>
  <c r="J179" i="3"/>
  <c r="J67" i="3"/>
  <c r="T179" i="3"/>
  <c r="BK195" i="3"/>
  <c r="J195" i="3" s="1"/>
  <c r="J69" i="3" s="1"/>
  <c r="T195" i="3"/>
  <c r="T187" i="3" s="1"/>
  <c r="T105" i="3" s="1"/>
  <c r="P239" i="3"/>
  <c r="R239" i="3"/>
  <c r="BK261" i="3"/>
  <c r="J261" i="3" s="1"/>
  <c r="J75" i="3" s="1"/>
  <c r="R261" i="3"/>
  <c r="BK292" i="3"/>
  <c r="J292" i="3"/>
  <c r="J76" i="3" s="1"/>
  <c r="R292" i="3"/>
  <c r="BK299" i="3"/>
  <c r="J299" i="3" s="1"/>
  <c r="J77" i="3" s="1"/>
  <c r="T299" i="3"/>
  <c r="BK329" i="3"/>
  <c r="J329" i="3" s="1"/>
  <c r="J78" i="3" s="1"/>
  <c r="R329" i="3"/>
  <c r="BK345" i="3"/>
  <c r="J345" i="3"/>
  <c r="J79" i="3" s="1"/>
  <c r="R345" i="3"/>
  <c r="BK356" i="3"/>
  <c r="J356" i="3" s="1"/>
  <c r="J80" i="3" s="1"/>
  <c r="R356" i="3"/>
  <c r="BK368" i="3"/>
  <c r="J368" i="3" s="1"/>
  <c r="J81" i="3" s="1"/>
  <c r="R368" i="3"/>
  <c r="BK373" i="3"/>
  <c r="J373" i="3"/>
  <c r="J82" i="3" s="1"/>
  <c r="R373" i="3"/>
  <c r="BK92" i="4"/>
  <c r="J92" i="4" s="1"/>
  <c r="J64" i="4" s="1"/>
  <c r="R92" i="4"/>
  <c r="BK102" i="4"/>
  <c r="J102" i="4" s="1"/>
  <c r="J65" i="4" s="1"/>
  <c r="T102" i="4"/>
  <c r="BK139" i="4"/>
  <c r="J139" i="4"/>
  <c r="J67" i="4" s="1"/>
  <c r="T139" i="4"/>
  <c r="P171" i="4"/>
  <c r="T171" i="4"/>
  <c r="BK90" i="5"/>
  <c r="J90" i="5" s="1"/>
  <c r="J64" i="5" s="1"/>
  <c r="R90" i="5"/>
  <c r="BK99" i="5"/>
  <c r="J99" i="5"/>
  <c r="J65" i="5"/>
  <c r="T99" i="5"/>
  <c r="P116" i="5"/>
  <c r="R116" i="5"/>
  <c r="BK110" i="6"/>
  <c r="J110" i="6" s="1"/>
  <c r="J64" i="6" s="1"/>
  <c r="T110" i="6"/>
  <c r="P172" i="6"/>
  <c r="T172" i="6"/>
  <c r="P213" i="6"/>
  <c r="R213" i="6"/>
  <c r="BK254" i="6"/>
  <c r="J254" i="6"/>
  <c r="J68" i="6" s="1"/>
  <c r="R254" i="6"/>
  <c r="BK283" i="6"/>
  <c r="J283" i="6" s="1"/>
  <c r="J69" i="6" s="1"/>
  <c r="R283" i="6"/>
  <c r="BK296" i="6"/>
  <c r="J296" i="6" s="1"/>
  <c r="J70" i="6" s="1"/>
  <c r="R296" i="6"/>
  <c r="P322" i="6"/>
  <c r="T322" i="6"/>
  <c r="P340" i="6"/>
  <c r="T340" i="6"/>
  <c r="P365" i="6"/>
  <c r="T365" i="6"/>
  <c r="BK379" i="6"/>
  <c r="J379" i="6" s="1"/>
  <c r="J77" i="6" s="1"/>
  <c r="R379" i="6"/>
  <c r="BK388" i="6"/>
  <c r="J388" i="6"/>
  <c r="J78" i="6"/>
  <c r="R388" i="6"/>
  <c r="BK401" i="6"/>
  <c r="J401" i="6"/>
  <c r="J79" i="6"/>
  <c r="T401" i="6"/>
  <c r="P462" i="6"/>
  <c r="R462" i="6"/>
  <c r="BK525" i="6"/>
  <c r="J525" i="6" s="1"/>
  <c r="J81" i="6" s="1"/>
  <c r="P525" i="6"/>
  <c r="T525" i="6"/>
  <c r="R555" i="6"/>
  <c r="BK571" i="6"/>
  <c r="J571" i="6"/>
  <c r="J87" i="6"/>
  <c r="R571" i="6"/>
  <c r="BK103" i="7"/>
  <c r="J103" i="7" s="1"/>
  <c r="J64" i="7" s="1"/>
  <c r="R103" i="7"/>
  <c r="P135" i="7"/>
  <c r="R135" i="7"/>
  <c r="BK152" i="7"/>
  <c r="J152" i="7"/>
  <c r="J67" i="7" s="1"/>
  <c r="R152" i="7"/>
  <c r="P161" i="7"/>
  <c r="R161" i="7"/>
  <c r="BK178" i="7"/>
  <c r="J178" i="7" s="1"/>
  <c r="J69" i="7" s="1"/>
  <c r="R178" i="7"/>
  <c r="P228" i="7"/>
  <c r="T228" i="7"/>
  <c r="P273" i="7"/>
  <c r="T273" i="7"/>
  <c r="P340" i="7"/>
  <c r="T340" i="7"/>
  <c r="P349" i="7"/>
  <c r="R349" i="7"/>
  <c r="P90" i="8"/>
  <c r="T90" i="8"/>
  <c r="P101" i="8"/>
  <c r="R101" i="8"/>
  <c r="BK126" i="8"/>
  <c r="J126" i="8"/>
  <c r="J66" i="8"/>
  <c r="T126" i="8"/>
  <c r="P145" i="8"/>
  <c r="T145" i="8"/>
  <c r="P87" i="9"/>
  <c r="P86" i="9" s="1"/>
  <c r="AU70" i="1" s="1"/>
  <c r="R87" i="9"/>
  <c r="R86" i="9" s="1"/>
  <c r="BK87" i="10"/>
  <c r="J87" i="10" s="1"/>
  <c r="J64" i="10" s="1"/>
  <c r="R87" i="10"/>
  <c r="R86" i="10"/>
  <c r="P87" i="11"/>
  <c r="P86" i="11"/>
  <c r="AU72" i="1"/>
  <c r="R87" i="11"/>
  <c r="R86" i="11"/>
  <c r="BK87" i="12"/>
  <c r="J87" i="12" s="1"/>
  <c r="J64" i="12" s="1"/>
  <c r="R87" i="12"/>
  <c r="R86" i="12"/>
  <c r="P87" i="13"/>
  <c r="P86" i="13"/>
  <c r="AU74" i="1" s="1"/>
  <c r="T87" i="13"/>
  <c r="T86" i="13"/>
  <c r="P87" i="14"/>
  <c r="P86" i="14" s="1"/>
  <c r="AU75" i="1" s="1"/>
  <c r="R87" i="14"/>
  <c r="R86" i="14" s="1"/>
  <c r="P87" i="15"/>
  <c r="P86" i="15"/>
  <c r="AU76" i="1"/>
  <c r="R87" i="15"/>
  <c r="R86" i="15" s="1"/>
  <c r="BK91" i="16"/>
  <c r="J91" i="16"/>
  <c r="J64" i="16" s="1"/>
  <c r="R91" i="16"/>
  <c r="P95" i="16"/>
  <c r="R95" i="16"/>
  <c r="BK100" i="16"/>
  <c r="J100" i="16"/>
  <c r="J66" i="16"/>
  <c r="R100" i="16"/>
  <c r="BK114" i="16"/>
  <c r="J114" i="16" s="1"/>
  <c r="J67" i="16" s="1"/>
  <c r="R114" i="16"/>
  <c r="P123" i="16"/>
  <c r="T123" i="16"/>
  <c r="P96" i="17"/>
  <c r="T96" i="17"/>
  <c r="P107" i="17"/>
  <c r="T107" i="17"/>
  <c r="P127" i="17"/>
  <c r="T127" i="17"/>
  <c r="P159" i="17"/>
  <c r="R159" i="17"/>
  <c r="P167" i="17"/>
  <c r="R167" i="17"/>
  <c r="BK171" i="17"/>
  <c r="J171" i="17" s="1"/>
  <c r="J70" i="17" s="1"/>
  <c r="R171" i="17"/>
  <c r="BK182" i="17"/>
  <c r="J182" i="17"/>
  <c r="J72" i="17"/>
  <c r="R182" i="17"/>
  <c r="BK194" i="17"/>
  <c r="J194" i="17" s="1"/>
  <c r="J73" i="17" s="1"/>
  <c r="T194" i="17"/>
  <c r="BK91" i="18"/>
  <c r="J91" i="18" s="1"/>
  <c r="J64" i="18" s="1"/>
  <c r="R91" i="18"/>
  <c r="P109" i="18"/>
  <c r="T109" i="18"/>
  <c r="P112" i="18"/>
  <c r="R112" i="18"/>
  <c r="P147" i="18"/>
  <c r="R147" i="18"/>
  <c r="P153" i="18"/>
  <c r="R153" i="18"/>
  <c r="BK101" i="19"/>
  <c r="J101" i="19" s="1"/>
  <c r="J64" i="19" s="1"/>
  <c r="R101" i="19"/>
  <c r="BK106" i="19"/>
  <c r="J106" i="19"/>
  <c r="J65" i="19"/>
  <c r="R106" i="19"/>
  <c r="BK111" i="19"/>
  <c r="J111" i="19" s="1"/>
  <c r="J66" i="19" s="1"/>
  <c r="R111" i="19"/>
  <c r="P115" i="19"/>
  <c r="T115" i="19"/>
  <c r="BK119" i="19"/>
  <c r="J119" i="19" s="1"/>
  <c r="J68" i="19" s="1"/>
  <c r="T119" i="19"/>
  <c r="P141" i="19"/>
  <c r="T141" i="19"/>
  <c r="P145" i="19"/>
  <c r="R145" i="19"/>
  <c r="BK160" i="19"/>
  <c r="J160" i="19"/>
  <c r="J71" i="19" s="1"/>
  <c r="R160" i="19"/>
  <c r="BK166" i="19"/>
  <c r="J166" i="19" s="1"/>
  <c r="J72" i="19" s="1"/>
  <c r="R166" i="19"/>
  <c r="BK175" i="19"/>
  <c r="J175" i="19"/>
  <c r="J74" i="19"/>
  <c r="R175" i="19"/>
  <c r="BK235" i="19"/>
  <c r="J235" i="19"/>
  <c r="J75" i="19" s="1"/>
  <c r="R235" i="19"/>
  <c r="BK246" i="19"/>
  <c r="J246" i="19" s="1"/>
  <c r="J76" i="19" s="1"/>
  <c r="R246" i="19"/>
  <c r="BK258" i="19"/>
  <c r="J258" i="19"/>
  <c r="J77" i="19"/>
  <c r="R258" i="19"/>
  <c r="P94" i="20"/>
  <c r="R94" i="20"/>
  <c r="BK120" i="20"/>
  <c r="J120" i="20" s="1"/>
  <c r="J67" i="20" s="1"/>
  <c r="R120" i="20"/>
  <c r="BK131" i="20"/>
  <c r="J131" i="20"/>
  <c r="J68" i="20"/>
  <c r="P131" i="20"/>
  <c r="T131" i="20"/>
  <c r="R140" i="20"/>
  <c r="BK148" i="20"/>
  <c r="J148" i="20"/>
  <c r="J70" i="20" s="1"/>
  <c r="R148" i="20"/>
  <c r="BK96" i="2"/>
  <c r="J96" i="2" s="1"/>
  <c r="J65" i="2" s="1"/>
  <c r="T96" i="2"/>
  <c r="P203" i="2"/>
  <c r="R203" i="2"/>
  <c r="BK227" i="2"/>
  <c r="J227" i="2" s="1"/>
  <c r="J68" i="2" s="1"/>
  <c r="T227" i="2"/>
  <c r="T226" i="2" s="1"/>
  <c r="P280" i="2"/>
  <c r="T280" i="2"/>
  <c r="P155" i="3"/>
  <c r="P106" i="3"/>
  <c r="T155" i="3"/>
  <c r="T106" i="3"/>
  <c r="P179" i="3"/>
  <c r="R179" i="3"/>
  <c r="P195" i="3"/>
  <c r="P187" i="3"/>
  <c r="R195" i="3"/>
  <c r="R187" i="3" s="1"/>
  <c r="BK239" i="3"/>
  <c r="J239" i="3" s="1"/>
  <c r="J74" i="3" s="1"/>
  <c r="T239" i="3"/>
  <c r="P261" i="3"/>
  <c r="T261" i="3"/>
  <c r="P292" i="3"/>
  <c r="T292" i="3"/>
  <c r="P299" i="3"/>
  <c r="R299" i="3"/>
  <c r="P329" i="3"/>
  <c r="T329" i="3"/>
  <c r="P345" i="3"/>
  <c r="T345" i="3"/>
  <c r="P356" i="3"/>
  <c r="T356" i="3"/>
  <c r="P368" i="3"/>
  <c r="T368" i="3"/>
  <c r="P373" i="3"/>
  <c r="T373" i="3"/>
  <c r="P92" i="4"/>
  <c r="T92" i="4"/>
  <c r="T91" i="4" s="1"/>
  <c r="P102" i="4"/>
  <c r="R102" i="4"/>
  <c r="P139" i="4"/>
  <c r="R139" i="4"/>
  <c r="BK171" i="4"/>
  <c r="J171" i="4"/>
  <c r="J69" i="4"/>
  <c r="R171" i="4"/>
  <c r="P90" i="5"/>
  <c r="T90" i="5"/>
  <c r="P99" i="5"/>
  <c r="R99" i="5"/>
  <c r="BK116" i="5"/>
  <c r="J116" i="5"/>
  <c r="J66" i="5" s="1"/>
  <c r="T116" i="5"/>
  <c r="P110" i="6"/>
  <c r="R110" i="6"/>
  <c r="BK172" i="6"/>
  <c r="J172" i="6"/>
  <c r="J66" i="6" s="1"/>
  <c r="R172" i="6"/>
  <c r="BK213" i="6"/>
  <c r="J213" i="6" s="1"/>
  <c r="J67" i="6" s="1"/>
  <c r="T213" i="6"/>
  <c r="P254" i="6"/>
  <c r="T254" i="6"/>
  <c r="P283" i="6"/>
  <c r="T283" i="6"/>
  <c r="P296" i="6"/>
  <c r="T296" i="6"/>
  <c r="BK322" i="6"/>
  <c r="J322" i="6"/>
  <c r="J72" i="6"/>
  <c r="R322" i="6"/>
  <c r="BK340" i="6"/>
  <c r="J340" i="6"/>
  <c r="J74" i="6" s="1"/>
  <c r="R340" i="6"/>
  <c r="BK365" i="6"/>
  <c r="J365" i="6"/>
  <c r="J75" i="6"/>
  <c r="R365" i="6"/>
  <c r="P379" i="6"/>
  <c r="T379" i="6"/>
  <c r="P388" i="6"/>
  <c r="T388" i="6"/>
  <c r="P401" i="6"/>
  <c r="R401" i="6"/>
  <c r="BK462" i="6"/>
  <c r="J462" i="6" s="1"/>
  <c r="J80" i="6" s="1"/>
  <c r="T462" i="6"/>
  <c r="R525" i="6"/>
  <c r="BK555" i="6"/>
  <c r="J555" i="6" s="1"/>
  <c r="J86" i="6" s="1"/>
  <c r="P555" i="6"/>
  <c r="T555" i="6"/>
  <c r="P571" i="6"/>
  <c r="T571" i="6"/>
  <c r="P103" i="7"/>
  <c r="T103" i="7"/>
  <c r="BK135" i="7"/>
  <c r="J135" i="7"/>
  <c r="J66" i="7"/>
  <c r="T135" i="7"/>
  <c r="P152" i="7"/>
  <c r="T152" i="7"/>
  <c r="BK161" i="7"/>
  <c r="J161" i="7" s="1"/>
  <c r="J68" i="7" s="1"/>
  <c r="T161" i="7"/>
  <c r="P178" i="7"/>
  <c r="T178" i="7"/>
  <c r="BK228" i="7"/>
  <c r="J228" i="7"/>
  <c r="J75" i="7"/>
  <c r="R228" i="7"/>
  <c r="BK273" i="7"/>
  <c r="J273" i="7"/>
  <c r="J76" i="7"/>
  <c r="R273" i="7"/>
  <c r="BK340" i="7"/>
  <c r="J340" i="7"/>
  <c r="J79" i="7" s="1"/>
  <c r="R340" i="7"/>
  <c r="BK349" i="7"/>
  <c r="J349" i="7"/>
  <c r="J80" i="7"/>
  <c r="T349" i="7"/>
  <c r="BK90" i="8"/>
  <c r="J90" i="8"/>
  <c r="J64" i="8"/>
  <c r="R90" i="8"/>
  <c r="BK101" i="8"/>
  <c r="J101" i="8"/>
  <c r="J65" i="8" s="1"/>
  <c r="T101" i="8"/>
  <c r="P126" i="8"/>
  <c r="R126" i="8"/>
  <c r="BK145" i="8"/>
  <c r="J145" i="8"/>
  <c r="J67" i="8" s="1"/>
  <c r="R145" i="8"/>
  <c r="BK87" i="9"/>
  <c r="J87" i="9" s="1"/>
  <c r="J64" i="9" s="1"/>
  <c r="T87" i="9"/>
  <c r="T86" i="9" s="1"/>
  <c r="P87" i="10"/>
  <c r="P86" i="10"/>
  <c r="AU71" i="1"/>
  <c r="T87" i="10"/>
  <c r="T86" i="10"/>
  <c r="BK87" i="11"/>
  <c r="J87" i="11"/>
  <c r="J64" i="11"/>
  <c r="T87" i="11"/>
  <c r="T86" i="11"/>
  <c r="P87" i="12"/>
  <c r="P86" i="12" s="1"/>
  <c r="AU73" i="1" s="1"/>
  <c r="T87" i="12"/>
  <c r="T86" i="12"/>
  <c r="BK87" i="13"/>
  <c r="BK86" i="13" s="1"/>
  <c r="J86" i="13" s="1"/>
  <c r="J63" i="13" s="1"/>
  <c r="J87" i="13"/>
  <c r="J64" i="13" s="1"/>
  <c r="R87" i="13"/>
  <c r="R86" i="13"/>
  <c r="BK87" i="14"/>
  <c r="J87" i="14"/>
  <c r="J64" i="14"/>
  <c r="T87" i="14"/>
  <c r="T86" i="14"/>
  <c r="BK87" i="15"/>
  <c r="J87" i="15"/>
  <c r="J64" i="15"/>
  <c r="T87" i="15"/>
  <c r="T86" i="15" s="1"/>
  <c r="P91" i="16"/>
  <c r="T91" i="16"/>
  <c r="BK95" i="16"/>
  <c r="J95" i="16"/>
  <c r="J65" i="16"/>
  <c r="T95" i="16"/>
  <c r="P100" i="16"/>
  <c r="T100" i="16"/>
  <c r="P114" i="16"/>
  <c r="T114" i="16"/>
  <c r="BK123" i="16"/>
  <c r="J123" i="16" s="1"/>
  <c r="J68" i="16" s="1"/>
  <c r="R123" i="16"/>
  <c r="BK96" i="17"/>
  <c r="J96" i="17" s="1"/>
  <c r="J64" i="17" s="1"/>
  <c r="R96" i="17"/>
  <c r="BK107" i="17"/>
  <c r="J107" i="17"/>
  <c r="J65" i="17"/>
  <c r="R107" i="17"/>
  <c r="BK127" i="17"/>
  <c r="J127" i="17" s="1"/>
  <c r="J66" i="17" s="1"/>
  <c r="R127" i="17"/>
  <c r="BK159" i="17"/>
  <c r="J159" i="17" s="1"/>
  <c r="J67" i="17" s="1"/>
  <c r="T159" i="17"/>
  <c r="BK167" i="17"/>
  <c r="J167" i="17"/>
  <c r="J69" i="17"/>
  <c r="T167" i="17"/>
  <c r="P171" i="17"/>
  <c r="T171" i="17"/>
  <c r="P182" i="17"/>
  <c r="T182" i="17"/>
  <c r="P194" i="17"/>
  <c r="R194" i="17"/>
  <c r="P91" i="18"/>
  <c r="P90" i="18" s="1"/>
  <c r="AU82" i="1" s="1"/>
  <c r="AU81" i="1" s="1"/>
  <c r="T91" i="18"/>
  <c r="BK109" i="18"/>
  <c r="J109" i="18"/>
  <c r="J65" i="18"/>
  <c r="R109" i="18"/>
  <c r="BK112" i="18"/>
  <c r="J112" i="18"/>
  <c r="J66" i="18" s="1"/>
  <c r="T112" i="18"/>
  <c r="BK147" i="18"/>
  <c r="J147" i="18" s="1"/>
  <c r="J67" i="18" s="1"/>
  <c r="T147" i="18"/>
  <c r="BK153" i="18"/>
  <c r="J153" i="18"/>
  <c r="J68" i="18"/>
  <c r="T153" i="18"/>
  <c r="P101" i="19"/>
  <c r="T101" i="19"/>
  <c r="P106" i="19"/>
  <c r="T106" i="19"/>
  <c r="P111" i="19"/>
  <c r="T111" i="19"/>
  <c r="BK115" i="19"/>
  <c r="J115" i="19"/>
  <c r="J67" i="19"/>
  <c r="R115" i="19"/>
  <c r="P119" i="19"/>
  <c r="R119" i="19"/>
  <c r="BK141" i="19"/>
  <c r="J141" i="19"/>
  <c r="J69" i="19" s="1"/>
  <c r="R141" i="19"/>
  <c r="BK145" i="19"/>
  <c r="J145" i="19" s="1"/>
  <c r="J70" i="19" s="1"/>
  <c r="T145" i="19"/>
  <c r="P160" i="19"/>
  <c r="T160" i="19"/>
  <c r="P166" i="19"/>
  <c r="T166" i="19"/>
  <c r="P175" i="19"/>
  <c r="T175" i="19"/>
  <c r="P235" i="19"/>
  <c r="T235" i="19"/>
  <c r="P246" i="19"/>
  <c r="T246" i="19"/>
  <c r="P258" i="19"/>
  <c r="T258" i="19"/>
  <c r="BK94" i="20"/>
  <c r="J94" i="20"/>
  <c r="J65" i="20"/>
  <c r="T94" i="20"/>
  <c r="P120" i="20"/>
  <c r="T120" i="20"/>
  <c r="R131" i="20"/>
  <c r="BK140" i="20"/>
  <c r="J140" i="20"/>
  <c r="J69" i="20" s="1"/>
  <c r="P140" i="20"/>
  <c r="T140" i="20"/>
  <c r="P148" i="20"/>
  <c r="T148" i="20"/>
  <c r="BK287" i="2"/>
  <c r="J287" i="2" s="1"/>
  <c r="J70" i="2" s="1"/>
  <c r="BK317" i="6"/>
  <c r="J317" i="6" s="1"/>
  <c r="J71" i="6" s="1"/>
  <c r="BK539" i="6"/>
  <c r="J539" i="6" s="1"/>
  <c r="J83" i="6" s="1"/>
  <c r="BK544" i="6"/>
  <c r="J544" i="6"/>
  <c r="J84" i="6"/>
  <c r="BK548" i="6"/>
  <c r="J548" i="6" s="1"/>
  <c r="J85" i="6" s="1"/>
  <c r="BK126" i="7"/>
  <c r="J126" i="7" s="1"/>
  <c r="J65" i="7" s="1"/>
  <c r="BK187" i="7"/>
  <c r="J187" i="7" s="1"/>
  <c r="J70" i="7" s="1"/>
  <c r="BK192" i="7"/>
  <c r="J192" i="7"/>
  <c r="J71" i="7"/>
  <c r="BK204" i="7"/>
  <c r="J204" i="7" s="1"/>
  <c r="J73" i="7" s="1"/>
  <c r="BK180" i="17"/>
  <c r="J180" i="17" s="1"/>
  <c r="J71" i="17" s="1"/>
  <c r="BK275" i="19"/>
  <c r="J275" i="19" s="1"/>
  <c r="J78" i="19" s="1"/>
  <c r="BK291" i="2"/>
  <c r="J291" i="2"/>
  <c r="J72" i="2"/>
  <c r="BK106" i="3"/>
  <c r="J106" i="3" s="1"/>
  <c r="J65" i="3" s="1"/>
  <c r="BK230" i="3"/>
  <c r="J230" i="3" s="1"/>
  <c r="J71" i="3" s="1"/>
  <c r="BK235" i="3"/>
  <c r="J235" i="3"/>
  <c r="J72" i="3"/>
  <c r="BK136" i="4"/>
  <c r="J136" i="4" s="1"/>
  <c r="J66" i="4" s="1"/>
  <c r="BK168" i="4"/>
  <c r="J168" i="4" s="1"/>
  <c r="J68" i="4" s="1"/>
  <c r="BK134" i="5"/>
  <c r="J134" i="5" s="1"/>
  <c r="J67" i="5" s="1"/>
  <c r="BK159" i="6"/>
  <c r="J159" i="6"/>
  <c r="J65" i="6"/>
  <c r="BK335" i="6"/>
  <c r="J335" i="6" s="1"/>
  <c r="J73" i="6" s="1"/>
  <c r="BK374" i="6"/>
  <c r="J374" i="6" s="1"/>
  <c r="J76" i="6" s="1"/>
  <c r="BK534" i="6"/>
  <c r="J534" i="6" s="1"/>
  <c r="J82" i="6" s="1"/>
  <c r="BK199" i="7"/>
  <c r="J199" i="7"/>
  <c r="J72" i="7"/>
  <c r="BK211" i="7"/>
  <c r="J211" i="7" s="1"/>
  <c r="J74" i="7" s="1"/>
  <c r="BK331" i="7"/>
  <c r="J331" i="7" s="1"/>
  <c r="J77" i="7" s="1"/>
  <c r="BK336" i="7"/>
  <c r="J336" i="7" s="1"/>
  <c r="J78" i="7" s="1"/>
  <c r="BK118" i="20"/>
  <c r="J118" i="20"/>
  <c r="J66" i="20"/>
  <c r="E50" i="20"/>
  <c r="J56" i="20"/>
  <c r="J59" i="20"/>
  <c r="F89" i="20"/>
  <c r="BE105" i="20"/>
  <c r="BE116" i="20"/>
  <c r="BE119" i="20"/>
  <c r="BE141" i="20"/>
  <c r="BE146" i="20"/>
  <c r="BE156" i="20"/>
  <c r="BE159" i="20"/>
  <c r="BE162" i="20"/>
  <c r="BE95" i="20"/>
  <c r="BE98" i="20"/>
  <c r="BE102" i="20"/>
  <c r="BE108" i="20"/>
  <c r="BE111" i="20"/>
  <c r="BE114" i="20"/>
  <c r="BE121" i="20"/>
  <c r="BE129" i="20"/>
  <c r="BE132" i="20"/>
  <c r="BE135" i="20"/>
  <c r="BE138" i="20"/>
  <c r="BE149" i="20"/>
  <c r="BE153" i="20"/>
  <c r="BE157" i="20"/>
  <c r="BE161" i="20"/>
  <c r="E50" i="19"/>
  <c r="J94" i="19"/>
  <c r="J97" i="19"/>
  <c r="BE102" i="19"/>
  <c r="BE103" i="19"/>
  <c r="BE104" i="19"/>
  <c r="BE105" i="19"/>
  <c r="BE109" i="19"/>
  <c r="BE110" i="19"/>
  <c r="BE112" i="19"/>
  <c r="BE114" i="19"/>
  <c r="BE116" i="19"/>
  <c r="BE118" i="19"/>
  <c r="BE120" i="19"/>
  <c r="BE122" i="19"/>
  <c r="BE123" i="19"/>
  <c r="BE124" i="19"/>
  <c r="BE125" i="19"/>
  <c r="BE126" i="19"/>
  <c r="BE127" i="19"/>
  <c r="BE128" i="19"/>
  <c r="BE129" i="19"/>
  <c r="BE132" i="19"/>
  <c r="BE133" i="19"/>
  <c r="BE135" i="19"/>
  <c r="BE138" i="19"/>
  <c r="BE139" i="19"/>
  <c r="BE140" i="19"/>
  <c r="BE142" i="19"/>
  <c r="BE143" i="19"/>
  <c r="BE146" i="19"/>
  <c r="BE150" i="19"/>
  <c r="BE151" i="19"/>
  <c r="BE154" i="19"/>
  <c r="BE157" i="19"/>
  <c r="BE159" i="19"/>
  <c r="BE161" i="19"/>
  <c r="BE162" i="19"/>
  <c r="BE164" i="19"/>
  <c r="BE165" i="19"/>
  <c r="BE170" i="19"/>
  <c r="BE172" i="19"/>
  <c r="BE173" i="19"/>
  <c r="BE176" i="19"/>
  <c r="BE180" i="19"/>
  <c r="BE191" i="19"/>
  <c r="BE199" i="19"/>
  <c r="BE223" i="19"/>
  <c r="BE227" i="19"/>
  <c r="BE233" i="19"/>
  <c r="BE236" i="19"/>
  <c r="BE240" i="19"/>
  <c r="BE242" i="19"/>
  <c r="BE244" i="19"/>
  <c r="BE247" i="19"/>
  <c r="BE251" i="19"/>
  <c r="BE259" i="19"/>
  <c r="BE261" i="19"/>
  <c r="BE264" i="19"/>
  <c r="BE268" i="19"/>
  <c r="F59" i="19"/>
  <c r="BE107" i="19"/>
  <c r="BE108" i="19"/>
  <c r="BE113" i="19"/>
  <c r="BE117" i="19"/>
  <c r="BE121" i="19"/>
  <c r="BE130" i="19"/>
  <c r="BE131" i="19"/>
  <c r="BE134" i="19"/>
  <c r="BE136" i="19"/>
  <c r="BE137" i="19"/>
  <c r="BE144" i="19"/>
  <c r="BE147" i="19"/>
  <c r="BE148" i="19"/>
  <c r="BE149" i="19"/>
  <c r="BE152" i="19"/>
  <c r="BE153" i="19"/>
  <c r="BE155" i="19"/>
  <c r="BE156" i="19"/>
  <c r="BE158" i="19"/>
  <c r="BE163" i="19"/>
  <c r="BE167" i="19"/>
  <c r="BE168" i="19"/>
  <c r="BE169" i="19"/>
  <c r="BE171" i="19"/>
  <c r="BE182" i="19"/>
  <c r="BE186" i="19"/>
  <c r="BE208" i="19"/>
  <c r="BE215" i="19"/>
  <c r="BE231" i="19"/>
  <c r="BE254" i="19"/>
  <c r="BE272" i="19"/>
  <c r="BE276" i="19"/>
  <c r="E50" i="18"/>
  <c r="J56" i="18"/>
  <c r="J59" i="18"/>
  <c r="BE94" i="18"/>
  <c r="BE98" i="18"/>
  <c r="BE100" i="18"/>
  <c r="BE104" i="18"/>
  <c r="BE106" i="18"/>
  <c r="BE107" i="18"/>
  <c r="BE108" i="18"/>
  <c r="BE110" i="18"/>
  <c r="BE111" i="18"/>
  <c r="BE114" i="18"/>
  <c r="BE115" i="18"/>
  <c r="BE120" i="18"/>
  <c r="BE125" i="18"/>
  <c r="BE126" i="18"/>
  <c r="BE127" i="18"/>
  <c r="BE128" i="18"/>
  <c r="BE130" i="18"/>
  <c r="BE135" i="18"/>
  <c r="BE139" i="18"/>
  <c r="BE144" i="18"/>
  <c r="BE145" i="18"/>
  <c r="BE148" i="18"/>
  <c r="BE149" i="18"/>
  <c r="BE158" i="18"/>
  <c r="BE160" i="18"/>
  <c r="F59" i="18"/>
  <c r="BE92" i="18"/>
  <c r="BE96" i="18"/>
  <c r="BE102" i="18"/>
  <c r="BE113" i="18"/>
  <c r="BE117" i="18"/>
  <c r="BE119" i="18"/>
  <c r="BE121" i="18"/>
  <c r="BE122" i="18"/>
  <c r="BE123" i="18"/>
  <c r="BE124" i="18"/>
  <c r="BE129" i="18"/>
  <c r="BE131" i="18"/>
  <c r="BE132" i="18"/>
  <c r="BE133" i="18"/>
  <c r="BE134" i="18"/>
  <c r="BE136" i="18"/>
  <c r="BE137" i="18"/>
  <c r="BE138" i="18"/>
  <c r="BE140" i="18"/>
  <c r="BE141" i="18"/>
  <c r="BE142" i="18"/>
  <c r="BE143" i="18"/>
  <c r="BE146" i="18"/>
  <c r="BE150" i="18"/>
  <c r="BE151" i="18"/>
  <c r="BE152" i="18"/>
  <c r="BE154" i="18"/>
  <c r="BE155" i="18"/>
  <c r="BE156" i="18"/>
  <c r="BE157" i="18"/>
  <c r="BE161" i="18"/>
  <c r="BE162" i="18"/>
  <c r="J56" i="17"/>
  <c r="J59" i="17"/>
  <c r="E83" i="17"/>
  <c r="BE97" i="17"/>
  <c r="BE98" i="17"/>
  <c r="BE99" i="17"/>
  <c r="BE100" i="17"/>
  <c r="BE102" i="17"/>
  <c r="BE103" i="17"/>
  <c r="BE105" i="17"/>
  <c r="BE106" i="17"/>
  <c r="BE110" i="17"/>
  <c r="BE111" i="17"/>
  <c r="BE112" i="17"/>
  <c r="BE123" i="17"/>
  <c r="BE125" i="17"/>
  <c r="F59" i="17"/>
  <c r="BE101" i="17"/>
  <c r="BE104" i="17"/>
  <c r="BE108" i="17"/>
  <c r="BE109" i="17"/>
  <c r="BE113" i="17"/>
  <c r="BE114" i="17"/>
  <c r="BE115" i="17"/>
  <c r="BE116" i="17"/>
  <c r="BE117" i="17"/>
  <c r="BE118" i="17"/>
  <c r="BE119" i="17"/>
  <c r="BE120" i="17"/>
  <c r="BE121" i="17"/>
  <c r="BE122" i="17"/>
  <c r="BE124" i="17"/>
  <c r="BE126" i="17"/>
  <c r="BE128" i="17"/>
  <c r="BE129" i="17"/>
  <c r="BE130" i="17"/>
  <c r="BE131" i="17"/>
  <c r="BE132" i="17"/>
  <c r="BE133" i="17"/>
  <c r="BE134" i="17"/>
  <c r="BE135" i="17"/>
  <c r="BE136" i="17"/>
  <c r="BE137" i="17"/>
  <c r="BE138" i="17"/>
  <c r="BE139" i="17"/>
  <c r="BE140" i="17"/>
  <c r="BE141" i="17"/>
  <c r="BE142" i="17"/>
  <c r="BE143" i="17"/>
  <c r="BE144" i="17"/>
  <c r="BE145" i="17"/>
  <c r="BE146" i="17"/>
  <c r="BE147" i="17"/>
  <c r="BE148" i="17"/>
  <c r="BE149" i="17"/>
  <c r="BE150" i="17"/>
  <c r="BE151" i="17"/>
  <c r="BE152" i="17"/>
  <c r="BE153" i="17"/>
  <c r="BE154" i="17"/>
  <c r="BE155" i="17"/>
  <c r="BE156" i="17"/>
  <c r="BE157" i="17"/>
  <c r="BE158" i="17"/>
  <c r="BE160" i="17"/>
  <c r="BE161" i="17"/>
  <c r="BE162" i="17"/>
  <c r="BE163" i="17"/>
  <c r="BE164" i="17"/>
  <c r="BE165" i="17"/>
  <c r="BE168" i="17"/>
  <c r="BE169" i="17"/>
  <c r="BE170" i="17"/>
  <c r="BE172" i="17"/>
  <c r="BE173" i="17"/>
  <c r="BE174" i="17"/>
  <c r="BE175" i="17"/>
  <c r="BE176" i="17"/>
  <c r="BE177" i="17"/>
  <c r="BE178" i="17"/>
  <c r="BE179" i="17"/>
  <c r="BE181" i="17"/>
  <c r="BE183" i="17"/>
  <c r="BE184" i="17"/>
  <c r="BE185" i="17"/>
  <c r="BE186" i="17"/>
  <c r="BE187" i="17"/>
  <c r="BE188" i="17"/>
  <c r="BE189" i="17"/>
  <c r="BE190" i="17"/>
  <c r="BE191" i="17"/>
  <c r="BE192" i="17"/>
  <c r="BE193" i="17"/>
  <c r="BE195" i="17"/>
  <c r="BE196" i="17"/>
  <c r="BE197" i="17"/>
  <c r="BE198" i="17"/>
  <c r="BE199" i="17"/>
  <c r="F59" i="16"/>
  <c r="BE93" i="16"/>
  <c r="BE94" i="16"/>
  <c r="BE96" i="16"/>
  <c r="BE98" i="16"/>
  <c r="BE102" i="16"/>
  <c r="BE105" i="16"/>
  <c r="BE106" i="16"/>
  <c r="BE108" i="16"/>
  <c r="BE109" i="16"/>
  <c r="BE112" i="16"/>
  <c r="BE116" i="16"/>
  <c r="BE117" i="16"/>
  <c r="BE118" i="16"/>
  <c r="BE121" i="16"/>
  <c r="BE122" i="16"/>
  <c r="BE124" i="16"/>
  <c r="BE125" i="16"/>
  <c r="BE128" i="16"/>
  <c r="BE131" i="16"/>
  <c r="BE133" i="16"/>
  <c r="BE134" i="16"/>
  <c r="E50" i="16"/>
  <c r="J56" i="16"/>
  <c r="J59" i="16"/>
  <c r="BE92" i="16"/>
  <c r="BE97" i="16"/>
  <c r="BE99" i="16"/>
  <c r="BE101" i="16"/>
  <c r="BE103" i="16"/>
  <c r="BE104" i="16"/>
  <c r="BE107" i="16"/>
  <c r="BE110" i="16"/>
  <c r="BE111" i="16"/>
  <c r="BE113" i="16"/>
  <c r="BE115" i="16"/>
  <c r="BE119" i="16"/>
  <c r="BE120" i="16"/>
  <c r="BE126" i="16"/>
  <c r="BE127" i="16"/>
  <c r="BE129" i="16"/>
  <c r="BE132" i="16"/>
  <c r="E50" i="15"/>
  <c r="J56" i="15"/>
  <c r="F59" i="15"/>
  <c r="BE94" i="15"/>
  <c r="BE108" i="15"/>
  <c r="BE109" i="15"/>
  <c r="BE113" i="15"/>
  <c r="BE125" i="15"/>
  <c r="BE130" i="15"/>
  <c r="BE138" i="15"/>
  <c r="BE150" i="15"/>
  <c r="BE154" i="15"/>
  <c r="BE158" i="15"/>
  <c r="BE162" i="15"/>
  <c r="BE166" i="15"/>
  <c r="BE170" i="15"/>
  <c r="J59" i="15"/>
  <c r="BE88" i="15"/>
  <c r="BE89" i="15"/>
  <c r="BE93" i="15"/>
  <c r="BE98" i="15"/>
  <c r="BE99" i="15"/>
  <c r="BE103" i="15"/>
  <c r="BE104" i="15"/>
  <c r="BE117" i="15"/>
  <c r="BE121" i="15"/>
  <c r="BE129" i="15"/>
  <c r="BE134" i="15"/>
  <c r="BE142" i="15"/>
  <c r="BE146" i="15"/>
  <c r="E50" i="14"/>
  <c r="F59" i="14"/>
  <c r="J59" i="14"/>
  <c r="J80" i="14"/>
  <c r="BE88" i="14"/>
  <c r="BE94" i="14"/>
  <c r="BE103" i="14"/>
  <c r="BE107" i="14"/>
  <c r="BE119" i="14"/>
  <c r="BE124" i="14"/>
  <c r="BE128" i="14"/>
  <c r="BE140" i="14"/>
  <c r="BE148" i="14"/>
  <c r="BE89" i="14"/>
  <c r="BE93" i="14"/>
  <c r="BE98" i="14"/>
  <c r="BE99" i="14"/>
  <c r="BE111" i="14"/>
  <c r="BE115" i="14"/>
  <c r="BE123" i="14"/>
  <c r="BE132" i="14"/>
  <c r="BE136" i="14"/>
  <c r="BE144" i="14"/>
  <c r="E50" i="13"/>
  <c r="J56" i="13"/>
  <c r="J59" i="13"/>
  <c r="BE103" i="13"/>
  <c r="BE109" i="13"/>
  <c r="BE114" i="13"/>
  <c r="BE119" i="13"/>
  <c r="BE125" i="13"/>
  <c r="BE136" i="13"/>
  <c r="BE142" i="13"/>
  <c r="BE147" i="13"/>
  <c r="BE156" i="13"/>
  <c r="BE179" i="13"/>
  <c r="BE187" i="13"/>
  <c r="BE191" i="13"/>
  <c r="BE195" i="13"/>
  <c r="BE204" i="13"/>
  <c r="BE205" i="13"/>
  <c r="BE209" i="13"/>
  <c r="BE225" i="13"/>
  <c r="BE242" i="13"/>
  <c r="F59" i="13"/>
  <c r="BE88" i="13"/>
  <c r="BE89" i="13"/>
  <c r="BE93" i="13"/>
  <c r="BE94" i="13"/>
  <c r="BE98" i="13"/>
  <c r="BE99" i="13"/>
  <c r="BE104" i="13"/>
  <c r="BE110" i="13"/>
  <c r="BE115" i="13"/>
  <c r="BE120" i="13"/>
  <c r="BE124" i="13"/>
  <c r="BE129" i="13"/>
  <c r="BE130" i="13"/>
  <c r="BE134" i="13"/>
  <c r="BE135" i="13"/>
  <c r="BE137" i="13"/>
  <c r="BE141" i="13"/>
  <c r="BE146" i="13"/>
  <c r="BE151" i="13"/>
  <c r="BE152" i="13"/>
  <c r="BE157" i="13"/>
  <c r="BE161" i="13"/>
  <c r="BE162" i="13"/>
  <c r="BE166" i="13"/>
  <c r="BE167" i="13"/>
  <c r="BE171" i="13"/>
  <c r="BE175" i="13"/>
  <c r="BE183" i="13"/>
  <c r="BE199" i="13"/>
  <c r="BE200" i="13"/>
  <c r="BE213" i="13"/>
  <c r="BE217" i="13"/>
  <c r="BE221" i="13"/>
  <c r="BE226" i="13"/>
  <c r="BE230" i="13"/>
  <c r="BE234" i="13"/>
  <c r="BE238" i="13"/>
  <c r="E50" i="12"/>
  <c r="F59" i="12"/>
  <c r="J83" i="12"/>
  <c r="BE88" i="12"/>
  <c r="BE95" i="12"/>
  <c r="BE96" i="12"/>
  <c r="BE111" i="12"/>
  <c r="BE115" i="12"/>
  <c r="BE119" i="12"/>
  <c r="J56" i="12"/>
  <c r="BE89" i="12"/>
  <c r="BE94" i="12"/>
  <c r="BE97" i="12"/>
  <c r="BE101" i="12"/>
  <c r="BE102" i="12"/>
  <c r="BE106" i="12"/>
  <c r="BE107" i="12"/>
  <c r="BE123" i="12"/>
  <c r="BE124" i="12"/>
  <c r="BE128" i="12"/>
  <c r="BK86" i="10"/>
  <c r="J86" i="10" s="1"/>
  <c r="J63" i="10" s="1"/>
  <c r="E50" i="11"/>
  <c r="F59" i="11"/>
  <c r="J80" i="11"/>
  <c r="BE94" i="11"/>
  <c r="BE99" i="11"/>
  <c r="BE104" i="11"/>
  <c r="BE109" i="11"/>
  <c r="BE121" i="11"/>
  <c r="BE133" i="11"/>
  <c r="BE137" i="11"/>
  <c r="BE146" i="11"/>
  <c r="BE150" i="11"/>
  <c r="BE158" i="11"/>
  <c r="BE166" i="11"/>
  <c r="BE174" i="11"/>
  <c r="J59" i="11"/>
  <c r="BE88" i="11"/>
  <c r="BE89" i="11"/>
  <c r="BE100" i="11"/>
  <c r="BE105" i="11"/>
  <c r="BE113" i="11"/>
  <c r="BE117" i="11"/>
  <c r="BE125" i="11"/>
  <c r="BE129" i="11"/>
  <c r="BE141" i="11"/>
  <c r="BE142" i="11"/>
  <c r="BE154" i="11"/>
  <c r="BE162" i="11"/>
  <c r="BE170" i="11"/>
  <c r="BK86" i="9"/>
  <c r="J86" i="9"/>
  <c r="J63" i="9"/>
  <c r="J59" i="10"/>
  <c r="E74" i="10"/>
  <c r="J80" i="10"/>
  <c r="BE95" i="10"/>
  <c r="BE104" i="10"/>
  <c r="BE116" i="10"/>
  <c r="BE121" i="10"/>
  <c r="BE125" i="10"/>
  <c r="BE129" i="10"/>
  <c r="BE138" i="10"/>
  <c r="BE146" i="10"/>
  <c r="BE147" i="10"/>
  <c r="BE151" i="10"/>
  <c r="BE155" i="10"/>
  <c r="F59" i="10"/>
  <c r="BE88" i="10"/>
  <c r="BE89" i="10"/>
  <c r="BE94" i="10"/>
  <c r="BE99" i="10"/>
  <c r="BE100" i="10"/>
  <c r="BE108" i="10"/>
  <c r="BE112" i="10"/>
  <c r="BE120" i="10"/>
  <c r="BE130" i="10"/>
  <c r="BE134" i="10"/>
  <c r="BE142" i="10"/>
  <c r="BE159" i="10"/>
  <c r="BE163" i="10"/>
  <c r="BE99" i="9"/>
  <c r="BE109" i="9"/>
  <c r="BE113" i="9"/>
  <c r="BE129" i="9"/>
  <c r="BE131" i="9"/>
  <c r="BE144" i="9"/>
  <c r="BE148" i="9"/>
  <c r="BE152" i="9"/>
  <c r="BE156" i="9"/>
  <c r="BE161" i="9"/>
  <c r="BE165" i="9"/>
  <c r="BE169" i="9"/>
  <c r="BE174" i="9"/>
  <c r="BE175" i="9"/>
  <c r="BE183" i="9"/>
  <c r="BE187" i="9"/>
  <c r="BE204" i="9"/>
  <c r="BE212" i="9"/>
  <c r="BE216" i="9"/>
  <c r="E50" i="9"/>
  <c r="J56" i="9"/>
  <c r="F59" i="9"/>
  <c r="J59" i="9"/>
  <c r="BE88" i="9"/>
  <c r="BE89" i="9"/>
  <c r="BE93" i="9"/>
  <c r="BE94" i="9"/>
  <c r="BE98" i="9"/>
  <c r="BE103" i="9"/>
  <c r="BE104" i="9"/>
  <c r="BE108" i="9"/>
  <c r="BE114" i="9"/>
  <c r="BE118" i="9"/>
  <c r="BE119" i="9"/>
  <c r="BE123" i="9"/>
  <c r="BE124" i="9"/>
  <c r="BE128" i="9"/>
  <c r="BE135" i="9"/>
  <c r="BE139" i="9"/>
  <c r="BE160" i="9"/>
  <c r="BE170" i="9"/>
  <c r="BE179" i="9"/>
  <c r="BE191" i="9"/>
  <c r="BE195" i="9"/>
  <c r="BE199" i="9"/>
  <c r="BE200" i="9"/>
  <c r="BE208" i="9"/>
  <c r="E50" i="8"/>
  <c r="J59" i="8"/>
  <c r="J83" i="8"/>
  <c r="BE92" i="8"/>
  <c r="BE93" i="8"/>
  <c r="BE95" i="8"/>
  <c r="BE104" i="8"/>
  <c r="BE106" i="8"/>
  <c r="BE107" i="8"/>
  <c r="BE108" i="8"/>
  <c r="BE110" i="8"/>
  <c r="BE111" i="8"/>
  <c r="BE112" i="8"/>
  <c r="BE115" i="8"/>
  <c r="BE117" i="8"/>
  <c r="BE118" i="8"/>
  <c r="BE121" i="8"/>
  <c r="BE122" i="8"/>
  <c r="BE125" i="8"/>
  <c r="BE127" i="8"/>
  <c r="BE128" i="8"/>
  <c r="BE129" i="8"/>
  <c r="BE132" i="8"/>
  <c r="BE134" i="8"/>
  <c r="BE136" i="8"/>
  <c r="BE140" i="8"/>
  <c r="BE141" i="8"/>
  <c r="BE142" i="8"/>
  <c r="BE144" i="8"/>
  <c r="BE147" i="8"/>
  <c r="BE148" i="8"/>
  <c r="BE149" i="8"/>
  <c r="BE150" i="8"/>
  <c r="BE153" i="8"/>
  <c r="BE156" i="8"/>
  <c r="BE157" i="8"/>
  <c r="F59" i="8"/>
  <c r="BE91" i="8"/>
  <c r="BE94" i="8"/>
  <c r="BE96" i="8"/>
  <c r="BE102" i="8"/>
  <c r="BE103" i="8"/>
  <c r="BE105" i="8"/>
  <c r="BE109" i="8"/>
  <c r="BE113" i="8"/>
  <c r="BE114" i="8"/>
  <c r="BE116" i="8"/>
  <c r="BE119" i="8"/>
  <c r="BE120" i="8"/>
  <c r="BE123" i="8"/>
  <c r="BE124" i="8"/>
  <c r="BE130" i="8"/>
  <c r="BE131" i="8"/>
  <c r="BE138" i="8"/>
  <c r="BE139" i="8"/>
  <c r="BE143" i="8"/>
  <c r="BE146" i="8"/>
  <c r="BE151" i="8"/>
  <c r="BE154" i="8"/>
  <c r="BE155" i="8"/>
  <c r="J56" i="7"/>
  <c r="J59" i="7"/>
  <c r="E90" i="7"/>
  <c r="BE104" i="7"/>
  <c r="BE108" i="7"/>
  <c r="BE136" i="7"/>
  <c r="BE140" i="7"/>
  <c r="BE144" i="7"/>
  <c r="BE162" i="7"/>
  <c r="BE179" i="7"/>
  <c r="BE188" i="7"/>
  <c r="BE193" i="7"/>
  <c r="BE200" i="7"/>
  <c r="BE237" i="7"/>
  <c r="BE241" i="7"/>
  <c r="BE245" i="7"/>
  <c r="BE249" i="7"/>
  <c r="BE261" i="7"/>
  <c r="BE265" i="7"/>
  <c r="BE269" i="7"/>
  <c r="BE274" i="7"/>
  <c r="BE278" i="7"/>
  <c r="BE282" i="7"/>
  <c r="BE286" i="7"/>
  <c r="BE289" i="7"/>
  <c r="BE311" i="7"/>
  <c r="BE332" i="7"/>
  <c r="BE341" i="7"/>
  <c r="BE345" i="7"/>
  <c r="BE350" i="7"/>
  <c r="BE362" i="7"/>
  <c r="BE374" i="7"/>
  <c r="BE378" i="7"/>
  <c r="BE394" i="7"/>
  <c r="BE406" i="7"/>
  <c r="BE410" i="7"/>
  <c r="BE434" i="7"/>
  <c r="BE442" i="7"/>
  <c r="BE446" i="7"/>
  <c r="BE462" i="7"/>
  <c r="BE466" i="7"/>
  <c r="BE474" i="7"/>
  <c r="BE478" i="7"/>
  <c r="BE486" i="7"/>
  <c r="BE491" i="7"/>
  <c r="BE495" i="7"/>
  <c r="F59" i="7"/>
  <c r="BE112" i="7"/>
  <c r="BE118" i="7"/>
  <c r="BE122" i="7"/>
  <c r="BE127" i="7"/>
  <c r="BE148" i="7"/>
  <c r="BE153" i="7"/>
  <c r="BE157" i="7"/>
  <c r="BE166" i="7"/>
  <c r="BE170" i="7"/>
  <c r="BE174" i="7"/>
  <c r="BE183" i="7"/>
  <c r="BE205" i="7"/>
  <c r="BE212" i="7"/>
  <c r="BE220" i="7"/>
  <c r="BE229" i="7"/>
  <c r="BE233" i="7"/>
  <c r="BE253" i="7"/>
  <c r="BE257" i="7"/>
  <c r="BE293" i="7"/>
  <c r="BE297" i="7"/>
  <c r="BE301" i="7"/>
  <c r="BE305" i="7"/>
  <c r="BE315" i="7"/>
  <c r="BE319" i="7"/>
  <c r="BE323" i="7"/>
  <c r="BE327" i="7"/>
  <c r="BE337" i="7"/>
  <c r="BE354" i="7"/>
  <c r="BE358" i="7"/>
  <c r="BE366" i="7"/>
  <c r="BE370" i="7"/>
  <c r="BE382" i="7"/>
  <c r="BE386" i="7"/>
  <c r="BE390" i="7"/>
  <c r="BE398" i="7"/>
  <c r="BE402" i="7"/>
  <c r="BE414" i="7"/>
  <c r="BE418" i="7"/>
  <c r="BE422" i="7"/>
  <c r="BE426" i="7"/>
  <c r="BE430" i="7"/>
  <c r="BE438" i="7"/>
  <c r="BE450" i="7"/>
  <c r="BE454" i="7"/>
  <c r="BE458" i="7"/>
  <c r="BE470" i="7"/>
  <c r="BE482" i="7"/>
  <c r="BE487" i="7"/>
  <c r="E50" i="6"/>
  <c r="F59" i="6"/>
  <c r="J103" i="6"/>
  <c r="BE111" i="6"/>
  <c r="BE123" i="6"/>
  <c r="BE135" i="6"/>
  <c r="BE139" i="6"/>
  <c r="BE193" i="6"/>
  <c r="BE201" i="6"/>
  <c r="BE205" i="6"/>
  <c r="BE209" i="6"/>
  <c r="BE234" i="6"/>
  <c r="BE246" i="6"/>
  <c r="BE250" i="6"/>
  <c r="BE255" i="6"/>
  <c r="BE263" i="6"/>
  <c r="BE275" i="6"/>
  <c r="BE279" i="6"/>
  <c r="BE284" i="6"/>
  <c r="BE290" i="6"/>
  <c r="BE305" i="6"/>
  <c r="BE318" i="6"/>
  <c r="BE323" i="6"/>
  <c r="BE336" i="6"/>
  <c r="BE341" i="6"/>
  <c r="BE351" i="6"/>
  <c r="BE361" i="6"/>
  <c r="BE366" i="6"/>
  <c r="BE375" i="6"/>
  <c r="BE380" i="6"/>
  <c r="BE384" i="6"/>
  <c r="BE389" i="6"/>
  <c r="BE393" i="6"/>
  <c r="BE402" i="6"/>
  <c r="BE448" i="6"/>
  <c r="BE459" i="6"/>
  <c r="BE475" i="6"/>
  <c r="BE491" i="6"/>
  <c r="BE499" i="6"/>
  <c r="BE507" i="6"/>
  <c r="BE530" i="6"/>
  <c r="BE535" i="6"/>
  <c r="BE545" i="6"/>
  <c r="BE564" i="6"/>
  <c r="BE568" i="6"/>
  <c r="BE572" i="6"/>
  <c r="BE582" i="6"/>
  <c r="BE586" i="6"/>
  <c r="BE590" i="6"/>
  <c r="BE598" i="6"/>
  <c r="BE605" i="6"/>
  <c r="BE609" i="6"/>
  <c r="BE613" i="6"/>
  <c r="BE617" i="6"/>
  <c r="BE629" i="6"/>
  <c r="BE633" i="6"/>
  <c r="BE637" i="6"/>
  <c r="BE641" i="6"/>
  <c r="BE671" i="6"/>
  <c r="BE679" i="6"/>
  <c r="BE683" i="6"/>
  <c r="BE695" i="6"/>
  <c r="BE707" i="6"/>
  <c r="BE711" i="6"/>
  <c r="BE715" i="6"/>
  <c r="BE727" i="6"/>
  <c r="BE751" i="6"/>
  <c r="BE757" i="6"/>
  <c r="BE765" i="6"/>
  <c r="BE773" i="6"/>
  <c r="BE777" i="6"/>
  <c r="BE781" i="6"/>
  <c r="BE785" i="6"/>
  <c r="BE789" i="6"/>
  <c r="J59" i="6"/>
  <c r="BE115" i="6"/>
  <c r="BE119" i="6"/>
  <c r="BE127" i="6"/>
  <c r="BE131" i="6"/>
  <c r="BE147" i="6"/>
  <c r="BE153" i="6"/>
  <c r="BE160" i="6"/>
  <c r="BE168" i="6"/>
  <c r="BE173" i="6"/>
  <c r="BE177" i="6"/>
  <c r="BE181" i="6"/>
  <c r="BE185" i="6"/>
  <c r="BE189" i="6"/>
  <c r="BE197" i="6"/>
  <c r="BE214" i="6"/>
  <c r="BE218" i="6"/>
  <c r="BE222" i="6"/>
  <c r="BE226" i="6"/>
  <c r="BE230" i="6"/>
  <c r="BE238" i="6"/>
  <c r="BE242" i="6"/>
  <c r="BE259" i="6"/>
  <c r="BE269" i="6"/>
  <c r="BE297" i="6"/>
  <c r="BE309" i="6"/>
  <c r="BE313" i="6"/>
  <c r="BE327" i="6"/>
  <c r="BE331" i="6"/>
  <c r="BE347" i="6"/>
  <c r="BE357" i="6"/>
  <c r="BE370" i="6"/>
  <c r="BE397" i="6"/>
  <c r="BE406" i="6"/>
  <c r="BE410" i="6"/>
  <c r="BE420" i="6"/>
  <c r="BE430" i="6"/>
  <c r="BE434" i="6"/>
  <c r="BE451" i="6"/>
  <c r="BE455" i="6"/>
  <c r="BE463" i="6"/>
  <c r="BE469" i="6"/>
  <c r="BE479" i="6"/>
  <c r="BE483" i="6"/>
  <c r="BE487" i="6"/>
  <c r="BE495" i="6"/>
  <c r="BE503" i="6"/>
  <c r="BE511" i="6"/>
  <c r="BE517" i="6"/>
  <c r="BE526" i="6"/>
  <c r="BE540" i="6"/>
  <c r="BE549" i="6"/>
  <c r="BE556" i="6"/>
  <c r="BE578" i="6"/>
  <c r="BE594" i="6"/>
  <c r="BE601" i="6"/>
  <c r="BE621" i="6"/>
  <c r="BE625" i="6"/>
  <c r="BE645" i="6"/>
  <c r="BE651" i="6"/>
  <c r="BE655" i="6"/>
  <c r="BE659" i="6"/>
  <c r="BE663" i="6"/>
  <c r="BE667" i="6"/>
  <c r="BE675" i="6"/>
  <c r="BE687" i="6"/>
  <c r="BE691" i="6"/>
  <c r="BE699" i="6"/>
  <c r="BE703" i="6"/>
  <c r="BE719" i="6"/>
  <c r="BE723" i="6"/>
  <c r="BE731" i="6"/>
  <c r="BE735" i="6"/>
  <c r="BE739" i="6"/>
  <c r="BE743" i="6"/>
  <c r="BE747" i="6"/>
  <c r="BE761" i="6"/>
  <c r="BE769" i="6"/>
  <c r="F59" i="5"/>
  <c r="E77" i="5"/>
  <c r="J83" i="5"/>
  <c r="BE91" i="5"/>
  <c r="BE105" i="5"/>
  <c r="BE106" i="5"/>
  <c r="BE111" i="5"/>
  <c r="BE113" i="5"/>
  <c r="BE115" i="5"/>
  <c r="BE117" i="5"/>
  <c r="BE121" i="5"/>
  <c r="BE122" i="5"/>
  <c r="BE123" i="5"/>
  <c r="BE124" i="5"/>
  <c r="BE125" i="5"/>
  <c r="BE126" i="5"/>
  <c r="BE128" i="5"/>
  <c r="BE131" i="5"/>
  <c r="BE132" i="5"/>
  <c r="BE135" i="5"/>
  <c r="J59" i="5"/>
  <c r="BE93" i="5"/>
  <c r="BE95" i="5"/>
  <c r="BE100" i="5"/>
  <c r="BE102" i="5"/>
  <c r="BE103" i="5"/>
  <c r="BE104" i="5"/>
  <c r="BE107" i="5"/>
  <c r="BE109" i="5"/>
  <c r="BE112" i="5"/>
  <c r="BE114" i="5"/>
  <c r="BE118" i="5"/>
  <c r="BE119" i="5"/>
  <c r="BE127" i="5"/>
  <c r="BE129" i="5"/>
  <c r="BE130" i="5"/>
  <c r="BE133" i="5"/>
  <c r="J59" i="4"/>
  <c r="J85" i="4"/>
  <c r="F88" i="4"/>
  <c r="BE93" i="4"/>
  <c r="BE94" i="4"/>
  <c r="BE105" i="4"/>
  <c r="BE106" i="4"/>
  <c r="BE109" i="4"/>
  <c r="BE113" i="4"/>
  <c r="BE114" i="4"/>
  <c r="BE115" i="4"/>
  <c r="BE117" i="4"/>
  <c r="BE123" i="4"/>
  <c r="BE127" i="4"/>
  <c r="BE129" i="4"/>
  <c r="BE132" i="4"/>
  <c r="BE133" i="4"/>
  <c r="BE140" i="4"/>
  <c r="BE142" i="4"/>
  <c r="BE143" i="4"/>
  <c r="BE144" i="4"/>
  <c r="BE146" i="4"/>
  <c r="BE151" i="4"/>
  <c r="BE152" i="4"/>
  <c r="BE153" i="4"/>
  <c r="BE156" i="4"/>
  <c r="BE157" i="4"/>
  <c r="BE159" i="4"/>
  <c r="BE162" i="4"/>
  <c r="BE163" i="4"/>
  <c r="BE164" i="4"/>
  <c r="BE166" i="4"/>
  <c r="BE167" i="4"/>
  <c r="BE169" i="4"/>
  <c r="BE173" i="4"/>
  <c r="E50" i="4"/>
  <c r="BE96" i="4"/>
  <c r="BE98" i="4"/>
  <c r="BE103" i="4"/>
  <c r="BE107" i="4"/>
  <c r="BE108" i="4"/>
  <c r="BE111" i="4"/>
  <c r="BE118" i="4"/>
  <c r="BE119" i="4"/>
  <c r="BE121" i="4"/>
  <c r="BE125" i="4"/>
  <c r="BE130" i="4"/>
  <c r="BE131" i="4"/>
  <c r="BE134" i="4"/>
  <c r="BE135" i="4"/>
  <c r="BE137" i="4"/>
  <c r="BE141" i="4"/>
  <c r="BE148" i="4"/>
  <c r="BE150" i="4"/>
  <c r="BE154" i="4"/>
  <c r="BE155" i="4"/>
  <c r="BE158" i="4"/>
  <c r="BE160" i="4"/>
  <c r="BE161" i="4"/>
  <c r="BE165" i="4"/>
  <c r="BE172" i="4"/>
  <c r="J59" i="3"/>
  <c r="E92" i="3"/>
  <c r="J98" i="3"/>
  <c r="F101" i="3"/>
  <c r="BE107" i="3"/>
  <c r="BE122" i="3"/>
  <c r="BE125" i="3"/>
  <c r="BE127" i="3"/>
  <c r="BE131" i="3"/>
  <c r="BE143" i="3"/>
  <c r="BE149" i="3"/>
  <c r="BE160" i="3"/>
  <c r="BE167" i="3"/>
  <c r="BE175" i="3"/>
  <c r="BE180" i="3"/>
  <c r="BE184" i="3"/>
  <c r="BE188" i="3"/>
  <c r="BE192" i="3"/>
  <c r="BE208" i="3"/>
  <c r="BE223" i="3"/>
  <c r="BE231" i="3"/>
  <c r="BE236" i="3"/>
  <c r="BE240" i="3"/>
  <c r="BE290" i="3"/>
  <c r="BE293" i="3"/>
  <c r="BE304" i="3"/>
  <c r="BE305" i="3"/>
  <c r="BE310" i="3"/>
  <c r="BE330" i="3"/>
  <c r="BE338" i="3"/>
  <c r="BE341" i="3"/>
  <c r="BE343" i="3"/>
  <c r="BE346" i="3"/>
  <c r="BE350" i="3"/>
  <c r="BE354" i="3"/>
  <c r="BE364" i="3"/>
  <c r="BE366" i="3"/>
  <c r="BE374" i="3"/>
  <c r="BE392" i="3"/>
  <c r="BE399" i="3"/>
  <c r="BE403" i="3"/>
  <c r="BE406" i="3"/>
  <c r="BE115" i="3"/>
  <c r="BE120" i="3"/>
  <c r="BE135" i="3"/>
  <c r="BE151" i="3"/>
  <c r="BE156" i="3"/>
  <c r="BE163" i="3"/>
  <c r="BE171" i="3"/>
  <c r="BE178" i="3"/>
  <c r="BE196" i="3"/>
  <c r="BE203" i="3"/>
  <c r="BE210" i="3"/>
  <c r="BE216" i="3"/>
  <c r="BE226" i="3"/>
  <c r="BE243" i="3"/>
  <c r="BE246" i="3"/>
  <c r="BE249" i="3"/>
  <c r="BE252" i="3"/>
  <c r="BE254" i="3"/>
  <c r="BE257" i="3"/>
  <c r="BE259" i="3"/>
  <c r="BE262" i="3"/>
  <c r="BE273" i="3"/>
  <c r="BE275" i="3"/>
  <c r="BE278" i="3"/>
  <c r="BE286" i="3"/>
  <c r="BE297" i="3"/>
  <c r="BE300" i="3"/>
  <c r="BE308" i="3"/>
  <c r="BE313" i="3"/>
  <c r="BE324" i="3"/>
  <c r="BE326" i="3"/>
  <c r="BE357" i="3"/>
  <c r="BE369" i="3"/>
  <c r="BE371" i="3"/>
  <c r="BE395" i="3"/>
  <c r="E50" i="2"/>
  <c r="J56" i="2"/>
  <c r="F59" i="2"/>
  <c r="J59" i="2"/>
  <c r="BE97" i="2"/>
  <c r="BE120" i="2"/>
  <c r="BE125" i="2"/>
  <c r="BE128" i="2"/>
  <c r="BE133" i="2"/>
  <c r="BE144" i="2"/>
  <c r="BE149" i="2"/>
  <c r="BE164" i="2"/>
  <c r="BE169" i="2"/>
  <c r="BE177" i="2"/>
  <c r="BE184" i="2"/>
  <c r="BE187" i="2"/>
  <c r="BE191" i="2"/>
  <c r="BE195" i="2"/>
  <c r="BE204" i="2"/>
  <c r="BE209" i="2"/>
  <c r="BE216" i="2"/>
  <c r="BE219" i="2"/>
  <c r="BE223" i="2"/>
  <c r="BE228" i="2"/>
  <c r="BE247" i="2"/>
  <c r="BE253" i="2"/>
  <c r="BE265" i="2"/>
  <c r="BE268" i="2"/>
  <c r="BE277" i="2"/>
  <c r="BE281" i="2"/>
  <c r="BE285" i="2"/>
  <c r="BE288" i="2"/>
  <c r="BE292" i="2"/>
  <c r="BE303" i="2"/>
  <c r="F37" i="2"/>
  <c r="BB56" i="1" s="1"/>
  <c r="BB55" i="1" s="1"/>
  <c r="AX55" i="1" s="1"/>
  <c r="F39" i="2"/>
  <c r="BD56" i="1" s="1"/>
  <c r="BD55" i="1" s="1"/>
  <c r="AS54" i="1"/>
  <c r="F36" i="3"/>
  <c r="BA58" i="1"/>
  <c r="BA57" i="1" s="1"/>
  <c r="AW57" i="1" s="1"/>
  <c r="F39" i="3"/>
  <c r="BD58" i="1" s="1"/>
  <c r="BD57" i="1" s="1"/>
  <c r="F37" i="4"/>
  <c r="BB60" i="1" s="1"/>
  <c r="BB59" i="1" s="1"/>
  <c r="AX59" i="1" s="1"/>
  <c r="F36" i="5"/>
  <c r="BA62" i="1"/>
  <c r="BA61" i="1"/>
  <c r="AW61" i="1" s="1"/>
  <c r="F39" i="6"/>
  <c r="BD64" i="1"/>
  <c r="BD63" i="1" s="1"/>
  <c r="F37" i="7"/>
  <c r="BB66" i="1" s="1"/>
  <c r="BB65" i="1" s="1"/>
  <c r="AX65" i="1" s="1"/>
  <c r="F38" i="7"/>
  <c r="BC66" i="1"/>
  <c r="BC65" i="1"/>
  <c r="AY65" i="1"/>
  <c r="F38" i="9"/>
  <c r="BC70" i="1"/>
  <c r="F39" i="10"/>
  <c r="BD71" i="1" s="1"/>
  <c r="F39" i="11"/>
  <c r="BD72" i="1" s="1"/>
  <c r="F37" i="12"/>
  <c r="BB73" i="1" s="1"/>
  <c r="F38" i="12"/>
  <c r="BC73" i="1"/>
  <c r="F38" i="13"/>
  <c r="BC74" i="1"/>
  <c r="F37" i="14"/>
  <c r="BB75" i="1"/>
  <c r="J36" i="15"/>
  <c r="AW76" i="1" s="1"/>
  <c r="F38" i="15"/>
  <c r="BC76" i="1" s="1"/>
  <c r="F36" i="16"/>
  <c r="BA78" i="1" s="1"/>
  <c r="BA77" i="1" s="1"/>
  <c r="AW77" i="1" s="1"/>
  <c r="J36" i="17"/>
  <c r="AW80" i="1"/>
  <c r="F38" i="17"/>
  <c r="BC80" i="1"/>
  <c r="BC79" i="1"/>
  <c r="AY79" i="1" s="1"/>
  <c r="F38" i="18"/>
  <c r="BC82" i="1" s="1"/>
  <c r="BC81" i="1" s="1"/>
  <c r="AY81" i="1" s="1"/>
  <c r="F38" i="19"/>
  <c r="BC84" i="1"/>
  <c r="BC83" i="1"/>
  <c r="AY83" i="1"/>
  <c r="F36" i="20"/>
  <c r="BA86" i="1"/>
  <c r="BA85" i="1"/>
  <c r="AW85" i="1" s="1"/>
  <c r="F36" i="2"/>
  <c r="BA56" i="1" s="1"/>
  <c r="BA55" i="1" s="1"/>
  <c r="AW55" i="1" s="1"/>
  <c r="F38" i="2"/>
  <c r="BC56" i="1"/>
  <c r="BC55" i="1"/>
  <c r="AY55" i="1"/>
  <c r="F37" i="3"/>
  <c r="BB58" i="1"/>
  <c r="BB57" i="1"/>
  <c r="AX57" i="1" s="1"/>
  <c r="F39" i="4"/>
  <c r="BD60" i="1" s="1"/>
  <c r="BD59" i="1" s="1"/>
  <c r="F37" i="6"/>
  <c r="BB64" i="1"/>
  <c r="BB63" i="1"/>
  <c r="AX63" i="1"/>
  <c r="F39" i="7"/>
  <c r="BD66" i="1" s="1"/>
  <c r="BD65" i="1" s="1"/>
  <c r="J36" i="9"/>
  <c r="AW70" i="1" s="1"/>
  <c r="F37" i="10"/>
  <c r="BB71" i="1" s="1"/>
  <c r="F36" i="10"/>
  <c r="BA71" i="1"/>
  <c r="F36" i="11"/>
  <c r="BA72" i="1"/>
  <c r="F38" i="11"/>
  <c r="BC72" i="1"/>
  <c r="F36" i="13"/>
  <c r="BA74" i="1" s="1"/>
  <c r="F39" i="14"/>
  <c r="BD75" i="1" s="1"/>
  <c r="J36" i="14"/>
  <c r="AW75" i="1" s="1"/>
  <c r="F36" i="15"/>
  <c r="BA76" i="1"/>
  <c r="J36" i="16"/>
  <c r="AW78" i="1"/>
  <c r="F38" i="16"/>
  <c r="BC78" i="1"/>
  <c r="BC77" i="1" s="1"/>
  <c r="AY77" i="1" s="1"/>
  <c r="F37" i="17"/>
  <c r="BB80" i="1" s="1"/>
  <c r="BB79" i="1" s="1"/>
  <c r="AX79" i="1" s="1"/>
  <c r="F36" i="18"/>
  <c r="BA82" i="1"/>
  <c r="BA81" i="1"/>
  <c r="AW81" i="1"/>
  <c r="F39" i="18"/>
  <c r="BD82" i="1"/>
  <c r="BD81" i="1" s="1"/>
  <c r="J36" i="19"/>
  <c r="AW84" i="1"/>
  <c r="F39" i="19"/>
  <c r="BD84" i="1"/>
  <c r="BD83" i="1" s="1"/>
  <c r="F36" i="4"/>
  <c r="BA60" i="1"/>
  <c r="BA59" i="1"/>
  <c r="AW59" i="1"/>
  <c r="F38" i="4"/>
  <c r="BC60" i="1" s="1"/>
  <c r="BC59" i="1" s="1"/>
  <c r="AY59" i="1" s="1"/>
  <c r="F39" i="5"/>
  <c r="BD62" i="1" s="1"/>
  <c r="BD61" i="1" s="1"/>
  <c r="F36" i="6"/>
  <c r="BA64" i="1" s="1"/>
  <c r="BA63" i="1" s="1"/>
  <c r="AW63" i="1" s="1"/>
  <c r="J36" i="7"/>
  <c r="AW66" i="1"/>
  <c r="F36" i="8"/>
  <c r="BA68" i="1" s="1"/>
  <c r="BA67" i="1" s="1"/>
  <c r="AW67" i="1" s="1"/>
  <c r="F39" i="8"/>
  <c r="BD68" i="1"/>
  <c r="BD67" i="1" s="1"/>
  <c r="F37" i="8"/>
  <c r="BB68" i="1" s="1"/>
  <c r="BB67" i="1" s="1"/>
  <c r="AX67" i="1" s="1"/>
  <c r="J36" i="10"/>
  <c r="AW71" i="1"/>
  <c r="F37" i="11"/>
  <c r="BB72" i="1"/>
  <c r="J36" i="11"/>
  <c r="AW72" i="1" s="1"/>
  <c r="F36" i="12"/>
  <c r="BA73" i="1" s="1"/>
  <c r="F37" i="13"/>
  <c r="BB74" i="1" s="1"/>
  <c r="F36" i="14"/>
  <c r="BA75" i="1"/>
  <c r="F38" i="14"/>
  <c r="BC75" i="1"/>
  <c r="F37" i="15"/>
  <c r="BB76" i="1"/>
  <c r="F37" i="16"/>
  <c r="BB78" i="1" s="1"/>
  <c r="BB77" i="1" s="1"/>
  <c r="AX77" i="1" s="1"/>
  <c r="F36" i="17"/>
  <c r="BA80" i="1" s="1"/>
  <c r="BA79" i="1" s="1"/>
  <c r="AW79" i="1" s="1"/>
  <c r="F37" i="18"/>
  <c r="BB82" i="1"/>
  <c r="BB81" i="1" s="1"/>
  <c r="AX81" i="1" s="1"/>
  <c r="F36" i="19"/>
  <c r="BA84" i="1" s="1"/>
  <c r="BA83" i="1" s="1"/>
  <c r="AW83" i="1" s="1"/>
  <c r="F39" i="20"/>
  <c r="BD86" i="1" s="1"/>
  <c r="BD85" i="1" s="1"/>
  <c r="F38" i="20"/>
  <c r="BC86" i="1"/>
  <c r="BC85" i="1"/>
  <c r="AY85" i="1" s="1"/>
  <c r="J36" i="2"/>
  <c r="AW56" i="1"/>
  <c r="J36" i="3"/>
  <c r="AW58" i="1"/>
  <c r="F38" i="3"/>
  <c r="BC58" i="1" s="1"/>
  <c r="BC57" i="1" s="1"/>
  <c r="AY57" i="1" s="1"/>
  <c r="J36" i="4"/>
  <c r="AW60" i="1"/>
  <c r="J36" i="5"/>
  <c r="AW62" i="1" s="1"/>
  <c r="F37" i="5"/>
  <c r="BB62" i="1"/>
  <c r="BB61" i="1" s="1"/>
  <c r="AX61" i="1" s="1"/>
  <c r="F38" i="5"/>
  <c r="BC62" i="1" s="1"/>
  <c r="BC61" i="1" s="1"/>
  <c r="AY61" i="1" s="1"/>
  <c r="J36" i="6"/>
  <c r="AW64" i="1"/>
  <c r="F38" i="6"/>
  <c r="BC64" i="1" s="1"/>
  <c r="BC63" i="1" s="1"/>
  <c r="AY63" i="1" s="1"/>
  <c r="F36" i="7"/>
  <c r="BA66" i="1"/>
  <c r="BA65" i="1" s="1"/>
  <c r="AW65" i="1" s="1"/>
  <c r="J36" i="8"/>
  <c r="AW68" i="1"/>
  <c r="F38" i="8"/>
  <c r="BC68" i="1"/>
  <c r="BC67" i="1"/>
  <c r="AY67" i="1" s="1"/>
  <c r="F37" i="9"/>
  <c r="BB70" i="1"/>
  <c r="F36" i="9"/>
  <c r="BA70" i="1"/>
  <c r="F39" i="9"/>
  <c r="BD70" i="1" s="1"/>
  <c r="F38" i="10"/>
  <c r="BC71" i="1"/>
  <c r="J36" i="12"/>
  <c r="AW73" i="1"/>
  <c r="F39" i="12"/>
  <c r="BD73" i="1" s="1"/>
  <c r="J36" i="13"/>
  <c r="AW74" i="1"/>
  <c r="F39" i="13"/>
  <c r="BD74" i="1" s="1"/>
  <c r="F39" i="15"/>
  <c r="BD76" i="1" s="1"/>
  <c r="F39" i="16"/>
  <c r="BD78" i="1"/>
  <c r="BD77" i="1"/>
  <c r="F39" i="17"/>
  <c r="BD80" i="1"/>
  <c r="BD79" i="1" s="1"/>
  <c r="J36" i="18"/>
  <c r="AW82" i="1"/>
  <c r="F37" i="19"/>
  <c r="BB84" i="1"/>
  <c r="BB83" i="1" s="1"/>
  <c r="AX83" i="1" s="1"/>
  <c r="J36" i="20"/>
  <c r="AW86" i="1"/>
  <c r="F37" i="20"/>
  <c r="BB86" i="1"/>
  <c r="BB85" i="1"/>
  <c r="AX85" i="1" s="1"/>
  <c r="BK187" i="3" l="1"/>
  <c r="J187" i="3" s="1"/>
  <c r="J68" i="3" s="1"/>
  <c r="P105" i="3"/>
  <c r="R105" i="3"/>
  <c r="T93" i="20"/>
  <c r="T92" i="20"/>
  <c r="P174" i="19"/>
  <c r="P100" i="19"/>
  <c r="AU84" i="1" s="1"/>
  <c r="AU83" i="1" s="1"/>
  <c r="T90" i="18"/>
  <c r="T166" i="17"/>
  <c r="T95" i="17" s="1"/>
  <c r="P90" i="16"/>
  <c r="AU78" i="1"/>
  <c r="T102" i="7"/>
  <c r="R109" i="6"/>
  <c r="P89" i="5"/>
  <c r="AU62" i="1" s="1"/>
  <c r="AU61" i="1" s="1"/>
  <c r="T95" i="2"/>
  <c r="T94" i="2" s="1"/>
  <c r="R93" i="20"/>
  <c r="R92" i="20" s="1"/>
  <c r="R90" i="18"/>
  <c r="R166" i="17"/>
  <c r="R95" i="17" s="1"/>
  <c r="R90" i="16"/>
  <c r="T89" i="8"/>
  <c r="R102" i="7"/>
  <c r="T109" i="6"/>
  <c r="R91" i="4"/>
  <c r="R238" i="3"/>
  <c r="R95" i="2"/>
  <c r="R94" i="2" s="1"/>
  <c r="T174" i="19"/>
  <c r="T100" i="19"/>
  <c r="T90" i="16"/>
  <c r="R89" i="8"/>
  <c r="P102" i="7"/>
  <c r="AU66" i="1"/>
  <c r="P109" i="6"/>
  <c r="AU64" i="1" s="1"/>
  <c r="AU63" i="1" s="1"/>
  <c r="T89" i="5"/>
  <c r="P91" i="4"/>
  <c r="AU60" i="1"/>
  <c r="T238" i="3"/>
  <c r="T104" i="3"/>
  <c r="P93" i="20"/>
  <c r="P92" i="20" s="1"/>
  <c r="AU86" i="1" s="1"/>
  <c r="AU85" i="1" s="1"/>
  <c r="R174" i="19"/>
  <c r="R100" i="19"/>
  <c r="P166" i="17"/>
  <c r="P95" i="17" s="1"/>
  <c r="AU80" i="1" s="1"/>
  <c r="AU79" i="1" s="1"/>
  <c r="P89" i="8"/>
  <c r="AU68" i="1"/>
  <c r="R89" i="5"/>
  <c r="P238" i="3"/>
  <c r="P95" i="2"/>
  <c r="P94" i="2" s="1"/>
  <c r="AU56" i="1" s="1"/>
  <c r="AU55" i="1" s="1"/>
  <c r="BK225" i="3"/>
  <c r="J225" i="3"/>
  <c r="J70" i="3" s="1"/>
  <c r="BK290" i="2"/>
  <c r="J290" i="2"/>
  <c r="J71" i="2" s="1"/>
  <c r="BK105" i="3"/>
  <c r="J105" i="3" s="1"/>
  <c r="J64" i="3" s="1"/>
  <c r="BK91" i="4"/>
  <c r="J91" i="4" s="1"/>
  <c r="J63" i="4" s="1"/>
  <c r="BK109" i="6"/>
  <c r="J109" i="6" s="1"/>
  <c r="J63" i="6" s="1"/>
  <c r="BK86" i="14"/>
  <c r="J86" i="14"/>
  <c r="J63" i="14" s="1"/>
  <c r="BK86" i="15"/>
  <c r="J86" i="15" s="1"/>
  <c r="J63" i="15" s="1"/>
  <c r="BK226" i="2"/>
  <c r="J226" i="2" s="1"/>
  <c r="J67" i="2" s="1"/>
  <c r="BK238" i="3"/>
  <c r="J238" i="3" s="1"/>
  <c r="J73" i="3" s="1"/>
  <c r="BK89" i="5"/>
  <c r="J89" i="5"/>
  <c r="BK102" i="7"/>
  <c r="J102" i="7"/>
  <c r="BK89" i="8"/>
  <c r="J89" i="8"/>
  <c r="J32" i="8" s="1"/>
  <c r="AG68" i="1" s="1"/>
  <c r="BK86" i="11"/>
  <c r="J86" i="11" s="1"/>
  <c r="J63" i="11" s="1"/>
  <c r="BK86" i="12"/>
  <c r="J86" i="12" s="1"/>
  <c r="J63" i="12" s="1"/>
  <c r="BK90" i="16"/>
  <c r="J90" i="16"/>
  <c r="J63" i="16" s="1"/>
  <c r="BK166" i="17"/>
  <c r="J166" i="17" s="1"/>
  <c r="J68" i="17" s="1"/>
  <c r="BK90" i="18"/>
  <c r="J90" i="18" s="1"/>
  <c r="J63" i="18" s="1"/>
  <c r="BK174" i="19"/>
  <c r="J174" i="19" s="1"/>
  <c r="J73" i="19" s="1"/>
  <c r="BK93" i="20"/>
  <c r="J93" i="20"/>
  <c r="J64" i="20" s="1"/>
  <c r="AU67" i="1"/>
  <c r="J32" i="5"/>
  <c r="AG62" i="1" s="1"/>
  <c r="AU69" i="1"/>
  <c r="F35" i="2"/>
  <c r="AZ56" i="1"/>
  <c r="AZ55" i="1"/>
  <c r="AV55" i="1" s="1"/>
  <c r="AT55" i="1" s="1"/>
  <c r="F35" i="3"/>
  <c r="AZ58" i="1" s="1"/>
  <c r="AZ57" i="1" s="1"/>
  <c r="AV57" i="1" s="1"/>
  <c r="AT57" i="1" s="1"/>
  <c r="J35" i="4"/>
  <c r="AV60" i="1"/>
  <c r="AT60" i="1"/>
  <c r="J35" i="5"/>
  <c r="AV62" i="1"/>
  <c r="AT62" i="1" s="1"/>
  <c r="J35" i="6"/>
  <c r="AV64" i="1" s="1"/>
  <c r="AT64" i="1" s="1"/>
  <c r="J32" i="9"/>
  <c r="AG70" i="1"/>
  <c r="J35" i="10"/>
  <c r="AV71" i="1" s="1"/>
  <c r="AT71" i="1" s="1"/>
  <c r="J32" i="10"/>
  <c r="AG71" i="1"/>
  <c r="J35" i="12"/>
  <c r="AV73" i="1"/>
  <c r="AT73" i="1"/>
  <c r="J35" i="13"/>
  <c r="AV74" i="1" s="1"/>
  <c r="AT74" i="1" s="1"/>
  <c r="J35" i="16"/>
  <c r="AV78" i="1" s="1"/>
  <c r="AT78" i="1" s="1"/>
  <c r="F35" i="9"/>
  <c r="AZ70" i="1"/>
  <c r="F35" i="11"/>
  <c r="AZ72" i="1" s="1"/>
  <c r="F35" i="12"/>
  <c r="AZ73" i="1"/>
  <c r="F35" i="14"/>
  <c r="AZ75" i="1" s="1"/>
  <c r="BC69" i="1"/>
  <c r="AY69" i="1"/>
  <c r="BB69" i="1"/>
  <c r="AX69" i="1" s="1"/>
  <c r="F35" i="16"/>
  <c r="AZ78" i="1"/>
  <c r="AZ77" i="1"/>
  <c r="AV77" i="1" s="1"/>
  <c r="AT77" i="1" s="1"/>
  <c r="J35" i="18"/>
  <c r="AV82" i="1" s="1"/>
  <c r="AT82" i="1" s="1"/>
  <c r="J35" i="20"/>
  <c r="AV86" i="1"/>
  <c r="AT86" i="1" s="1"/>
  <c r="J35" i="7"/>
  <c r="AV66" i="1" s="1"/>
  <c r="AT66" i="1" s="1"/>
  <c r="F35" i="8"/>
  <c r="AZ68" i="1" s="1"/>
  <c r="AZ67" i="1" s="1"/>
  <c r="AV67" i="1" s="1"/>
  <c r="AT67" i="1" s="1"/>
  <c r="J35" i="9"/>
  <c r="AV70" i="1" s="1"/>
  <c r="AT70" i="1" s="1"/>
  <c r="J35" i="11"/>
  <c r="AV72" i="1"/>
  <c r="AT72" i="1"/>
  <c r="J32" i="13"/>
  <c r="AG74" i="1" s="1"/>
  <c r="J35" i="14"/>
  <c r="AV75" i="1"/>
  <c r="AT75" i="1" s="1"/>
  <c r="F35" i="15"/>
  <c r="AZ76" i="1"/>
  <c r="J35" i="17"/>
  <c r="AV80" i="1" s="1"/>
  <c r="AT80" i="1" s="1"/>
  <c r="F35" i="18"/>
  <c r="AZ82" i="1"/>
  <c r="AZ81" i="1"/>
  <c r="AV81" i="1" s="1"/>
  <c r="AT81" i="1" s="1"/>
  <c r="J35" i="19"/>
  <c r="AV84" i="1" s="1"/>
  <c r="AT84" i="1" s="1"/>
  <c r="F35" i="20"/>
  <c r="AZ86" i="1"/>
  <c r="AZ85" i="1" s="1"/>
  <c r="AV85" i="1" s="1"/>
  <c r="AT85" i="1" s="1"/>
  <c r="AU77" i="1"/>
  <c r="AU65" i="1"/>
  <c r="AU59" i="1"/>
  <c r="J32" i="7"/>
  <c r="AG66" i="1" s="1"/>
  <c r="AG65" i="1" s="1"/>
  <c r="J35" i="2"/>
  <c r="AV56" i="1" s="1"/>
  <c r="AT56" i="1" s="1"/>
  <c r="J35" i="3"/>
  <c r="AV58" i="1"/>
  <c r="AT58" i="1"/>
  <c r="F35" i="4"/>
  <c r="AZ60" i="1" s="1"/>
  <c r="AZ59" i="1" s="1"/>
  <c r="AV59" i="1" s="1"/>
  <c r="AT59" i="1" s="1"/>
  <c r="F35" i="5"/>
  <c r="AZ62" i="1"/>
  <c r="AZ61" i="1" s="1"/>
  <c r="AV61" i="1" s="1"/>
  <c r="AT61" i="1" s="1"/>
  <c r="F35" i="6"/>
  <c r="AZ64" i="1" s="1"/>
  <c r="AZ63" i="1" s="1"/>
  <c r="AV63" i="1" s="1"/>
  <c r="AT63" i="1" s="1"/>
  <c r="F35" i="7"/>
  <c r="AZ66" i="1" s="1"/>
  <c r="AZ65" i="1" s="1"/>
  <c r="AV65" i="1" s="1"/>
  <c r="AT65" i="1" s="1"/>
  <c r="J35" i="8"/>
  <c r="AV68" i="1"/>
  <c r="AT68" i="1"/>
  <c r="F35" i="10"/>
  <c r="AZ71" i="1"/>
  <c r="F35" i="13"/>
  <c r="AZ74" i="1" s="1"/>
  <c r="BD69" i="1"/>
  <c r="J35" i="15"/>
  <c r="AV76" i="1" s="1"/>
  <c r="AT76" i="1" s="1"/>
  <c r="BA69" i="1"/>
  <c r="AW69" i="1"/>
  <c r="F35" i="17"/>
  <c r="AZ80" i="1" s="1"/>
  <c r="AZ79" i="1" s="1"/>
  <c r="AV79" i="1" s="1"/>
  <c r="AT79" i="1" s="1"/>
  <c r="F35" i="19"/>
  <c r="AZ84" i="1" s="1"/>
  <c r="AZ83" i="1" s="1"/>
  <c r="AV83" i="1" s="1"/>
  <c r="AT83" i="1" s="1"/>
  <c r="AG67" i="1" l="1"/>
  <c r="AN67" i="1" s="1"/>
  <c r="AN68" i="1"/>
  <c r="AG61" i="1"/>
  <c r="AN61" i="1" s="1"/>
  <c r="AN62" i="1"/>
  <c r="AN65" i="1"/>
  <c r="R104" i="3"/>
  <c r="P104" i="3"/>
  <c r="AU58" i="1"/>
  <c r="BK95" i="2"/>
  <c r="J95" i="2"/>
  <c r="J64" i="2"/>
  <c r="BK100" i="19"/>
  <c r="J100" i="19" s="1"/>
  <c r="J63" i="19" s="1"/>
  <c r="BK95" i="17"/>
  <c r="J95" i="17"/>
  <c r="BK104" i="3"/>
  <c r="J104" i="3" s="1"/>
  <c r="J63" i="3" s="1"/>
  <c r="J63" i="5"/>
  <c r="J63" i="8"/>
  <c r="J63" i="7"/>
  <c r="BK92" i="20"/>
  <c r="J92" i="20"/>
  <c r="J63" i="20" s="1"/>
  <c r="AN74" i="1"/>
  <c r="J41" i="13"/>
  <c r="AN71" i="1"/>
  <c r="AN70" i="1"/>
  <c r="J41" i="10"/>
  <c r="J41" i="9"/>
  <c r="J41" i="8"/>
  <c r="J41" i="7"/>
  <c r="J41" i="5"/>
  <c r="AN66" i="1"/>
  <c r="AU57" i="1"/>
  <c r="J32" i="11"/>
  <c r="AG72" i="1"/>
  <c r="J32" i="18"/>
  <c r="AG82" i="1"/>
  <c r="AG81" i="1"/>
  <c r="AN81" i="1" s="1"/>
  <c r="AZ69" i="1"/>
  <c r="AV69" i="1" s="1"/>
  <c r="AT69" i="1" s="1"/>
  <c r="BD54" i="1"/>
  <c r="W33" i="1" s="1"/>
  <c r="J32" i="15"/>
  <c r="AG76" i="1" s="1"/>
  <c r="J32" i="4"/>
  <c r="AG60" i="1" s="1"/>
  <c r="AG59" i="1" s="1"/>
  <c r="AN59" i="1" s="1"/>
  <c r="BA54" i="1"/>
  <c r="W30" i="1"/>
  <c r="J32" i="6"/>
  <c r="AG64" i="1" s="1"/>
  <c r="AG63" i="1" s="1"/>
  <c r="AN63" i="1" s="1"/>
  <c r="J32" i="16"/>
  <c r="AG78" i="1" s="1"/>
  <c r="AG77" i="1" s="1"/>
  <c r="AN77" i="1" s="1"/>
  <c r="BC54" i="1"/>
  <c r="W32" i="1"/>
  <c r="J32" i="17"/>
  <c r="AG80" i="1"/>
  <c r="AG79" i="1"/>
  <c r="J32" i="12"/>
  <c r="AG73" i="1"/>
  <c r="J32" i="14"/>
  <c r="AG75" i="1"/>
  <c r="BB54" i="1"/>
  <c r="W31" i="1"/>
  <c r="J41" i="4" l="1"/>
  <c r="J41" i="11"/>
  <c r="J41" i="18"/>
  <c r="J41" i="16"/>
  <c r="J41" i="15"/>
  <c r="J41" i="14"/>
  <c r="J41" i="12"/>
  <c r="J41" i="17"/>
  <c r="J41" i="6"/>
  <c r="BK94" i="2"/>
  <c r="J94" i="2"/>
  <c r="J63" i="2"/>
  <c r="J63" i="17"/>
  <c r="AN60" i="1"/>
  <c r="AN64" i="1"/>
  <c r="AN72" i="1"/>
  <c r="AN73" i="1"/>
  <c r="AN75" i="1"/>
  <c r="AN78" i="1"/>
  <c r="AN80" i="1"/>
  <c r="AN76" i="1"/>
  <c r="AN79" i="1"/>
  <c r="AN82" i="1"/>
  <c r="AG69" i="1"/>
  <c r="J32" i="20"/>
  <c r="AG86" i="1"/>
  <c r="AG85" i="1" s="1"/>
  <c r="J32" i="3"/>
  <c r="AG58" i="1"/>
  <c r="AG57" i="1" s="1"/>
  <c r="AN57" i="1" s="1"/>
  <c r="AX54" i="1"/>
  <c r="AW54" i="1"/>
  <c r="AK30" i="1"/>
  <c r="AU54" i="1"/>
  <c r="AY54" i="1"/>
  <c r="AZ54" i="1"/>
  <c r="W29" i="1"/>
  <c r="J32" i="19"/>
  <c r="AG84" i="1"/>
  <c r="AG83" i="1"/>
  <c r="AN83" i="1" s="1"/>
  <c r="AN69" i="1" l="1"/>
  <c r="J41" i="19"/>
  <c r="J41" i="3"/>
  <c r="J41" i="20"/>
  <c r="AN84" i="1"/>
  <c r="AN85" i="1"/>
  <c r="AN58" i="1"/>
  <c r="AN86" i="1"/>
  <c r="AV54" i="1"/>
  <c r="AK29" i="1"/>
  <c r="J32" i="2"/>
  <c r="AG56" i="1"/>
  <c r="AG55" i="1" s="1"/>
  <c r="AN55" i="1" s="1"/>
  <c r="J41" i="2" l="1"/>
  <c r="AN56" i="1"/>
  <c r="AG54" i="1"/>
  <c r="AK26" i="1" s="1"/>
  <c r="AT54" i="1"/>
  <c r="AN54" i="1" l="1"/>
  <c r="AK35" i="1"/>
</calcChain>
</file>

<file path=xl/sharedStrings.xml><?xml version="1.0" encoding="utf-8"?>
<sst xmlns="http://schemas.openxmlformats.org/spreadsheetml/2006/main" count="34487" uniqueCount="3391">
  <si>
    <t>Export Komplet</t>
  </si>
  <si>
    <t>VZ</t>
  </si>
  <si>
    <t>2.0</t>
  </si>
  <si>
    <t>ZAMOK</t>
  </si>
  <si>
    <t>False</t>
  </si>
  <si>
    <t>{707dbc47-785b-4b3b-881d-21e09f390d2e}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</si>
  <si>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</si>
  <si>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</si>
  <si>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</si>
  <si>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</si>
  <si>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</si>
  <si>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</si>
  <si>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</si>
  <si>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</si>
  <si>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RSS23-11-03b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</si>
  <si>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</si>
  <si>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</si>
  <si>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Novostavba Onkologické kliniky P4 - Přeložky, Přípojky, OS, Komunikace, chodníky a přístřešky, Sadové úpravy</t>
  </si>
  <si>
    <t>KSO:</t>
  </si>
  <si>
    <t>801 11 31</t>
  </si>
  <si>
    <t>CC-CZ:</t>
  </si>
  <si>
    <t/>
  </si>
  <si>
    <t>Místo:</t>
  </si>
  <si>
    <t>Olomouc</t>
  </si>
  <si>
    <t>Datum:</t>
  </si>
  <si>
    <t>16. 2. 2024</t>
  </si>
  <si>
    <t>Zadavatel:</t>
  </si>
  <si>
    <t>IČ:</t>
  </si>
  <si>
    <t>Fakultní nemocnice Olomouc</t>
  </si>
  <si>
    <t>DIČ:</t>
  </si>
  <si>
    <t>Uchazeč:</t>
  </si>
  <si>
    <t>Vyplň údaj</t>
  </si>
  <si>
    <t>Projektant:</t>
  </si>
  <si>
    <t>Adam Rujbr Architects</t>
  </si>
  <si>
    <t>True</t>
  </si>
  <si>
    <t>Zpracovatel:</t>
  </si>
  <si>
    <t xml:space="preserve"> </t>
  </si>
  <si>
    <t>Poznámka: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</si>
  <si>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Pro výkaz výměr platí:_x000D_
Do všech položek, musí být zahrnuty veškeré přidružené práce a materiály běžné pro splnění požadovaného technického a provozního účelu a dodržení veškerých technologických postupů a norem, jako mohou být drobné detaily, tmely, lišty, pomocné profily v SDK, těsnění, dilatace, atyp. kotvení a podobně nezahrnuté v předepsaných položkách soupisu prací a dodávek. Položky v soupisu prací jsou založeny buď jako přesné, nebo svým charakterem nejblíže podobné požadavku PD. Dodavatel při stanovení jednotkových cen položek musí vycházet z požadavků a obsahu PD ve všech souvislostech a vazbách, a toto do JC promítnout, nikoliv jen z obsahu ceníkové položky._x000D_
_x000D_
Ostatní ujednání:_x000D_
01 Dodavatel předloží veškeré připomínky k projektové dokumentaci a výkazu výměr, před předložením své cenové nabídky.Pokud dodavatel nepožádá o přidání chybějící položky v průběhu výběrového řízení, má se za to, že tuto skutečnost promítl v jednotkových cenách ostatních položek a nelze ji tak nárokovat dodatečně._x000D_
02 Rozpočet a VV má charakter odborné studie předběžných prací a materiálů ve formě soupisu prací a dodávek._x000D_
03 Jakékoliv další nakládání s dokumentem po předání objednateli podléhá smluvním podmínkám těchto stran bez vlivu na zpracovatele soupisu prací a dodávek, pokud není v objednávce stanoveno jinak._x000D_
04 Pokud není v objednávce uvedeno jinak, neslouží výkaz výměr pro závazné objednání materiálu, prací a služeb, tyto množství musí být před objednáním prověřeny dle skutečnosti na stavbě._x000D_
05 Na dokument je poskytnuta záruka ve lhůtě 36 měsíců. V případě shledání vad díla budou tyto zhotovitelem bezodkladně odstraněny. Buď vydáním nového rozpočtu a výkazu výměr, formou dodatku nebo rozdílového rozpočtu.  _x000D_
06 Zpracovatel rozpočtu není nijak vázán k rozhodnutí dodavatele vybudovat dílo nebo jeho část na základě položek rozpočtu. Dílo dodavatele stavby musí být vždy v souladu s výkresouvou a textovou částí PD, byť by rozpočet vykazoval jakékoliv rozdílnosti._x000D_
07 Jednotkové ceny položek nejsou nijak závazné a musí být prověřeny u konkrétních dodavatelů daných prvků a systémů. Zhotovitel rozpočtu negarantuje jistotu dostupnosti materiálů a prací za uvedenou JC z rozpočtu. Dodavatel doplní vlastní ceny dle svých možností._x000D_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</si>
  <si>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</si>
  <si>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</si>
  <si>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</si>
  <si>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</si>
  <si>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</si>
  <si>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</si>
  <si>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</si>
  <si>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</si>
  <si>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</si>
  <si>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</si>
  <si>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</si>
  <si>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</si>
  <si>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</si>
  <si>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</si>
  <si>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</si>
  <si>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</si>
  <si>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</si>
  <si>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</si>
  <si>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</si>
  <si>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</si>
  <si>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</si>
  <si>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</si>
  <si>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</si>
  <si>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</si>
  <si>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</si>
  <si>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</si>
  <si>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</si>
  <si>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</si>
  <si>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</si>
  <si>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</si>
  <si>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</si>
  <si>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</si>
  <si>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</si>
  <si>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</si>
  <si>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</si>
  <si>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</si>
  <si>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</si>
  <si>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</si>
  <si>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02</t>
  </si>
  <si>
    <t>Opěrné stěny a prodloužení podzemního kanálu</t>
  </si>
  <si>
    <t>STA</t>
  </si>
  <si>
    <t>1</t>
  </si>
  <si>
    <t>{4efbb3d3-41c6-4983-b2ab-bbc75c6ac2f2}</t>
  </si>
  <si>
    <t>2</t>
  </si>
  <si>
    <t>/</t>
  </si>
  <si>
    <t>D.1.1_2</t>
  </si>
  <si>
    <t>ASŘ+SKŘ soupis prací a dodávek</t>
  </si>
  <si>
    <t>Soupis</t>
  </si>
  <si>
    <t>{5fd7cc19-3e2a-47c3-b978-1910a9ef28b5}</t>
  </si>
  <si>
    <t>SO 03</t>
  </si>
  <si>
    <t>Přístřešky na FVE</t>
  </si>
  <si>
    <t>{792d69c5-9a05-49c2-a9f1-30733f4605ad}</t>
  </si>
  <si>
    <t>{4bdd8681-f64f-42c4-b7ab-194cdfd7fbe9}</t>
  </si>
  <si>
    <t>IO 01</t>
  </si>
  <si>
    <t>Chodníky a zpevněné plochy, parkoviště I. etapa</t>
  </si>
  <si>
    <t>ING</t>
  </si>
  <si>
    <t>{22599c8f-fa36-4238-b554-0a9817dabded}</t>
  </si>
  <si>
    <t>D.2.1</t>
  </si>
  <si>
    <t>Chodníky, zpevněné plochy, parkoviště I. etapa</t>
  </si>
  <si>
    <t>{95c04e1e-0c24-465d-a321-67fe460844ee}</t>
  </si>
  <si>
    <t>IO 02</t>
  </si>
  <si>
    <t>Chodníky, zpevněné plochy, parkoviště - II. etapa</t>
  </si>
  <si>
    <t>{631e379c-4ea9-4266-976e-c2da66fc22ba}</t>
  </si>
  <si>
    <t>D.2.2</t>
  </si>
  <si>
    <t>{7d470729-66c5-484e-99b5-296f5b2af850}</t>
  </si>
  <si>
    <t>IO 03</t>
  </si>
  <si>
    <t>Napojení a přeložka dešťové a splaškové kanalizace</t>
  </si>
  <si>
    <t>{c28df48e-8f3b-46e6-b83d-cd017dd64422}</t>
  </si>
  <si>
    <t>D.2.3</t>
  </si>
  <si>
    <t>Přípojka a přeložka dešťové a splaškové kanalizace</t>
  </si>
  <si>
    <t>{d2d04a47-ac61-4d34-a9b7-d7fb005954f7}</t>
  </si>
  <si>
    <t>IO 04</t>
  </si>
  <si>
    <t>Přípojky a přeložka vody</t>
  </si>
  <si>
    <t>{4d58ca95-21c3-43a7-997e-210c06c0d853}</t>
  </si>
  <si>
    <t>D.2.4</t>
  </si>
  <si>
    <t>Přípojka a přeložka vody</t>
  </si>
  <si>
    <t>{999fd7c1-d119-4e0e-aa84-d94918c18a85}</t>
  </si>
  <si>
    <t>IO 05</t>
  </si>
  <si>
    <t>Přípojka NN</t>
  </si>
  <si>
    <t>{5d60f43b-930c-4cc4-b862-b033ec5c1bb1}</t>
  </si>
  <si>
    <t>D.2.5</t>
  </si>
  <si>
    <t>{19ffe28d-17c5-45b4-8a18-2185f342538e}</t>
  </si>
  <si>
    <t>IO 06</t>
  </si>
  <si>
    <t>Přípojka elektronických komunikací</t>
  </si>
  <si>
    <t>{037912e5-9af6-4e90-b62d-3d2325c433ca}</t>
  </si>
  <si>
    <t>D.2.6.a</t>
  </si>
  <si>
    <t>Telefonní kabely z budovy XR do budovy P3</t>
  </si>
  <si>
    <t>{9af01f2c-279b-4037-be75-88b0fb84a637}</t>
  </si>
  <si>
    <t>D.2.6.b</t>
  </si>
  <si>
    <t>Optický kabel z budovy P1 (R40)  do budovy P4 (R20)</t>
  </si>
  <si>
    <t>{c8f5843f-e645-4173-b290-3b7b95262936}</t>
  </si>
  <si>
    <t>D.2.6.c</t>
  </si>
  <si>
    <t>Optický kabel z budovy P1 (R40) do budovy YD (R90) - přeložka</t>
  </si>
  <si>
    <t>{51774f40-92e5-4c0c-92b7-8175381897de}</t>
  </si>
  <si>
    <t>D.2.6.d</t>
  </si>
  <si>
    <t>Optický kabel z budovy P4 (EPS) do budovy A (EPS)</t>
  </si>
  <si>
    <t>{31b96869-39c7-4cb8-ac90-be0e7533a565}</t>
  </si>
  <si>
    <t>D.2.6.e</t>
  </si>
  <si>
    <t>Napojení parkoviště</t>
  </si>
  <si>
    <t>{e10ced43-229c-436d-91ac-80bb38ba4e37}</t>
  </si>
  <si>
    <t>D.2.6.f</t>
  </si>
  <si>
    <t>Přeložka SEK MERIT GROUP</t>
  </si>
  <si>
    <t>{93d20fa2-cca4-49bd-a6fe-4ca067fb02b0}</t>
  </si>
  <si>
    <t>D.2.6.g</t>
  </si>
  <si>
    <t>Přemístění SEK z parkoviště</t>
  </si>
  <si>
    <t>{5d51e81c-484b-4fd8-baf7-f332ccdfc9c0}</t>
  </si>
  <si>
    <t>IO 08</t>
  </si>
  <si>
    <t>Doplnění a přeložka VO, autonabíječky</t>
  </si>
  <si>
    <t>{af290284-071d-467e-8b14-f8e5830beaa0}</t>
  </si>
  <si>
    <t>D.2.8</t>
  </si>
  <si>
    <t>{8c3e6dcf-1e17-462e-b521-ea8cb9a053c1}</t>
  </si>
  <si>
    <t>IO 09</t>
  </si>
  <si>
    <t>Sadové úpravy</t>
  </si>
  <si>
    <t>{aadc7572-3c4e-4c2d-84cf-397688a3fc3f}</t>
  </si>
  <si>
    <t>D.2.9</t>
  </si>
  <si>
    <t>{966750e0-751e-4919-a516-05044f9a3477}</t>
  </si>
  <si>
    <t>IO 10</t>
  </si>
  <si>
    <t>Přípojka a přeložka horkovodu</t>
  </si>
  <si>
    <t>{e7a12bbc-fcae-46bf-bfb4-42a7027b1bd8}</t>
  </si>
  <si>
    <t>D.2.10</t>
  </si>
  <si>
    <t>{c30caae9-cf55-4235-9180-3ffddc7ab26d}</t>
  </si>
  <si>
    <t>IO 12</t>
  </si>
  <si>
    <t>Přeložka a přípojka potrubní pošty</t>
  </si>
  <si>
    <t>{fa46f8e2-af9c-4ef4-89e1-4ff3c40d72c7}</t>
  </si>
  <si>
    <t>D.2.12</t>
  </si>
  <si>
    <t>Přípojka potrubní pošty</t>
  </si>
  <si>
    <t>{218359a2-2d2f-4bbd-8a1b-b000c6d7d14d}</t>
  </si>
  <si>
    <t>VRN</t>
  </si>
  <si>
    <t>Vedlejší rozpočtové náklady</t>
  </si>
  <si>
    <t>VON</t>
  </si>
  <si>
    <t>{246103fb-9819-4cb8-b649-70ec777900f7}</t>
  </si>
  <si>
    <t>VON.1</t>
  </si>
  <si>
    <t>Vedlejší a ostatní rozpočtové náklady</t>
  </si>
  <si>
    <t>{3fcec93a-7ee2-496d-9233-dd89bb9a19c2}</t>
  </si>
  <si>
    <t>KRYCÍ LIST SOUPISU PRACÍ</t>
  </si>
  <si>
    <t>Objekt:</t>
  </si>
  <si>
    <t>SO 02 - Opěrné stěny a prodloužení podzemního kanálu</t>
  </si>
  <si>
    <t>Soupis:</t>
  </si>
  <si>
    <t>D.1.1_2 - ASŘ+SKŘ soupis prací a dodávek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</si>
  <si>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</si>
  <si>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</si>
  <si>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</si>
  <si>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</si>
  <si>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</si>
  <si>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</si>
  <si>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</si>
  <si>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</si>
  <si>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  43 - Schodišťové konstrukce a rampy</t>
  </si>
  <si>
    <t xml:space="preserve">    9 - Ostatní konstrukce a práce, bourání</t>
  </si>
  <si>
    <t xml:space="preserve">    998 - Přesun hmot</t>
  </si>
  <si>
    <t>PSV - Práce a dodávky PSV</t>
  </si>
  <si>
    <t xml:space="preserve">    777 - Podlahy lité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</si>
  <si>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</si>
  <si>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</si>
  <si>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</si>
  <si>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</si>
  <si>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</si>
  <si>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</si>
  <si>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</si>
  <si>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</si>
  <si>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</si>
  <si>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</si>
  <si>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</si>
  <si>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</si>
  <si>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</si>
  <si>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</si>
  <si>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</si>
  <si>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</si>
  <si>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</si>
  <si>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</si>
  <si>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213311113</t>
  </si>
  <si>
    <t>Polštáře zhutněné pod základy z kameniva hrubého drceného, frakce 16 - 63 mm</t>
  </si>
  <si>
    <t>m3</t>
  </si>
  <si>
    <t>CS ÚRS 2024 01</t>
  </si>
  <si>
    <t>4</t>
  </si>
  <si>
    <t>-1403989523</t>
  </si>
  <si>
    <t>Online PSC</t>
  </si>
  <si>
    <t>https://podminky.urs.cz/item/CS_URS_2024_01/213311113</t>
  </si>
  <si>
    <t>P</t>
  </si>
  <si>
    <t>Poznámka k položce:_x000D_
dle PD fr.16-32</t>
  </si>
  <si>
    <t>VV</t>
  </si>
  <si>
    <t>pod zákl. desky</t>
  </si>
  <si>
    <t>(16,85*1,8+4,3*2,5)*0,15</t>
  </si>
  <si>
    <t>pod zákl. pasy</t>
  </si>
  <si>
    <t>nad objektem</t>
  </si>
  <si>
    <t>0,6*1,8*0,15*3</t>
  </si>
  <si>
    <t>pod objektem</t>
  </si>
  <si>
    <t>0,6*3,3*0,15*2</t>
  </si>
  <si>
    <t>pod spojovací kanál</t>
  </si>
  <si>
    <t>2,3*4,7*0,15</t>
  </si>
  <si>
    <t>pod schodiště</t>
  </si>
  <si>
    <t>ramena</t>
  </si>
  <si>
    <t>1,65*3,75*0,15</t>
  </si>
  <si>
    <t>1,65*6,0*0,15</t>
  </si>
  <si>
    <t>podesta</t>
  </si>
  <si>
    <t>3,3*0,95*0,15</t>
  </si>
  <si>
    <t>3,3*(3,9+4,7)*0,15</t>
  </si>
  <si>
    <t>Součet</t>
  </si>
  <si>
    <t>273322611</t>
  </si>
  <si>
    <t>Základy z betonu železového (bez výztuže) desky z betonu se zvýšenými nároky na prostředí tř. C 30/37</t>
  </si>
  <si>
    <t>1330602416</t>
  </si>
  <si>
    <t>https://podminky.urs.cz/item/CS_URS_2024_01/273322611</t>
  </si>
  <si>
    <t>Poznámka k položce:_x000D_
XF2</t>
  </si>
  <si>
    <t>základová pata pod OS</t>
  </si>
  <si>
    <t>(16,7*1,5+4,15*2,2)*0,25</t>
  </si>
  <si>
    <t>3</t>
  </si>
  <si>
    <t>273351121</t>
  </si>
  <si>
    <t>Bednění základů desek zřízení</t>
  </si>
  <si>
    <t>m2</t>
  </si>
  <si>
    <t>1783804827</t>
  </si>
  <si>
    <t>https://podminky.urs.cz/item/CS_URS_2024_01/273351121</t>
  </si>
  <si>
    <t>(16,7+4,15+2,2)*2*0,25</t>
  </si>
  <si>
    <t>273351122</t>
  </si>
  <si>
    <t>Bednění základů desek odstranění</t>
  </si>
  <si>
    <t>-843092563</t>
  </si>
  <si>
    <t>https://podminky.urs.cz/item/CS_URS_2024_01/273351122</t>
  </si>
  <si>
    <t>11,525</t>
  </si>
  <si>
    <t>betonářská výztuž zahrnuta ve výztuži stěn</t>
  </si>
  <si>
    <t>5</t>
  </si>
  <si>
    <t>274313511</t>
  </si>
  <si>
    <t>Základy z betonu prostého pasy betonu kamenem neprokládaného tř. C 12/15</t>
  </si>
  <si>
    <t>1788942278</t>
  </si>
  <si>
    <t>https://podminky.urs.cz/item/CS_URS_2024_01/274313511</t>
  </si>
  <si>
    <t>podbetonování na rostlý terén C8/10</t>
  </si>
  <si>
    <t>0,3*1,075*1,5</t>
  </si>
  <si>
    <t>0,3*1,25*1,5</t>
  </si>
  <si>
    <t>0,3*3,4*1,5</t>
  </si>
  <si>
    <t>0,3*1,2*3,0</t>
  </si>
  <si>
    <t>0,3*2,3*3,0</t>
  </si>
  <si>
    <t>6</t>
  </si>
  <si>
    <t>274321611</t>
  </si>
  <si>
    <t>Základy z betonu železového (bez výztuže) pasy z betonu bez zvláštních nároků na prostředí tř. C 30/37</t>
  </si>
  <si>
    <t>-454123352</t>
  </si>
  <si>
    <t>https://podminky.urs.cz/item/CS_URS_2024_01/274321611</t>
  </si>
  <si>
    <t>pod sch. ramena</t>
  </si>
  <si>
    <t>0,3*0,6*1,5*4</t>
  </si>
  <si>
    <t>7</t>
  </si>
  <si>
    <t>274351121</t>
  </si>
  <si>
    <t>Bednění základů pasů rovné zřízení</t>
  </si>
  <si>
    <t>218022940</t>
  </si>
  <si>
    <t>https://podminky.urs.cz/item/CS_URS_2024_01/274351121</t>
  </si>
  <si>
    <t>podbetonování</t>
  </si>
  <si>
    <t>(0,3+1,5)*2*1,075</t>
  </si>
  <si>
    <t>(0,3+1,5)*2*1,25</t>
  </si>
  <si>
    <t>(0,3+1,5)*2*3,4</t>
  </si>
  <si>
    <t>(0,3+3,0)*2*1,2</t>
  </si>
  <si>
    <t>(0,3+3,0)*2,3*2</t>
  </si>
  <si>
    <t>Mezisoučet</t>
  </si>
  <si>
    <t>pasy</t>
  </si>
  <si>
    <t>(0,3+1,5)*2*0,6*4</t>
  </si>
  <si>
    <t>8</t>
  </si>
  <si>
    <t>274351122</t>
  </si>
  <si>
    <t>Bednění základů pasů rovné odstranění</t>
  </si>
  <si>
    <t>-257071179</t>
  </si>
  <si>
    <t>https://podminky.urs.cz/item/CS_URS_2024_01/274351122</t>
  </si>
  <si>
    <t>52,35</t>
  </si>
  <si>
    <t>9</t>
  </si>
  <si>
    <t>279322512</t>
  </si>
  <si>
    <t>Základové zdi z betonu železového (bez výztuže) se zvýšenými nároky na prostředí tř. C 30/37</t>
  </si>
  <si>
    <t>-946232978</t>
  </si>
  <si>
    <t>https://podminky.urs.cz/item/CS_URS_2024_01/279322512</t>
  </si>
  <si>
    <t>0,25*3,15*(0,74+2,09)/2</t>
  </si>
  <si>
    <t>0,25*11,05*2,09</t>
  </si>
  <si>
    <t>0,25*5,0*(2,21+4,49)/2</t>
  </si>
  <si>
    <t>0,25*1,0*4,49</t>
  </si>
  <si>
    <t>10</t>
  </si>
  <si>
    <t>279351121</t>
  </si>
  <si>
    <t>Bednění základových zdí rovné oboustranné za každou stranu zřízení</t>
  </si>
  <si>
    <t>-756291996</t>
  </si>
  <si>
    <t>https://podminky.urs.cz/item/CS_URS_2024_01/279351121</t>
  </si>
  <si>
    <t>2*3,15*(0,74+2,09)/2</t>
  </si>
  <si>
    <t>2*11,05*2,09</t>
  </si>
  <si>
    <t>2*5,0*(2,21+4,49)/2</t>
  </si>
  <si>
    <t>2*1,0*4,49</t>
  </si>
  <si>
    <t>11</t>
  </si>
  <si>
    <t>279351122</t>
  </si>
  <si>
    <t>Bednění základových zdí rovné oboustranné za každou stranu odstranění</t>
  </si>
  <si>
    <t>-2012588835</t>
  </si>
  <si>
    <t>https://podminky.urs.cz/item/CS_URS_2024_01/279351122</t>
  </si>
  <si>
    <t>97,584</t>
  </si>
  <si>
    <t>311351911</t>
  </si>
  <si>
    <t>Bednění nadzákladových zdí nosných Příplatek k cenám bednění za pohledový beton</t>
  </si>
  <si>
    <t>-2139995997</t>
  </si>
  <si>
    <t>https://podminky.urs.cz/item/CS_URS_2024_01/311351911</t>
  </si>
  <si>
    <t>uvažováno 100% stěny</t>
  </si>
  <si>
    <t>13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</si>
  <si>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</si>
  <si>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</si>
  <si>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t</t>
  </si>
  <si>
    <t>1900145819</t>
  </si>
  <si>
    <t>https://podminky.urs.cz/item/CS_URS_2024_01/279361821</t>
  </si>
  <si>
    <t>viz v.č. 12 (SKŘ)</t>
  </si>
  <si>
    <t>3,585</t>
  </si>
  <si>
    <t>14</t>
  </si>
  <si>
    <t>631311122</t>
  </si>
  <si>
    <t>Mazanina z betonu prostého bez zvýšených nároků na prostředí tl. přes 80 do 120 mm tř. C 8/10</t>
  </si>
  <si>
    <t>1897370226</t>
  </si>
  <si>
    <t>https://podminky.urs.cz/item/CS_URS_2024_01/631311122</t>
  </si>
  <si>
    <t>podkladní beton tl. 50mm</t>
  </si>
  <si>
    <t>(16,7*1,5+4,15*2,2)*0,05</t>
  </si>
  <si>
    <t>pod spoj. krček</t>
  </si>
  <si>
    <t>2,0*4,7*0,05</t>
  </si>
  <si>
    <t>Svislé a kompletní konstrukce</t>
  </si>
  <si>
    <t>15</t>
  </si>
  <si>
    <t>380326342</t>
  </si>
  <si>
    <t>Kompletní konstrukce čistíren odpadních vod, nádrží, vodojemů, kanálů z betonu železového bez výztuže a bednění pro konstrukce bílých van tř. C 30/37, tl. přes 150 do 300 mm</t>
  </si>
  <si>
    <t>1065763678</t>
  </si>
  <si>
    <t>https://podminky.urs.cz/item/CS_URS_2024_01/380326342</t>
  </si>
  <si>
    <t>Poznámka k položce:_x000D_
XA2</t>
  </si>
  <si>
    <t>spojovací kanál v.č.04 (SKŘ)</t>
  </si>
  <si>
    <t>0,25*(2,0+1,6)*2*4,7</t>
  </si>
  <si>
    <t>16</t>
  </si>
  <si>
    <t>380356231</t>
  </si>
  <si>
    <t>Bednění kompletních konstrukcí čistíren odpadních vod, nádrží, vodojemů, kanálů konstrukcí neomítaných z betonu prostého nebo železového ploch rovinných zřízení</t>
  </si>
  <si>
    <t>950729593</t>
  </si>
  <si>
    <t>https://podminky.urs.cz/item/CS_URS_2024_01/380356231</t>
  </si>
  <si>
    <t>vně</t>
  </si>
  <si>
    <t>(1,6+0,25*2)*4,7*2</t>
  </si>
  <si>
    <t>uvnitř (vč.dna)</t>
  </si>
  <si>
    <t>(1,6*2+1,5*2)*4,7</t>
  </si>
  <si>
    <t>17</t>
  </si>
  <si>
    <t>380356232</t>
  </si>
  <si>
    <t>Bednění kompletních konstrukcí čistíren odpadních vod, nádrží, vodojemů, kanálů konstrukcí neomítaných z betonu prostého nebo železového ploch rovinných odstranění</t>
  </si>
  <si>
    <t>1879309559</t>
  </si>
  <si>
    <t>https://podminky.urs.cz/item/CS_URS_2024_01/380356232</t>
  </si>
  <si>
    <t>48,88</t>
  </si>
  <si>
    <t>18</t>
  </si>
  <si>
    <t>380361006</t>
  </si>
  <si>
    <t>Výztuž kompletních konstrukcí čistíren odpadních vod, nádrží, vodojemů, kanálů z oceli 10 505 (R) nebo BSt 500</t>
  </si>
  <si>
    <t>-2086375755</t>
  </si>
  <si>
    <t>https://podminky.urs.cz/item/CS_URS_2024_01/380361006</t>
  </si>
  <si>
    <t>viz v.č. 36 (SKŘ)</t>
  </si>
  <si>
    <t>1,565</t>
  </si>
  <si>
    <t>19</t>
  </si>
  <si>
    <t>953333121</t>
  </si>
  <si>
    <t>PVC těsnící pás do betonových konstrukcí do pracovních spar vnitřní, pokládaný doprostřed konstrukce mezi výztuž šířky 240 mm</t>
  </si>
  <si>
    <t>m</t>
  </si>
  <si>
    <t>-788037861</t>
  </si>
  <si>
    <t>https://podminky.urs.cz/item/CS_URS_2024_01/953333121</t>
  </si>
  <si>
    <t>40,0</t>
  </si>
  <si>
    <t>Vodorovné konstrukce</t>
  </si>
  <si>
    <t>43</t>
  </si>
  <si>
    <t>Schodišťové konstrukce a rampy</t>
  </si>
  <si>
    <t>20</t>
  </si>
  <si>
    <t>430321616</t>
  </si>
  <si>
    <t>Schodišťové konstrukce a rampy z betonu železového (bez výztuže) stupně, schodnice, ramena, podesty s nosníky tř. C 30/37</t>
  </si>
  <si>
    <t>-1823926756</t>
  </si>
  <si>
    <t>https://podminky.urs.cz/item/CS_URS_2024_01/430321616</t>
  </si>
  <si>
    <t>venkovní ramena na terénu vč. betonu stupňů</t>
  </si>
  <si>
    <t>1,5*3,75*0,2</t>
  </si>
  <si>
    <t>1,5*6,0*0,2</t>
  </si>
  <si>
    <t>stupně</t>
  </si>
  <si>
    <t>1,5*0,15*0,35/2*(10+16)</t>
  </si>
  <si>
    <t>3,0*0,95*0,2</t>
  </si>
  <si>
    <t>3,0*(3,9+4,7)*0,2</t>
  </si>
  <si>
    <t>3,0*0,152*0,335/2*24</t>
  </si>
  <si>
    <t>430362021</t>
  </si>
  <si>
    <t>Výztuž schodišťových konstrukcí a ramp stupňů, schodnic, ramen, podest s nosníky ze svařovaných sítí z drátů typu KARI</t>
  </si>
  <si>
    <t>-131128322</t>
  </si>
  <si>
    <t>https://podminky.urs.cz/item/CS_URS_2024_01/430362021</t>
  </si>
  <si>
    <t>1,04</t>
  </si>
  <si>
    <t>22</t>
  </si>
  <si>
    <t>431351121</t>
  </si>
  <si>
    <t>Bednění podest, podstupňových desek a ramp včetně podpěrné konstrukce výšky do 4 m půdorysně přímočarých zřízení</t>
  </si>
  <si>
    <t>1573627159</t>
  </si>
  <si>
    <t>https://podminky.urs.cz/item/CS_URS_2024_01/431351121</t>
  </si>
  <si>
    <t>(1,5+0,35)*3,75</t>
  </si>
  <si>
    <t>(1,5+0,35)*6,0</t>
  </si>
  <si>
    <t>(3,0+0,2*2)*0,95</t>
  </si>
  <si>
    <t>(3,0+,035*2)*(3,9+4,7)</t>
  </si>
  <si>
    <t>23</t>
  </si>
  <si>
    <t>431351122</t>
  </si>
  <si>
    <t>Bednění podest, podstupňových desek a ramp včetně podpěrné konstrukce výšky do 4 m půdorysně přímočarých odstranění</t>
  </si>
  <si>
    <t>-293519646</t>
  </si>
  <si>
    <t>https://podminky.urs.cz/item/CS_URS_2024_01/431351122</t>
  </si>
  <si>
    <t>21,268</t>
  </si>
  <si>
    <t>24</t>
  </si>
  <si>
    <t>434351141</t>
  </si>
  <si>
    <t>Bednění stupňů betonovaných na podstupňové desce nebo na terénu půdorysně přímočarých zřízení</t>
  </si>
  <si>
    <t>648043580</t>
  </si>
  <si>
    <t>https://podminky.urs.cz/item/CS_URS_2024_01/434351141</t>
  </si>
  <si>
    <t>1,5*(0,15+0,35)*(10+16)</t>
  </si>
  <si>
    <t>3,0*(0,152+0,335)*24</t>
  </si>
  <si>
    <t>25</t>
  </si>
  <si>
    <t>434351142</t>
  </si>
  <si>
    <t>Bednění stupňů betonovaných na podstupňové desce nebo na terénu půdorysně přímočarých odstranění</t>
  </si>
  <si>
    <t>-1255932298</t>
  </si>
  <si>
    <t>https://podminky.urs.cz/item/CS_URS_2024_01/434351142</t>
  </si>
  <si>
    <t>54,564</t>
  </si>
  <si>
    <t>Ostatní konstrukce a práce, bourání</t>
  </si>
  <si>
    <t>26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</si>
  <si>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</si>
  <si>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</si>
  <si>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1298138313</t>
  </si>
  <si>
    <t>https://podminky.urs.cz/item/CS_URS_2024_01/916231213</t>
  </si>
  <si>
    <t>hrana schodiště (viz řez E-E ASŘ)</t>
  </si>
  <si>
    <t>(3,2+5,6)*1,1</t>
  </si>
  <si>
    <t>27</t>
  </si>
  <si>
    <t>M</t>
  </si>
  <si>
    <t>59217017</t>
  </si>
  <si>
    <t>obrubník betonový chodníkový 1000x100x250mm</t>
  </si>
  <si>
    <t>-2053589724</t>
  </si>
  <si>
    <t>9,68*1,15</t>
  </si>
  <si>
    <t>998</t>
  </si>
  <si>
    <t>Přesun hmot</t>
  </si>
  <si>
    <t>28</t>
  </si>
  <si>
    <t>998142251</t>
  </si>
  <si>
    <t>Přesun hmot pro nádrže, jímky, zásobníky a jámy pozemní mimo zemědělství se svislou nosnou konstrukcí monolitickou betonovou tyčovou nebo plošnou vodorovná dopravní vzdálenost do 50 m výšky do 25 m</t>
  </si>
  <si>
    <t>212212612</t>
  </si>
  <si>
    <t>https://podminky.urs.cz/item/CS_URS_2024_01/998142251</t>
  </si>
  <si>
    <t>PSV</t>
  </si>
  <si>
    <t>Práce a dodávky PSV</t>
  </si>
  <si>
    <t>777</t>
  </si>
  <si>
    <t>Podlahy lité</t>
  </si>
  <si>
    <t>29</t>
  </si>
  <si>
    <t>777612209</t>
  </si>
  <si>
    <t>Uzavírací nátěr schodišťových stupňů epoxidový protiskluzný</t>
  </si>
  <si>
    <t>-1487175093</t>
  </si>
  <si>
    <t>https://podminky.urs.cz/item/CS_URS_2024_01/777612209</t>
  </si>
  <si>
    <t>nebo alternativní protiskl. úprava venkovních betonových stupňů</t>
  </si>
  <si>
    <t>plocha nášlapů</t>
  </si>
  <si>
    <t>1,5*0,35*(10+16)</t>
  </si>
  <si>
    <t>3,0*0,335*24</t>
  </si>
  <si>
    <t>30</t>
  </si>
  <si>
    <t>998777101</t>
  </si>
  <si>
    <t>Přesun hmot pro podlahy lité stanovený z hmotnosti přesunovaného materiálu vodorovná dopravní vzdálenost do 50 m základní v objektech výšky do 6 m</t>
  </si>
  <si>
    <t>-1324954967</t>
  </si>
  <si>
    <t>https://podminky.urs.cz/item/CS_URS_2024_01/998777101</t>
  </si>
  <si>
    <t>SO 03 - Přístřešky na FVE</t>
  </si>
  <si>
    <t xml:space="preserve">      23 - Zakládání - piloty</t>
  </si>
  <si>
    <t xml:space="preserve">      94 - Lešení a stavební výtahy</t>
  </si>
  <si>
    <t xml:space="preserve">    712 - Povlakové krytiny</t>
  </si>
  <si>
    <t xml:space="preserve">    713 - Izolace tepelné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</si>
  <si>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</si>
  <si>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</si>
  <si>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</si>
  <si>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</si>
  <si>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</si>
  <si>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768 - Soupis veškerých dveří</t>
  </si>
  <si>
    <t xml:space="preserve">    783 - Dokončovací práce - nátěry</t>
  </si>
  <si>
    <t>-313921189</t>
  </si>
  <si>
    <t>mezi pasy tech. přístřešku</t>
  </si>
  <si>
    <t>0,1*(5,0-0,3*2)*(2,1-0,3*2)</t>
  </si>
  <si>
    <t>pod vyrovnávací schodiště</t>
  </si>
  <si>
    <t>0,1*1,55*3,0*1,1</t>
  </si>
  <si>
    <t>-53574677</t>
  </si>
  <si>
    <t>Poznámka k položce:_x000D_
XC2</t>
  </si>
  <si>
    <t>pod technickým prostorem</t>
  </si>
  <si>
    <t>5,0*2,1*0,15</t>
  </si>
  <si>
    <t>631319013</t>
  </si>
  <si>
    <t>Příplatek k cenám mazanin za úpravu povrchu mazaniny přehlazením, mazanina tl. přes 120 do 240 mm</t>
  </si>
  <si>
    <t>-2012742875</t>
  </si>
  <si>
    <t>https://podminky.urs.cz/item/CS_URS_2024_01/631319013</t>
  </si>
  <si>
    <t>392069311</t>
  </si>
  <si>
    <t>0,15*(5,0*2+2,1*2)</t>
  </si>
  <si>
    <t>-13776525</t>
  </si>
  <si>
    <t>273361821</t>
  </si>
  <si>
    <t>Výztuž základů desek z betonářské oceli 10 505 (R) nebo BSt 500</t>
  </si>
  <si>
    <t>-1745387306</t>
  </si>
  <si>
    <t>https://podminky.urs.cz/item/CS_URS_2024_01/273361821</t>
  </si>
  <si>
    <t>viz v.č. 38 SKŘ</t>
  </si>
  <si>
    <t>0,1</t>
  </si>
  <si>
    <t>273362021</t>
  </si>
  <si>
    <t>Výztuž základů desek ze svařovaných sítí z drátů typu KARI</t>
  </si>
  <si>
    <t>578080955</t>
  </si>
  <si>
    <t>https://podminky.urs.cz/item/CS_URS_2024_01/273362021</t>
  </si>
  <si>
    <t>0,425</t>
  </si>
  <si>
    <t>-1689372490</t>
  </si>
  <si>
    <t>pod tech. prostorem</t>
  </si>
  <si>
    <t>0,8*0,3*(5,0*2+2,1*2-0,3*4)</t>
  </si>
  <si>
    <t>1,0*0,3*1,55*2</t>
  </si>
  <si>
    <t>-1826439132</t>
  </si>
  <si>
    <t>pro účely rozpočtu předpoklad plného bednění</t>
  </si>
  <si>
    <t>0,8*2*(5,0*2+2,1*2-0,3*4)</t>
  </si>
  <si>
    <t>1,0*(1,55+0,3)*2*2</t>
  </si>
  <si>
    <t>624952082</t>
  </si>
  <si>
    <t>274361821</t>
  </si>
  <si>
    <t>Výztuž základů pasů z betonářské oceli 10 505 (R) nebo BSt 500</t>
  </si>
  <si>
    <t>1589676660</t>
  </si>
  <si>
    <t>https://podminky.urs.cz/item/CS_URS_2024_01/274361821</t>
  </si>
  <si>
    <t>předpoklad (PD blíže nestanovuje)</t>
  </si>
  <si>
    <t>3,12*0,15</t>
  </si>
  <si>
    <t>Zakládání - piloty</t>
  </si>
  <si>
    <t>68</t>
  </si>
  <si>
    <t>226112114</t>
  </si>
  <si>
    <t>Velkoprofilové vrty náběrovým vrtáním svislé nezapažené průměru přes 550 do 650 mm, v hl od 0 do 5 m v hornině tř. IV</t>
  </si>
  <si>
    <t>CS ÚRS 2023 02</t>
  </si>
  <si>
    <t>-1203532000</t>
  </si>
  <si>
    <t>https://podminky.urs.cz/item/CS_URS_2023_02/226112114</t>
  </si>
  <si>
    <t>dle výkazu na v.č.13 (SKŘ)</t>
  </si>
  <si>
    <t>6,0*19</t>
  </si>
  <si>
    <t>69</t>
  </si>
  <si>
    <t>231112212</t>
  </si>
  <si>
    <t>Zřízení výplně pilot bez vytažení pažnic nezapažených nebo zapažených bentonitovou suspenzí svislých z betonu železového, v hl od 0 do 20 m, při průměru piloty přes 450 do 650 mm</t>
  </si>
  <si>
    <t>-2135430773</t>
  </si>
  <si>
    <t>https://podminky.urs.cz/item/CS_URS_2023_02/231112212</t>
  </si>
  <si>
    <t>71</t>
  </si>
  <si>
    <t>58933328</t>
  </si>
  <si>
    <t>beton C 30/37 XF1 kamenivo frakce 0/8</t>
  </si>
  <si>
    <t>2136934278</t>
  </si>
  <si>
    <t xml:space="preserve">Poznámka k položce:_x000D_
BETON C30/37 XA2 max. hl. průsaku 50 mm </t>
  </si>
  <si>
    <t xml:space="preserve">do JC betonu promítnout náklady na beton BETON C30/37 XA2 max. hl. průsaku 50 mm </t>
  </si>
  <si>
    <t>3,14*0,3*0,3*6,0*19*1,1</t>
  </si>
  <si>
    <t>72</t>
  </si>
  <si>
    <t>231611114</t>
  </si>
  <si>
    <t>Výztuž pilot betonovaných do země z oceli 10 505 (R)</t>
  </si>
  <si>
    <t>1324878084</t>
  </si>
  <si>
    <t>https://podminky.urs.cz/item/CS_URS_2023_02/231611114</t>
  </si>
  <si>
    <t>viz v.č.13</t>
  </si>
  <si>
    <t>2,987</t>
  </si>
  <si>
    <t>70</t>
  </si>
  <si>
    <t>239111112</t>
  </si>
  <si>
    <t>Odbourání vrchní znehodnocené části výplně betonových pilot při průměru piloty přes 450 do 650 mm</t>
  </si>
  <si>
    <t>6094575</t>
  </si>
  <si>
    <t>https://podminky.urs.cz/item/CS_URS_2023_02/239111112</t>
  </si>
  <si>
    <t>nepředpokládá se, případně minimální rozsah</t>
  </si>
  <si>
    <t>0,3*19</t>
  </si>
  <si>
    <t>23.PILOT.1</t>
  </si>
  <si>
    <t>Související práce při provedení pilotového založení - velkopr. pilot pr.550-650mm, zaměření, odvozu a likvidace hlušiny, pracovní pilotovací pláň vč. následného zrušení, přesuny a pronájmy techniky apod.- D+M</t>
  </si>
  <si>
    <t>bm</t>
  </si>
  <si>
    <t>1086732786</t>
  </si>
  <si>
    <t>viz v.č. 13 (SKŘ)</t>
  </si>
  <si>
    <t>73</t>
  </si>
  <si>
    <t>23.ZK.I</t>
  </si>
  <si>
    <t>Zkouška integrity pilot (PIT), vč. vyhodnocení a protokolu celkem za SO03</t>
  </si>
  <si>
    <t>soubor</t>
  </si>
  <si>
    <t>2075475123</t>
  </si>
  <si>
    <t>337171310</t>
  </si>
  <si>
    <t>Montáž nosné ocelové konstrukce haly skladovací výšky do 6 m, rozpětí vazníků do 6 m</t>
  </si>
  <si>
    <t>1790330164</t>
  </si>
  <si>
    <t>https://podminky.urs.cz/item/CS_URS_2024_01/337171310</t>
  </si>
  <si>
    <t>41,325</t>
  </si>
  <si>
    <t>154.112.01</t>
  </si>
  <si>
    <t>Materiál a výroba ocelové kce dle v.č. D.1.2.13, ocel S235, EXC2, spoj. prvky, kotvy, výrobní. dok. doprava</t>
  </si>
  <si>
    <t>kg</t>
  </si>
  <si>
    <t>-788961229</t>
  </si>
  <si>
    <t>dle projektanta hodnota vč. prořezu</t>
  </si>
  <si>
    <t>41325,0</t>
  </si>
  <si>
    <t>444171111</t>
  </si>
  <si>
    <t>Montáž krytiny střech ocelových konstrukcí z tvarovaných ocelových plechů šroubovaných, výšky budovy do 6 m</t>
  </si>
  <si>
    <t>-693967388</t>
  </si>
  <si>
    <t>https://podminky.urs.cz/item/CS_URS_2024_01/444171111</t>
  </si>
  <si>
    <t>698,0</t>
  </si>
  <si>
    <t>15484313.R.01</t>
  </si>
  <si>
    <t>plech trapézový 40/160 PES 25µm tl 1,00mm</t>
  </si>
  <si>
    <t>-1201750662</t>
  </si>
  <si>
    <t>Poznámka k položce:_x000D_
dle PD 85/280/1mm</t>
  </si>
  <si>
    <t>698,0*1,1</t>
  </si>
  <si>
    <t>-511997344</t>
  </si>
  <si>
    <t>venkovní vyrovnávací schodiště</t>
  </si>
  <si>
    <t>viz v.č.38 (SKŘ)</t>
  </si>
  <si>
    <t>0,2*1,55*3,0*1,1</t>
  </si>
  <si>
    <t>výztuž zahrnuta v pol. výztuž základových desek (PD nerozděluje)</t>
  </si>
  <si>
    <t>-36866805</t>
  </si>
  <si>
    <t>0,2*(1,55*2+3,0*2)*1,1</t>
  </si>
  <si>
    <t>-1346579881</t>
  </si>
  <si>
    <t>434311115</t>
  </si>
  <si>
    <t>Stupně dusané z betonu prostého nebo prokládaného kamenem na terén nebo na desku bez potěru, se zahlazením povrchu tř. C 20/25</t>
  </si>
  <si>
    <t>-2018337538</t>
  </si>
  <si>
    <t>https://podminky.urs.cz/item/CS_URS_2024_01/434311115</t>
  </si>
  <si>
    <t>Poznámka k položce:_x000D_
dle PD C30/37-XC2</t>
  </si>
  <si>
    <t>0,15*0,3/2*1,55*9</t>
  </si>
  <si>
    <t>-1967247964</t>
  </si>
  <si>
    <t>(0,15+0,3)*1,55*9</t>
  </si>
  <si>
    <t>(0,15*0,3)/2*2*9</t>
  </si>
  <si>
    <t>-1506165162</t>
  </si>
  <si>
    <t>952901221</t>
  </si>
  <si>
    <t>Vyčištění budov nebo objektů před předáním do užívání průmyslových budov a objektů výrobních, skladovacích, garáží, dílen nebo hal apod. s nespalnou podlahou jakékoliv výšky podlaží</t>
  </si>
  <si>
    <t>-1901771230</t>
  </si>
  <si>
    <t>https://podminky.urs.cz/item/CS_URS_2024_01/952901221</t>
  </si>
  <si>
    <t>krytá plocha</t>
  </si>
  <si>
    <t>5,91*(56,53+38,06)</t>
  </si>
  <si>
    <t>94</t>
  </si>
  <si>
    <t>Lešení a stavební výtahy</t>
  </si>
  <si>
    <t>949101111</t>
  </si>
  <si>
    <t>Lešení pomocné pracovní pro objekty pozemních staveb pro zatížení do 150 kg/m2, o výšce lešeňové podlahy do 1,9 m</t>
  </si>
  <si>
    <t>27793873</t>
  </si>
  <si>
    <t>https://podminky.urs.cz/item/CS_URS_2024_01/949101111</t>
  </si>
  <si>
    <t>998014211</t>
  </si>
  <si>
    <t>Přesun hmot pro budovy a haly občanské výstavby, bydlení, výrobu a služby s nosnou svislou konstrukcí montovanou z dílců kovových vodorovná dopravní vzdálenost do 100 m, pro budovy a haly jednopodlažní</t>
  </si>
  <si>
    <t>118996817</t>
  </si>
  <si>
    <t>https://podminky.urs.cz/item/CS_URS_2024_01/998014211</t>
  </si>
  <si>
    <t>712</t>
  </si>
  <si>
    <t>Povlakové krytiny</t>
  </si>
  <si>
    <t>712363358</t>
  </si>
  <si>
    <t>Povlakové krytiny střech plochých do 10° z tvarovaných poplastovaných lišt pro mPVC závětrná lišta rš 250 mm</t>
  </si>
  <si>
    <t>464752281</t>
  </si>
  <si>
    <t>https://podminky.urs.cz/item/CS_URS_2024_01/712363358</t>
  </si>
  <si>
    <t>5,1*2+2,1*2</t>
  </si>
  <si>
    <t>712363411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</si>
  <si>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vnitřní pole</t>
  </si>
  <si>
    <t>2022274955</t>
  </si>
  <si>
    <t>https://podminky.urs.cz/item/CS_URS_2024_01/712363411</t>
  </si>
  <si>
    <t>5,1*2,1*1/3</t>
  </si>
  <si>
    <t>712363412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</si>
  <si>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krajní pole</t>
  </si>
  <si>
    <t>520540428</t>
  </si>
  <si>
    <t>https://podminky.urs.cz/item/CS_URS_2024_01/712363412</t>
  </si>
  <si>
    <t>712363413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</si>
  <si>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rohové pole</t>
  </si>
  <si>
    <t>957681627</t>
  </si>
  <si>
    <t>https://podminky.urs.cz/item/CS_URS_2024_01/712363413</t>
  </si>
  <si>
    <t>28322000</t>
  </si>
  <si>
    <t>fólie hydroizolační střešní mPVC mechanicky kotvená šedá tl 2,0mm</t>
  </si>
  <si>
    <t>32</t>
  </si>
  <si>
    <t>514837013</t>
  </si>
  <si>
    <t>3,57*3*1,1</t>
  </si>
  <si>
    <t>31</t>
  </si>
  <si>
    <t>712391171</t>
  </si>
  <si>
    <t>Provedení povlakové krytiny střech plochých do 10° -ostatní práce provedení vrstvy textilní podkladní</t>
  </si>
  <si>
    <t>-634978608</t>
  </si>
  <si>
    <t>https://podminky.urs.cz/item/CS_URS_2024_01/712391171</t>
  </si>
  <si>
    <t>5,1*2,1</t>
  </si>
  <si>
    <t>69311199</t>
  </si>
  <si>
    <t>geotextilie netkaná separační, ochranná, filtrační, drenážní PES(70%)+PP(30%) 300g/m2</t>
  </si>
  <si>
    <t>-833774928</t>
  </si>
  <si>
    <t>10,71*1,1</t>
  </si>
  <si>
    <t>33</t>
  </si>
  <si>
    <t>998712101</t>
  </si>
  <si>
    <t>Přesun hmot pro povlakové krytiny stanovený z hmotnosti přesunovaného materiálu vodorovná dopravní vzdálenost do 50 m základní v objektech výšky do 6 m</t>
  </si>
  <si>
    <t>1883283292</t>
  </si>
  <si>
    <t>https://podminky.urs.cz/item/CS_URS_2024_01/998712101</t>
  </si>
  <si>
    <t>713</t>
  </si>
  <si>
    <t>Izolace tepelné</t>
  </si>
  <si>
    <t>34</t>
  </si>
  <si>
    <t>713131161</t>
  </si>
  <si>
    <t>Montáž tepelné izolace stěn rohožemi, pásy, deskami, dílci, bloky (izolační materiál ve specifikaci) připevněné sponkami parotěsné reflexní, tloušťka izolace do 5 mm</t>
  </si>
  <si>
    <t>1428272709</t>
  </si>
  <si>
    <t>https://podminky.urs.cz/item/CS_URS_2024_01/713131161</t>
  </si>
  <si>
    <t>parozábrana</t>
  </si>
  <si>
    <t>technický přístřešek - stěny</t>
  </si>
  <si>
    <t>(2,1+2,53)/2*5,0*2</t>
  </si>
  <si>
    <t>2,1*2,1</t>
  </si>
  <si>
    <t>2,53*2,1</t>
  </si>
  <si>
    <t>-1,0*1,94</t>
  </si>
  <si>
    <t>strop</t>
  </si>
  <si>
    <t>5,0*2,1</t>
  </si>
  <si>
    <t>35</t>
  </si>
  <si>
    <t>28355302</t>
  </si>
  <si>
    <t>pás podstřešní parotěsný tepelně izolační s reflexní Al vrstvou tl 4mm tepelného odporu 0,56</t>
  </si>
  <si>
    <t>-204410911</t>
  </si>
  <si>
    <t>41,43*1,1</t>
  </si>
  <si>
    <t>36</t>
  </si>
  <si>
    <t>713111121</t>
  </si>
  <si>
    <t>Montáž tepelné izolace stropů rohožemi, pásy, dílci, deskami, bloky (izolační materiál ve specifikaci) rovných spodem s uchycením (drátem, páskou apod.)</t>
  </si>
  <si>
    <t>-958560993</t>
  </si>
  <si>
    <t>https://podminky.urs.cz/item/CS_URS_2024_01/713111121</t>
  </si>
  <si>
    <t>2,1*5,0</t>
  </si>
  <si>
    <t>37</t>
  </si>
  <si>
    <t>713132311</t>
  </si>
  <si>
    <t>Montáž tepelné izolace stěn do roštu jednosměrného svislého výšky do 6 m</t>
  </si>
  <si>
    <t>-266833344</t>
  </si>
  <si>
    <t>https://podminky.urs.cz/item/CS_URS_2024_01/713132311</t>
  </si>
  <si>
    <t>technický přístřešek</t>
  </si>
  <si>
    <t>38</t>
  </si>
  <si>
    <t>63148161</t>
  </si>
  <si>
    <t>deska tepelně izolační minerální provětrávaných fasád λ=0,034-0,035 tl 100mm</t>
  </si>
  <si>
    <t>-1223189572</t>
  </si>
  <si>
    <t>10,5*1,05</t>
  </si>
  <si>
    <t>30,933*1,05</t>
  </si>
  <si>
    <t>39</t>
  </si>
  <si>
    <t>998713101</t>
  </si>
  <si>
    <t>Přesun hmot pro izolace tepelné stanovený z hmotnosti přesunovaného materiálu vodorovná dopravní vzdálenost do 50 m s užitím mechanizace v objektech výšky do 6 m</t>
  </si>
  <si>
    <t>262010673</t>
  </si>
  <si>
    <t>https://podminky.urs.cz/item/CS_URS_2024_01/998713101</t>
  </si>
  <si>
    <t>741</t>
  </si>
  <si>
    <t>Elektroinstalace - silnoproud</t>
  </si>
  <si>
    <t>40</t>
  </si>
  <si>
    <t>741110043</t>
  </si>
  <si>
    <t>Montáž trubek elektroinstalačních s nasunutím nebo našroubováním do krabic plastových ohebných, uložených pevně, vnější Ø přes 35 mm</t>
  </si>
  <si>
    <t>614708756</t>
  </si>
  <si>
    <t>https://podminky.urs.cz/item/CS_URS_2024_01/741110043</t>
  </si>
  <si>
    <t>prostup základem s vyvedením nad terén, koordinovat s profesí elektro</t>
  </si>
  <si>
    <t>2,0</t>
  </si>
  <si>
    <t>41</t>
  </si>
  <si>
    <t>34571367</t>
  </si>
  <si>
    <t>trubka elektroinstalační HDPE tuhá dvouplášťová korugovaná D 108/125mm</t>
  </si>
  <si>
    <t>1923912567</t>
  </si>
  <si>
    <t>2,0*1,1</t>
  </si>
  <si>
    <t>762</t>
  </si>
  <si>
    <t>Konstrukce tesařské</t>
  </si>
  <si>
    <t>42</t>
  </si>
  <si>
    <t>762085103</t>
  </si>
  <si>
    <t>Montáž ocelových spojovacích prostředků (materiál ve specifikaci) kotevních želez příložek, patek, táhel</t>
  </si>
  <si>
    <t>kus</t>
  </si>
  <si>
    <t>1292992523</t>
  </si>
  <si>
    <t>https://podminky.urs.cz/item/CS_URS_2024_01/762085103</t>
  </si>
  <si>
    <t>pod sloupky tech. prostoru</t>
  </si>
  <si>
    <t>42412013</t>
  </si>
  <si>
    <t>kotevní botka čtvercová 100x100x2,0mm</t>
  </si>
  <si>
    <t>960928325</t>
  </si>
  <si>
    <t>44</t>
  </si>
  <si>
    <t>762341275</t>
  </si>
  <si>
    <t>Montáž bednění střech rovných a šikmých sklonu do 60° s vyřezáním otvorů z desek dřevotřískových nebo dřevoštěpkových na pero a drážku</t>
  </si>
  <si>
    <t>215572774</t>
  </si>
  <si>
    <t>https://podminky.urs.cz/item/CS_URS_2024_01/762341275</t>
  </si>
  <si>
    <t>5,0*2,1*1,1</t>
  </si>
  <si>
    <t>45</t>
  </si>
  <si>
    <t>60726280</t>
  </si>
  <si>
    <t>deska dřevoštěpková OSB 3 P+D nebroušená tl 25mm</t>
  </si>
  <si>
    <t>-1534783088</t>
  </si>
  <si>
    <t>11,55*1,1</t>
  </si>
  <si>
    <t>46</t>
  </si>
  <si>
    <t>762395000</t>
  </si>
  <si>
    <t>Spojovací prostředky krovů, bednění a laťování, nadstřešních konstrukcí svorníky, prkna, hřebíky, pásová ocel, vruty</t>
  </si>
  <si>
    <t>509542114</t>
  </si>
  <si>
    <t>https://podminky.urs.cz/item/CS_URS_2024_01/762395000</t>
  </si>
  <si>
    <t>11,55*0,025</t>
  </si>
  <si>
    <t>47</t>
  </si>
  <si>
    <t>762713111</t>
  </si>
  <si>
    <t>Montáž prostorových vázaných konstrukcí z řeziva hoblovaného průřezové plochy do 120 cm2</t>
  </si>
  <si>
    <t>2040527100</t>
  </si>
  <si>
    <t>https://podminky.urs.cz/item/CS_URS_2024_01/762713111</t>
  </si>
  <si>
    <t>sloupky</t>
  </si>
  <si>
    <t>(2,51+2,53)/2*10</t>
  </si>
  <si>
    <t>krokve</t>
  </si>
  <si>
    <t>2,1*5</t>
  </si>
  <si>
    <t>pásky</t>
  </si>
  <si>
    <t>0,8*(5*2)*2</t>
  </si>
  <si>
    <t>výměna u dveří</t>
  </si>
  <si>
    <t>2,5*2+1,0</t>
  </si>
  <si>
    <t>48</t>
  </si>
  <si>
    <t>61223264</t>
  </si>
  <si>
    <t>hranol konstrukční KVH lepený průřezu 100x100-280mm nepohledový</t>
  </si>
  <si>
    <t>-1101360880</t>
  </si>
  <si>
    <t>57,7*0,1*0,1*1,1</t>
  </si>
  <si>
    <t>49</t>
  </si>
  <si>
    <t>762795000</t>
  </si>
  <si>
    <t>Spojovací prostředky prostorových vázaných konstrukcí hřebíky, svorníky, fixační prkna</t>
  </si>
  <si>
    <t>-689318446</t>
  </si>
  <si>
    <t>https://podminky.urs.cz/item/CS_URS_2024_01/762795000</t>
  </si>
  <si>
    <t>57,7*0,1*0,1</t>
  </si>
  <si>
    <t>763</t>
  </si>
  <si>
    <t>Konstrukce suché výstavby</t>
  </si>
  <si>
    <t>50</t>
  </si>
  <si>
    <t>763221672</t>
  </si>
  <si>
    <t>Stěna předsazená ze sádrovláknitých desek montáž desek na nosnou konstrukci tl. 12,5 mm</t>
  </si>
  <si>
    <t>-1813277510</t>
  </si>
  <si>
    <t>https://podminky.urs.cz/item/CS_URS_2024_01/763221672</t>
  </si>
  <si>
    <t>(2,1+2,53)/2*4,72*2</t>
  </si>
  <si>
    <t>2,1*1,82</t>
  </si>
  <si>
    <t>2,53*1,82</t>
  </si>
  <si>
    <t>51</t>
  </si>
  <si>
    <t>763231413</t>
  </si>
  <si>
    <t>Podhled ze sádrovláknitých desek montáž desek na nosnou konstrukci tl. 12,5 mm</t>
  </si>
  <si>
    <t>303212510</t>
  </si>
  <si>
    <t>https://podminky.urs.cz/item/CS_URS_2024_01/763231413</t>
  </si>
  <si>
    <t>4,72*1,82</t>
  </si>
  <si>
    <t>52</t>
  </si>
  <si>
    <t>59591291</t>
  </si>
  <si>
    <t>deska sádrovláknitá protipožární tl 12,5mm</t>
  </si>
  <si>
    <t>-1434168111</t>
  </si>
  <si>
    <t>(28,341+8,59)*1,1</t>
  </si>
  <si>
    <t>53</t>
  </si>
  <si>
    <t>998763301</t>
  </si>
  <si>
    <t>Přesun hmot pro konstrukce montované z desek sádrokartonových, sádrovláknitých, cementovláknitých nebo cementových stanovený z hmotnosti přesunovaného materiálu vodorovná dopravní vzdálenost do 50 m základní v objektech výšky do 6 m</t>
  </si>
  <si>
    <t>-383704816</t>
  </si>
  <si>
    <t>https://podminky.urs.cz/item/CS_URS_2024_01/998763301</t>
  </si>
  <si>
    <t>764</t>
  </si>
  <si>
    <t>Konstrukce klempířské</t>
  </si>
  <si>
    <t>54</t>
  </si>
  <si>
    <t>764212650</t>
  </si>
  <si>
    <t>Oplechování střešních prvků z pozinkovaného plechu s povrchovou úpravou štítu systémovou závětrnou lištou rš 240 mm v krytině ze šablon</t>
  </si>
  <si>
    <t>188302875</t>
  </si>
  <si>
    <t>https://podminky.urs.cz/item/CS_URS_2024_01/764212650</t>
  </si>
  <si>
    <t>5,1*2*1,03</t>
  </si>
  <si>
    <t>55</t>
  </si>
  <si>
    <t>764212683</t>
  </si>
  <si>
    <t>Oplechování střešních prvků z pozinkovaného plechu s povrchovou úpravou okapu střechy rovné systémovou okapovou lištou rš 250 mm v krytině ze šablon</t>
  </si>
  <si>
    <t>1475083265</t>
  </si>
  <si>
    <t>https://podminky.urs.cz/item/CS_URS_2024_01/764212683</t>
  </si>
  <si>
    <t>2,1*2*1,03</t>
  </si>
  <si>
    <t>56</t>
  </si>
  <si>
    <t>998764101</t>
  </si>
  <si>
    <t>Přesun hmot pro konstrukce klempířské stanovený z hmotnosti přesunovaného materiálu vodorovná dopravní vzdálenost do 50 m základní v objektech výšky do 6 m</t>
  </si>
  <si>
    <t>977489078</t>
  </si>
  <si>
    <t>https://podminky.urs.cz/item/CS_URS_2024_01/998764101</t>
  </si>
  <si>
    <t>766</t>
  </si>
  <si>
    <t>Konstrukce truhlářské</t>
  </si>
  <si>
    <t>57</t>
  </si>
  <si>
    <t>766411214</t>
  </si>
  <si>
    <t>Montáž obložení stěn palubkami na pero a drážku plochy do 5 m2 z měkkého dřeva, šířky přes 100 mm</t>
  </si>
  <si>
    <t>-10136664</t>
  </si>
  <si>
    <t>https://podminky.urs.cz/item/CS_URS_2024_01/766411214</t>
  </si>
  <si>
    <t>(2,51+2,53)/2*5,0*2</t>
  </si>
  <si>
    <t>2,51*2,1</t>
  </si>
  <si>
    <t>58</t>
  </si>
  <si>
    <t>61189995</t>
  </si>
  <si>
    <t>palubky podlahové smrk tl 24mm A/B</t>
  </si>
  <si>
    <t>-939686193</t>
  </si>
  <si>
    <t>35,784*1,1</t>
  </si>
  <si>
    <t>59</t>
  </si>
  <si>
    <t>998766101</t>
  </si>
  <si>
    <t>Přesun hmot pro konstrukce truhlářské stanovený z hmotnosti přesunovaného materiálu vodorovná dopravní vzdálenost do 50 m základní v objektech výšky do 6 m</t>
  </si>
  <si>
    <t>-378232227</t>
  </si>
  <si>
    <t>https://podminky.urs.cz/item/CS_URS_2024_01/998766101</t>
  </si>
  <si>
    <t>768</t>
  </si>
  <si>
    <t>Soupis veškerých dveří</t>
  </si>
  <si>
    <t>60</t>
  </si>
  <si>
    <t>768.01</t>
  </si>
  <si>
    <t>Dveře tech. přístřešku bezpečnostní 900/1970mm s ocelovou zárubní, Dřevěná prkna - D+M</t>
  </si>
  <si>
    <t>ks</t>
  </si>
  <si>
    <t>-2095181497</t>
  </si>
  <si>
    <t>Poznámka k položce:_x000D_
podrobně viz výpis dveří</t>
  </si>
  <si>
    <t>61</t>
  </si>
  <si>
    <t>2139938911</t>
  </si>
  <si>
    <t>783</t>
  </si>
  <si>
    <t>Dokončovací práce - nátěry</t>
  </si>
  <si>
    <t>62</t>
  </si>
  <si>
    <t>783168101</t>
  </si>
  <si>
    <t>Lazurovací nátěr truhlářských konstrukcí jednonásobný olejový</t>
  </si>
  <si>
    <t>-565201886</t>
  </si>
  <si>
    <t>https://podminky.urs.cz/item/CS_URS_2024_01/783168101</t>
  </si>
  <si>
    <t>palubky oboustraně (dvojnásobný nátěr)</t>
  </si>
  <si>
    <t>druhá strana</t>
  </si>
  <si>
    <t>35,784</t>
  </si>
  <si>
    <t>druhý nátěr</t>
  </si>
  <si>
    <t>35,784*2</t>
  </si>
  <si>
    <t>5,0*2,1*2</t>
  </si>
  <si>
    <t>trámky</t>
  </si>
  <si>
    <t>57,7*0,1*4*2</t>
  </si>
  <si>
    <t>63</t>
  </si>
  <si>
    <t>783301313</t>
  </si>
  <si>
    <t>Příprava podkladu zámečnických konstrukcí před provedením nátěru odmaštění odmašťovačem ředidlovým</t>
  </si>
  <si>
    <t>284306493</t>
  </si>
  <si>
    <t>https://podminky.urs.cz/item/CS_URS_2024_01/783301313</t>
  </si>
  <si>
    <t>41,325*23,0</t>
  </si>
  <si>
    <t>64</t>
  </si>
  <si>
    <t>783314101</t>
  </si>
  <si>
    <t>Základní nátěr zámečnických konstrukcí jednonásobný syntetický</t>
  </si>
  <si>
    <t>-1477557765</t>
  </si>
  <si>
    <t>https://podminky.urs.cz/item/CS_URS_2024_01/783314101</t>
  </si>
  <si>
    <t>2x základní nátěr</t>
  </si>
  <si>
    <t>950,475*2</t>
  </si>
  <si>
    <t>65</t>
  </si>
  <si>
    <t>783317101</t>
  </si>
  <si>
    <t>Krycí nátěr (email) zámečnických konstrukcí jednonásobný syntetický standardní</t>
  </si>
  <si>
    <t>992574597</t>
  </si>
  <si>
    <t>https://podminky.urs.cz/item/CS_URS_2024_01/783317101</t>
  </si>
  <si>
    <t>antikorozní RAL 7016 životnost 25let</t>
  </si>
  <si>
    <t>950,475</t>
  </si>
  <si>
    <t>66</t>
  </si>
  <si>
    <t>783943151</t>
  </si>
  <si>
    <t>Penetrační nátěr betonových podlah hladkých (z pohledového nebo gletovaného betonu, stěrky apod.) polyuretanový</t>
  </si>
  <si>
    <t>-1610881771</t>
  </si>
  <si>
    <t>https://podminky.urs.cz/item/CS_URS_2024_01/783943151</t>
  </si>
  <si>
    <t>67</t>
  </si>
  <si>
    <t>783947151</t>
  </si>
  <si>
    <t>Krycí (uzavírací) nátěr betonových podlah jednonásobný polyuretanový vodou ředitelný</t>
  </si>
  <si>
    <t>1129299476</t>
  </si>
  <si>
    <t>https://podminky.urs.cz/item/CS_URS_2024_01/783947151</t>
  </si>
  <si>
    <t>IO 01 - Chodníky a zpevněné plochy, parkoviště I. etapa</t>
  </si>
  <si>
    <t>D.2.1 - Chodníky, zpevněné plochy, parkoviště I. etapa</t>
  </si>
  <si>
    <t>1 - Zemní práce</t>
  </si>
  <si>
    <t>5 - Komunikace</t>
  </si>
  <si>
    <t>8 - Trubní vedení</t>
  </si>
  <si>
    <t>91 - Doplňující práce na komunikaci</t>
  </si>
  <si>
    <t>99 - Staveništní přesun hmot</t>
  </si>
  <si>
    <t>D96 - Přesuny suti a vybouraných hmot</t>
  </si>
  <si>
    <t>Zemní práce</t>
  </si>
  <si>
    <t>113108310R00</t>
  </si>
  <si>
    <t>Odstranění podkladů nebo krytů živičných, v ploše jednotlivě do 50 m2, tloušťka vrstvy 100 mm</t>
  </si>
  <si>
    <t>RTS 23/ II</t>
  </si>
  <si>
    <t>181201101R00</t>
  </si>
  <si>
    <t>Úprava pláně v násypech v hornině 1 až 4, bez zhutnění</t>
  </si>
  <si>
    <t>Poznámka k položce:_x000D_
vyrovnání výškových rozdílů, plochy vodorovné a plochy do sklonu 1 : 5,</t>
  </si>
  <si>
    <t>181201102R00</t>
  </si>
  <si>
    <t>Úprava pláně v násypech v hornině 1 až 4, se zhutněním</t>
  </si>
  <si>
    <t>182201101R00</t>
  </si>
  <si>
    <t>Svahování násypů bez rozlišení horniny</t>
  </si>
  <si>
    <t>Poznámka k položce:_x000D_
trvalých svahů do projektovaných profilů s potřebným přemístěním výkopku při svahování v násypech,</t>
  </si>
  <si>
    <t>1358*1</t>
  </si>
  <si>
    <t>Komunikace</t>
  </si>
  <si>
    <t>564751111R00</t>
  </si>
  <si>
    <t>Podklad nebo kryt z kameniva hrubého drceného tloušťka po zhutnění 150 mm</t>
  </si>
  <si>
    <t>Poznámka k položce:_x000D_
velikost 32 - 63 mm s rozprostřením a zhutněním</t>
  </si>
  <si>
    <t>564851111RT4</t>
  </si>
  <si>
    <t>Podklad ze štěrkodrti s rozprostřením a zhutněním frakce 0-63 mm, tloušťka po zhutnění 150 mm</t>
  </si>
  <si>
    <t>564851114R00</t>
  </si>
  <si>
    <t>Podklad ze štěrkodrti s rozprostřením a zhutněním frakce 0-63 mm, tloušťka po zhutnění 180 mm</t>
  </si>
  <si>
    <t>564851114RT2</t>
  </si>
  <si>
    <t>Podklad ze štěrkodrti s rozprostřením a zhutněním frakce 0-32 mm, tloušťka po zhutnění 180 mm</t>
  </si>
  <si>
    <t>564861111RT2</t>
  </si>
  <si>
    <t>Podklad ze štěrkodrti s rozprostřením a zhutněním frakce 0-32 mm, tloušťka po zhutnění 200 mm</t>
  </si>
  <si>
    <t>565131211R00</t>
  </si>
  <si>
    <t>Podklad z kameniva obaleného asfaltem ACP 16+, v pruhu šířky přes 3 m, třídy 1, tloušťka po zhutnění 50 mm</t>
  </si>
  <si>
    <t>Poznámka k položce:_x000D_
s rozprostřením a zhutněním</t>
  </si>
  <si>
    <t>567122114R00</t>
  </si>
  <si>
    <t>Podklad z kameniva zpevněného cementem SC C8/10, tloušťka po zhutnění 150 mm</t>
  </si>
  <si>
    <t>Poznámka k položce:_x000D_
bez dilatačních spár, s rozprostřením a zhutněním, ošetřením povrchu podkladu vodou</t>
  </si>
  <si>
    <t>569903311R00</t>
  </si>
  <si>
    <t>Zřízení zemních krajnic z hornin jakékoliv třídy se zhutněním</t>
  </si>
  <si>
    <t>573111113R00</t>
  </si>
  <si>
    <t>Postřik živičný infiltrační s posypem kamenivem v množství 1,5 kg/m2</t>
  </si>
  <si>
    <t>573231123R00</t>
  </si>
  <si>
    <t>Postřik živičný spojovací bez posypu kamenivem , množství zbytkového asfaltu 0,30 kg/m2</t>
  </si>
  <si>
    <t>Poznámka k položce:_x000D_
bez posypu kamenivem</t>
  </si>
  <si>
    <t>577112123R00</t>
  </si>
  <si>
    <t>Beton asfaltový z modifikovaného asfaltu v pruhu šířky přes 3 m, ACO 11 S , tloušťky 40 mm, plochy přes 1000 m2</t>
  </si>
  <si>
    <t>577152123R00</t>
  </si>
  <si>
    <t>Beton asfaltový s rozprostřením a zhutněním v pruhu šířky přes 3 m, ACL 16+, tloušťky 60 mm, plochy přes 1000 m2</t>
  </si>
  <si>
    <t>591241111R00</t>
  </si>
  <si>
    <t>Kladení dlažby z kostek drobných z kamene, do lože z cementové malty tloušťky 50 mm</t>
  </si>
  <si>
    <t>Poznámka k položce:_x000D_
s provedením lože do 50 mm, s vyplněním spár, s dvojím beraněním a se smetením přebytečného materiálu na krajnici</t>
  </si>
  <si>
    <t>596215021R00</t>
  </si>
  <si>
    <t>Kladení zámkové dlažby do drtě tloušťka dlažby 60 mm, tloušťka lože 40 mm</t>
  </si>
  <si>
    <t>Poznámka k položce:_x000D_
s provedením lože z kameniva drceného, s vyplněním spár, s dvojitým hutněním a se smetením přebytečného materiálu na krajnici. S dodáním hmot pro lože a výplň spár.</t>
  </si>
  <si>
    <t>596215040R00</t>
  </si>
  <si>
    <t>Kladení zámkové dlažby do drtě tloušťka dlažby 80 mm, tloušťka lože 40 mm</t>
  </si>
  <si>
    <t>597101020RAA</t>
  </si>
  <si>
    <t>Odvodňovací žlaby komunikací a zpevněných ploch žlab odvodnovací polymerbetonový včetně dodávky roštu a žlabu, pro zatížení B125, Žlab odvodňovací polymerbetonový s krytem; s odtokem ve dně; DN = 110; zatížení: B 125; mříž: litina; můstková; L = 1 000 mm; b = 130 mm; h = 115 mm</t>
  </si>
  <si>
    <t>Poznámka k položce:_x000D_
montáž odvodňovacích žlabů a vpustí k odvodňovacím žlabům z polymerbetonu, včetně betonového lože popř. obetonování, s dodávkou žlabů a vpustí.</t>
  </si>
  <si>
    <t>597101045RAA</t>
  </si>
  <si>
    <t>Odvodňovací žlaby komunikací a zpevněných ploch žlab odvodnovací polymerbetonový včetně dodávky roštu a žlabu, pro zatížení F900, Žlab odvodňovací polymerbetonový bez krytu; s odtokem ve dně; DN = 100; zatížení: F 900; L = 1 000 mm; b = 140 mm; h = 150 mm; hrana z litiny</t>
  </si>
  <si>
    <t>58380120.AR</t>
  </si>
  <si>
    <t>kostka dlažební materiálová skupina I/2 (žula); tř. I.; 8/10 cm</t>
  </si>
  <si>
    <t>59245110R</t>
  </si>
  <si>
    <t>dlažba betonová dvouvrstvá, skladebná; obdélník; šedá; l = 200 mm; š = 100 mm; tl. 60,0 mm</t>
  </si>
  <si>
    <t>592451151R</t>
  </si>
  <si>
    <t>dlažba betonová dvouvrstvá, skladebná; obdélník; dlaždice pro nevidomé; červená; l = 200 mm; š = 100 mm; tl. 60,0 mm</t>
  </si>
  <si>
    <t>592451158R</t>
  </si>
  <si>
    <t>dlažba betonová dvouvrstvá, skladebná; obdélník; dlaždice pro nevidomé; červená; l = 200 mm; š = 100 mm; tl. 80,0 mm</t>
  </si>
  <si>
    <t>592451170R</t>
  </si>
  <si>
    <t>dlažba betonová dvouvrstvá; obdélník; šedá; l = 200 mm; š = 100 mm; tl. 80,0 mm</t>
  </si>
  <si>
    <t>59245266R</t>
  </si>
  <si>
    <t>dlažba betonová dvouvrstvá; obdélník; červená; l = 200 mm; š = 100 mm; tl. 80,0 mm</t>
  </si>
  <si>
    <t>59248130RAT</t>
  </si>
  <si>
    <t>Dlažba vegetační (distanční) 20x20x8 s nálitky 3 cm</t>
  </si>
  <si>
    <t>Vlastní</t>
  </si>
  <si>
    <t>Trubní vedení</t>
  </si>
  <si>
    <t>894411010RAF</t>
  </si>
  <si>
    <t>Šachty z betonových dílců vpusť uliční z dílců DN 450 s odkalištěm, hloubka 1,67 m, napojení DN 150, litinová mříž 500 x 500 mm 40 t, Dílec betonový pro odvodňovací vpust</t>
  </si>
  <si>
    <t>Poznámka k položce:_x000D_
kanalizační, obložením dna betonem C 25/30 z cementu portlandského nebo struskoportlandského, podkladní prstenec z prostého betonu C -/7,5 pod poklop do výšky 10 cm, dodávka a osazení poklopu litinového kruhového včetně rámu.</t>
  </si>
  <si>
    <t>91</t>
  </si>
  <si>
    <t>Doplňující práce na komunikaci</t>
  </si>
  <si>
    <t>914001121R00</t>
  </si>
  <si>
    <t>Osazení a montáž svislých dopravních značek sloupek, do betonového základu a AL patky,</t>
  </si>
  <si>
    <t>915711111RT2</t>
  </si>
  <si>
    <t>Vodorovné značení krytů stříkané barvou, žlutou, dělicích čar šířky 120 mm</t>
  </si>
  <si>
    <t>915711112RT1</t>
  </si>
  <si>
    <t>Vodorovné značení krytů silnovrstvou barvou, bílou, dělicích čar šířky 120 mm</t>
  </si>
  <si>
    <t>915721111RT1</t>
  </si>
  <si>
    <t>Vodorovné značení krytů stříkané barvou, bílou, stopčar, zeber, stínů, šipek, nápisů, přechodů apod.</t>
  </si>
  <si>
    <t>917862111R00</t>
  </si>
  <si>
    <t>Osazení silničního nebo chodníkového betonového obrubníku stojatého, s boční opěrou z betonu prostého, do lože z betonu prostého C 12/15</t>
  </si>
  <si>
    <t>Poznámka k položce:_x000D_
S dodáním hmot pro lože tl. 80-100 mm.</t>
  </si>
  <si>
    <t>919722212R00</t>
  </si>
  <si>
    <t>Dilatační spáry řezané v cementobetonovém krytu příčné, zalití spár za tepla s těsněním, šířka přes 3 do 9 mm</t>
  </si>
  <si>
    <t>Poznámka k položce:_x000D_
vyčištění spár po řezání, vyčištění spár před zálivkou a impregnace spár před zálivkou,</t>
  </si>
  <si>
    <t>919735112R00</t>
  </si>
  <si>
    <t>Řezání stávajících krytů nebo podkladů živičných, hloubky přes 50 do 100 mm</t>
  </si>
  <si>
    <t>Poznámka k položce:_x000D_
včetně spotřeby vody</t>
  </si>
  <si>
    <t>11161564R</t>
  </si>
  <si>
    <t>asfaltová zálivka modifikovaná; zpracování za horka; bod měknutí nad 65°C; skupenství při 20°C tuhá hmota; hustota při 25°C 1 040 kg/m3; nerozpustný ve vodě; hořlavý; bod hoření nad 300 °C; černý</t>
  </si>
  <si>
    <t>74</t>
  </si>
  <si>
    <t>40444973.AR</t>
  </si>
  <si>
    <t>značka dopravní silniční svislá; upravující přednost P2; tvar čtverec; 500 mm; štít z pozink.plechu s dvoj.ohybem,retroref.folie II.tř.; záruka 10 let</t>
  </si>
  <si>
    <t>76</t>
  </si>
  <si>
    <t>40444984.AR</t>
  </si>
  <si>
    <t>značka dopravní silniční svislá; upravující přednost P4; tvar trojúhelník; 700 mm; štít z pozink.plechu s dvoj.ohybem,retroref.folie I.tř.; záruka 7 let</t>
  </si>
  <si>
    <t>78</t>
  </si>
  <si>
    <t>40445024.AR</t>
  </si>
  <si>
    <t>značka dopravní silniční svislá; zákazová B1-B34; tvar kruh; 700 mm; štít z pozink.plechu s dvoj.ohybem,retroref.folie II.tř.; záruka 10 let</t>
  </si>
  <si>
    <t>80</t>
  </si>
  <si>
    <t>40445029.AR</t>
  </si>
  <si>
    <t>značka dopravní silniční svislá; příkazová C1-C14; tvar kruh; 500 mm; štít z pozink.plechu s dvoj.ohybem,retroref.folie I.tř.; záruka 7 let</t>
  </si>
  <si>
    <t>82</t>
  </si>
  <si>
    <t>40445050.AR</t>
  </si>
  <si>
    <t>značka dopravní silniční svislá; informativní provozní IP11-IP13; tvar obdélník svislý; 500x700 mm; štít z pozink.plechu s dvoj.ohybem,retroref.folie I.tř.; záruka 7 let</t>
  </si>
  <si>
    <t>84</t>
  </si>
  <si>
    <t>40445149.AR</t>
  </si>
  <si>
    <t>značka dopravní silniční svislá; dodatková tabule E3; tvar obdélník; 500x150 mm; štít z pozink.plechu s dvoj.ohybem,retroref.folie I.tř.; záruka 7 let</t>
  </si>
  <si>
    <t>86</t>
  </si>
  <si>
    <t>40445157.AR</t>
  </si>
  <si>
    <t>značka dopravní silniční svislá; dodatková tabule E8; tvar obdélník svislý; 500x150 mm; štít z pozink.plechu s dvoj.ohybem,retroref.folie I.tř.; záruka 7 let</t>
  </si>
  <si>
    <t>88</t>
  </si>
  <si>
    <t>404459505R</t>
  </si>
  <si>
    <t>příslušenství k dopr.značení sloupek Fe 60 pozinkovaný, délka 4000 mm</t>
  </si>
  <si>
    <t>90</t>
  </si>
  <si>
    <t>59217420R</t>
  </si>
  <si>
    <t>obrubník chodníkový materiál beton; l = 1000,0 mm; š = 100,0 mm; h = 200,0 mm; barva šedá</t>
  </si>
  <si>
    <t>92</t>
  </si>
  <si>
    <t>59217422R</t>
  </si>
  <si>
    <t>obrubník chodníkový materiál beton; l = 1000,0 mm; š = 80,0 mm; h = 200,0 mm; barva šedá</t>
  </si>
  <si>
    <t>592174230R</t>
  </si>
  <si>
    <t>obrubník chodníkový materiál beton; l = 1000,0 mm; š = 80,0 mm; h = 250,0 mm; barva šedá</t>
  </si>
  <si>
    <t>96</t>
  </si>
  <si>
    <t>59217488R</t>
  </si>
  <si>
    <t>obrubník silniční materiál beton; l = 1000,0 mm; š = 150,0 mm; h = 250,0 mm; barva šedá</t>
  </si>
  <si>
    <t>98</t>
  </si>
  <si>
    <t>59217490R</t>
  </si>
  <si>
    <t>obrubník silniční nájezdový; materiál beton; l = 1000,0 mm; š = 150,0 mm; h = 150,0 mm; barva šedá</t>
  </si>
  <si>
    <t>100</t>
  </si>
  <si>
    <t>59217491R</t>
  </si>
  <si>
    <t>obrubník silniční přechodový pravý; materiál beton; l = 1000,0 mm; š = 150,0 mm; výškový rozsah h = 150 až 250 mm; barva šedá</t>
  </si>
  <si>
    <t>102</t>
  </si>
  <si>
    <t>59217492R</t>
  </si>
  <si>
    <t>obrubník silniční přechodový levý; materiál beton; l = 1000,0 mm; š = 150,0 mm; výškový rozsah h = 150 až 250 mm; barva šedá</t>
  </si>
  <si>
    <t>104</t>
  </si>
  <si>
    <t>59217495R</t>
  </si>
  <si>
    <t>obrubník silniční oblouk vnější; r 1 000 mm; materiál beton; l = 1000,0 mm; š = 150,0 mm; h = 250,0 mm; barva šedá</t>
  </si>
  <si>
    <t>106</t>
  </si>
  <si>
    <t>59217497R</t>
  </si>
  <si>
    <t>obrubník silniční oblouk vnější; r 2 000 mm; materiál beton; l = 1000,0 mm; š = 150,0 mm; h = 250,0 mm; barva šedá</t>
  </si>
  <si>
    <t>108</t>
  </si>
  <si>
    <t>99</t>
  </si>
  <si>
    <t>Staveništní přesun hmot</t>
  </si>
  <si>
    <t>998223011R00</t>
  </si>
  <si>
    <t>Přesun hmot pozemních komunikací, kryt dlážděný jakékoliv délky objektu</t>
  </si>
  <si>
    <t>110</t>
  </si>
  <si>
    <t>Poznámka k položce:_x000D_
vodorovně do 200 m</t>
  </si>
  <si>
    <t>D96</t>
  </si>
  <si>
    <t>Přesuny suti a vybouraných hmot</t>
  </si>
  <si>
    <t>979990261R00</t>
  </si>
  <si>
    <t>Poplatek za uložení asfaltové směsi obsahující dehet</t>
  </si>
  <si>
    <t>112</t>
  </si>
  <si>
    <t>979083117R00</t>
  </si>
  <si>
    <t>Vodorovné přemístění suti přes 5000 m do 6000 m</t>
  </si>
  <si>
    <t>114</t>
  </si>
  <si>
    <t>Poznámka k položce:_x000D_
včetně naložení na dopravní prostředek a složení,</t>
  </si>
  <si>
    <t>IO 02 - Chodníky, zpevněné plochy, parkoviště - II. etapa</t>
  </si>
  <si>
    <t>D.2.2 - Chodníky, zpevněné plochy, parkoviště - II. etapa</t>
  </si>
  <si>
    <t>124*1</t>
  </si>
  <si>
    <t>40445141.AR</t>
  </si>
  <si>
    <t>značka dopravní silniční svislá; dodatková tabule E1-E2; tvar čtverec; 500 mm; štít z pozink.plechu s dvoj.ohybem,retroref.folie I.tř.; záruka 7 let</t>
  </si>
  <si>
    <t>40445159.AR</t>
  </si>
  <si>
    <t>značka dopravní silniční svislá; dodatková tabule E8; tvar obdélník; 500x150 mm; štít z pozink.plechu s dvoj.ohybem,retroref.folie I.tř.; záruka 7 let</t>
  </si>
  <si>
    <t>59217493R</t>
  </si>
  <si>
    <t>obrubník silniční oblouk vnější; r 500 mm; materiál beton; l = 1000,0 mm; š = 150,0 mm; h = 250,0 mm; barva šedá</t>
  </si>
  <si>
    <t>59217496R</t>
  </si>
  <si>
    <t>obrubník silniční oblouk vnitřní; r 1 000 mm; materiál beton; l = 1000,0 mm; š = 150,0 mm; h = 250,0 mm; barva šedá</t>
  </si>
  <si>
    <t>IO 03 - Napojení a přeložka dešťové a splaškové kanalizace</t>
  </si>
  <si>
    <t>D.2.3 - Přípojka a přeložka dešťové a splaškové kanalizace</t>
  </si>
  <si>
    <t>11 - Přípravné a přidružené práce</t>
  </si>
  <si>
    <t>12 - Odkopávky a prokopávky</t>
  </si>
  <si>
    <t>13 - Hloubené vykopávky</t>
  </si>
  <si>
    <t>15 - Roubení</t>
  </si>
  <si>
    <t>16 - Přemístění výkopku</t>
  </si>
  <si>
    <t>17 - Konstrukce ze zemin</t>
  </si>
  <si>
    <t>18 - Povrchové úpravy terénu</t>
  </si>
  <si>
    <t>19 - Hloubení pro podzemní stěny, ražení a hloubení důlní</t>
  </si>
  <si>
    <t>35 - Stoky</t>
  </si>
  <si>
    <t>38 - Různé kompletní konstrukce nedělitelné do stav. dílů</t>
  </si>
  <si>
    <t>45 - Podkladní a vedlejší konstrukce (kromě vozovek a železničního svršku)</t>
  </si>
  <si>
    <t>56 - Podkladní vrstvy komunikací a zpevněných ploch</t>
  </si>
  <si>
    <t>57 - Kryty štěrkových a živičných pozemních komunikací a zpevněných ploch</t>
  </si>
  <si>
    <t>59 - Kryty pozemních komunikací, letišť a ploch dlážděných (předlažby)</t>
  </si>
  <si>
    <t>83 - Potrubí z trub kameninových</t>
  </si>
  <si>
    <t>87 - Potrubí z trub plastických, skleněných a čedičových</t>
  </si>
  <si>
    <t>89 - Ostatní konstrukce a práce na trubním vedení</t>
  </si>
  <si>
    <t>91 - Doplňující konstrukce a práce na pozemních komunikacích a zpevněných plochách</t>
  </si>
  <si>
    <t>93 - Různé dokončovací konstrukce a práce inženýrských staveb</t>
  </si>
  <si>
    <t>97 - Prorážení otvorů a ostatní bourací práce</t>
  </si>
  <si>
    <t>H27 - Vedení trubní dálková a přípojná</t>
  </si>
  <si>
    <t>M46 - Zemní práce při montážích</t>
  </si>
  <si>
    <t>S - Přesuny sutí</t>
  </si>
  <si>
    <t>D1 - Ostatní materiál</t>
  </si>
  <si>
    <t>Přípravné a přidružené práce</t>
  </si>
  <si>
    <t>115101201R00IM</t>
  </si>
  <si>
    <t>Čerpání vody na výšku do 10 m, přítok do 500 l/min</t>
  </si>
  <si>
    <t>h</t>
  </si>
  <si>
    <t>RTS II / 2023</t>
  </si>
  <si>
    <t>DEN X HODIN</t>
  </si>
  <si>
    <t>40*24</t>
  </si>
  <si>
    <t>115101301R00IM</t>
  </si>
  <si>
    <t>Pohotovost čerp.soupravy, výška 10 m, přítok 500 l</t>
  </si>
  <si>
    <t>den</t>
  </si>
  <si>
    <t>DEN</t>
  </si>
  <si>
    <t>1*60</t>
  </si>
  <si>
    <t>113107420R00</t>
  </si>
  <si>
    <t>Odstranění podkladu nad 50 m2,kam.těžené tl.20 cm</t>
  </si>
  <si>
    <t>VIZ.SITUACE-ASFALT-KOMUNIKACE</t>
  </si>
  <si>
    <t>2,8*1,5</t>
  </si>
  <si>
    <t>113107630R00</t>
  </si>
  <si>
    <t>Odstranění podkladu nad 50 m2,kam.drcené tl.30 cm</t>
  </si>
  <si>
    <t>113107222RA0</t>
  </si>
  <si>
    <t>Odstranění asfaltobetonové vozovky pl. nad 50 m2</t>
  </si>
  <si>
    <t>VIZ.SITUACE-KOMUNIKACE</t>
  </si>
  <si>
    <t>113106030RA0</t>
  </si>
  <si>
    <t>Odstranění zám.dlažby 8 cm vč.podkladu,pl.do 50 m2</t>
  </si>
  <si>
    <t>VIZ.SITUACE-PARKOVÁNÍ</t>
  </si>
  <si>
    <t>5,6*1,5</t>
  </si>
  <si>
    <t>113106004RA0</t>
  </si>
  <si>
    <t>Odstranění beton.dlažby vč.podkladu, pl.nad 50 m2</t>
  </si>
  <si>
    <t>VIZ.SITUACE-CHODNÍK</t>
  </si>
  <si>
    <t>(3,30+18,7)*1,5</t>
  </si>
  <si>
    <t>119001411R00</t>
  </si>
  <si>
    <t>Dočasné zajištění beton.a plast. potrubí do DN 200</t>
  </si>
  <si>
    <t>VIZ.SITUACE-DN25 PE VODOVOD</t>
  </si>
  <si>
    <t>1*1,5</t>
  </si>
  <si>
    <t>VIZ.SITUACE-DN50 PE VODOVOD</t>
  </si>
  <si>
    <t>(1+1)*1,5</t>
  </si>
  <si>
    <t>VIZ.SITUACE-DN80 PE VODOVOD</t>
  </si>
  <si>
    <t>119001412R00</t>
  </si>
  <si>
    <t>Dočasné zajištění beton.a plast.potrubí DN 200-500</t>
  </si>
  <si>
    <t>VIZ.SITUACE-DN200 PL KANALIZACE</t>
  </si>
  <si>
    <t>VIZ.SITUACE-DN300 BT KANALIZACE</t>
  </si>
  <si>
    <t>119001421R00</t>
  </si>
  <si>
    <t>Dočasné zajištění kabelů - do počtu 3 kabelů</t>
  </si>
  <si>
    <t>VIZ.SITUACE-NN KABELY</t>
  </si>
  <si>
    <t>(1+1+1)*1,5</t>
  </si>
  <si>
    <t>VIZ.SITUACE-SLP KABELY</t>
  </si>
  <si>
    <t>(1+1+1+1+1)*1,5</t>
  </si>
  <si>
    <t>Odkopávky a prokopávky</t>
  </si>
  <si>
    <t>120001101R00</t>
  </si>
  <si>
    <t>Příplatek za ztížení vykopávky v blízkosti vedení</t>
  </si>
  <si>
    <t>VIZ.KANALIZACE</t>
  </si>
  <si>
    <t>(1+2)*1,5*1,5*1,0</t>
  </si>
  <si>
    <t>VIZ.VODOVOD</t>
  </si>
  <si>
    <t>(1+2+1)*1,8*1,8*1,0</t>
  </si>
  <si>
    <t>VIZ.EL.KABELY</t>
  </si>
  <si>
    <t>(3+5)*1,5*0,6*0,6</t>
  </si>
  <si>
    <t>121100002RA0</t>
  </si>
  <si>
    <t>Sejmutí ornice a uložení na deponii</t>
  </si>
  <si>
    <t>VIZ.PODÉLNÝ PROFIL-KANALIZACE D</t>
  </si>
  <si>
    <t>7*1,5*0,15</t>
  </si>
  <si>
    <t>Hloubené vykopávky</t>
  </si>
  <si>
    <t>139600012RA0</t>
  </si>
  <si>
    <t>Ruční výkop v hornině 3</t>
  </si>
  <si>
    <t>VIZ.ZTÍŽENÉ VYKOPÁVKY</t>
  </si>
  <si>
    <t>24,03</t>
  </si>
  <si>
    <t>132201212R00IM</t>
  </si>
  <si>
    <t>Hloubení rýh š.do 200 cm hor.3 do 1000m3,STROJNĚ</t>
  </si>
  <si>
    <t>D_2_3</t>
  </si>
  <si>
    <t>1*931,660200000001</t>
  </si>
  <si>
    <t>132201219R00IM</t>
  </si>
  <si>
    <t>Přípl.za lepivost,hloubení rýh 200cm,hor.3,STROJNĚ</t>
  </si>
  <si>
    <t>50% HLOUBENÍ, D_2_3</t>
  </si>
  <si>
    <t>0,5*931,660200000001</t>
  </si>
  <si>
    <t>132301212R00IM</t>
  </si>
  <si>
    <t>Hloubení rýh š.do 200 cm hor.4 do 1000 m3, STROJNĚ</t>
  </si>
  <si>
    <t>1*103,5178</t>
  </si>
  <si>
    <t>132301219R00IM</t>
  </si>
  <si>
    <t>Přípl.za lepivost,hloubení rýh 200cm,hor.4,STROJNĚ</t>
  </si>
  <si>
    <t>0,5*103,5178</t>
  </si>
  <si>
    <t>131201202R00</t>
  </si>
  <si>
    <t>Hloubení zapažených jam v hor.3 do 1000 m3</t>
  </si>
  <si>
    <t>VIZ.RETENCE</t>
  </si>
  <si>
    <t>239,63</t>
  </si>
  <si>
    <t>131301201R00</t>
  </si>
  <si>
    <t>Hloubení zapažených jam v hor.4 do 100 m3</t>
  </si>
  <si>
    <t>26,63</t>
  </si>
  <si>
    <t>131201209R00</t>
  </si>
  <si>
    <t>Příplatek za lepivost - hloubení zapaž.jam v hor.3</t>
  </si>
  <si>
    <t>50% HLOUBENÍ</t>
  </si>
  <si>
    <t>239,63/2</t>
  </si>
  <si>
    <t>131301209R00</t>
  </si>
  <si>
    <t>Příplatek za lepivost - hloubení zapaž.jam v hor.4</t>
  </si>
  <si>
    <t>26,63/2</t>
  </si>
  <si>
    <t>130900040RA0</t>
  </si>
  <si>
    <t>Bourání konstrukcí z betonu železového ve výkopu</t>
  </si>
  <si>
    <t>VIZ.RUŠENÍ RŠ</t>
  </si>
  <si>
    <t>((3,14*0,89)/4)*0,6+(((3,14*0,89*0,89)/4)-((3,14*0,8*0,8)/4))*(2)</t>
  </si>
  <si>
    <t>Roubení</t>
  </si>
  <si>
    <t>151101101R00IM</t>
  </si>
  <si>
    <t>Pažení a rozepření stěn rýh - příložné - hl.do 2 m</t>
  </si>
  <si>
    <t>1*1162,422</t>
  </si>
  <si>
    <t>151101102R00IM</t>
  </si>
  <si>
    <t>Pažení a rozepření stěn rýh - příložné - hl.do 4 m</t>
  </si>
  <si>
    <t>1*730,541</t>
  </si>
  <si>
    <t>151101103R00IM</t>
  </si>
  <si>
    <t>Pažení a rozepření stěn rýh - příložné - hl.do 8 m</t>
  </si>
  <si>
    <t>1*9,43</t>
  </si>
  <si>
    <t>151101111R00IM</t>
  </si>
  <si>
    <t>Odstranění pažení stěn rýh - příložné - hl. do 2 m</t>
  </si>
  <si>
    <t>151101112R00IM</t>
  </si>
  <si>
    <t>Odstranění pažení stěn rýh - příložné - hl. do 4 m</t>
  </si>
  <si>
    <t>151101113R00IM</t>
  </si>
  <si>
    <t>Odstranění pažení stěn rýh - příložné - hl. do 8 m</t>
  </si>
  <si>
    <t>151201103R00</t>
  </si>
  <si>
    <t>Pažení a rozepření stěn rýh - zátažné - hl. do 8 m</t>
  </si>
  <si>
    <t>46,66</t>
  </si>
  <si>
    <t>151201113R00</t>
  </si>
  <si>
    <t>Odstranění pažení stěn rýh - zátažné - hl. do 8 m</t>
  </si>
  <si>
    <t>VIZ.ZŘÍZENÍ</t>
  </si>
  <si>
    <t>151201402R00</t>
  </si>
  <si>
    <t>Vzepření stěn pažení - zátažné - hl. do 8 m</t>
  </si>
  <si>
    <t>VIZ.ZŘÍZENÍ PAŽENÍ</t>
  </si>
  <si>
    <t>151201412R00</t>
  </si>
  <si>
    <t>Odstranění vzepření stěn - zátažné - hl. do 8 m</t>
  </si>
  <si>
    <t>Přemístění výkopku</t>
  </si>
  <si>
    <t>161101101R00IM</t>
  </si>
  <si>
    <t>Svislé přemístění výkopku z hor.1-4 do 2,5 m</t>
  </si>
  <si>
    <t>1*732,872</t>
  </si>
  <si>
    <t>161101102R00IM</t>
  </si>
  <si>
    <t>Svislé přemístění výkopku z hor.1-4 do 4,0 m</t>
  </si>
  <si>
    <t>D_2_3-KANALIZACE</t>
  </si>
  <si>
    <t>1*299,832</t>
  </si>
  <si>
    <t>161101103R00IM</t>
  </si>
  <si>
    <t>Svislé přemístění výkopku z hor.1-4 do 6,0 m</t>
  </si>
  <si>
    <t>1*2,474</t>
  </si>
  <si>
    <t>D_2_3-RETENCE</t>
  </si>
  <si>
    <t>1*266,26</t>
  </si>
  <si>
    <t>167101102R00IM</t>
  </si>
  <si>
    <t>Nakládání výkopku z hor. 1 ÷ 4 v množství nad 100 m3</t>
  </si>
  <si>
    <t>D_2_3-KANALIZACE, PRŮLEHY</t>
  </si>
  <si>
    <t>1*1035,178</t>
  </si>
  <si>
    <t>162701105R00IM</t>
  </si>
  <si>
    <t>Vodorovné přemístění výkopku z hor.1-4 do 10000 m</t>
  </si>
  <si>
    <t>1*1301,438</t>
  </si>
  <si>
    <t>162701109R00IM</t>
  </si>
  <si>
    <t>Příplatek k vod. přemístění hor.1-4 za další 1 km</t>
  </si>
  <si>
    <t>5km, CELKEM 15 km, D_2_3</t>
  </si>
  <si>
    <t>5*1301,438</t>
  </si>
  <si>
    <t>Konstrukce ze zemin</t>
  </si>
  <si>
    <t>175101101R00IM</t>
  </si>
  <si>
    <t>Obsyp potrubí bez prohození sypaniny</t>
  </si>
  <si>
    <t>D_2_3_KANALIZACE</t>
  </si>
  <si>
    <t>1*365,474</t>
  </si>
  <si>
    <t>D_2_3_RETENCE</t>
  </si>
  <si>
    <t>5,12</t>
  </si>
  <si>
    <t>174101101R00IM</t>
  </si>
  <si>
    <t>Zásyp jam, rýh, šachet se zhutněním</t>
  </si>
  <si>
    <t>1*565,944</t>
  </si>
  <si>
    <t>1*209,59</t>
  </si>
  <si>
    <t>Povrchové úpravy terénu</t>
  </si>
  <si>
    <t>181050010RA0</t>
  </si>
  <si>
    <t>Terénní modelace</t>
  </si>
  <si>
    <t>VIZ.TPR-1</t>
  </si>
  <si>
    <t>138</t>
  </si>
  <si>
    <t>VIZ.TPR-2</t>
  </si>
  <si>
    <t>197</t>
  </si>
  <si>
    <t>VIZ.TPR-3</t>
  </si>
  <si>
    <t>182001112R00</t>
  </si>
  <si>
    <t>Plošná úprava terénu, nerovnosti do 10 cm</t>
  </si>
  <si>
    <t>VIZ.SITUACE, DOTVOŘENÍ TRAVNÍ MULDY</t>
  </si>
  <si>
    <t>434</t>
  </si>
  <si>
    <t>181300012RA0</t>
  </si>
  <si>
    <t>Rozprostření ornice v rovině tloušťka 20 cm</t>
  </si>
  <si>
    <t>TRAVNÍ MULDA</t>
  </si>
  <si>
    <t>181300010RA0</t>
  </si>
  <si>
    <t>Rozprostření ornice v rovině tloušťka 15 cm</t>
  </si>
  <si>
    <t>VIZ.SEJMUTÍ ORNICE</t>
  </si>
  <si>
    <t>1,575</t>
  </si>
  <si>
    <t>Hloubení pro podzemní stěny, ražení a hloubení důlní</t>
  </si>
  <si>
    <t>199000002R00IM</t>
  </si>
  <si>
    <t>Poplatek za skládku horniny 1- 4, č. dle katal. odpadů 17 05 04</t>
  </si>
  <si>
    <t>Stoky</t>
  </si>
  <si>
    <t>352351111LP</t>
  </si>
  <si>
    <t>Oprava vnitřní části revizních šachet (spáry, skruže), stupadla(dodávka a montáž)</t>
  </si>
  <si>
    <t>STÁVAJÍCÍ RŠ (NAPOJENÍ D,D4,S, D2, D3)</t>
  </si>
  <si>
    <t>(2*3,14*0,6)*2,79*4</t>
  </si>
  <si>
    <t>359901111R00</t>
  </si>
  <si>
    <t>Vyčištění stok jakékoliv výšky</t>
  </si>
  <si>
    <t>STÁVAJÍCÍKANALIZACE DO KTERÝCH SE NAPOJUJÍ NOVÉ</t>
  </si>
  <si>
    <t>359310211LP</t>
  </si>
  <si>
    <t>Oprava šachtových den revizních šachet, úprava žlábku, zapravení. Dodávka a montáž.</t>
  </si>
  <si>
    <t>RTS II / 2015</t>
  </si>
  <si>
    <t>STÁV. RŠ (NAPOJENÍ D,D4,S,D2,D3)</t>
  </si>
  <si>
    <t>(2*3,14*1,0)*0,8*4</t>
  </si>
  <si>
    <t>Různé kompletní konstrukce nedělitelné do stav. dílů</t>
  </si>
  <si>
    <t>389381001R00</t>
  </si>
  <si>
    <t>Dobetonování prefabrikovaných konstrukcí</t>
  </si>
  <si>
    <t>STÁV.RŠ (NAPOJENÍ D,D4,S,D2,D3)</t>
  </si>
  <si>
    <t>4*(0,5*0,5*0,15)</t>
  </si>
  <si>
    <t>Podkladní a vedlejší konstrukce (kromě vozovek a železničního svršku)</t>
  </si>
  <si>
    <t>451572111R00IM</t>
  </si>
  <si>
    <t>Lože pod potrubí z kameniva těženého 0 - 4 mm</t>
  </si>
  <si>
    <t>1*60,248</t>
  </si>
  <si>
    <t>1*13,78</t>
  </si>
  <si>
    <t>452351101R00</t>
  </si>
  <si>
    <t>Bednění desek nebo sedlových loží pod potrubí</t>
  </si>
  <si>
    <t>RŠ BETONOVÉ-VIZ.SPECIFIKACE</t>
  </si>
  <si>
    <t>(1,5*0,1*4)*20</t>
  </si>
  <si>
    <t>451971112LP</t>
  </si>
  <si>
    <t>Montáž vrstvy geotextilie 200g/m2</t>
  </si>
  <si>
    <t>134,7</t>
  </si>
  <si>
    <t>VIZ.PRŮLEHY</t>
  </si>
  <si>
    <t>4*0,5*185,6</t>
  </si>
  <si>
    <t>451971111LP</t>
  </si>
  <si>
    <t>Montáž souvrství geotextilie 500 g/m2 š. 200cm 100% PP s hydroizolací PVC 1,5 mm, Geotextilie 300 g/m2 š. 200cm</t>
  </si>
  <si>
    <t>71,6</t>
  </si>
  <si>
    <t>451971112LP.1</t>
  </si>
  <si>
    <t>Montáž vrstvy georohože</t>
  </si>
  <si>
    <t>185,6*1,5</t>
  </si>
  <si>
    <t>Podkladní vrstvy komunikací a zpevněných ploch</t>
  </si>
  <si>
    <t>566901111R00</t>
  </si>
  <si>
    <t>Vyspravení podkladu po překopech štěrkopískem</t>
  </si>
  <si>
    <t>plocha x tl.vrstvy</t>
  </si>
  <si>
    <t>2,8*1,5*0,2</t>
  </si>
  <si>
    <t>566904111R00</t>
  </si>
  <si>
    <t>Vyspravení podkladu po překopech kam.obal.asfaltem</t>
  </si>
  <si>
    <t>plocha x tl.vrstvy x obj.hmotnost</t>
  </si>
  <si>
    <t>2,8*1,5*0,25*1,67</t>
  </si>
  <si>
    <t>Kryty štěrkových a živičných pozemních komunikací a zpevněných ploch</t>
  </si>
  <si>
    <t>572942112R00</t>
  </si>
  <si>
    <t>Vyspravení krytu po překopu lit.asfaltem, do 6 cm</t>
  </si>
  <si>
    <t>plocha</t>
  </si>
  <si>
    <t>2,8*2,5</t>
  </si>
  <si>
    <t>Kryty pozemních komunikací, letišť a ploch dlážděných (předlažby)</t>
  </si>
  <si>
    <t>596215061R00</t>
  </si>
  <si>
    <t>Kladení zámkové dlažby tl. 10 cm do drtě tl. 4 cm</t>
  </si>
  <si>
    <t>116</t>
  </si>
  <si>
    <t>VIZ.ROZEBRÁNÍ</t>
  </si>
  <si>
    <t>596841111R00</t>
  </si>
  <si>
    <t>Kladení dlažby z dlaždic kom.pro pěší do lože z MC</t>
  </si>
  <si>
    <t>118</t>
  </si>
  <si>
    <t>(3,3+18,7)*1,5</t>
  </si>
  <si>
    <t>83</t>
  </si>
  <si>
    <t>Potrubí z trub kameninových</t>
  </si>
  <si>
    <t>837375121R00</t>
  </si>
  <si>
    <t>Výsek a montáž kamenin. odbočky na potrubí DN 300 (dodávka a montáž)</t>
  </si>
  <si>
    <t>120</t>
  </si>
  <si>
    <t>PRO NAPOJENÍ DV1</t>
  </si>
  <si>
    <t>837371221R00</t>
  </si>
  <si>
    <t>Montáž tvarov. kamenin. odboč. pryž. krouž. DN 300</t>
  </si>
  <si>
    <t>122</t>
  </si>
  <si>
    <t>837312221R00</t>
  </si>
  <si>
    <t>Montáž tvarov. kamenin. jednoos. pryž. kr. DN 150</t>
  </si>
  <si>
    <t>124</t>
  </si>
  <si>
    <t>PŘECHOD KT / PLAST</t>
  </si>
  <si>
    <t>87</t>
  </si>
  <si>
    <t>Potrubí z trub plastických, skleněných a čedičových</t>
  </si>
  <si>
    <t>871313121R00</t>
  </si>
  <si>
    <t>Montáž trub z plastu, gumový kroužek, DN 150</t>
  </si>
  <si>
    <t>126</t>
  </si>
  <si>
    <t>VIZ.SITUACE</t>
  </si>
  <si>
    <t>54,3</t>
  </si>
  <si>
    <t>877313123R00</t>
  </si>
  <si>
    <t>Montáž tvarovek jednoos. plast. gum.kroužek DN 150</t>
  </si>
  <si>
    <t>128</t>
  </si>
  <si>
    <t>KOLENA</t>
  </si>
  <si>
    <t>871353121R00</t>
  </si>
  <si>
    <t>Montáž trub z plastu, gumový kroužek, DN 200</t>
  </si>
  <si>
    <t>130</t>
  </si>
  <si>
    <t>VIZ.PODÉLNÝ PROFIL</t>
  </si>
  <si>
    <t>228,2</t>
  </si>
  <si>
    <t>VIZ.TPR-PERFOROVANÉ</t>
  </si>
  <si>
    <t>185,6</t>
  </si>
  <si>
    <t>VIZ.RETENCE-ODVĚTRÁNÍ</t>
  </si>
  <si>
    <t>2+1,5</t>
  </si>
  <si>
    <t>VIZ.TPR-HAVARIJNÍ</t>
  </si>
  <si>
    <t>19,2</t>
  </si>
  <si>
    <t>877353121R00</t>
  </si>
  <si>
    <t>Montáž tvarovek odboč. plast. gum. kroužek DN 200</t>
  </si>
  <si>
    <t>132</t>
  </si>
  <si>
    <t>200/160-90 - KANALIZACE</t>
  </si>
  <si>
    <t>200/160-45 - KANALIZACE</t>
  </si>
  <si>
    <t>200/200-90 - KANALIZACE</t>
  </si>
  <si>
    <t>200/200-90 - PERFOROVANÉ</t>
  </si>
  <si>
    <t>877353122R00</t>
  </si>
  <si>
    <t>Montáž přesuvek z plastu, gumový kroužek, DN 200</t>
  </si>
  <si>
    <t>134</t>
  </si>
  <si>
    <t>VIZ.PODÉLNÉ PROFILY</t>
  </si>
  <si>
    <t>877353123R00</t>
  </si>
  <si>
    <t>Montáž tvarovek jednoos. plast. gum.kroužek DN 200</t>
  </si>
  <si>
    <t>136</t>
  </si>
  <si>
    <t>200-45 - KANALIZACE</t>
  </si>
  <si>
    <t>200-90 - KANALIZACE</t>
  </si>
  <si>
    <t>OBLOUK 200-90 - PERFOROVANÉ</t>
  </si>
  <si>
    <t>OBLOUK 200-45 - PERFOROVANÉ</t>
  </si>
  <si>
    <t>ZÁSLEPKA</t>
  </si>
  <si>
    <t>REDUKCE 160/200</t>
  </si>
  <si>
    <t>871373121R00</t>
  </si>
  <si>
    <t>Montáž trub z plastu, gumový kroužek, DN 300</t>
  </si>
  <si>
    <t>126,4</t>
  </si>
  <si>
    <t>877373121R00</t>
  </si>
  <si>
    <t>Montáž tvarovek odboč. plast. gum. kroužek DN 300</t>
  </si>
  <si>
    <t>140</t>
  </si>
  <si>
    <t>300/160-90 - KANALIZACE</t>
  </si>
  <si>
    <t>871219111LP</t>
  </si>
  <si>
    <t>Doprava a montáž retenčních bloků</t>
  </si>
  <si>
    <t>142</t>
  </si>
  <si>
    <t>8,86*6,66*0,66</t>
  </si>
  <si>
    <t>147</t>
  </si>
  <si>
    <t>871219121LP</t>
  </si>
  <si>
    <t>Montáž regulátoru odtoku</t>
  </si>
  <si>
    <t>-798559074</t>
  </si>
  <si>
    <t>VIZ.RETENCE A TRAVNÍ PRŮLEHY</t>
  </si>
  <si>
    <t>89</t>
  </si>
  <si>
    <t>Ostatní konstrukce a práce na trubním vedení</t>
  </si>
  <si>
    <t>892571111R00</t>
  </si>
  <si>
    <t>Zkouška těsnosti kanalizace DN do 200, vodou</t>
  </si>
  <si>
    <t>144</t>
  </si>
  <si>
    <t>DN150, VI.POL. MONTÁŽ</t>
  </si>
  <si>
    <t>DN200, VIZ.POL. MONTÁŽ</t>
  </si>
  <si>
    <t>892573111R00</t>
  </si>
  <si>
    <t>Zabezpečení konců kanal. potrubí DN do 200, vodou</t>
  </si>
  <si>
    <t>úsek</t>
  </si>
  <si>
    <t>146</t>
  </si>
  <si>
    <t>VIZ.SITUACE DN150-KANALIZACE</t>
  </si>
  <si>
    <t>VIZ.SITUACE DN200-KANALIZACE</t>
  </si>
  <si>
    <t>892581111R00</t>
  </si>
  <si>
    <t>Zkouška těsnosti kanalizace DN do 300, vodou</t>
  </si>
  <si>
    <t>148</t>
  </si>
  <si>
    <t>VIZ.POL.MONTÁŽ</t>
  </si>
  <si>
    <t>75</t>
  </si>
  <si>
    <t>892585111R00</t>
  </si>
  <si>
    <t>Zabezpečení konců a zkouška vzduch. kan. DN do 300</t>
  </si>
  <si>
    <t>150</t>
  </si>
  <si>
    <t>VIZ.SITUACE-KANALIZACE</t>
  </si>
  <si>
    <t>894411111R00</t>
  </si>
  <si>
    <t>Zřízení šachet z dílců,dno C 25/30, potrubí DN 200</t>
  </si>
  <si>
    <t>152</t>
  </si>
  <si>
    <t>VIZ.SPECIFIKACE ŠACHET</t>
  </si>
  <si>
    <t>77</t>
  </si>
  <si>
    <t>894411121R00</t>
  </si>
  <si>
    <t>Zřízení šachet z dílců, dno C25/30, potrubí DN 300</t>
  </si>
  <si>
    <t>154</t>
  </si>
  <si>
    <t>899103111LP</t>
  </si>
  <si>
    <t>Demontáž poklopu s rámem do 150 kg</t>
  </si>
  <si>
    <t>RTS II / 2019</t>
  </si>
  <si>
    <t>156</t>
  </si>
  <si>
    <t>VIZ.RUŠENÁ KANALIZACE</t>
  </si>
  <si>
    <t>79</t>
  </si>
  <si>
    <t>899103111R00</t>
  </si>
  <si>
    <t>Osazení poklopu s rámem do 150 kg</t>
  </si>
  <si>
    <t>158</t>
  </si>
  <si>
    <t>894118001R00</t>
  </si>
  <si>
    <t>Příplatek za dalších 0,60 m výšky vstupu</t>
  </si>
  <si>
    <t>160</t>
  </si>
  <si>
    <t>81</t>
  </si>
  <si>
    <t>894411111LP</t>
  </si>
  <si>
    <t>Zřízení šachet vnitřních plastových</t>
  </si>
  <si>
    <t>RTS I / 2023</t>
  </si>
  <si>
    <t>162</t>
  </si>
  <si>
    <t>894432111R00</t>
  </si>
  <si>
    <t>Osazení plastové šachty revizní prům.315 mm</t>
  </si>
  <si>
    <t>164</t>
  </si>
  <si>
    <t>VIZ.SPECIFIKACE ŠACHET-PRŮLEHY</t>
  </si>
  <si>
    <t>13+4+3</t>
  </si>
  <si>
    <t>899101111R00</t>
  </si>
  <si>
    <t>Osazení poklopu s rámem do 50 kg</t>
  </si>
  <si>
    <t>166</t>
  </si>
  <si>
    <t>892591111LP</t>
  </si>
  <si>
    <t>Kamerová zkouška potrubí nového (dodávka, montáž)</t>
  </si>
  <si>
    <t>168</t>
  </si>
  <si>
    <t>DN150; VIZ.POL. MONTÁŽ</t>
  </si>
  <si>
    <t>DN200; VIZ.POL. MONTÁŽ</t>
  </si>
  <si>
    <t>436,5</t>
  </si>
  <si>
    <t>DN300; VIZ.POL. MONTÁŽ</t>
  </si>
  <si>
    <t>Doplňující konstrukce a práce na pozemních komunikacích a zpevněných plochách</t>
  </si>
  <si>
    <t>85</t>
  </si>
  <si>
    <t>916211111R00</t>
  </si>
  <si>
    <t>Osazení obruby z kostek drobných, bez opěry, kamen</t>
  </si>
  <si>
    <t>170</t>
  </si>
  <si>
    <t>VIZ.REVIZNÍ ŠACHTY BETONOVÉ</t>
  </si>
  <si>
    <t>(2*3,14*0,62)*(20)</t>
  </si>
  <si>
    <t>919731121R00</t>
  </si>
  <si>
    <t>Zarovnání styčné plochy živičné tl. do 5 cm</t>
  </si>
  <si>
    <t>172</t>
  </si>
  <si>
    <t>2x délka</t>
  </si>
  <si>
    <t>(2,8)*2+1,5</t>
  </si>
  <si>
    <t>93</t>
  </si>
  <si>
    <t>Různé dokončovací konstrukce a práce inženýrských staveb</t>
  </si>
  <si>
    <t>936452113R00</t>
  </si>
  <si>
    <t>Výplň potrubí cementopopílkovou suspenzí DN 200</t>
  </si>
  <si>
    <t>174</t>
  </si>
  <si>
    <t>29+10</t>
  </si>
  <si>
    <t>97</t>
  </si>
  <si>
    <t>Prorážení otvorů a ostatní bourací práce</t>
  </si>
  <si>
    <t>970051300R00</t>
  </si>
  <si>
    <t>Vrtání jádrové do ŽB do D 300 mm</t>
  </si>
  <si>
    <t>176</t>
  </si>
  <si>
    <t>STÁV.RŠ PRO NAPOJENÍ NOVÝCH KANALIZACÍ</t>
  </si>
  <si>
    <t>5*0,5</t>
  </si>
  <si>
    <t>H27</t>
  </si>
  <si>
    <t>Vedení trubní dálková a přípojná</t>
  </si>
  <si>
    <t>998276101R00</t>
  </si>
  <si>
    <t>Přesun hmot, trubní vedení plastová, otevř. výkop</t>
  </si>
  <si>
    <t>178</t>
  </si>
  <si>
    <t>2006,6390+0,0076+2,2078+2,1578+47,3377+0,0323+1,6364</t>
  </si>
  <si>
    <t>M46</t>
  </si>
  <si>
    <t>Zemní práce při montážích</t>
  </si>
  <si>
    <t>460921102LP</t>
  </si>
  <si>
    <t>Geodetické zaměření nového potrubí a retencí (dodávka, doprava, mzdy)</t>
  </si>
  <si>
    <t>180</t>
  </si>
  <si>
    <t>VIZ.KANALIZACE A TPR</t>
  </si>
  <si>
    <t>54,3+436,5+126,4</t>
  </si>
  <si>
    <t>9+9</t>
  </si>
  <si>
    <t>S</t>
  </si>
  <si>
    <t>Přesuny sutí</t>
  </si>
  <si>
    <t>979082212R00</t>
  </si>
  <si>
    <t>Vodorovná doprava suti po suchu do 50 m</t>
  </si>
  <si>
    <t>182</t>
  </si>
  <si>
    <t>plocha x koeficienty</t>
  </si>
  <si>
    <t>(2,8*1,5)*(0,24+0,4+0,098)</t>
  </si>
  <si>
    <t>(5,6*1,5)*(0,24)</t>
  </si>
  <si>
    <t>((3,30+18,70)*1,5)*(0,24)</t>
  </si>
  <si>
    <t>979087212R00</t>
  </si>
  <si>
    <t>Nakládání suti na dopravní prostředky</t>
  </si>
  <si>
    <t>184</t>
  </si>
  <si>
    <t>dtto vodorovná doprava</t>
  </si>
  <si>
    <t>13,0356</t>
  </si>
  <si>
    <t>979990121LP</t>
  </si>
  <si>
    <t>Poplatek za uložení suti</t>
  </si>
  <si>
    <t>186</t>
  </si>
  <si>
    <t>D1</t>
  </si>
  <si>
    <t>Ostatní materiál</t>
  </si>
  <si>
    <t>27296092LP</t>
  </si>
  <si>
    <t>Utěsnění potrubí balónováním do DN300</t>
  </si>
  <si>
    <t>188</t>
  </si>
  <si>
    <t>VIZ.DN200</t>
  </si>
  <si>
    <t>VIZ.DN300</t>
  </si>
  <si>
    <t>95</t>
  </si>
  <si>
    <t>58922207</t>
  </si>
  <si>
    <t>Beton C 12/15 (B 15) -podkladní</t>
  </si>
  <si>
    <t>190</t>
  </si>
  <si>
    <t>RŠ</t>
  </si>
  <si>
    <t>(1,5*1,5*0,1)*20</t>
  </si>
  <si>
    <t>58380129</t>
  </si>
  <si>
    <t>Kostka dlažební drobná 10/12 štípaná Itř. 1t=4,0m2</t>
  </si>
  <si>
    <t>192</t>
  </si>
  <si>
    <t>(2*3,14*0,62*0,15*0,1)*(22)</t>
  </si>
  <si>
    <t>28614546LP</t>
  </si>
  <si>
    <t>Trubka kanalizační PP SN 10 DN 150 (dodávka, doprava)</t>
  </si>
  <si>
    <t>194</t>
  </si>
  <si>
    <t>VIZ.MONTÁŽ</t>
  </si>
  <si>
    <t>28654600LP</t>
  </si>
  <si>
    <t>Koleno kanalizační PP, SN10 DN 150/45° (dodávka, doprava)</t>
  </si>
  <si>
    <t>196</t>
  </si>
  <si>
    <t>28614549LP</t>
  </si>
  <si>
    <t>Trubka kanalizační PP SN 10 DN 200 (dodávka, doprava)</t>
  </si>
  <si>
    <t>198</t>
  </si>
  <si>
    <t>228,2+2+1,5+19,2</t>
  </si>
  <si>
    <t>28611212</t>
  </si>
  <si>
    <t>Trubka potrubí perforované (220 st.) DN200 (dodávka, doprava)</t>
  </si>
  <si>
    <t>200</t>
  </si>
  <si>
    <t>101</t>
  </si>
  <si>
    <t>28654566LP</t>
  </si>
  <si>
    <t>Odbočka kanalizační PP, SN10 DN 200/150 45° (dodávka, doprava)</t>
  </si>
  <si>
    <t>202</t>
  </si>
  <si>
    <t>28654567LP</t>
  </si>
  <si>
    <t>Odbočka kanalizační PP, SN10 DN 200/150 87,5° (dodávka, doprava)</t>
  </si>
  <si>
    <t>204</t>
  </si>
  <si>
    <t>103</t>
  </si>
  <si>
    <t>286544932LP</t>
  </si>
  <si>
    <t>Odbočka kanalizační PP, SN10 DN 200/200 87,5° (dodávka, doprava)</t>
  </si>
  <si>
    <t>206</t>
  </si>
  <si>
    <t>28655931LP</t>
  </si>
  <si>
    <t>Odbočka potrubí perforované (220 st.) DN 200/200 87,5° (dodávka, doprava)</t>
  </si>
  <si>
    <t>208</t>
  </si>
  <si>
    <t>105</t>
  </si>
  <si>
    <t>28654625LP</t>
  </si>
  <si>
    <t>Přesuvka potrubí perforované (220 st.) DN 200 (dodávka, doprava)</t>
  </si>
  <si>
    <t>210</t>
  </si>
  <si>
    <t>28654604LP</t>
  </si>
  <si>
    <t>Koleno kanalizační PP, SN10 DN 200/45° (dodávka, doprava)</t>
  </si>
  <si>
    <t>212</t>
  </si>
  <si>
    <t>107</t>
  </si>
  <si>
    <t>28654605</t>
  </si>
  <si>
    <t>Koleno kanalizační PP, SN10 DN 200/87,5° (dodávka, doprava)</t>
  </si>
  <si>
    <t>214</t>
  </si>
  <si>
    <t>28655924LP</t>
  </si>
  <si>
    <t>Oblouk potrubí perforované DN 200/87,5° (dodávka, doprava)</t>
  </si>
  <si>
    <t>216</t>
  </si>
  <si>
    <t>109</t>
  </si>
  <si>
    <t>28655923LP</t>
  </si>
  <si>
    <t>Oblouk potrubí perforované DN 200/45° (dodávka, doprava)</t>
  </si>
  <si>
    <t>218</t>
  </si>
  <si>
    <t>28614555LP</t>
  </si>
  <si>
    <t>Trubka kanalizační PP SN 10 DN 300 (dodávka, doprava)</t>
  </si>
  <si>
    <t>220</t>
  </si>
  <si>
    <t>111</t>
  </si>
  <si>
    <t>28654574LP</t>
  </si>
  <si>
    <t>Odbočka kanalizační PP, SN10 DN 300/150 87,5° (dodávka, doprava)</t>
  </si>
  <si>
    <t>222</t>
  </si>
  <si>
    <t>28656103</t>
  </si>
  <si>
    <t>Zátka hrdlová kanalizační DN 200 dl. 85 mm (dodávka, doprava)</t>
  </si>
  <si>
    <t>224</t>
  </si>
  <si>
    <t>ZÁTKA STÁV.POTRUBÍ</t>
  </si>
  <si>
    <t>113</t>
  </si>
  <si>
    <t>28656158LP</t>
  </si>
  <si>
    <t>Redukce kanalizační odolná PP DN 200/160 mm (dodávka, doprava)</t>
  </si>
  <si>
    <t>226</t>
  </si>
  <si>
    <t>55243346.A</t>
  </si>
  <si>
    <t>Poklop celolitinový průměr 600 mm, zatížení 40 t</t>
  </si>
  <si>
    <t>228</t>
  </si>
  <si>
    <t>115</t>
  </si>
  <si>
    <t>59224175</t>
  </si>
  <si>
    <t>Prstenec vyrovnávací 63/60</t>
  </si>
  <si>
    <t>230</t>
  </si>
  <si>
    <t>59224176</t>
  </si>
  <si>
    <t>Prstenec vyrovnávací 63/80</t>
  </si>
  <si>
    <t>232</t>
  </si>
  <si>
    <t>117</t>
  </si>
  <si>
    <t>59224177</t>
  </si>
  <si>
    <t>Prstenec vyrovnávací 63/100</t>
  </si>
  <si>
    <t>234</t>
  </si>
  <si>
    <t>59224177.A</t>
  </si>
  <si>
    <t>Prstenec vyrovnávací 63/120</t>
  </si>
  <si>
    <t>236</t>
  </si>
  <si>
    <t>119</t>
  </si>
  <si>
    <t>59224353.A</t>
  </si>
  <si>
    <t>Konus šachetní 100-63/58/12</t>
  </si>
  <si>
    <t>238</t>
  </si>
  <si>
    <t>59224354</t>
  </si>
  <si>
    <t>Deska zákrytová 100-63/17</t>
  </si>
  <si>
    <t>240</t>
  </si>
  <si>
    <t>121</t>
  </si>
  <si>
    <t>59224356.A</t>
  </si>
  <si>
    <t>Skruž šachetní 100/25/12</t>
  </si>
  <si>
    <t>242</t>
  </si>
  <si>
    <t>59224359.A</t>
  </si>
  <si>
    <t>Skruž šachetní 100/50/12</t>
  </si>
  <si>
    <t>244</t>
  </si>
  <si>
    <t>123</t>
  </si>
  <si>
    <t>59224362.A</t>
  </si>
  <si>
    <t>Skruž šachetní 100/100/12</t>
  </si>
  <si>
    <t>246</t>
  </si>
  <si>
    <t>59224366.LP</t>
  </si>
  <si>
    <t>Dno šachetní 100/468 KOM tl.15 cm. jednolité (dodáv, doprava)</t>
  </si>
  <si>
    <t>248</t>
  </si>
  <si>
    <t>VIZ.SPECIFIKACE RŠ</t>
  </si>
  <si>
    <t>125</t>
  </si>
  <si>
    <t>59224367.LP</t>
  </si>
  <si>
    <t>250</t>
  </si>
  <si>
    <t>VIZ.SPECIFIKACE RŠ - ATYP.DNO</t>
  </si>
  <si>
    <t>59224368.LP</t>
  </si>
  <si>
    <t>Dno šachetní 100/469 KOM tl.15 cm. jednolité (dodáv, doprava)</t>
  </si>
  <si>
    <t>252</t>
  </si>
  <si>
    <t>127</t>
  </si>
  <si>
    <t>59224375.LP</t>
  </si>
  <si>
    <t>Dno šachetní atyp.(rovné dno) 100/522 KOM tl.15 cm. jednolité (dodáv, doprava)</t>
  </si>
  <si>
    <t>254</t>
  </si>
  <si>
    <t>VIZ.SPECIFIKACE ŠACHET - ATYP.DNO</t>
  </si>
  <si>
    <t>59224376.LP</t>
  </si>
  <si>
    <t>Dno šachetní 100/522 KOM tl.15 cm. jednolité (dodáv, doprava)</t>
  </si>
  <si>
    <t>256</t>
  </si>
  <si>
    <t>129</t>
  </si>
  <si>
    <t>59224377.LP</t>
  </si>
  <si>
    <t>Dno šachetní 100/822 KOM tl.15 cm. jednolité (dodáv, doprava)</t>
  </si>
  <si>
    <t>258</t>
  </si>
  <si>
    <t>59224373.A</t>
  </si>
  <si>
    <t>Těsnění elastom pro šach díly - DN 1000</t>
  </si>
  <si>
    <t>260</t>
  </si>
  <si>
    <t>131</t>
  </si>
  <si>
    <t>55241700</t>
  </si>
  <si>
    <t>Poklop litina 315/1,5 t do šachtové roury</t>
  </si>
  <si>
    <t>262</t>
  </si>
  <si>
    <t>28697103.A</t>
  </si>
  <si>
    <t>Roura šachtová korugovaná bez hrdla 315/1250 mm</t>
  </si>
  <si>
    <t>264</t>
  </si>
  <si>
    <t>133</t>
  </si>
  <si>
    <t>28697107</t>
  </si>
  <si>
    <t>Dno šachtové pro 315/200 mm přímý tok</t>
  </si>
  <si>
    <t>266</t>
  </si>
  <si>
    <t>28697109</t>
  </si>
  <si>
    <t>Dno šachtové pro 315/200 mm pravý přítok</t>
  </si>
  <si>
    <t>268</t>
  </si>
  <si>
    <t>135</t>
  </si>
  <si>
    <t>28697110</t>
  </si>
  <si>
    <t>Dno šachtové pro 315/200 mm levý přítok</t>
  </si>
  <si>
    <t>270</t>
  </si>
  <si>
    <t>28600610LP</t>
  </si>
  <si>
    <t>Retenční bloky 0,8*0,8*0,66 (bloky pro vysoké zatížení)</t>
  </si>
  <si>
    <t>272</t>
  </si>
  <si>
    <t>10*8</t>
  </si>
  <si>
    <t>137</t>
  </si>
  <si>
    <t>286971878LP</t>
  </si>
  <si>
    <t>Připojovací systém (vnitřní šachta), vč.poklopu</t>
  </si>
  <si>
    <t>274</t>
  </si>
  <si>
    <t>RETENCE</t>
  </si>
  <si>
    <t>69366198LP</t>
  </si>
  <si>
    <t>Geotextilie 200 g/m2 š. 200cm 100% PP</t>
  </si>
  <si>
    <t>276</t>
  </si>
  <si>
    <t>139</t>
  </si>
  <si>
    <t>69366198LP.1</t>
  </si>
  <si>
    <t>Geotextilie 500 g/m2 š. 200cm 100% PP s hydroizolací PVC 1,5 mm, Geotextilie 300 g/m2 š. 200cm</t>
  </si>
  <si>
    <t>278</t>
  </si>
  <si>
    <t>138,5</t>
  </si>
  <si>
    <t>286981024LP1</t>
  </si>
  <si>
    <t>Regulátor odtoku plastový (nastavitelná clona) 1,37 l/s bez přepadu, vč. nástavce na osazení do bet. RŠ</t>
  </si>
  <si>
    <t>-1212878901</t>
  </si>
  <si>
    <t>VIZ.TRAVNÍ PRŮLEH</t>
  </si>
  <si>
    <t>286981024LP</t>
  </si>
  <si>
    <t>Regulátor odtoku plastový (nastavitelná clona) 1,6 l/s bez přepadu, vč. nástavce na osazení do bet. RŠ</t>
  </si>
  <si>
    <t>280</t>
  </si>
  <si>
    <t>141</t>
  </si>
  <si>
    <t>28614940LP</t>
  </si>
  <si>
    <t>Zátka potrubí přetoku perforovaná DN200</t>
  </si>
  <si>
    <t>282</t>
  </si>
  <si>
    <t>VIZ.PŘETOK PRŮLEHU</t>
  </si>
  <si>
    <t>69310353</t>
  </si>
  <si>
    <t>Georohož protierozní, tl. 25 mm, 25 x 2 m</t>
  </si>
  <si>
    <t>284</t>
  </si>
  <si>
    <t>143</t>
  </si>
  <si>
    <t>58330000.LP</t>
  </si>
  <si>
    <t>PÍSČITO-HLINITÁ VRSTVA, K= 1.10-4 m/s</t>
  </si>
  <si>
    <t>286</t>
  </si>
  <si>
    <t>TRAVNÍ PRŮLEHY</t>
  </si>
  <si>
    <t>(185,6*0,8*0,10)*1,21</t>
  </si>
  <si>
    <t>58330000LP</t>
  </si>
  <si>
    <t>Písek 0-4</t>
  </si>
  <si>
    <t>288</t>
  </si>
  <si>
    <t>VYROVNÁVACÍ VRSTVA POD RETENCÍ</t>
  </si>
  <si>
    <t>64,99*0,1*1,67</t>
  </si>
  <si>
    <t>145</t>
  </si>
  <si>
    <t>583312054</t>
  </si>
  <si>
    <t>Kamenivo těžené frakce 0/4 B</t>
  </si>
  <si>
    <t>290</t>
  </si>
  <si>
    <t>VIZ.OBSYP</t>
  </si>
  <si>
    <t>365,474*1,67</t>
  </si>
  <si>
    <t>583418064</t>
  </si>
  <si>
    <t>Kamenivo drcené frakce 16/32 B</t>
  </si>
  <si>
    <t>292</t>
  </si>
  <si>
    <t>VIZ.ZÁSYP-KANALIZACE, RÝHA PRŮLEHU</t>
  </si>
  <si>
    <t>565,944*1,67</t>
  </si>
  <si>
    <t>209,59*1,67</t>
  </si>
  <si>
    <t>0,5*0,5*0,15*(16)</t>
  </si>
  <si>
    <t>VIZ.PŘETOK RETENCE</t>
  </si>
  <si>
    <t>0,5*0,5*0,15*(1)</t>
  </si>
  <si>
    <t>IO 04 - Přípojky a přeložka vody</t>
  </si>
  <si>
    <t>D.2.4 - Přípojka a přeložka vody</t>
  </si>
  <si>
    <t>32 - Zdi přehradní a opěrné</t>
  </si>
  <si>
    <t>783 - Nátěry</t>
  </si>
  <si>
    <t>85 - Potrubí z trub litinových</t>
  </si>
  <si>
    <t>15*24</t>
  </si>
  <si>
    <t>1*30</t>
  </si>
  <si>
    <t>119001401R00</t>
  </si>
  <si>
    <t>Dočasné zajištění ocelového potrubí do DN 200 mm</t>
  </si>
  <si>
    <t>VIZ.SITUACE (VODOVOD DN100)</t>
  </si>
  <si>
    <t>2*1,5</t>
  </si>
  <si>
    <t>VIZ.SITUACE (VODOVOD DN50)</t>
  </si>
  <si>
    <t>119001402R00</t>
  </si>
  <si>
    <t>Dočasné zajištění ocelového potrubí DN 200-500 mm</t>
  </si>
  <si>
    <t>VIZ.SITUACE (STÁV.TEPLOVOD)</t>
  </si>
  <si>
    <t>EL.KABELY SLP</t>
  </si>
  <si>
    <t>VIZ.TEPLOVOD</t>
  </si>
  <si>
    <t>2*1,5*1,5*1,0</t>
  </si>
  <si>
    <t>(2+2)*1,5*1,5*1,0</t>
  </si>
  <si>
    <t>2*1,5*0,6*0,6</t>
  </si>
  <si>
    <t>D_2_4</t>
  </si>
  <si>
    <t>1*176,9418</t>
  </si>
  <si>
    <t>50% HLOUBENÍ, D_2_4</t>
  </si>
  <si>
    <t>0,5*176,9418</t>
  </si>
  <si>
    <t>132301210R00IM</t>
  </si>
  <si>
    <t>Hloubení rýh š.do 200 cm hor.4 do 50 m3, STROJNĚ</t>
  </si>
  <si>
    <t>1*19,6602</t>
  </si>
  <si>
    <t>0,5*19,6602</t>
  </si>
  <si>
    <t>1*395,904</t>
  </si>
  <si>
    <t>1*196,602</t>
  </si>
  <si>
    <t>5*196,602</t>
  </si>
  <si>
    <t>1*52,856</t>
  </si>
  <si>
    <t>1*129,786</t>
  </si>
  <si>
    <t>Zdi přehradní a opěrné</t>
  </si>
  <si>
    <t>327311114R00</t>
  </si>
  <si>
    <t>Opěrné bloky z betonu prostého vodost. C25/30</t>
  </si>
  <si>
    <t>T-kus, vč.bednění, zajištění potrubí, montáže</t>
  </si>
  <si>
    <t>0,55*0,35*0,6*(4)</t>
  </si>
  <si>
    <t>Hydrant, vč.bednění, zajištění potrubí, montáže</t>
  </si>
  <si>
    <t>0,5*0,5*0,29*(2)</t>
  </si>
  <si>
    <t>1*13,059</t>
  </si>
  <si>
    <t>Nátěry</t>
  </si>
  <si>
    <t>783422320LP</t>
  </si>
  <si>
    <t>Nátěr syntetický poklopy 2x</t>
  </si>
  <si>
    <t>ŠOUPÁTKOVÉ</t>
  </si>
  <si>
    <t>1+3+2</t>
  </si>
  <si>
    <t>HYDRANTOVÉ</t>
  </si>
  <si>
    <t>Potrubí z trub litinových</t>
  </si>
  <si>
    <t>857601101R00</t>
  </si>
  <si>
    <t>Montáž tvarovek jednoosých, tvárná litina DN 80</t>
  </si>
  <si>
    <t>FF80/500</t>
  </si>
  <si>
    <t>PP</t>
  </si>
  <si>
    <t>JIŠTĚNÁ SPOJKA DN50</t>
  </si>
  <si>
    <t>857601102R00</t>
  </si>
  <si>
    <t>Montáž tvarovek jednoosých, tvárná litina DN 100</t>
  </si>
  <si>
    <t>FFR100/50</t>
  </si>
  <si>
    <t>FFR100/80</t>
  </si>
  <si>
    <t>SPOJKA JIŠTĚNA</t>
  </si>
  <si>
    <t>871161121R00</t>
  </si>
  <si>
    <t>Montáž trubek polyetylenových ve výkopu d 32 mm</t>
  </si>
  <si>
    <t>VIZ.ODVODNĚNÍ HYDRANTŮ</t>
  </si>
  <si>
    <t>2*3,0</t>
  </si>
  <si>
    <t>871211121R00</t>
  </si>
  <si>
    <t>Montáž trubek polyetylenových ve výkopu d 63 mm</t>
  </si>
  <si>
    <t>871241121R00</t>
  </si>
  <si>
    <t>Montáž potrubí polyetylenového ve výkopu d 90 mm</t>
  </si>
  <si>
    <t>871251121R00</t>
  </si>
  <si>
    <t>Montáž trubek polyetylenových ve výkopu d 110 mm</t>
  </si>
  <si>
    <t>877212121R00</t>
  </si>
  <si>
    <t>Přirážka za 1 spoj elektrotvarovky d 63 mm</t>
  </si>
  <si>
    <t>VIZ.KLADEČSKÉ SCHÉMA</t>
  </si>
  <si>
    <t>2+4+2</t>
  </si>
  <si>
    <t>877242121R00</t>
  </si>
  <si>
    <t>Přirážka za 1 spoj elektrotvarovky d 90 mm</t>
  </si>
  <si>
    <t>2+14</t>
  </si>
  <si>
    <t>877252121R00</t>
  </si>
  <si>
    <t>Přirážka za 1 spoj elektrotvarovky d 110 mm</t>
  </si>
  <si>
    <t>2+34+2+4</t>
  </si>
  <si>
    <t>70411151LP</t>
  </si>
  <si>
    <t>Vytyčení stávajícího i rušeného vodovodu</t>
  </si>
  <si>
    <t>5+65+85</t>
  </si>
  <si>
    <t>879172199R00</t>
  </si>
  <si>
    <t>Příplatek za montáž vodovodních přípojek DN 32-80</t>
  </si>
  <si>
    <t>1+1</t>
  </si>
  <si>
    <t>879231191R00</t>
  </si>
  <si>
    <t>Příplatek za montáž trubek ve sklonu DN 40-550</t>
  </si>
  <si>
    <t>871812112LP</t>
  </si>
  <si>
    <t>Výřez na stávajím potrubí DN50 a DN100</t>
  </si>
  <si>
    <t>899713111R00</t>
  </si>
  <si>
    <t>Orientační tabulky na sloupku ocelovém, betonovém</t>
  </si>
  <si>
    <t>OZNAČENÍ LOMU A VSTUPU DO OBJEKTU, HYDR. A ŠOUPÁTEK</t>
  </si>
  <si>
    <t>1+3+2+2</t>
  </si>
  <si>
    <t>892241111R00</t>
  </si>
  <si>
    <t>Tlaková zkouška vodovodního potrubí DN 80</t>
  </si>
  <si>
    <t>11+42</t>
  </si>
  <si>
    <t>892271111R00</t>
  </si>
  <si>
    <t>Tlaková zkouška vodovodního potrubí DN 125</t>
  </si>
  <si>
    <t>892372111R00</t>
  </si>
  <si>
    <t>Zabezpečení konců vodovod. potrubí DN 300</t>
  </si>
  <si>
    <t>722 00-1002VD</t>
  </si>
  <si>
    <t>Uzavření/otevření systému vodovodu, vypouštění systému, včetně dodávek a montáže</t>
  </si>
  <si>
    <t>VIZ.SITUACE A HARMONOGRAM VÝSTAVBY</t>
  </si>
  <si>
    <t>892590002LP</t>
  </si>
  <si>
    <t>Uzavření, otevření a přepojení vodovodu do DN100</t>
  </si>
  <si>
    <t>2+1</t>
  </si>
  <si>
    <t>892233111R00</t>
  </si>
  <si>
    <t>Desinfekce vodovodního potrubí DN 70</t>
  </si>
  <si>
    <t>892273111R00</t>
  </si>
  <si>
    <t>Desinfekce vodovodního potrubí DN 125</t>
  </si>
  <si>
    <t>42+78</t>
  </si>
  <si>
    <t>891247111R00</t>
  </si>
  <si>
    <t>Montáž hydrantů podzemních DN 80</t>
  </si>
  <si>
    <t>DEMONTÁŽ</t>
  </si>
  <si>
    <t>891211111R00</t>
  </si>
  <si>
    <t>Montáž vodovodních šoupátek ve výkopu DN 50</t>
  </si>
  <si>
    <t>891241111R00</t>
  </si>
  <si>
    <t>Montáž vodovodních šoupátek ve výkopu DN 80</t>
  </si>
  <si>
    <t>891261111R00</t>
  </si>
  <si>
    <t>Montáž vodovodních šoupátek ve výkopu DN 100</t>
  </si>
  <si>
    <t>899401112R00</t>
  </si>
  <si>
    <t>Osazení poklopů litinových šoupátkových</t>
  </si>
  <si>
    <t>899401113R00</t>
  </si>
  <si>
    <t>Osazení poklopů litinových hydrantových</t>
  </si>
  <si>
    <t>VIZ.POKLOPY</t>
  </si>
  <si>
    <t>(2*3,14*0,15)*(6)+(2*3,14*0,20)*(2)</t>
  </si>
  <si>
    <t>309,0838+0,2262+1,4434+0,0002</t>
  </si>
  <si>
    <t>Geodetické zaměření nového potrubí (dodávka, doprava, mzdy)</t>
  </si>
  <si>
    <t>11+42+78</t>
  </si>
  <si>
    <t>466590LP</t>
  </si>
  <si>
    <t>Zakrytí potrubí výstražnou folií s vodičem 6 mm2 "POZOD VODA"</t>
  </si>
  <si>
    <t>5586590RK</t>
  </si>
  <si>
    <t>Fólie výstražná modrá "POZOR VODA" + 2 vodiče</t>
  </si>
  <si>
    <t>552599939</t>
  </si>
  <si>
    <t>Tvarovka přírubová s přírubovou odbočkou T DN 80/80</t>
  </si>
  <si>
    <t>552599943</t>
  </si>
  <si>
    <t>Tvarovka přír. s přír. odb. T DN 100/80</t>
  </si>
  <si>
    <t>552599944</t>
  </si>
  <si>
    <t>Tvarovka přír. s přír. odb. Duktus T DN 100/100</t>
  </si>
  <si>
    <t>422935301LP</t>
  </si>
  <si>
    <t>Speciální spojka DN 50, PN 16 (jištěná proti posunu pro všechny stand. mat. potrubí s velkým rozsahem vnějších průměrů potrubí a úhlovým vychýlením)</t>
  </si>
  <si>
    <t>422935304LP</t>
  </si>
  <si>
    <t>Speciální spojka DN 100, PN 16 (jištěná proti posunu pro všechny stand. mat. potrubí s velkým rozsahem vnějších průměrů potrubí a úhlovým vychýlením)</t>
  </si>
  <si>
    <t>55251217</t>
  </si>
  <si>
    <t>Trouba přírubová litinová FF DN 80 mm, L = 500 mm</t>
  </si>
  <si>
    <t>5526009702</t>
  </si>
  <si>
    <t>Koleno přír.s patkou N DN 80</t>
  </si>
  <si>
    <t>VIZ.MONTÁŽ (HYDRANT)</t>
  </si>
  <si>
    <t>55259813</t>
  </si>
  <si>
    <t>Přechod přírubový FFR DN 100/ 50</t>
  </si>
  <si>
    <t>55259815</t>
  </si>
  <si>
    <t>Přechod přírubový FFR DN 100/ 80</t>
  </si>
  <si>
    <t>286134111</t>
  </si>
  <si>
    <t>Trubka tlaková RC1 PE100 32x3,0 mm PN16</t>
  </si>
  <si>
    <t>286134121</t>
  </si>
  <si>
    <t>Trubka tlaková RC1 PE100 63x5,8 mm PN16</t>
  </si>
  <si>
    <t>286134128</t>
  </si>
  <si>
    <t>Trubka tlaková RC1 PE100 90x5,4 mm PN10</t>
  </si>
  <si>
    <t>286134131</t>
  </si>
  <si>
    <t>Trubka tlaková RC1 PE100 110x6,6 mm PN10</t>
  </si>
  <si>
    <t>28613039.M</t>
  </si>
  <si>
    <t>Elektrokoleno 45° d 63 mm PE 100</t>
  </si>
  <si>
    <t>28613048.M</t>
  </si>
  <si>
    <t>Elektrokoleno 90° d 63 mm PE 100</t>
  </si>
  <si>
    <t>28613049.M</t>
  </si>
  <si>
    <t>Elektrokoleno 90° d 90 mm PE 100</t>
  </si>
  <si>
    <t>28613050.M</t>
  </si>
  <si>
    <t>Elektrokoleno 90° d 110 mm PE 100</t>
  </si>
  <si>
    <t>28613105.M</t>
  </si>
  <si>
    <t>Elektrospojka d 63 mm SDR 11 PE 100</t>
  </si>
  <si>
    <t>28613106.M</t>
  </si>
  <si>
    <t>Elektrospojka d 90 mm SDR 11 PE 100</t>
  </si>
  <si>
    <t>28613107.M</t>
  </si>
  <si>
    <t>Elektrospojka d 110 mm SDR 11 PE 100</t>
  </si>
  <si>
    <t>28653764LP</t>
  </si>
  <si>
    <t>Nákružek lemový PE 100 d 63 mm s přírubou DN50</t>
  </si>
  <si>
    <t>28653765LP</t>
  </si>
  <si>
    <t>Nákružek lemový PE 100 d 90 mm s přírubou DN80</t>
  </si>
  <si>
    <t>28653766LP</t>
  </si>
  <si>
    <t>Nákružek lemový PE 100 d 110 mm s přírubou DN100</t>
  </si>
  <si>
    <t>286536142LP</t>
  </si>
  <si>
    <t>Oblouk 30° PE100 RC SDR17 typ L 110 x 6,6 mm</t>
  </si>
  <si>
    <t>286536122LP</t>
  </si>
  <si>
    <t>Oblouk 60° PE100 RC SDR17 typ L 110 x 6,6 mm</t>
  </si>
  <si>
    <t>42224901</t>
  </si>
  <si>
    <t>Šoupátko PN16 DN 50</t>
  </si>
  <si>
    <t>42224907</t>
  </si>
  <si>
    <t>Šoupátko PN16 DN 80</t>
  </si>
  <si>
    <t>42224910</t>
  </si>
  <si>
    <t>Šoupátko PN16 DN 100</t>
  </si>
  <si>
    <t>42293140</t>
  </si>
  <si>
    <t>Souprava zemní teleskopická voda, L=1,3-1,8m</t>
  </si>
  <si>
    <t>42291360LP</t>
  </si>
  <si>
    <t>Poklop uliční šoupátkový teleskopický s podkladní deskou</t>
  </si>
  <si>
    <t>422914522LP</t>
  </si>
  <si>
    <t>Poklop litinový hydrantový samonivelační D400 s podkl.deskou</t>
  </si>
  <si>
    <t>422736068</t>
  </si>
  <si>
    <t>Hydrant podz.DN80 krytí 1,5m</t>
  </si>
  <si>
    <t>58922-Vl</t>
  </si>
  <si>
    <t>Beton C25/30</t>
  </si>
  <si>
    <t>Viz pol. opěrné bloky z betonu</t>
  </si>
  <si>
    <t>0,607</t>
  </si>
  <si>
    <t>Kostka dlažební drobná štípaná 15x15x15</t>
  </si>
  <si>
    <t>53301723</t>
  </si>
  <si>
    <t>Sloupek orientační s tabulkou a patkou</t>
  </si>
  <si>
    <t>1,670*52,856</t>
  </si>
  <si>
    <t>VIZ.ZÁSYP</t>
  </si>
  <si>
    <t>1,670*129,786</t>
  </si>
  <si>
    <t>VIZ.HYDRANTOVÁ DRENÁŽ</t>
  </si>
  <si>
    <t>2*0,5*1,67</t>
  </si>
  <si>
    <t>IO 05 - Přípojka NN</t>
  </si>
  <si>
    <t>D.2.5 - Přípojka NN</t>
  </si>
  <si>
    <t xml:space="preserve">21.11 - Elektromontáže- Rozvaděče </t>
  </si>
  <si>
    <t xml:space="preserve">21.12 - Elektromontáže- Materiál včetně montáže </t>
  </si>
  <si>
    <t xml:space="preserve">21.13 - Elektromontáže- Výkopové práce </t>
  </si>
  <si>
    <t>21.14 - Elektromontáže- Ostatní</t>
  </si>
  <si>
    <t>21.11</t>
  </si>
  <si>
    <t xml:space="preserve">Elektromontáže- Rozvaděče </t>
  </si>
  <si>
    <t>EL2R001</t>
  </si>
  <si>
    <t>Rozvaděč P4-RIS-MDO</t>
  </si>
  <si>
    <t>EL2R002</t>
  </si>
  <si>
    <t>Rozvaděč P4-RIS-DO</t>
  </si>
  <si>
    <t>EL2R003</t>
  </si>
  <si>
    <t>Rozvaděč RIS-PP</t>
  </si>
  <si>
    <t>EL2R004</t>
  </si>
  <si>
    <t>Dobíjecí stanice pro elektromobily</t>
  </si>
  <si>
    <t>EL2R005</t>
  </si>
  <si>
    <t>Rozvaděč RPP</t>
  </si>
  <si>
    <t>EL2R006</t>
  </si>
  <si>
    <t>Zásuvková skříň + ochranný pilíř se zámkem samoastatně stojící u stávající studny, připojena do RIS-PP</t>
  </si>
  <si>
    <t>-305810696</t>
  </si>
  <si>
    <t xml:space="preserve">Poznámka k položce:_x000D_
_x000D_
</t>
  </si>
  <si>
    <t>Zásuvková skříň v uzamykatelném pilíři se zásuvkou 3x400V/16 NPE a 1x230V. Proudový chránič a jističi jsou jsou součástí zásuvkovéí skříně.</t>
  </si>
  <si>
    <t xml:space="preserve"> Materiál včetně montáže a stavebních dopňků. </t>
  </si>
  <si>
    <t>21.12</t>
  </si>
  <si>
    <t xml:space="preserve">Elektromontáže- Materiál včetně montáže </t>
  </si>
  <si>
    <t>EL2DK001</t>
  </si>
  <si>
    <t>Kabel 1-AYKY 4x240 včetně montáže</t>
  </si>
  <si>
    <t>EL2DK002</t>
  </si>
  <si>
    <t>EL2DK003</t>
  </si>
  <si>
    <t>EL2DK004</t>
  </si>
  <si>
    <t>Připojení v rozvaděč trafostanice</t>
  </si>
  <si>
    <t>EL2DK005</t>
  </si>
  <si>
    <t>Připojení v rozvaděč náhradního zdroje</t>
  </si>
  <si>
    <t>EL2DK006</t>
  </si>
  <si>
    <t>Prostupy utěsnění proti vodě</t>
  </si>
  <si>
    <t>EL2DK007</t>
  </si>
  <si>
    <t>Ukončení kabelu 4x240</t>
  </si>
  <si>
    <t>EL2DK008</t>
  </si>
  <si>
    <t>Trubka chráničová ohebná 160/136</t>
  </si>
  <si>
    <t>EL2DK009</t>
  </si>
  <si>
    <t>Kabelová spojka AYKY 3x240+120</t>
  </si>
  <si>
    <t>EL2DK010</t>
  </si>
  <si>
    <t>Kabel 1-AYKY 4x50 včetně montáže</t>
  </si>
  <si>
    <t>EL2DK011</t>
  </si>
  <si>
    <t>Kabelová spojka AYKY 4x50</t>
  </si>
  <si>
    <t>EL2DK012</t>
  </si>
  <si>
    <t>Kabelová chránička půlená160/136</t>
  </si>
  <si>
    <t>EL2DK013</t>
  </si>
  <si>
    <t>Kabel 1-CYKY 4x25 včetně montáže</t>
  </si>
  <si>
    <t>EL2DK014</t>
  </si>
  <si>
    <t>Ukončení kabelu 5x50</t>
  </si>
  <si>
    <t>EL2DK015</t>
  </si>
  <si>
    <t>Kabel 1-CYY 1x240 včetně montáže</t>
  </si>
  <si>
    <t>EL2DK016</t>
  </si>
  <si>
    <t>Ukončení kabelu 5x25</t>
  </si>
  <si>
    <t>EL2DK017</t>
  </si>
  <si>
    <t>Kabel 1-CYKY 3x1,5 včetně montáže</t>
  </si>
  <si>
    <t>EL2DK018</t>
  </si>
  <si>
    <t>Kabel 1-CYKY 3x2,5 včetně montáže</t>
  </si>
  <si>
    <t>EL2DK019</t>
  </si>
  <si>
    <t>Vypínač řazení č. 1 ip44 nástěnný</t>
  </si>
  <si>
    <t>EL2DK020</t>
  </si>
  <si>
    <t>Zásuvka 230V/16A IP44 nástěnný</t>
  </si>
  <si>
    <t>EL2DK021</t>
  </si>
  <si>
    <t>Svítidlo B2</t>
  </si>
  <si>
    <t>EL2DK022</t>
  </si>
  <si>
    <t>Kabel 1-CYKY 5x2,5 včetně montáže</t>
  </si>
  <si>
    <t>EL2DK023</t>
  </si>
  <si>
    <t>Prostorový termosta</t>
  </si>
  <si>
    <t>EL2DK024</t>
  </si>
  <si>
    <t>Přímotop 2kW 230V připojen přs zásuvku</t>
  </si>
  <si>
    <t>21.13</t>
  </si>
  <si>
    <t xml:space="preserve">Elektromontáže- Výkopové práce </t>
  </si>
  <si>
    <t>EL2Z001</t>
  </si>
  <si>
    <t>Výkop rýhy 80/120, zemina 4 - ruční výkop</t>
  </si>
  <si>
    <t>EL2Z002</t>
  </si>
  <si>
    <t>Výkop rýhy 50/100, zemina 4</t>
  </si>
  <si>
    <t>EL2Z003</t>
  </si>
  <si>
    <t>EL2Z004</t>
  </si>
  <si>
    <t>EL2Z005</t>
  </si>
  <si>
    <t>Kabelové lože písek, š.65</t>
  </si>
  <si>
    <t>EL2Z006</t>
  </si>
  <si>
    <t>Krycí folie plast</t>
  </si>
  <si>
    <t>Poznámka k položce:_x000D_
Materiál včetně montáže</t>
  </si>
  <si>
    <t>EL2Z007</t>
  </si>
  <si>
    <t>překopaní komunikace pro položení kabelu</t>
  </si>
  <si>
    <t>Poznámka k položce:_x000D_
(řezán, odvoz materiálu , odstraní vrstev komunikace, pažení , přejezdové kovové desky pro přejezd , práce za provozu, včetně materiálu a práce )</t>
  </si>
  <si>
    <t>EL2Z008</t>
  </si>
  <si>
    <t>Uvedení komunikace do původního stavu</t>
  </si>
  <si>
    <t>Poznámka k položce:_x000D_
(podkladní štěrk, penetrace, asfalt, zhutnění , včetně matriálu a práce</t>
  </si>
  <si>
    <t>EL2Z009</t>
  </si>
  <si>
    <t>Zához rýhy 80/120, zemina 4</t>
  </si>
  <si>
    <t>EL2Z010</t>
  </si>
  <si>
    <t>Zához rýhy 50/100, zemina 4</t>
  </si>
  <si>
    <t>EL2Z011</t>
  </si>
  <si>
    <t>EL2Z012</t>
  </si>
  <si>
    <t>EL2Z013</t>
  </si>
  <si>
    <t>Osetí trávou</t>
  </si>
  <si>
    <t>EL2Z014</t>
  </si>
  <si>
    <t>Pažení trasy pro ti sesunutí zeminy</t>
  </si>
  <si>
    <t>EL2Z015</t>
  </si>
  <si>
    <t>Kopání ručních sond 3mx1m do hloubyk cca 1,5m dle dohody s investorem ( trasa podél komunikace směrem k trafostanici P4) - pozice sond stanoví investor</t>
  </si>
  <si>
    <t>21.14</t>
  </si>
  <si>
    <t>Elektromontáže- Ostatní</t>
  </si>
  <si>
    <t>EL2OS001</t>
  </si>
  <si>
    <t>Revize</t>
  </si>
  <si>
    <t>EL2OS002</t>
  </si>
  <si>
    <t>Průzkumné práce celkem (všechny stávající překládané trasy, sondování a vytyčení)</t>
  </si>
  <si>
    <t>EL2OS003</t>
  </si>
  <si>
    <t>Odstranění zařízení staveniště - demontáž stávající elektroinstalace</t>
  </si>
  <si>
    <t>EL2OS004</t>
  </si>
  <si>
    <t>Likvidace odpadu celkem</t>
  </si>
  <si>
    <t>EL2OS005</t>
  </si>
  <si>
    <t>Práce nepředvídané, neobsažené v cenících a dočasné ponechání přípojky objektu parkové údržby (WT)</t>
  </si>
  <si>
    <t>hod</t>
  </si>
  <si>
    <t>EL2OS006</t>
  </si>
  <si>
    <t>Dokumentace dílenská a výrobní</t>
  </si>
  <si>
    <t>Poznámka k položce:_x000D_
Tato dokumentace se předpokládá, že bude zpracována pro části, které potřebují další podrobnější dokumentaci než je realizační. Náklady na vyhotovení dokumentace a její předání objednateli v požadované formě a požadovaném počtu. Dokumentace se předpokládá zejména na části závěsný systém, pevné a posuvné body, osazení jednotlivých zařízení (zdroje chladu, VZT jednotky, ATS, čerpadla atd.) pomocné ocelové konstrukce, atypické prvky.</t>
  </si>
  <si>
    <t>EL2OS007</t>
  </si>
  <si>
    <t>Stanovisko TIČR</t>
  </si>
  <si>
    <t>EL2OS008</t>
  </si>
  <si>
    <t>Provozní řád</t>
  </si>
  <si>
    <t>EL2OS009</t>
  </si>
  <si>
    <t>Koordinace s ostatními profesemi</t>
  </si>
  <si>
    <t>EL2OS010</t>
  </si>
  <si>
    <t>Přidružená činnost (Stavební přípomoci, vrtání, prostup, drážky, zatěsnění a podobně)</t>
  </si>
  <si>
    <t>EL2OS011</t>
  </si>
  <si>
    <t>Geodetické zaměření kabelu a spojekt, elektrické spojky zaměřit přeně a ozančit markery (celkem 5 kabelových spojek , trasy dle výkresu)</t>
  </si>
  <si>
    <t>IO 06 - Přípojka elektronických komunikací</t>
  </si>
  <si>
    <t>D.2.6.a - Telefonní kabely z budovy XR do budovy P3</t>
  </si>
  <si>
    <t>M23.01 - Telefonní kabely z budovy "XR" do budovy "P3"</t>
  </si>
  <si>
    <t>M23.01</t>
  </si>
  <si>
    <t>Telefonní kabely z budovy "XR" do budovy "P3"</t>
  </si>
  <si>
    <t>Pol49</t>
  </si>
  <si>
    <t>Montáž - Telekomunikační rozváděč pro distribuci 600 párů ve vnitřním i venkovním prostředí, na omítku (vybavený - nosníky, svorkovnice, bleskojistky.)</t>
  </si>
  <si>
    <t>kpl</t>
  </si>
  <si>
    <t>Pol50</t>
  </si>
  <si>
    <t>Dodávka - Telekomunikační rozváděč pro distribuci 100 párů ve vnitřním i venkovním prostředí, na omítku (vybavený - nosníky, svorkovnice, bleskojistky.)</t>
  </si>
  <si>
    <t>Výměry dle výkresu: IO 06-02</t>
  </si>
  <si>
    <t>Pol51</t>
  </si>
  <si>
    <t>Montáž - 19' stojan 42U dvoudílný hl.600 RAL7035 - design stejný jako stávající RMA-42-A66-CAX-A1</t>
  </si>
  <si>
    <t>Pol52</t>
  </si>
  <si>
    <t>Dodávka - 19' stojan 42U dvoudílný hl.600 RAL7035  - design stejný jako stávající RMA-42-A66-CAX-A1</t>
  </si>
  <si>
    <t>Pol53</t>
  </si>
  <si>
    <t>Montáž - Držák svorkovnic KRONE 16 pozic 2,5U</t>
  </si>
  <si>
    <t>Pol54</t>
  </si>
  <si>
    <t>Dodávka - Držák svorkovnic KRONE 16 pozic 2,5U</t>
  </si>
  <si>
    <t>Pol55</t>
  </si>
  <si>
    <t>Montáž - 10-ti párová LSA svorkovnice</t>
  </si>
  <si>
    <t>Pol56</t>
  </si>
  <si>
    <t>Dodávka - 10-ti párová LSA svorkovnice</t>
  </si>
  <si>
    <t>Pol57</t>
  </si>
  <si>
    <t>Montáž - Spojka zemní pro metalický kabel</t>
  </si>
  <si>
    <t>Pol58</t>
  </si>
  <si>
    <t>Dodávka - Spojka zemní pro metalický kabel</t>
  </si>
  <si>
    <t>Pol59</t>
  </si>
  <si>
    <t>Montáž - Přístupová kabelová komora min. vnitřní rozměr 610x610x760 (DxŠxH), vč. víka HDPE</t>
  </si>
  <si>
    <t>Pol60</t>
  </si>
  <si>
    <t>Dodávka - Přístupová kabelová komora min. vnitřní rozměr 610x610x760 (DxŠxH), vč. víka HDPE</t>
  </si>
  <si>
    <t>Pol61</t>
  </si>
  <si>
    <t>Montáž - Kabelový žlab drátěný 250/100, kompletní, uchycení ke stropu, bez víka</t>
  </si>
  <si>
    <t>Pol62</t>
  </si>
  <si>
    <t>Dodávka - Kabelový žlab drátěný 250/100, kompletní, uchycení ke stropu, bez víka</t>
  </si>
  <si>
    <t>Pol63</t>
  </si>
  <si>
    <t>Montáž - Trubka ohebná dvouplášťová korugovaná ø 110 mm</t>
  </si>
  <si>
    <t>Pol64</t>
  </si>
  <si>
    <t>Dodávka - Trubka ohebná dvouplášťová korugovaná ø 110 mm</t>
  </si>
  <si>
    <t>360</t>
  </si>
  <si>
    <t>Pol65</t>
  </si>
  <si>
    <t>Montáž - Kabel stíněný zemní TCEPKPFLE 100xNx0,6</t>
  </si>
  <si>
    <t>Pol66</t>
  </si>
  <si>
    <t>Dodávka - Kabel stíněný zemní TCEPKPFLE 100xNx0,6</t>
  </si>
  <si>
    <t>Poznámka k položce:_x000D_
Včetně dopravy + kabelový vlek</t>
  </si>
  <si>
    <t>Pol67</t>
  </si>
  <si>
    <t>Výkop startovací jámy na řízený protlak (hloubka min 2,3 metrů)</t>
  </si>
  <si>
    <t>Pol68</t>
  </si>
  <si>
    <t>Zához, hutnění a úprava povrchu startovací jámy</t>
  </si>
  <si>
    <t>Pol69</t>
  </si>
  <si>
    <t>Protlak pod povrchem do ø 110 mm</t>
  </si>
  <si>
    <t>Poznámka k položce:_x000D_
Celkem 5 protlaků o délkách 34metrů)</t>
  </si>
  <si>
    <t>Pol70</t>
  </si>
  <si>
    <t>Výkop kabelové rýhy š. 50, hl 70cm, v hornině tř. 3</t>
  </si>
  <si>
    <t>175</t>
  </si>
  <si>
    <t>Pol71</t>
  </si>
  <si>
    <t>Zřízení kabelového lože v rýze do š. 50cm a tloušťky 15cm z písku, výstražná fólie</t>
  </si>
  <si>
    <t>Pol72</t>
  </si>
  <si>
    <t>Zához kabelové rýhy š. 50, hl 70cm</t>
  </si>
  <si>
    <t>Pol73</t>
  </si>
  <si>
    <t>Hutnění včetně úpravy povrchu kabelové rýhy š. 50, hl. 70cm</t>
  </si>
  <si>
    <t>Pol74</t>
  </si>
  <si>
    <t>Montáž - Výstražná fólie šířka 330mm</t>
  </si>
  <si>
    <t>Pol75</t>
  </si>
  <si>
    <t>Dodávka - Výstražná fólie šířka 330mm</t>
  </si>
  <si>
    <t>Pol76</t>
  </si>
  <si>
    <t>Montáž - Jádrové vyrtání ŽB do ø 120mm, tl. do 100cm; vč. lešení</t>
  </si>
  <si>
    <t>Pol77</t>
  </si>
  <si>
    <t>Montáž - Prostup do objektu ø 110mm, ŽB, tl. do 40cm vč. izolace proti průniku vody</t>
  </si>
  <si>
    <t>Pol78</t>
  </si>
  <si>
    <t>Dodávka - Prostup do objektu ø 110mm, ŽB,  tl. do 40cm  vč. izolace proti průniku vody</t>
  </si>
  <si>
    <t>Pol79</t>
  </si>
  <si>
    <t>Montáž - Prostup do objektu ø 110mm beton tl. do 40cm vč. izolace proti průniku vody a průchodek pro 3xHDPE 40/3</t>
  </si>
  <si>
    <t>Pol80</t>
  </si>
  <si>
    <t>Dodávka - Prostup do objektu ø 110mm beton tl. do 40cm  vč. izolace proti průniku vody a průchodek pro 3xHDPE 40/3</t>
  </si>
  <si>
    <t>Pol81</t>
  </si>
  <si>
    <t>Dodávka - Pomocný elektroinstalační materiál (kotvy, hmoždinky, svorky, stahovací pásky, spojky atd.)</t>
  </si>
  <si>
    <t>Pol82</t>
  </si>
  <si>
    <t>Rozebrání a znovuosazení SDK SDK obložení cca 15m vč zapravení</t>
  </si>
  <si>
    <t xml:space="preserve">1  </t>
  </si>
  <si>
    <t>Pol83</t>
  </si>
  <si>
    <t>Ukončení jedné čtyřky</t>
  </si>
  <si>
    <t>600</t>
  </si>
  <si>
    <t>Pol84</t>
  </si>
  <si>
    <t>Meření kabelu stejnosměrné</t>
  </si>
  <si>
    <t>Pol85</t>
  </si>
  <si>
    <t>Meření kabelu střídavé</t>
  </si>
  <si>
    <t>Pol86</t>
  </si>
  <si>
    <t>Montáž - Značení kabeláže</t>
  </si>
  <si>
    <t>Pol87</t>
  </si>
  <si>
    <t>Dodávka - Značení kabeláže</t>
  </si>
  <si>
    <t>Pol88</t>
  </si>
  <si>
    <t>Staveništní přeprava</t>
  </si>
  <si>
    <t>Pol89</t>
  </si>
  <si>
    <t>Odvoz a uložení přebytečné zeminy</t>
  </si>
  <si>
    <t>Pol90</t>
  </si>
  <si>
    <t>Práce spojené s geodetickou činností</t>
  </si>
  <si>
    <t>Pol91</t>
  </si>
  <si>
    <t>Dokumentace skutečného provedení</t>
  </si>
  <si>
    <t>D.2.6.b - Optický kabel z budovy P1 (R40)  do budovy P4 (R20)</t>
  </si>
  <si>
    <t>M23.02 - Optický kabel z budovy "P1" (R40)  do budovy "P4" (R20)</t>
  </si>
  <si>
    <t>M23.02</t>
  </si>
  <si>
    <t>Optický kabel z budovy "P1" (R40)  do budovy "P4" (R20)</t>
  </si>
  <si>
    <t>Pol92</t>
  </si>
  <si>
    <t>Montáž - Optický rozvaděč - kompletní pro 24 vláken LC/pc</t>
  </si>
  <si>
    <t>Pol93</t>
  </si>
  <si>
    <t>Dodávka - Optický rozvaděč - kompletní pro 24 vláken LC/pc</t>
  </si>
  <si>
    <t>Poznámka k položce:_x000D_
Optický rozvaděč - Vana optická 19" 1U s výsuvným šuplíkem bez čela, Čelo k optické vaně pro 24 LC konektorů, 2xKazeta pro 12 svárů, včetně víka, hřebínků a ochran svárů, 24xAdaptér LC SM simplex, 24xOptický pigtail 9/125um LC/pc 1m, Ochrana svárů, Označení vývodu segmentu</t>
  </si>
  <si>
    <t>Pol94</t>
  </si>
  <si>
    <t>Montáž - Kabel optický 24 vl., 9/125um, SM, B2ca s1d0a1</t>
  </si>
  <si>
    <t>Pol95</t>
  </si>
  <si>
    <t>Dodávka - Kabel optický 24 vl., 9/125um, SM, B2ca s1d0a1</t>
  </si>
  <si>
    <t>Pol96</t>
  </si>
  <si>
    <t>Montáž - Trubka HDPE 40/33mm</t>
  </si>
  <si>
    <t>Pol97</t>
  </si>
  <si>
    <t>Dodávka - Trubka HDPE 40/33mm</t>
  </si>
  <si>
    <t>Pol98</t>
  </si>
  <si>
    <t>Výkop kabelové rýhy š. 35, hl 70cm, v hornině tř. 3</t>
  </si>
  <si>
    <t>Pol99</t>
  </si>
  <si>
    <t>Zřízení kabelového lože v rýze do š. 35cm a tloušťky 15cm z písku</t>
  </si>
  <si>
    <t>Pol100</t>
  </si>
  <si>
    <t>Zához kabelové rýhy š. 35, hl 70cm</t>
  </si>
  <si>
    <t>Pol101</t>
  </si>
  <si>
    <t>Hutnění včetně úpravy povrchu kabelové rýhy š. 35, hl. 70cm</t>
  </si>
  <si>
    <t>Pol102</t>
  </si>
  <si>
    <t>Pol103</t>
  </si>
  <si>
    <t>Pol104</t>
  </si>
  <si>
    <t>Pol105</t>
  </si>
  <si>
    <t>Dodávka - Pomocný elektroinstalační materiál (kotvy, hmoždinky, wago svorky, stahovací pásky, atd.)</t>
  </si>
  <si>
    <t>Pol887</t>
  </si>
  <si>
    <t>Svár optického vlákna</t>
  </si>
  <si>
    <t>Pol888</t>
  </si>
  <si>
    <t>Měření optického vlákna, vč. vypracování měřícího protokolu</t>
  </si>
  <si>
    <t>Pol108</t>
  </si>
  <si>
    <t>Pol109</t>
  </si>
  <si>
    <t>Pol110</t>
  </si>
  <si>
    <t>Pol111</t>
  </si>
  <si>
    <t>Pol112</t>
  </si>
  <si>
    <t>Pol113</t>
  </si>
  <si>
    <t>D.2.6.c - Optický kabel z budovy P1 (R40) do budovy YD (R90) - přeložka</t>
  </si>
  <si>
    <t>M23.03 - Optický kabel z budovy "P1" (R40) do budovy "YD" (R90) - přeložka</t>
  </si>
  <si>
    <t>M23.03</t>
  </si>
  <si>
    <t>Optický kabel z budovy "P1" (R40) do budovy "YD" (R90) - přeložka</t>
  </si>
  <si>
    <t>Pol114</t>
  </si>
  <si>
    <t>Montáž - Optický rozvaděč - pro 24 vláken LC/pc</t>
  </si>
  <si>
    <t>Pol115</t>
  </si>
  <si>
    <t>Dodávka - Optický rozvaděč - pro 24 vláken LC/pc</t>
  </si>
  <si>
    <t>Poznámka k položce:_x000D_
Optický rozvaděč - Vana optická 19" 1U s výsuvným šuplíkem bez čela, Čelo k optické vaně pro 24 LC konektorů, 1xKazeta pro 12 svárů, včetně víka, hřebínků a ochran svárů, 6xAdaptér LC SM simplex, 6xOptický pigtail 9/125um LC/pc 1m, Ochrana svárů, Označení vývodu segmentu- zakončeno pouze 6 vláken</t>
  </si>
  <si>
    <t>Pol116</t>
  </si>
  <si>
    <t>Poznámka k položce:_x000D_
Vytažení stávajícího ptického kabelu a opětovného zatažení do</t>
  </si>
  <si>
    <t>157</t>
  </si>
  <si>
    <t>Pol117</t>
  </si>
  <si>
    <t>Montáž - Spojka pro trubku HDPE 40/33mm</t>
  </si>
  <si>
    <t>Pol118</t>
  </si>
  <si>
    <t>Dodávka -  Spojka pro trubku HDPE 40/33mm</t>
  </si>
  <si>
    <t>Pol119</t>
  </si>
  <si>
    <t>Zřízení kabelového lože v rýze do š. 35cm a tloušťky 15cm z písku, výstražná fólie</t>
  </si>
  <si>
    <t>Pol889</t>
  </si>
  <si>
    <t>Výkop kabelové rýhy stávající komunikace s živičným povrchem, do š. 50cm hl. 120cm</t>
  </si>
  <si>
    <t>Pol890</t>
  </si>
  <si>
    <t>Zřízení kabelového lože v rýze do š. 50cm a tloušťky 15cm z písku</t>
  </si>
  <si>
    <t>Pol891</t>
  </si>
  <si>
    <t>Zához kabelové rýhy 50/120</t>
  </si>
  <si>
    <t>Pol892</t>
  </si>
  <si>
    <t>Hutnění včetně úpravy povrchu kabelové rýhy živičným povrchem</t>
  </si>
  <si>
    <t>Pol120</t>
  </si>
  <si>
    <t>Pol893</t>
  </si>
  <si>
    <t>Přeložení trubky HDPE s optickým kabelem z původního výkopu do nového</t>
  </si>
  <si>
    <t>Pol124</t>
  </si>
  <si>
    <t>Pol894</t>
  </si>
  <si>
    <t>Pol126</t>
  </si>
  <si>
    <t>D.2.6.d - Optický kabel z budovy P4 (EPS) do budovy A (EPS)</t>
  </si>
  <si>
    <t>M23.04 - Optický kabel z budovy "P4" (EPS) do budovy "A" (EPS)</t>
  </si>
  <si>
    <t>M23.04</t>
  </si>
  <si>
    <t>Optický kabel z budovy "P4" (EPS) do budovy "A" (EPS)</t>
  </si>
  <si>
    <t>Pol127</t>
  </si>
  <si>
    <t>Montáž - Kabel optický dvouplášťový 12 vl., G.657.A1, LSZH, B2ca-s1a,d2,a1, funkční integrita 180min.</t>
  </si>
  <si>
    <t>Pol128</t>
  </si>
  <si>
    <t>Dodávka - Kabel optický dvouplášťový 12 vl., G.657.A1, LSZH, B2ca-s1a,d2,a1, funkční integrita 180min.</t>
  </si>
  <si>
    <t>Pol129</t>
  </si>
  <si>
    <t>Montáž - Příchytka kovová pro jeden kabel, vč. nastřelovacího kovového hrotu, požárně odolný</t>
  </si>
  <si>
    <t>Pol130</t>
  </si>
  <si>
    <t>Dodávka - Příchytka kovová pro jeden kabel, vč. nastřelovacího kovového hrotu, požárně odolný</t>
  </si>
  <si>
    <t>420</t>
  </si>
  <si>
    <t>320</t>
  </si>
  <si>
    <t>Pol131</t>
  </si>
  <si>
    <t>Pol132</t>
  </si>
  <si>
    <t>Pol133</t>
  </si>
  <si>
    <t>D.2.6.e - Napojení parkoviště</t>
  </si>
  <si>
    <t>M23.05 - Napojení parkoviště</t>
  </si>
  <si>
    <t>M23.05</t>
  </si>
  <si>
    <t>Pol134</t>
  </si>
  <si>
    <t>Montáž - 19' rozvaděč nástěnný jednodílný 12U/600mm, dveře skleněné</t>
  </si>
  <si>
    <t>Pol135</t>
  </si>
  <si>
    <t>Dodávka - 19' rozvaděč nástěnný jednodílný 12U/600mm, dveře skleněné</t>
  </si>
  <si>
    <t>Pol136</t>
  </si>
  <si>
    <t>Montáž - 19' patch panel osázený 24 port RJ 45, Cat.6, 1U</t>
  </si>
  <si>
    <t>Pol137</t>
  </si>
  <si>
    <t>Dodávka - 19' patch panel osázený 24 port RJ 45, Cat.6, 1U</t>
  </si>
  <si>
    <t>Pol138</t>
  </si>
  <si>
    <t>Montáž - 19' vyvazovací panel jednostranná lišta, 1U</t>
  </si>
  <si>
    <t>Pol139</t>
  </si>
  <si>
    <t>Dodávka - 19' vyvazovací panel jednostranná lišta, 1U</t>
  </si>
  <si>
    <t>Pol140</t>
  </si>
  <si>
    <t>Montáž - Průmyslový ethernetový switch s managementemh se 3 porty 10/100BaseT(X), 4 porty PoE 10/100BaseT(X) a 3 kombinovanými porty 10/100/1000BaseT(X) nebo 100/1000BaseSFP</t>
  </si>
  <si>
    <t>Pol141</t>
  </si>
  <si>
    <t>Dodávka - Průmyslový ethernetový switch s managementemh se 3 porty 10/100BaseT(X), 4 porty PoE 10/100BaseT(X) a 3 kombinovanými porty 10/100/1000BaseT(X) nebo 100/1000BaseSFP</t>
  </si>
  <si>
    <t>Pol142</t>
  </si>
  <si>
    <t>Montáž - 1G SFP LC LX Transceiver</t>
  </si>
  <si>
    <t>Pol143</t>
  </si>
  <si>
    <t>Dodávka - 1G SFP LC LX Transceiver</t>
  </si>
  <si>
    <t>Pol144</t>
  </si>
  <si>
    <t>Montáž - Propojovací optický kabel SM, duplex, 2m</t>
  </si>
  <si>
    <t>Pol145</t>
  </si>
  <si>
    <t>Dodávka - Propojovací optický kabel SM, duplex, 2m</t>
  </si>
  <si>
    <t>Pol146</t>
  </si>
  <si>
    <t>Montáž - Spínaný síťový zdroj na DIN lištu 48V/5A, 240W</t>
  </si>
  <si>
    <t>Pol147</t>
  </si>
  <si>
    <t>Dodávka - Spínaný síťový zdroj na DIN lištu 48V/5A, 240W</t>
  </si>
  <si>
    <t>Pol148</t>
  </si>
  <si>
    <t>Montáž - Kabel optický 12 vl., 9/125um, SM, B2ca s1d0a1</t>
  </si>
  <si>
    <t>Pol149</t>
  </si>
  <si>
    <t>Dodávka - Kabel optický 12 vl., 9/125um, SM, B2ca s1d0a1</t>
  </si>
  <si>
    <t>Pol150</t>
  </si>
  <si>
    <t>Montáž - Kabel datový UTP, Cat. 6, venkovní</t>
  </si>
  <si>
    <t>Pol151</t>
  </si>
  <si>
    <t>Dodávka - Kabel datový UTP, Cat. 6, venkovní</t>
  </si>
  <si>
    <t>Pol152</t>
  </si>
  <si>
    <t>Montáž - Modulární konektor (keyston) Cat.6, UTP, ( CCTV, DT …)</t>
  </si>
  <si>
    <t>Pol153</t>
  </si>
  <si>
    <t>Dodávka - Modulární konektor (keyston) Cat.6, UTP, ( CCTV, DT …)</t>
  </si>
  <si>
    <t>378</t>
  </si>
  <si>
    <t>Pol154</t>
  </si>
  <si>
    <t>Montáž - Trubka ohebná dvouplášťová korugovaná ø 40mm</t>
  </si>
  <si>
    <t>Pol155</t>
  </si>
  <si>
    <t>Dodávka - Trubka ohebná dvouplášťová korugovaná ø 40mm</t>
  </si>
  <si>
    <t>Pol156</t>
  </si>
  <si>
    <t>Montáž - Trubka ohebná dvouplášťová korugovaná ø 63mm</t>
  </si>
  <si>
    <t>Pol157</t>
  </si>
  <si>
    <t>Dodávka - Trubka ohebná dvouplášťová korugovaná ø 63mm</t>
  </si>
  <si>
    <t>Pol158</t>
  </si>
  <si>
    <t>Pol159</t>
  </si>
  <si>
    <t>Pol160</t>
  </si>
  <si>
    <t>Pol161</t>
  </si>
  <si>
    <t>Měření metalického kabelu, vč. vypracování měřícího protokolu</t>
  </si>
  <si>
    <t>Pol162</t>
  </si>
  <si>
    <t>Pol163</t>
  </si>
  <si>
    <t>Pol164</t>
  </si>
  <si>
    <t>Pol165</t>
  </si>
  <si>
    <t>Pol166</t>
  </si>
  <si>
    <t>D.2.6.f - Přeložka SEK MERIT GROUP</t>
  </si>
  <si>
    <t>M23.06 - Přeložka SEK MERIT GROUP</t>
  </si>
  <si>
    <t>M23.06</t>
  </si>
  <si>
    <t>Pol895</t>
  </si>
  <si>
    <t>Montáž - Chránička dělená HDPE ø 160 mm (3m)</t>
  </si>
  <si>
    <t>Pol896</t>
  </si>
  <si>
    <t>Dodávka - Chránička dělená HDPE ø 160 mm (3m)</t>
  </si>
  <si>
    <t>Pol897</t>
  </si>
  <si>
    <t>Montáž - Trubka HDPE dělená opravná ø 40 mm x 2 m</t>
  </si>
  <si>
    <t>Pol898</t>
  </si>
  <si>
    <t>Dodávka - Trubka HDPE dělená opravná ø 40 mm x 2 m</t>
  </si>
  <si>
    <t>Pol899</t>
  </si>
  <si>
    <t>Montáž - HDPE dělená spojka 40mm</t>
  </si>
  <si>
    <t>Pol900</t>
  </si>
  <si>
    <t>Dodávka - HDPE dělená spojka 40mm</t>
  </si>
  <si>
    <t>Pol901</t>
  </si>
  <si>
    <t>Výkop kabelové rýhy š. 35, hl 70cm, v hornině tř. 3, vč. záhozu</t>
  </si>
  <si>
    <t>Pol902</t>
  </si>
  <si>
    <t>Výkop kabelové rýhy stávající komunikace, do š. 50cm hl. 120cm</t>
  </si>
  <si>
    <t>Pol903</t>
  </si>
  <si>
    <t>Kabelové lože z písku 10cm</t>
  </si>
  <si>
    <t>Pol904</t>
  </si>
  <si>
    <t>Hutnění včetně úpravy povrchu kabelové rýhy</t>
  </si>
  <si>
    <t>Pol905</t>
  </si>
  <si>
    <t>Přeložení dvou trubek HDPE s optickým kabelem z původního výkopu do nového</t>
  </si>
  <si>
    <t>Pol906</t>
  </si>
  <si>
    <t>Pol907</t>
  </si>
  <si>
    <t>Pol908</t>
  </si>
  <si>
    <t>D.2.6.g - Přemístění SEK z parkoviště</t>
  </si>
  <si>
    <t>M23.07 - Přemístění SEK z parkoviště</t>
  </si>
  <si>
    <t>M23.07</t>
  </si>
  <si>
    <t>Pol909</t>
  </si>
  <si>
    <t>Montáž - Kabel stíněný zemní TCEPKPFLE 10xNx0,6</t>
  </si>
  <si>
    <t>Pol910</t>
  </si>
  <si>
    <t>Dodávka - Kabel stíněný zemní TCEPKPFLE 10xNx0,6</t>
  </si>
  <si>
    <t>Pol911</t>
  </si>
  <si>
    <t>Montáž - Teplem smrštitelná zemní spojka se zvýšenou odolností proti mechanickému namáhání pro kabely telekomunikačních sítí</t>
  </si>
  <si>
    <t>Pol912</t>
  </si>
  <si>
    <t>Dodávka - Teplem smrštitelná zemní spojka se zvýšenou odolností proti mechanickému namáhání pro kabely telekomunikačních sítí</t>
  </si>
  <si>
    <t>Pol913</t>
  </si>
  <si>
    <t>Pol914</t>
  </si>
  <si>
    <t>Práce spojené s rušením rozvaděče v pilíři</t>
  </si>
  <si>
    <t>Pol915</t>
  </si>
  <si>
    <t>Přeložení dvou trubek HDPE s metalickým kabelem z původního výkopu do nového</t>
  </si>
  <si>
    <t>Pol916</t>
  </si>
  <si>
    <t>Pol917</t>
  </si>
  <si>
    <t>Pol918</t>
  </si>
  <si>
    <t>Pol919</t>
  </si>
  <si>
    <t>Pol920</t>
  </si>
  <si>
    <t>IO 08 - Doplnění a přeložka VO, autonabíječky</t>
  </si>
  <si>
    <t>D.2.8 - Doplnění a přeložka VO, autonabíječky</t>
  </si>
  <si>
    <t xml:space="preserve">21.21 - Elektromontáže- Rozvaděče </t>
  </si>
  <si>
    <t>21.22 - Elektromontáže- Svítidla</t>
  </si>
  <si>
    <t xml:space="preserve">21.23 - Elektromontáže- Materiál včetně montáže </t>
  </si>
  <si>
    <t xml:space="preserve">21.24 - Elektromontáže- Výkopové práce </t>
  </si>
  <si>
    <t>21.25 - Elektromontáže- Ostatní</t>
  </si>
  <si>
    <t>21.21</t>
  </si>
  <si>
    <t>EL3R001</t>
  </si>
  <si>
    <t>Rozvaděč RVO1</t>
  </si>
  <si>
    <t>EL3R002</t>
  </si>
  <si>
    <t>Rozvaděč RVO2</t>
  </si>
  <si>
    <t>EL3R003</t>
  </si>
  <si>
    <t>Rozvaděč RVO3,4</t>
  </si>
  <si>
    <t>21.22</t>
  </si>
  <si>
    <t>Elektromontáže- Svítidla</t>
  </si>
  <si>
    <t>EL3S001</t>
  </si>
  <si>
    <t>Svítidlo A1 včetně montáže a popl.za likvidaci</t>
  </si>
  <si>
    <t>EL3S002</t>
  </si>
  <si>
    <t>Svítidlo B2 včetně montáže a popl.za likvidaci</t>
  </si>
  <si>
    <t>EL3S003</t>
  </si>
  <si>
    <t>Svítidlo C včetně montáže a popl.za likvidaci</t>
  </si>
  <si>
    <t>EL3S004</t>
  </si>
  <si>
    <t>Svítidlo D včetně montáže a popl.za likvidaci</t>
  </si>
  <si>
    <t>21.23</t>
  </si>
  <si>
    <t>EL3DK001</t>
  </si>
  <si>
    <t>Stožár JB10 bezpaticový , třístupňový , včetně svorkovnice a kabeláže pro svítidlo , včetně ochranné manžety přechodu zemin vzduch</t>
  </si>
  <si>
    <t>EL3DK002</t>
  </si>
  <si>
    <t>Betonový základy pro stožár JB10</t>
  </si>
  <si>
    <t>EL3DK003</t>
  </si>
  <si>
    <t>Výložník na stožár 1,5m vč.montáže</t>
  </si>
  <si>
    <t>EL3DK004</t>
  </si>
  <si>
    <t>Kabel 1-CYKY 5x25 včetně montáže</t>
  </si>
  <si>
    <t>EL3DK005</t>
  </si>
  <si>
    <t>Dodávka a montáž Trubka chráničová ohebná 63/52</t>
  </si>
  <si>
    <t>EL3DK006</t>
  </si>
  <si>
    <t>Dodávka a montáž Trubka chráničová ohebná 125/108</t>
  </si>
  <si>
    <t>EL3DK007</t>
  </si>
  <si>
    <t>Dodávka a montáž zemnícího pásku FeZn 30x4</t>
  </si>
  <si>
    <t>EL3DK008</t>
  </si>
  <si>
    <t>EL3DK009</t>
  </si>
  <si>
    <t>Kabel 1-CYKY 5x10 včetně montáže</t>
  </si>
  <si>
    <t>EL3DK010</t>
  </si>
  <si>
    <t>EL3DK011</t>
  </si>
  <si>
    <t>Ukončení kabelu 5x10</t>
  </si>
  <si>
    <t>EL3DK012</t>
  </si>
  <si>
    <t>Ukončení kabelu 5x2,5</t>
  </si>
  <si>
    <t>EL3DK013</t>
  </si>
  <si>
    <t>Označení sloupů popisem (Výrazný a odolný )</t>
  </si>
  <si>
    <t>21.24</t>
  </si>
  <si>
    <t>EL3Z001</t>
  </si>
  <si>
    <t>Vytýčení trasy</t>
  </si>
  <si>
    <t>km</t>
  </si>
  <si>
    <t>EL3Z002</t>
  </si>
  <si>
    <t>Jáma pro stožár VO ruční, zemina 4</t>
  </si>
  <si>
    <t>EL3Z003</t>
  </si>
  <si>
    <t>EL3Z004</t>
  </si>
  <si>
    <t>EL3Z005</t>
  </si>
  <si>
    <t>EL3Z006</t>
  </si>
  <si>
    <t>EL3Z007</t>
  </si>
  <si>
    <t>Odvoz zeminy, do 1 km</t>
  </si>
  <si>
    <t>EL3Z008</t>
  </si>
  <si>
    <t>21.25</t>
  </si>
  <si>
    <t>EL3OS001</t>
  </si>
  <si>
    <t>EL3OS002</t>
  </si>
  <si>
    <t>Průzkumné práce celkem</t>
  </si>
  <si>
    <t>EL3OS003</t>
  </si>
  <si>
    <t>EL3OS004</t>
  </si>
  <si>
    <t>EL3OS005</t>
  </si>
  <si>
    <t>práce nepředvídané, neobsažené v cenících</t>
  </si>
  <si>
    <t>EL3OS006</t>
  </si>
  <si>
    <t>EL3OS007</t>
  </si>
  <si>
    <t>EL3OS008</t>
  </si>
  <si>
    <t>EL3OS009</t>
  </si>
  <si>
    <t>EL3OS010</t>
  </si>
  <si>
    <t>IO 09 - Sadové úpravy</t>
  </si>
  <si>
    <t>D.2.9 - Sadové úpravy</t>
  </si>
  <si>
    <t>18.001 - ODSTRANĚNÍ STÁVAJÍCÍ VEGETACE</t>
  </si>
  <si>
    <t>18.002 - PŘESAZENÍ DŘEVIN</t>
  </si>
  <si>
    <t>18.003 - VÝSADBA DŘEVIN A TRVALEK</t>
  </si>
  <si>
    <t>18.004 - STROMY</t>
  </si>
  <si>
    <t>18.005 - KEŘE, TRVALKY, OKRASNÉ TRÁVY A POPÍNAVÉ ROSTLINY</t>
  </si>
  <si>
    <t xml:space="preserve">    D1 - KEŘE</t>
  </si>
  <si>
    <t xml:space="preserve">    D2 - TRVALKY A OKRASNÉ TRÁVY</t>
  </si>
  <si>
    <t>18.006 - POPÍNAVÉ ROSTLINY</t>
  </si>
  <si>
    <t>18.007 - ZALOŽENÍ TRAVNATÝCH PLOCH</t>
  </si>
  <si>
    <t>18.008 - VEGETAČNÍ STŘECHA</t>
  </si>
  <si>
    <t>18.001</t>
  </si>
  <si>
    <t>ODSTRANĚNÍ STÁVAJÍCÍ VEGETACE</t>
  </si>
  <si>
    <t>112101101</t>
  </si>
  <si>
    <t>Odstranění stromů listnatých průměru kmene přes 100 do 300 mm</t>
  </si>
  <si>
    <t>112101102</t>
  </si>
  <si>
    <t>Odstranění stromů listnatých průměru kmene přes 300 do 500 mm</t>
  </si>
  <si>
    <t>112155115</t>
  </si>
  <si>
    <t>Štěpkování stromků a větví v zapojeném porostu průměru kmene do 300 mm s naložením</t>
  </si>
  <si>
    <t>112155121</t>
  </si>
  <si>
    <t>Štěpkování stromků a větví v zapojeném porostu průměru kmene přes 300 do 500 mm s naložením</t>
  </si>
  <si>
    <t>112201111</t>
  </si>
  <si>
    <t>Odstranění pařezů D do 0,2 m v rovině a svahu do 1:5 s odklizením do 20 m a zasypáním jámy (u dřevin v travnaté ploše)</t>
  </si>
  <si>
    <t>112201112</t>
  </si>
  <si>
    <t>Odstranění pařezů D přes 0,2 do 0,3 m v rovině a svahu do 1:5 s odklizením do 20 m a zasypáním jámy (u dřevin v travnaté ploše)</t>
  </si>
  <si>
    <t>112201113</t>
  </si>
  <si>
    <t>Odstranění pařezů D přes 0,3 do 0,4 m v rovině a svahu do 1:5 s odklizením do 20 m a zasypáním jámy (u dřevin v travnaté ploše)</t>
  </si>
  <si>
    <t>112201114</t>
  </si>
  <si>
    <t>Odstranění pařezů D přes 0,4 do 0,5 m v rovině a svahu do 1:5 s odklizením do 20 m a zasypáním jám</t>
  </si>
  <si>
    <t>Pol1</t>
  </si>
  <si>
    <t>Poplatek za uložení pařezů na skládce</t>
  </si>
  <si>
    <t>Pol2</t>
  </si>
  <si>
    <t>Přesun hmot, doprava, režie</t>
  </si>
  <si>
    <t>18.002</t>
  </si>
  <si>
    <t>PŘESAZENÍ DŘEVIN</t>
  </si>
  <si>
    <t>Pol3</t>
  </si>
  <si>
    <t>Jamky pro výsadbu zeminy skupiny 1 až 4 obj přes 0,002 do 0,005 m3 v rovině a svahu do 1:5 (skutečný počet druhů v rozsahu dle narušení původních keřových skupin u pavilonu P3)</t>
  </si>
  <si>
    <t>183211322</t>
  </si>
  <si>
    <t>Výsadba květin krytokořenných průměru kontejneru přes 80 do 120 mm se zalitím (skutečný počet druhů v rozsahu dle narušení původních keřových skupin u pavilonu P3)</t>
  </si>
  <si>
    <t>Pol4</t>
  </si>
  <si>
    <t>Keře, velikost K9, druhy Cotoneaster sp., Stephanandra incisa 'Crispa', Symphoricarpos x chenaultii 'Hancock' (skutečný počet jednotlivých druhů v rozsahu dle narušení původních keřových skupin u pavilonu P3)</t>
  </si>
  <si>
    <t>184911421</t>
  </si>
  <si>
    <t>Mulčování rostlin kůrou tl do 0,1 m v rovině a svahu do 1:5 (keře u P3)</t>
  </si>
  <si>
    <t>10391100</t>
  </si>
  <si>
    <t>Mulčovací kůra VL</t>
  </si>
  <si>
    <t>Pol5</t>
  </si>
  <si>
    <t>Odstranění kotvení dřevin</t>
  </si>
  <si>
    <t>184502113</t>
  </si>
  <si>
    <t>Vyzvednutí dřeviny k přesazení s balem D přes 0,5 do 0,6 m v rovině a svahu do 1:5 (dřeviny P1-P14) - dvojité vyzvednutí v procesu přesazení</t>
  </si>
  <si>
    <t>Pol6</t>
  </si>
  <si>
    <t>Jamky pro výsadbu s výměnou 35 % půdy zeminy skupiny 1 až 4 obj přes 0,125 do 0,4 m3 ve svahu přes 1:1 (dvojité hloubení v procesu přesazení)</t>
  </si>
  <si>
    <t>Pol7</t>
  </si>
  <si>
    <t>Výsadba dřeviny s balem D přes 0,4 do 0,5 m do jamky se zalitím v rovině a svahu do 1:5 (dvojitá výsadba v procesu přesazení)</t>
  </si>
  <si>
    <t>10321100</t>
  </si>
  <si>
    <t>Zahradní substrát pro výsadbu VL</t>
  </si>
  <si>
    <t>Pol8</t>
  </si>
  <si>
    <t>Doplnění zahradního substrátu</t>
  </si>
  <si>
    <t>184215132</t>
  </si>
  <si>
    <t>Ukotvení kmene dřevin v rovině nebo na svahu do 1:5 třemi kůly D do 0,1 m dl přes 1 do 2 m</t>
  </si>
  <si>
    <t>Pol9</t>
  </si>
  <si>
    <t>Materiál na kotvení (kůly k ukotvení vč. příček a úvazků, příčky na ochranu proti poškození sečí u stromů v trávníku)</t>
  </si>
  <si>
    <t>184911421.1</t>
  </si>
  <si>
    <t>Mulčování rostlin kůrou tl do 0,1 m v rovině a svahu do 1:5 (stromy)</t>
  </si>
  <si>
    <t>184215412</t>
  </si>
  <si>
    <t>Zhotovení závlahové mísy dřevin D přes 0,5 do 1,0 m v rovině nebo na svahu do 1:5</t>
  </si>
  <si>
    <t>Pol10</t>
  </si>
  <si>
    <t>Zřízení ochranného nátěru kmene stromu</t>
  </si>
  <si>
    <t>Pol11</t>
  </si>
  <si>
    <t>Následná péče přesazovaných stromů po dobu 1 roku 2x</t>
  </si>
  <si>
    <t>Pol12</t>
  </si>
  <si>
    <t>18.003</t>
  </si>
  <si>
    <t>VÝSADBA DŘEVIN A TRVALEK</t>
  </si>
  <si>
    <t>Pol13</t>
  </si>
  <si>
    <t>Jamky pro výsadbu s výměnou 35 % půdy zeminy skupiny 1 až 4 obj přes 0,125 do 0,4 m3 ve svahu přes 1:1</t>
  </si>
  <si>
    <t>Pol14</t>
  </si>
  <si>
    <t>Výsadba dřeviny s balem D přes 0,4 do 0,5 m do jamky se zalitím v rovině a svahu do 1:5, vč. povýsadbového řezu</t>
  </si>
  <si>
    <t>Pol15</t>
  </si>
  <si>
    <t>Hnojení dřevin organickými hnojivy k jedné sazenici</t>
  </si>
  <si>
    <t>Pol16</t>
  </si>
  <si>
    <t>Hnojivo pro okrasné dřeviny 1kg (4 tablety/strom)</t>
  </si>
  <si>
    <t>10321100.1</t>
  </si>
  <si>
    <t>Zahradní substrát pro výsadbu VL (stromy a keře)</t>
  </si>
  <si>
    <t>184911421.2</t>
  </si>
  <si>
    <t>Mulčování rostlin kůrou tl do 0,1 m v rovině a svahu do 1:5</t>
  </si>
  <si>
    <t>121151123</t>
  </si>
  <si>
    <t>Sejmutí ornice plochy přes 500 m2 tl vrstvy do 200 mm strojně</t>
  </si>
  <si>
    <t>181351113</t>
  </si>
  <si>
    <t>Rozprostření ornice tl vrstvy do 200 mm pl přes 500 m2 v rovině nebo ve svahu do 1:5 strojně</t>
  </si>
  <si>
    <t>10321100.2</t>
  </si>
  <si>
    <t>Zahradní substrát pro výsadbu VL - trvalky</t>
  </si>
  <si>
    <t>183403114</t>
  </si>
  <si>
    <t>Obdělání půdy kultivátorováním v rovině a svahu do 1:5</t>
  </si>
  <si>
    <t>183205111</t>
  </si>
  <si>
    <t>Založení záhonu v rovině a svahu do 1:5 zemina skupiny 1 a 2</t>
  </si>
  <si>
    <t>119005133</t>
  </si>
  <si>
    <t>Vytyčení výsadeb zapojených nebo v záhonu plochy přes 100 m2 s rozmístěním rostlin nepravidelně ve stejnorodých skupinách</t>
  </si>
  <si>
    <t>Pol17</t>
  </si>
  <si>
    <t>Osazení ocelové obruby (přechod trávník/záhon)</t>
  </si>
  <si>
    <t>Pol18</t>
  </si>
  <si>
    <t>Záhonová obruba - ocelový pás š. 120mm, tl. 4mm, trny</t>
  </si>
  <si>
    <t>Pol19</t>
  </si>
  <si>
    <t>Jamky pro výsadbu s výměnou 35 % půdy zeminy skupiny 1 až 4 obj přes 0,002 do 0,005 m3 v rovině a svahu do 1:5</t>
  </si>
  <si>
    <t>Pol20</t>
  </si>
  <si>
    <t>Výsadba květin krytokořenných průměru kontejneru přes 80 do 120 mm se zalitím</t>
  </si>
  <si>
    <t>Pol21</t>
  </si>
  <si>
    <t>Štěrk frakce 4/8</t>
  </si>
  <si>
    <t>184911161</t>
  </si>
  <si>
    <t>Mulčování záhonů kačírkem tl vrstvy přes 0,05 do 0,1 m v rovině a svahu do 1:5</t>
  </si>
  <si>
    <t>Pol22</t>
  </si>
  <si>
    <t>Jamky pro výsadbu s výměnou 35 % půdy zeminy skupiny 1 až 4 obj přes 0,02 do 0,05 m3 v rovině a svahu do 1:5</t>
  </si>
  <si>
    <t>184102211</t>
  </si>
  <si>
    <t>Výsadba keře bez balu v do 1 m do jamky se zalitím v rovině a svahu do 1:5, 35% výměna půdy</t>
  </si>
  <si>
    <t>Pol23</t>
  </si>
  <si>
    <t>Kačírek frakce 16/32</t>
  </si>
  <si>
    <t>Pol24</t>
  </si>
  <si>
    <t>Treláž pro pnoucí rostliny (nerezová lanková síť) vč. instalace (šířka pro jednu rostlinu 1m, výška cca 200-250cm (bude zaměřena na místě dle výšky zastřešení parkovacích stání), oko 50x50 mm)</t>
  </si>
  <si>
    <t>Pol25</t>
  </si>
  <si>
    <t>18.004</t>
  </si>
  <si>
    <t>STROMY</t>
  </si>
  <si>
    <t>Pol26</t>
  </si>
  <si>
    <t>ACER CAMPESTRE 'QUEEN ELIZABETH', JAVOR BABYKA, OK 14-16, VK 220+</t>
  </si>
  <si>
    <t>Pol27</t>
  </si>
  <si>
    <t>ACER RUBRUM 'OCTOBER GLORY', JAVOR ČERVENÝ, OK 14-16, VK 220+</t>
  </si>
  <si>
    <t>Pol28</t>
  </si>
  <si>
    <t>AMELANCHIER ARBOREA 'ROBIN HILL', MUCHOVNÍK STROMOVÝ, OK 14-16, VK 220+</t>
  </si>
  <si>
    <t>Pol29</t>
  </si>
  <si>
    <t>MALUS FLORIBUNDA 'PEACHBLOW', JABLOŇ MNOHOKVĚTÁ,  OK 14-16</t>
  </si>
  <si>
    <t>Pol30</t>
  </si>
  <si>
    <t>PRUNUS SARGENTII 'ACCOLADE', SLIVOŇ SARGENTOVA, OK 14-16, VK 220+</t>
  </si>
  <si>
    <t>Pol31</t>
  </si>
  <si>
    <t>PRUNUS SERRULATA' KANZAN', VIŠEŇ PILOVITÁ, OK 14-16</t>
  </si>
  <si>
    <t>18.005</t>
  </si>
  <si>
    <t>KEŘE, TRVALKY, OKRASNÉ TRÁVY A POPÍNAVÉ ROSTLINY</t>
  </si>
  <si>
    <t>KEŘE</t>
  </si>
  <si>
    <t>Pol32</t>
  </si>
  <si>
    <t>EUONYMUS FORTUNEI 'COLORATUS', BRSLEN FORTUNEŮV, v 20-30, C2L</t>
  </si>
  <si>
    <t>Pol33</t>
  </si>
  <si>
    <t>HYPERICUM CALYCINUM, TŘEZALKA KALÍŠKATÁ, v 20-30, C1L</t>
  </si>
  <si>
    <t>Pol34</t>
  </si>
  <si>
    <t>SPIREA JAPONICA 'ANTHONY WATERER', TAVOLNÍK JAPONSKÝ,v 30-40,C1,5L</t>
  </si>
  <si>
    <t>D2</t>
  </si>
  <si>
    <t>TRVALKY A OKRASNÉ TRÁVY</t>
  </si>
  <si>
    <t>Pol35</t>
  </si>
  <si>
    <t>ANEMONE HUPEHENSIS 'ANDREA ATKINSON', SASANKA HUPEJSKÁ, K9</t>
  </si>
  <si>
    <t>Pol36</t>
  </si>
  <si>
    <t>CALAMAGROSTIS BRACHYTRICHA, TŘTINA CHLOUPKATÁ, K9</t>
  </si>
  <si>
    <t>Pol37</t>
  </si>
  <si>
    <t>DESCHAMPSIA CAESPITOSA 'GOLDSCHLEIER', METLICE TRSNATÁ, K9</t>
  </si>
  <si>
    <t>Pol38</t>
  </si>
  <si>
    <t>ECHINACEA PURPUREA, TŘAPATKA NACHOVÁ, K9</t>
  </si>
  <si>
    <t>Pol39</t>
  </si>
  <si>
    <t>GAURA LINDHEIMERI, SVÍČKOVEC LINDHEIMERŮV, K9</t>
  </si>
  <si>
    <t>Pol40</t>
  </si>
  <si>
    <t>RUDBECKIA FULGIDA VAR.SULLIVANTII 'GOLDSTURM', TŘAPATKA ZÁŘIVÁ, K9</t>
  </si>
  <si>
    <t>Pol41</t>
  </si>
  <si>
    <t>SALVIA NEMOROSA 'CARADONA', ŠALVĚJ HAJNÍ, K9</t>
  </si>
  <si>
    <t>Pol42</t>
  </si>
  <si>
    <t>SESLERIA AUTUMNALIS, PĚCHAVA PODZIMNÍ, K9</t>
  </si>
  <si>
    <t>18.006</t>
  </si>
  <si>
    <t>POPÍNAVÉ ROSTLINY</t>
  </si>
  <si>
    <t>Pol43</t>
  </si>
  <si>
    <t>CLEMATIS 'MISS BATEMAN', PLAMÉNEK, C2L</t>
  </si>
  <si>
    <t>18.007</t>
  </si>
  <si>
    <t>ZALOŽENÍ TRAVNATÝCH PLOCH</t>
  </si>
  <si>
    <t>121151123.1</t>
  </si>
  <si>
    <t>Sejmutí ornice plochy přes 500 m2 tl vrstvy do 200 mm strojně (skutečný rozsah dle prováděných prací)</t>
  </si>
  <si>
    <t>181351113.1</t>
  </si>
  <si>
    <t>Rozprostření ornice tl vrstvy do 200 mm pl přes 500 m2 v rovině nebo ve svahu do 1:5 strojně (skutečný rozsah dle prováděných prací)</t>
  </si>
  <si>
    <t>10371500</t>
  </si>
  <si>
    <t>Substrát pro trávníky</t>
  </si>
  <si>
    <t>182303111</t>
  </si>
  <si>
    <t>Doplnění zeminy nebo substrátu na travnatých plochách tl do 50 mm rovina v rovinně a svahu do 1:5 (skutečný rozsah dle prováděných prací)</t>
  </si>
  <si>
    <t>181151311</t>
  </si>
  <si>
    <t>Plošná úprava terénu přes 500 m2 zemina skupiny 1 až 4 nerovnosti přes 50 do 100 mm v rovinně a svahu do 1:5</t>
  </si>
  <si>
    <t>181451131</t>
  </si>
  <si>
    <t>Založení parkového trávníku výsevem pl přes 1000 m2 v rovině a ve svahu do 1:5</t>
  </si>
  <si>
    <t>572410</t>
  </si>
  <si>
    <t>Osivo směs travní parková</t>
  </si>
  <si>
    <t>185803211</t>
  </si>
  <si>
    <t>Uválcování trávníku v rovině a svahu do 1:5</t>
  </si>
  <si>
    <t>185804312</t>
  </si>
  <si>
    <t>Zalití rostlin vodou plocha přes 20 m2</t>
  </si>
  <si>
    <t>Pol44</t>
  </si>
  <si>
    <t>18.008</t>
  </si>
  <si>
    <t>VEGETAČNÍ STŘECHA</t>
  </si>
  <si>
    <t>Pol45</t>
  </si>
  <si>
    <t>Koberec rozchodníkový vegetačních střech - mix druhů</t>
  </si>
  <si>
    <t>Pol46</t>
  </si>
  <si>
    <t>Položení vegetační nebo trávníkové rohože vegetační střechy sklon do 5°</t>
  </si>
  <si>
    <t>Pol47</t>
  </si>
  <si>
    <t>Pol48</t>
  </si>
  <si>
    <t>NÁSLEDNÁ PÉČE NOVĚ VYSAZENÝCH STROMŮ PO DOBU 5 LET</t>
  </si>
  <si>
    <t>IO 10 - Přípojka a přeložka horkovodu</t>
  </si>
  <si>
    <t>D.2.10 - Přípojka a přeložka horkovodu</t>
  </si>
  <si>
    <t>723 - Vnitřní plynovod</t>
  </si>
  <si>
    <t>733 - Rozvod potrubí</t>
  </si>
  <si>
    <t>734 - Armatury</t>
  </si>
  <si>
    <t>799 - Ostatní</t>
  </si>
  <si>
    <t>122202509R00</t>
  </si>
  <si>
    <t>Odkopávky a prokopávky pro železnice v hornině 3 příplatek k cenám za lepivost horniny</t>
  </si>
  <si>
    <t>Poznámka k položce:_x000D_
nezapažené pro spodní stavbu železnic, s přemístěním výkopku v příčných profilech do 15 m nebo s naložením na dopravní prostředek,</t>
  </si>
  <si>
    <t>132201211R00</t>
  </si>
  <si>
    <t>Hloubení rýh šířky přes 60 do 200 cm do 100 m3, v hornině 3, hloubení strojně</t>
  </si>
  <si>
    <t>Poznámka k položce:_x000D_
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</si>
  <si>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139601102R00</t>
  </si>
  <si>
    <t>Ruční výkop jam, rýh a šachet v hornině 3</t>
  </si>
  <si>
    <t>Poznámka k položce:_x000D_
s přehozením na vzdálenost do 5 m nebo s naložením na ruční dopravní prostředek</t>
  </si>
  <si>
    <t>161101102R00</t>
  </si>
  <si>
    <t>Svislé přemístění výkopku z horniny 1 až 4, při hloubce výkopu přes 2,5 do 4 m</t>
  </si>
  <si>
    <t>Poznámka k položce:_x000D_
bez naložení do dopravní nádoby, ale s vyprázdněním dopravní nádoby na hromadu nebo na dopravní prostředek,</t>
  </si>
  <si>
    <t>162201102R00</t>
  </si>
  <si>
    <t>Vodorovné přemístění výkopku z horniny 1 až 4, na vzdálenost přes 20 do 50 m</t>
  </si>
  <si>
    <t>Poznámka k položce:_x000D_
po suchu, bez naložení výkopku, avšak se složením bez rozhrnutí, zpáteční cesta vozidla.</t>
  </si>
  <si>
    <t>162701105R00</t>
  </si>
  <si>
    <t>Vodorovné přemístění výkopku z horniny 1 až 4, na vzdálenost přes 9 000 do 10 000 m</t>
  </si>
  <si>
    <t>174101101R00</t>
  </si>
  <si>
    <t>Zásyp sypaninou se zhutněním jam, šachet, rýh nebo kolem objektů v těchto vykopávkách</t>
  </si>
  <si>
    <t>Poznámka k položce:_x000D_
z jakékoliv horniny s uložením výkopku po vrstvách,_x000D_
včetně strojního přemístění materiálu pro zásyp ze vzdálenosti do 10 m od okraje zásypu</t>
  </si>
  <si>
    <t>199000005R00</t>
  </si>
  <si>
    <t>Poplatky za skládku zeminy 1- 4, skupina 17 05 04 z Katalogu odpadů</t>
  </si>
  <si>
    <t>58337320R</t>
  </si>
  <si>
    <t>štěrkopísek frakce 0,0 až 8,0 mm; třída C</t>
  </si>
  <si>
    <t>58337332R</t>
  </si>
  <si>
    <t>štěrkopísek frakce 0,0 až 22,0 mm; třída C</t>
  </si>
  <si>
    <t>723</t>
  </si>
  <si>
    <t>Vnitřní plynovod</t>
  </si>
  <si>
    <t>723150805R00</t>
  </si>
  <si>
    <t>Demontáž potrubí svařovaného z trubek hladkých přes D 108 mm do D 159 mm</t>
  </si>
  <si>
    <t>9602T00</t>
  </si>
  <si>
    <t>Demontáž a zrušení poklopů teplovodu</t>
  </si>
  <si>
    <t>kompl</t>
  </si>
  <si>
    <t>733</t>
  </si>
  <si>
    <t>Rozvod potrubí</t>
  </si>
  <si>
    <t>73317431T00</t>
  </si>
  <si>
    <t>rentgen svaru ocelového předizolovaného potrubí DN50, D+ M</t>
  </si>
  <si>
    <t>73317434T00</t>
  </si>
  <si>
    <t>rentgen svaru ocelového předizolovaného potrubí DN125, D+ M</t>
  </si>
  <si>
    <t>733184105R00</t>
  </si>
  <si>
    <t>Montáž potrubí předizolovaného DN 50 mm, vnější průměr předizolovaného potrubí D 125 mm</t>
  </si>
  <si>
    <t>Poznámka k položce:_x000D_
Položka jednoduchého vedení obsahuje: 1 svar a 1 spoj na 6 m potrubí, uložení potrubí, alarmovací systém a zkoušky potrubí.</t>
  </si>
  <si>
    <t>733184109R00</t>
  </si>
  <si>
    <t>Montáž potrubí předizolovaného DN 125 mm, vnější průměr předizolovaného potrubí D 225 mm</t>
  </si>
  <si>
    <t>733186365T00</t>
  </si>
  <si>
    <t>Dilatační polštář 2000x1000x40, D+ M</t>
  </si>
  <si>
    <t>733193932R00</t>
  </si>
  <si>
    <t>Opravy rozvodu potrubí z ocelových trubek hladkých zaslepení potrubí dýnkem D 133 mm</t>
  </si>
  <si>
    <t>733194932R00</t>
  </si>
  <si>
    <t>Opravy rozvodu potrubí z ocelových trubek hladkých navaření odbočky na dosavadní potrubí D 133 mm, s 4,5 mm</t>
  </si>
  <si>
    <t>28600200T</t>
  </si>
  <si>
    <t>Předizolované potrubí ocelové DN 50, Ø 125, 6m, izolace PUR, D+ M</t>
  </si>
  <si>
    <t>28600201T</t>
  </si>
  <si>
    <t>Předizolované potrubí ocelové DN 125, Ø 225, 12m, izolace série PUR, D+ M</t>
  </si>
  <si>
    <t>28600202T</t>
  </si>
  <si>
    <t>Předizolované koleno 90°, ocelové DN 50, 1x2,0m, Ø 125, izolace PUR, D+ M</t>
  </si>
  <si>
    <t>28600203T</t>
  </si>
  <si>
    <t>Předizolované koleno 45°, ocelové DN 50, 1,0x2,0m, Ø 125, izolace PUR, D+ M</t>
  </si>
  <si>
    <t>28600204T</t>
  </si>
  <si>
    <t>Předizolované koleno 90°, ocelové DN 50, 1,0x1,5m, Ø 125, izolace RUR, D+ M</t>
  </si>
  <si>
    <t>28600205T</t>
  </si>
  <si>
    <t>Předizolované koleno 90°, ocelové DN 125, 1,0x1,0m, Ø 225, izolace PUR, D+ M</t>
  </si>
  <si>
    <t>28600206T</t>
  </si>
  <si>
    <t>Předizolované koleno 15°, ocelové DN 125, 1,0x1,0m, Ø 225, izolace PUR, D+ M</t>
  </si>
  <si>
    <t>Pol.001</t>
  </si>
  <si>
    <t>etážová odbočka 90°DN 125/50, D + M</t>
  </si>
  <si>
    <t>980377932</t>
  </si>
  <si>
    <t>Pol.002</t>
  </si>
  <si>
    <t>zesílená etážová odbočka 90°DN 125/125, D + M</t>
  </si>
  <si>
    <t>669928807</t>
  </si>
  <si>
    <t>Pol.003</t>
  </si>
  <si>
    <t>zesílená paralelní odbočka DN 125/125, D + M</t>
  </si>
  <si>
    <t>1666825281</t>
  </si>
  <si>
    <t>28600207T</t>
  </si>
  <si>
    <t>Doizolování spoje potrubí DN 50 ocelové , Ø 125, izolace PUR, D+ M</t>
  </si>
  <si>
    <t>28600208T</t>
  </si>
  <si>
    <t>Doizolování spoje portubí DN 125 ocelové , Ø 225, izolace PUR, D+ M</t>
  </si>
  <si>
    <t>28600209T</t>
  </si>
  <si>
    <t>Ukončovací manžeta potrubí DN 50, Ø 125, izolace PUR, D+ M</t>
  </si>
  <si>
    <t>28600210T</t>
  </si>
  <si>
    <t>Labyrintové těsnění potrubí DN 50, dispečerské rozvody, D+ M</t>
  </si>
  <si>
    <t>28600211T</t>
  </si>
  <si>
    <t>Ukončovací manžeta potrubí DN 125, Ø 225, izolace PUR, D+ M</t>
  </si>
  <si>
    <t>28600212T</t>
  </si>
  <si>
    <t>Těsnění link seal, přípojka teplovodu Ø 225, D+ M</t>
  </si>
  <si>
    <t>28600213T</t>
  </si>
  <si>
    <t>Monitorovací systém, včetně propojovací krabice ACIDUR, D+ M</t>
  </si>
  <si>
    <t>Pol.004</t>
  </si>
  <si>
    <t>výstražná fólie nad potrubí teplovodu - zelená</t>
  </si>
  <si>
    <t>-32238843</t>
  </si>
  <si>
    <t>Pol.005</t>
  </si>
  <si>
    <t>výstražná fólie nad dispečerské rozvody - oranžová</t>
  </si>
  <si>
    <t>1081244436</t>
  </si>
  <si>
    <t>Pol.006</t>
  </si>
  <si>
    <t>Metalický kabel TCEPKPFLE 5x4Nx0,8, D + M</t>
  </si>
  <si>
    <t>344211673</t>
  </si>
  <si>
    <t>Pol.007</t>
  </si>
  <si>
    <t>kabelová spojka, D + M</t>
  </si>
  <si>
    <t>59516157</t>
  </si>
  <si>
    <t>Pol.008</t>
  </si>
  <si>
    <t>propojovací krabice MIS, D + M</t>
  </si>
  <si>
    <t>472995212</t>
  </si>
  <si>
    <t>Pol.009</t>
  </si>
  <si>
    <t>Chránička pro prostup dispečerských rozvodů DN 50</t>
  </si>
  <si>
    <t>1764596351</t>
  </si>
  <si>
    <t>Pol.010</t>
  </si>
  <si>
    <t>Chránička pro prostup teplovodu DN 200</t>
  </si>
  <si>
    <t>2140716710</t>
  </si>
  <si>
    <t>733111124R00</t>
  </si>
  <si>
    <t>Potrubí z trubek závitových ocelových bezešvých, běžných, nízkotlaké a středotlaké, DN 20</t>
  </si>
  <si>
    <t>-1938852698</t>
  </si>
  <si>
    <t>734</t>
  </si>
  <si>
    <t>Armatury</t>
  </si>
  <si>
    <t>734100812R00</t>
  </si>
  <si>
    <t>Demontáž přírubových armatur se dvěma přírubami, přes 50 do DN 100</t>
  </si>
  <si>
    <t>734109000T00</t>
  </si>
  <si>
    <t>Kohout kulový navařovací DN20 / PN 16 bar, D+ M</t>
  </si>
  <si>
    <t>64251004</t>
  </si>
  <si>
    <t>734113000T00</t>
  </si>
  <si>
    <t>Kohout kulový navařovací DN50 / PN 16 bar, D+ M</t>
  </si>
  <si>
    <t>960T00</t>
  </si>
  <si>
    <t>Likvidace odpadu - kontejner vč. odvozu na skládku a uhrazení poplatku za uložení odpadu</t>
  </si>
  <si>
    <t>9630T00</t>
  </si>
  <si>
    <t>Třídění odpadu</t>
  </si>
  <si>
    <t>799</t>
  </si>
  <si>
    <t>Ostatní</t>
  </si>
  <si>
    <t>802T00</t>
  </si>
  <si>
    <t>PD skutečného provedení</t>
  </si>
  <si>
    <t>914T00</t>
  </si>
  <si>
    <t>Zkouška těsnosti vytápění</t>
  </si>
  <si>
    <t>930T00</t>
  </si>
  <si>
    <t>Vypuštění systému</t>
  </si>
  <si>
    <t>931T00</t>
  </si>
  <si>
    <t>Napuštění topného systému upravenou vodou</t>
  </si>
  <si>
    <t>96T00</t>
  </si>
  <si>
    <t>Sekání drážek, průrazů, hrubá výplň, zapravení průrazů, vrtání zdiva a stropů</t>
  </si>
  <si>
    <t>Poznámka k položce:_x000D_
Veškeré stavební přípomoci pro zhotovení zdravotechniky</t>
  </si>
  <si>
    <t>972T00</t>
  </si>
  <si>
    <t>Geodetické zaměření</t>
  </si>
  <si>
    <t>973T00</t>
  </si>
  <si>
    <t>Vytýčení ing.sítí</t>
  </si>
  <si>
    <t>999T00</t>
  </si>
  <si>
    <t>Nezměřitelné práce</t>
  </si>
  <si>
    <t>IO 12 - Přeložka a přípojka potrubní pošty</t>
  </si>
  <si>
    <t>D.2.12 - Přípojka potrubní pošty</t>
  </si>
  <si>
    <t>Celková cena díla zahrnuje montáž a dopravu na místo instalace (ev. vč. potřebných manipulačních prostředků, přípravků nebo pomocných lešení). Součástí dodávky je provedení zkoušek, revizí, komplexní uvedení do provozu, průvodní technické dokumentace jednotlivých zařízení a revize, návody k obsluze, individuální a komplexní vyzkoušení.  Pokud zařízení navazují na ostatní systémy stavby je součástí dodávky SW a HW příslušenství a zaintegrování systému do stavebního celku a oživení systému. V celkové ceně musí být zahrnut veškerý související potřebný materiál tak, aby každé zařízení (nebo komplex souvisejících zařízení) bylo funkční dle požadavků popsaných v technické zprávě, i když u daného dodavatele je potřebné dodání dalších, ve Výkazu výměr neuvedených, komponentů. Související stavební přípomoce jsou zpracovány v samostatných částech projektové dokumentace. Součástí dodávky je finální povrchová úprava všech prvků a dodání atestů, certifikátů, osvědčení dle legislativy platné v době uvádění díla do provozu. 					 Podrobný popis jednotlivých komponentů a požadavky na jejich funkčnost jsou uvedeny ve "Specifikaci minimálních požadovaných technických a funkčních standardů technologie / komponentů", která je součástí Technické zprávy. 						 Nedílnou doplňující součástí Soupisu prací je Technická zpráva a Výkresová část technologie.</t>
  </si>
  <si>
    <t>D.2.12.01 - STANICE</t>
  </si>
  <si>
    <t>D.2.12.02 - VÝHYBKY</t>
  </si>
  <si>
    <t>D.2.12.03 - NAPÁJENÍ</t>
  </si>
  <si>
    <t>D.2.12.04 - ODSTAVENÍ SYSTÉMU PP - EPS</t>
  </si>
  <si>
    <t>D.2.12.05 - CENTRÁLA</t>
  </si>
  <si>
    <t>D.2.12.06 - SYSTÉMOVÁ KABELÁŽ</t>
  </si>
  <si>
    <t>D.2.12.07 - JÍZDNÍ POTRUBÍ</t>
  </si>
  <si>
    <t>D.2.12.08 - POŽÁRNĚ - BEZPEČNOSTNÍ ŘEŠENÍ</t>
  </si>
  <si>
    <t>D.2.12.09 - PRŮBĚH REALIZACE, TESTOVÁNÍ A UVEDENÍ DO PROVOZU</t>
  </si>
  <si>
    <t xml:space="preserve">    1 - Zemní práce</t>
  </si>
  <si>
    <t xml:space="preserve">    5 - Komunikace pozemní</t>
  </si>
  <si>
    <t xml:space="preserve">    997 - Přesun sutě</t>
  </si>
  <si>
    <t>D.2.12.01</t>
  </si>
  <si>
    <t>STANICE</t>
  </si>
  <si>
    <t>Pol733</t>
  </si>
  <si>
    <t>Demontáž/montáž stávajícího koše, stožáru VO a úprava stávající stanice PP - stanice 21.41 Lékárna, stanice 21.02 obj. P3</t>
  </si>
  <si>
    <t>Pol734</t>
  </si>
  <si>
    <t>Sjezd se zásobníkem - zajištění jemného dojezdu přepravního pouzdra s integrovaným optickým čidlem, pro indikaci stavu obsazenosti sjezdu, plastový, včetně montáže</t>
  </si>
  <si>
    <t>Pol735</t>
  </si>
  <si>
    <t>Montážní a instalační materiál pro kotvení příslušenství sjezdů</t>
  </si>
  <si>
    <t>Pol736</t>
  </si>
  <si>
    <t>Zakončení odfuku ve venkovním prostředí - komplet zakončení na vzduchové potrubí DN110mm, včetně montáže</t>
  </si>
  <si>
    <t>D.2.12.02</t>
  </si>
  <si>
    <t>VÝHYBKY</t>
  </si>
  <si>
    <t>Pol737</t>
  </si>
  <si>
    <t>Přesun třícestné elektronické výhybky na novou pozici v kolektoru- systémová</t>
  </si>
  <si>
    <t>Pol738</t>
  </si>
  <si>
    <t>Třícestná elektronická výhybka - vzduchová</t>
  </si>
  <si>
    <t>Pol739</t>
  </si>
  <si>
    <t>Montážní a instalační materiál pro kotvení výhybek / konstrukce</t>
  </si>
  <si>
    <t>Pol740</t>
  </si>
  <si>
    <t>Značení komponentů</t>
  </si>
  <si>
    <t>D.2.12.03</t>
  </si>
  <si>
    <t>NAPÁJENÍ</t>
  </si>
  <si>
    <t>Pol741</t>
  </si>
  <si>
    <t>Napájecí zdroj - linkový, spínaný včetně řídicí elektroniky a aktivního chlazení</t>
  </si>
  <si>
    <t>Pol742</t>
  </si>
  <si>
    <t>Montážní a instalační materiál k uchycení komponentů</t>
  </si>
  <si>
    <t>D.2.12.04</t>
  </si>
  <si>
    <t>ODSTAVENÍ SYSTÉMU PP - EPS</t>
  </si>
  <si>
    <t>Pol743</t>
  </si>
  <si>
    <t>Systém automatického řízeného odstavení technologie</t>
  </si>
  <si>
    <t>Pol744</t>
  </si>
  <si>
    <t>SW vybavení systému PP pro napojení signálu EPS pro řízené odstavení systému PP</t>
  </si>
  <si>
    <t>D.2.12.05</t>
  </si>
  <si>
    <t>CENTRÁLA</t>
  </si>
  <si>
    <t>Pol745</t>
  </si>
  <si>
    <t>Rozšíření řídící centrály v P3 pro nové části (HW) pro speciální léčivé přípravky</t>
  </si>
  <si>
    <t>Pol746</t>
  </si>
  <si>
    <t>Rozšíření SW vybavení jednotlivých vizualizací, serveru a řídicího systému pro nové rozšířené části (Vizualizační a programovací SW, Vizualizační uživatelský SW, SW pro statistiky a vyhodnocování, Čipová RFID technologie, Řízení rizika, Funkce kalendář – plánování, Automatická údržba pouzder, Automatická údržba komponentů, Zasílání informací mailem, RFID manager , Řízení rychlosti přepravy, Kontrola dojezdu pouzder), včetně licence pro 4 uživatele</t>
  </si>
  <si>
    <t>Pol747</t>
  </si>
  <si>
    <t>Vizualizační pracoviště pro detailní monitoring provozu celé rozšířené části technologie a programování systému, včetně dotykového monitoru (HW + SW licence) - umístění v Lékárně, včetně 2ks mobilních servisních průmyslových dotykových zobrazovacích zařízení s velikostí displeje min. 10.1" s opěračním systémem WINDOWS 11 PRO</t>
  </si>
  <si>
    <t>Pol748</t>
  </si>
  <si>
    <t>Uživatelská WEB vizualizace pro možnost sledování provozu na mobilních zařízeních prostřednictvím WEB rozhraní (licence pro systém se speciálními léčivy)</t>
  </si>
  <si>
    <t>Pol749</t>
  </si>
  <si>
    <t>ON LINE záložní zdroj UPS, minimálně 1100 VA (centrála)</t>
  </si>
  <si>
    <t>Pol750</t>
  </si>
  <si>
    <t>Linkový řídicí SW pro novou linku včetně licence</t>
  </si>
  <si>
    <t>Pol751</t>
  </si>
  <si>
    <t>Napojovací kabel pro napojení jednotlivých linek k řídicímu systému</t>
  </si>
  <si>
    <t>Pol752</t>
  </si>
  <si>
    <t>Dmychadlo pro přepravu pouzder do celkové hmotnosti 3 kg (2,6 kW), včetně příslušenství, regulace výkonu dmychadla minimálně do 75 Hz</t>
  </si>
  <si>
    <t>Pol753</t>
  </si>
  <si>
    <t>Frekvenční řízení třífázového dmychadla 2,6 kW, včetně požadovaného příslušenství a nastavení</t>
  </si>
  <si>
    <t>Pol754</t>
  </si>
  <si>
    <t>Snímač provozu dmychadla včetně autorizovaného napojení - tlakový</t>
  </si>
  <si>
    <t>Pol755</t>
  </si>
  <si>
    <t>Vzduchová dioda v dimenzi 160 mm, průhledné provedení střední části pro kontrolu správné funkčnosti, včetně montážního materiálu</t>
  </si>
  <si>
    <t>Pol756</t>
  </si>
  <si>
    <t>Elektrorozvaděč - rozšíření stáv. rozvaděče v centrále P3, doplnění o novou linku, kabeláž</t>
  </si>
  <si>
    <t>Pol757</t>
  </si>
  <si>
    <t>Elektrorevize - kompletní</t>
  </si>
  <si>
    <t>Pol758</t>
  </si>
  <si>
    <t>Kabel k napojení ovládání rychlosti otáček dmychadel</t>
  </si>
  <si>
    <t>Pol759</t>
  </si>
  <si>
    <t>Kabel k napojení termokontaktů</t>
  </si>
  <si>
    <t>Pol760</t>
  </si>
  <si>
    <t>Kabel k napojení dmychadel</t>
  </si>
  <si>
    <t>Pol761</t>
  </si>
  <si>
    <t>Zemnící Cu vodič, 6mm2</t>
  </si>
  <si>
    <t>Pol762</t>
  </si>
  <si>
    <t>Montážní a instalační materiál k uchycení komponentů v centrále</t>
  </si>
  <si>
    <t>Pol763</t>
  </si>
  <si>
    <t>Vzduchový oblouk, 110 mm</t>
  </si>
  <si>
    <t>Pol764</t>
  </si>
  <si>
    <t>Vzduchové potrubí 110 mm</t>
  </si>
  <si>
    <t>Pol765</t>
  </si>
  <si>
    <t>Značení linek a komponentů PP</t>
  </si>
  <si>
    <t>D.2.12.06</t>
  </si>
  <si>
    <t>SYSTÉMOVÁ KABELÁŽ</t>
  </si>
  <si>
    <t>Pol766</t>
  </si>
  <si>
    <t>Systémový kabel pro napájení a přenos dat, stíněný</t>
  </si>
  <si>
    <t>Pol767</t>
  </si>
  <si>
    <t>Nasvorkování systémového kabelu v zemi pro přeložené potrubí</t>
  </si>
  <si>
    <t>Pol768</t>
  </si>
  <si>
    <t>Montážní a instalační materiál pro kotvení kabelů</t>
  </si>
  <si>
    <t>D.2.12.07</t>
  </si>
  <si>
    <t>JÍZDNÍ POTRUBÍ</t>
  </si>
  <si>
    <t>Pol769</t>
  </si>
  <si>
    <t>Jízdní potrubí plastové - vnější průměr 160 mm, tloušťka stěny 3.2 mm, včetně spojek, šedé</t>
  </si>
  <si>
    <t>Pol770</t>
  </si>
  <si>
    <t>Jízdní oblouky plastové - vnější průměr 160 mm, tloušťka stěny 3.2 mm, poloměr oblouku min. 800 mm, včetně spojek, šedé</t>
  </si>
  <si>
    <t>Pol771</t>
  </si>
  <si>
    <t>Jízdní oblouky plastové - vnější průměr 160 mm, tloušťka stěny 3.2 mm, poloměr oblouku min. 1200 mm, včetně spojek, šedé</t>
  </si>
  <si>
    <t>Pol772</t>
  </si>
  <si>
    <t>Jízdní potrubí plastové - vnější průměr 160 mm, tloušťka stěny 3.2 mm, včetně spojek, průhledné</t>
  </si>
  <si>
    <t>Pol773</t>
  </si>
  <si>
    <t>Jízdní oblouky plastové - vnější průměr 160 mm, tloušťka stěny 3.2 mm, poloměr oblouku min. 800 mm, včetně spojek, průhledné</t>
  </si>
  <si>
    <t>Pol774</t>
  </si>
  <si>
    <t>Chránící potrubí včetně souvisejícího příslušenství - prům. min. 250mm, kruhová tuhost min. SN12</t>
  </si>
  <si>
    <t>Pol775</t>
  </si>
  <si>
    <t>Chránící oblouky včetně souvisejícího příslušenství - prům. min. 250mm</t>
  </si>
  <si>
    <t>Pol776</t>
  </si>
  <si>
    <t>Vystřeďovací kroužky pro vystředění jízdního potrubí v chránícím potrubí</t>
  </si>
  <si>
    <t>Pol777</t>
  </si>
  <si>
    <t>Spojky potrubí pro chránicí potrubí prům. 250mm</t>
  </si>
  <si>
    <t>Pol778</t>
  </si>
  <si>
    <t>Kabelová chránička pro uložení kabelu (systémového/optického) do země/výkopu, průměr min. 40mm, typ HDPE</t>
  </si>
  <si>
    <t>Pol779</t>
  </si>
  <si>
    <t>Vzduchové oblouky 110 mm</t>
  </si>
  <si>
    <t>Pol780</t>
  </si>
  <si>
    <t>Funkční zkouška průjezdnosti a těsnosti tras jízdního potrubí</t>
  </si>
  <si>
    <t>Pol781</t>
  </si>
  <si>
    <t>Montážní a instalační materiál pro kotvení a montáž trasy potrubí (objímky, kabelové stahovací pásky, lepidlo, butyl-kaučuková páska, závitové tyče, mazadla, čističe, rozpouštědla)</t>
  </si>
  <si>
    <t>D.2.12.08</t>
  </si>
  <si>
    <t>POŽÁRNĚ - BEZPEČNOSTNÍ ŘEŠENÍ</t>
  </si>
  <si>
    <t>Pol782</t>
  </si>
  <si>
    <t>Protipožární manžety EI 120 - na DN 160mm</t>
  </si>
  <si>
    <t>Pol783</t>
  </si>
  <si>
    <t>Protipožární zajištění prostupu potrubí mezi požárními úseky (protipožární tmel, vata, nátěr, ID štítek)</t>
  </si>
  <si>
    <t>Pol784</t>
  </si>
  <si>
    <t>Protipožární zajištění prostupu kabelu mezi požárními úseky (protipožární tmel, vata, nátěr, ID štítek)</t>
  </si>
  <si>
    <t>Pol785</t>
  </si>
  <si>
    <t>Dokumentace protipožárních prostupů (soupis, označení, fotodokumentace)</t>
  </si>
  <si>
    <t>Pol786</t>
  </si>
  <si>
    <t>Montážní a instalační materiál pro kotvení protipožárního systému</t>
  </si>
  <si>
    <t>D.2.12.09</t>
  </si>
  <si>
    <t>PRŮBĚH REALIZACE, TESTOVÁNÍ A UVEDENÍ DO PROVOZU</t>
  </si>
  <si>
    <t>Pol787</t>
  </si>
  <si>
    <t>Parametrování a spuštění systému autorizovaným dodavatelem, naprogramování dle požadavků zákazníka</t>
  </si>
  <si>
    <t>Pol788</t>
  </si>
  <si>
    <t>Individuální zkoušky včetně provádění potřebných měření, zajištění atestů a revizí za účelem prokázání kvality a funkčnosti díla. Provádění a výsledek zkoušek bude zachycován v zápisech. O ukončení individuálních zkoušek bude sepsán závěrečný protokol s celkovým vyhodnocením celého díla.</t>
  </si>
  <si>
    <t>Pol789</t>
  </si>
  <si>
    <t>Autorizované školení obsluhy a údržby (včetně požadované dokumentace)</t>
  </si>
  <si>
    <t>Pol790</t>
  </si>
  <si>
    <t>Zařízení staveniště - náklady na bezpečné skladování materiálu, sociální zařízení pro techniky, pojištění po dobu realizace</t>
  </si>
  <si>
    <t>Pol791</t>
  </si>
  <si>
    <t>Manipulační technika - montážní plošiny, zvedací mechanizace pro ukládání potrubí do země, manipulační technika pro rozvoz materiálu v areálu nemocnice</t>
  </si>
  <si>
    <t>Pol792</t>
  </si>
  <si>
    <t>Ekologická likvidace a odvoz odpadů</t>
  </si>
  <si>
    <t>Pol793</t>
  </si>
  <si>
    <t>Projektová dokumentace skutečného stavu v tištěné i digitální podobě na CD</t>
  </si>
  <si>
    <t>paré</t>
  </si>
  <si>
    <t>113107523</t>
  </si>
  <si>
    <t>Odstranění podkladů nebo krytů při překopech inženýrských sítí s přemístěním hmot na skládku ve vzdálenosti do 3 m nebo s naložením na dopravní prostředek strojně plochy jednotlivě přes 15 m2 z kameniva hrubého drceného, o tl. vrstvy přes 200 do 300 mm</t>
  </si>
  <si>
    <t>1457484558</t>
  </si>
  <si>
    <t>https://podminky.urs.cz/item/CS_URS_2024_01/113107523</t>
  </si>
  <si>
    <t>k OV36</t>
  </si>
  <si>
    <t>47,5</t>
  </si>
  <si>
    <t>113107543</t>
  </si>
  <si>
    <t>Odstranění podkladů nebo krytů při překopech inženýrských sítí s přemístěním hmot na skládku ve vzdálenosti do 3 m nebo s naložením na dopravní prostředek strojně plochy jednotlivě přes 15 m2 živičných, o tl. vrstvy přes 100 do 150 mm</t>
  </si>
  <si>
    <t>1092463389</t>
  </si>
  <si>
    <t>https://podminky.urs.cz/item/CS_URS_2024_01/113107543</t>
  </si>
  <si>
    <t>113202111</t>
  </si>
  <si>
    <t>Vytrhání obrub s vybouráním lože, s přemístěním hmot na skládku na vzdálenost do 3 m nebo s naložením na dopravní prostředek z krajníků nebo obrubníků stojatých</t>
  </si>
  <si>
    <t>-1573122904</t>
  </si>
  <si>
    <t>https://podminky.urs.cz/item/CS_URS_2024_01/113202111</t>
  </si>
  <si>
    <t>viz OV36</t>
  </si>
  <si>
    <t>10,0</t>
  </si>
  <si>
    <t>121151124</t>
  </si>
  <si>
    <t>Sejmutí ornice strojně při souvislé ploše přes 500 m2, tl. vrstvy přes 200 do 250 mm</t>
  </si>
  <si>
    <t>2086056953</t>
  </si>
  <si>
    <t>https://podminky.urs.cz/item/CS_URS_2024_01/121151124</t>
  </si>
  <si>
    <t>Poznámka k položce:_x000D_
s přemístěním a ponecháním na pozemku pro konečné úpravy</t>
  </si>
  <si>
    <t>85,0</t>
  </si>
  <si>
    <t>132251254</t>
  </si>
  <si>
    <t>Hloubení nezapažených rýh šířky přes 800 do 2 000 mm strojně s urovnáním dna do předepsaného profilu a spádu v hornině třídy těžitelnosti I skupiny 3 přes 100 do 500 m3</t>
  </si>
  <si>
    <t>48554731</t>
  </si>
  <si>
    <t>https://podminky.urs.cz/item/CS_URS_2024_01/132251254</t>
  </si>
  <si>
    <t>pod komunikací</t>
  </si>
  <si>
    <t>1,4*1,25*38,0</t>
  </si>
  <si>
    <t>v terénu</t>
  </si>
  <si>
    <t>106,0-13,0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</si>
  <si>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</si>
  <si>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</si>
  <si>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1645047650</t>
  </si>
  <si>
    <t>https://podminky.urs.cz/item/CS_URS_2024_01/162351103</t>
  </si>
  <si>
    <t>na mezideponii a zpět pro zásyp</t>
  </si>
  <si>
    <t>OV36</t>
  </si>
  <si>
    <t>ornice</t>
  </si>
  <si>
    <t>13,0*2</t>
  </si>
  <si>
    <t>zemina</t>
  </si>
  <si>
    <t>159,5*2</t>
  </si>
  <si>
    <t>167151111</t>
  </si>
  <si>
    <t>Nakládání, skládání a překládání neulehlého výkopku nebo sypaniny strojně nakládání, množství přes 100 m3, z hornin třídy těžitelnosti I, skupiny 1 až 3</t>
  </si>
  <si>
    <t>-1994398026</t>
  </si>
  <si>
    <t>https://podminky.urs.cz/item/CS_URS_2024_01/167151111</t>
  </si>
  <si>
    <t>z mezidepomie pro zpětné zásypy zeminou a urovnání ornice</t>
  </si>
  <si>
    <t>13,0</t>
  </si>
  <si>
    <t>159,5</t>
  </si>
  <si>
    <t>171251201</t>
  </si>
  <si>
    <t>Uložení sypaniny na skládky nebo meziskládky bez hutnění s upravením uložené sypaniny do předepsaného tvaru</t>
  </si>
  <si>
    <t>402322267</t>
  </si>
  <si>
    <t>https://podminky.urs.cz/item/CS_URS_2024_01/171251201</t>
  </si>
  <si>
    <t>mezideponie OV36</t>
  </si>
  <si>
    <t>174151101</t>
  </si>
  <si>
    <t>Zásyp sypaninou z jakékoliv horniny strojně s uložením výkopku ve vrstvách se zhutněním jam, šachet, rýh nebo kolem objektů v těchto vykopávkách</t>
  </si>
  <si>
    <t>208197447</t>
  </si>
  <si>
    <t>https://podminky.urs.cz/item/CS_URS_2024_01/174151101</t>
  </si>
  <si>
    <t>viz výkopek</t>
  </si>
  <si>
    <t>181311104</t>
  </si>
  <si>
    <t>Rozprostření a urovnání ornice v rovině nebo ve svahu sklonu do 1:5 ručně při souvislé ploše, tl. vrstvy přes 200 do 250 mm</t>
  </si>
  <si>
    <t>-3363658</t>
  </si>
  <si>
    <t>https://podminky.urs.cz/item/CS_URS_2024_01/181311104</t>
  </si>
  <si>
    <t>181411131</t>
  </si>
  <si>
    <t>Založení trávníku na půdě předem připravené plochy do 1000 m2 výsevem včetně utažení parkového v rovině nebo na svahu do 1:5</t>
  </si>
  <si>
    <t>492316306</t>
  </si>
  <si>
    <t>https://podminky.urs.cz/item/CS_URS_2023_02/181411131</t>
  </si>
  <si>
    <t>00572410</t>
  </si>
  <si>
    <t>osivo směs travní parková</t>
  </si>
  <si>
    <t>597604623</t>
  </si>
  <si>
    <t>85*0,03</t>
  </si>
  <si>
    <t>Komunikace pozemní</t>
  </si>
  <si>
    <t>566901233</t>
  </si>
  <si>
    <t>Vyspravení podkladu po překopech inženýrských sítí plochy přes 15 m2 s rozprostřením a zhutněním štěrkodrtí tl. 200 mm</t>
  </si>
  <si>
    <t>857563512</t>
  </si>
  <si>
    <t>https://podminky.urs.cz/item/CS_URS_2024_01/566901233</t>
  </si>
  <si>
    <t>celý oddíl 5 k OV36</t>
  </si>
  <si>
    <t>566901272</t>
  </si>
  <si>
    <t>Vyspravení podkladu po překopech inženýrských sítí plochy přes 15 m2 s rozprostřením a zhutněním směsí zpevněnou cementem SC C 20/25 (PB I) tl. 150 mm</t>
  </si>
  <si>
    <t>-1945314274</t>
  </si>
  <si>
    <t>https://podminky.urs.cz/item/CS_URS_2024_01/566901272</t>
  </si>
  <si>
    <t>572331111</t>
  </si>
  <si>
    <t>Vyspravení krytu komunikací po překopech inženýrských sítí plochy přes 15 m2 živičnou směsí z kameniva těženého nebo ze štěrkopísku obaleného asfaltem po zhutnění tl. přes 20 do 50 mm</t>
  </si>
  <si>
    <t>1497135290</t>
  </si>
  <si>
    <t>https://podminky.urs.cz/item/CS_URS_2024_01/572331111</t>
  </si>
  <si>
    <t>572361112</t>
  </si>
  <si>
    <t>Vyspravení krytu komunikací po překopech inženýrských sítí plochy přes 15 m2 asfaltovou směsí aplikovanou za studena, po zhutnění tl. přes 40 do 60 mm</t>
  </si>
  <si>
    <t>-1341529406</t>
  </si>
  <si>
    <t>https://podminky.urs.cz/item/CS_URS_2024_01/572361112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</si>
  <si>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</si>
  <si>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</si>
  <si>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-526754191</t>
  </si>
  <si>
    <t>https://podminky.urs.cz/item/CS_URS_2024_01/916131213</t>
  </si>
  <si>
    <t>59217034</t>
  </si>
  <si>
    <t>obrubník silniční betonový 1000x150x300mm</t>
  </si>
  <si>
    <t>-496612748</t>
  </si>
  <si>
    <t>přesný typ dle původního</t>
  </si>
  <si>
    <t>10,0*1,1</t>
  </si>
  <si>
    <t>919735113</t>
  </si>
  <si>
    <t>Řezání stávajícího živičného krytu nebo podkladu hloubky přes 100 do 150 mm</t>
  </si>
  <si>
    <t>754005321</t>
  </si>
  <si>
    <t>https://podminky.urs.cz/item/CS_URS_2024_01/919735113</t>
  </si>
  <si>
    <t>38,0*2</t>
  </si>
  <si>
    <t>997</t>
  </si>
  <si>
    <t>Přesun sutě</t>
  </si>
  <si>
    <t>997221551</t>
  </si>
  <si>
    <t>Vodorovná doprava suti bez naložení, ale se složením a s hrubým urovnáním ze sypkých materiálů, na vzdálenost do 1 km</t>
  </si>
  <si>
    <t>763410927</t>
  </si>
  <si>
    <t>https://podminky.urs.cz/item/CS_URS_2024_01/997221551</t>
  </si>
  <si>
    <t>997221559</t>
  </si>
  <si>
    <t>Vodorovná doprava suti bez naložení, ale se složením a s hrubým urovnáním Příplatek k ceně za každý další započatý 1 km přes 1 km</t>
  </si>
  <si>
    <t>288945423</t>
  </si>
  <si>
    <t>https://podminky.urs.cz/item/CS_URS_2024_01/997221559</t>
  </si>
  <si>
    <t>37,96*19 'Přepočtené koeficientem množství</t>
  </si>
  <si>
    <t>997221615</t>
  </si>
  <si>
    <t>Poplatek za uložení stavebního odpadu na skládce (skládkovné) z prostého betonu zatříděného do Katalogu odpadů pod kódem 17 01 01</t>
  </si>
  <si>
    <t>-2034806080</t>
  </si>
  <si>
    <t>https://podminky.urs.cz/item/CS_URS_2024_01/997221615</t>
  </si>
  <si>
    <t>viz suť obrubníků</t>
  </si>
  <si>
    <t>2,05</t>
  </si>
  <si>
    <t>997221645</t>
  </si>
  <si>
    <t>Poplatek za uložení stavebního odpadu na skládce (skládkovné) asfaltového bez obsahu dehtu zatříděného do Katalogu odpadů pod kódem 17 03 02</t>
  </si>
  <si>
    <t>482582693</t>
  </si>
  <si>
    <t>https://podminky.urs.cz/item/CS_URS_2024_01/997221645</t>
  </si>
  <si>
    <t>viz suť asfaltu</t>
  </si>
  <si>
    <t>15,01</t>
  </si>
  <si>
    <t>997221655</t>
  </si>
  <si>
    <t>Poplatek za uložení stavebního odpadu na skládce (skládkovné) zeminy a kamení zatříděného do Katalogu odpadů pod kódem 17 05 04</t>
  </si>
  <si>
    <t>732187872</t>
  </si>
  <si>
    <t>https://podminky.urs.cz/item/CS_URS_2024_01/997221655</t>
  </si>
  <si>
    <t>37,96-2,05-15,01</t>
  </si>
  <si>
    <t>998225111</t>
  </si>
  <si>
    <t>Přesun hmot pro komunikace s krytem z kameniva, monolitickým betonovým nebo živičným dopravní vzdálenost do 200 m jakékoliv délky objektu</t>
  </si>
  <si>
    <t>-395958517</t>
  </si>
  <si>
    <t>https://podminky.urs.cz/item/CS_URS_2024_01/998225111</t>
  </si>
  <si>
    <t>VRN - Vedlejší rozpočtové náklady</t>
  </si>
  <si>
    <t>VON.1 - Vedlejší a ostatní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</si>
  <si>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</si>
  <si>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</si>
  <si>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</si>
  <si>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</si>
  <si>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</si>
  <si>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VRN9 - Ostatní náklady</t>
  </si>
  <si>
    <t>VRN1</t>
  </si>
  <si>
    <t>Průzkumné, geodetické a projektové práce</t>
  </si>
  <si>
    <t>012002000</t>
  </si>
  <si>
    <t>Geodetické práce</t>
  </si>
  <si>
    <t>1024</t>
  </si>
  <si>
    <t>1971035963</t>
  </si>
  <si>
    <t>https://podminky.urs.cz/item/CS_URS_2024_01/012002000</t>
  </si>
  <si>
    <t>Poznámka k položce:_x000D_
vytyčení stavby, vytyčení stávajících inženýrských sítí (ve vlastnictví FNOL i cizí sítě, geometrické zaměření zhotovené stavby)</t>
  </si>
  <si>
    <t>013244000</t>
  </si>
  <si>
    <t>Dokumentace pro provádění stavby</t>
  </si>
  <si>
    <t>1393033290</t>
  </si>
  <si>
    <t>https://podminky.urs.cz/item/CS_URS_2024_01/013244000</t>
  </si>
  <si>
    <t>výrobní a dílenská dokumentace, kladečské plány</t>
  </si>
  <si>
    <t>013254000</t>
  </si>
  <si>
    <t>Dokumentace skutečného provedení stavby</t>
  </si>
  <si>
    <t>-1973810307</t>
  </si>
  <si>
    <t>https://podminky.urs.cz/item/CS_URS_2024_01/013254000</t>
  </si>
  <si>
    <t>Poznámka k položce:_x000D_
stavební i profesní část, venkovní sítě a přípojky, komunikace a chodníky</t>
  </si>
  <si>
    <t>013274000</t>
  </si>
  <si>
    <t>Pasportizace objektu před započetím prací</t>
  </si>
  <si>
    <t>1112493381</t>
  </si>
  <si>
    <t>https://podminky.urs.cz/item/CS_URS_2024_01/013274000</t>
  </si>
  <si>
    <t>Poznámka k položce:_x000D_
Pasportizace území stavby a jejího okolí před zahájením výstavby, zajištění fotodokumentace stávajícího stavu, pasport stavbou dotčených stávajících budov a komunikací</t>
  </si>
  <si>
    <t>013294000</t>
  </si>
  <si>
    <t>Ostatní dokumentace</t>
  </si>
  <si>
    <t>-541645480</t>
  </si>
  <si>
    <t>https://podminky.urs.cz/item/CS_URS_2024_01/013294000</t>
  </si>
  <si>
    <t>Poznámka k položce:_x000D_
Vypracování projektu POV a harmonogramu výstavby</t>
  </si>
  <si>
    <t>-1482931660</t>
  </si>
  <si>
    <t>Poznámka k položce:_x000D_
Vypracování dokumentace zdolávání požáru (DZP) před uvedením technologického zařízení FVE do provozu</t>
  </si>
  <si>
    <t>VRN.R10</t>
  </si>
  <si>
    <t xml:space="preserve">BIM č.1 </t>
  </si>
  <si>
    <t>830130161</t>
  </si>
  <si>
    <t>Poznámka k položce:_x000D_
vypracování informačního modelu stavby dle zadání BEP definovaný dokumenty v příloze č. 10 SOD (BIM protokol, BEP, EIR)</t>
  </si>
  <si>
    <t>VRN.R11</t>
  </si>
  <si>
    <t>BIM č.2</t>
  </si>
  <si>
    <t>1708124354</t>
  </si>
  <si>
    <t>Poznámka k položce:_x000D_
předání informací pro správu a údržbu budovy v CAFM systému dle požadavků definovaných dokumenty v příloze č. 10 SOD (BIM protokol, EIR, BEP)</t>
  </si>
  <si>
    <t>VRN2</t>
  </si>
  <si>
    <t>Příprava staveniště</t>
  </si>
  <si>
    <t>VRN.R1</t>
  </si>
  <si>
    <t>Ochrana stávajících inženýrských sítí na staveništi a zajištění po dobu stavby nebo vlastní přeložky</t>
  </si>
  <si>
    <t>-1244405421</t>
  </si>
  <si>
    <t>VRN3</t>
  </si>
  <si>
    <t>Zařízení staveniště</t>
  </si>
  <si>
    <t>030001000</t>
  </si>
  <si>
    <t>oubor…</t>
  </si>
  <si>
    <t>1882532557</t>
  </si>
  <si>
    <t>https://podminky.urs.cz/item/CS_URS_2024_01/030001000</t>
  </si>
  <si>
    <t>Poznámka k položce:_x000D_
vybudování, provoz po celou dobu výstavby vč. zasedací místonosti pro konání kontrolních dnů,kompletní odstranění po ukončení výstavby, zřízení provizorní vnitro-staveništní komunikace, úpravy vjezdů na staveniště, umožnění provozu stávající budovy parkové údržby a součinnost při její demolici během výstavby</t>
  </si>
  <si>
    <t>m.j. standardní zařízení staveniště zahrnuje také:</t>
  </si>
  <si>
    <t xml:space="preserve">Dočasné staveništní oplocení </t>
  </si>
  <si>
    <t>Příprava plochy pro zařízení staveniště</t>
  </si>
  <si>
    <t>Zpevnění plochy</t>
  </si>
  <si>
    <t>"kompl" 1</t>
  </si>
  <si>
    <t>VRN.04</t>
  </si>
  <si>
    <t>Jeřáb</t>
  </si>
  <si>
    <t>1954397405</t>
  </si>
  <si>
    <t>Poznámka k položce:_x000D_
- zřízení místa a úprava podloží místa ustavení jeřábu, zpracování podkladů je schválení provozu jeřábu s ÚCL, kompletní montáž a následná demontáž jeřábu, provoz jeřábu po celou dobu výstavby_x000D_
Samotný přesun materiálů viz položky ASŘ+SKŘ</t>
  </si>
  <si>
    <t>VRN4</t>
  </si>
  <si>
    <t>Inženýrská činnost</t>
  </si>
  <si>
    <t>044002000</t>
  </si>
  <si>
    <t>-556449634</t>
  </si>
  <si>
    <t>https://podminky.urs.cz/item/CS_URS_2024_01/044002000</t>
  </si>
  <si>
    <t>Poznámka k položce:_x000D_
Zkoušky a revize - veškeré náklady zhotovitele související s prováděním zkoušek a revizí dle platné legislativy, SOD, projektové dokumentace nebo stanovisek DOSS, které jsou pro provedení díla nezbytné a které nejsou obsaženy v seznamu prací nebo v projektové dokumentaci</t>
  </si>
  <si>
    <t>045002000</t>
  </si>
  <si>
    <t>Kompletační a koordinační činnost</t>
  </si>
  <si>
    <t>785054752</t>
  </si>
  <si>
    <t>https://podminky.urs.cz/item/CS_URS_2024_01/045002000</t>
  </si>
  <si>
    <t>Poznámka k položce:_x000D_
zpracování provozních řádů obsluhy, návodů k použití, obeznámení a proškolení profesních techniků objednatele a zástupců uživatele (klinik) s jednotlivými dodanými technologiemi a zařízeními</t>
  </si>
  <si>
    <t>VRN.R7</t>
  </si>
  <si>
    <t xml:space="preserve">Stavební a funkční zkoušky </t>
  </si>
  <si>
    <t>-1238406943</t>
  </si>
  <si>
    <t>Poznámka k položce:_x000D_
kompletní měření umělého osvětlení, hluku stacionárních zdrojů a vyhodnocení expozice chemickými škodlivinami, rozbory vzorků vody vše dle stanoviska KHS (KHSOC/30487/2023/OC/EPID), provedení koordinační funkční zkouška PBZ včetně vypracování přehledové matice o provedení dílčích funkčních zkoušek</t>
  </si>
  <si>
    <t>VRN6</t>
  </si>
  <si>
    <t>Územní vlivy</t>
  </si>
  <si>
    <t>061002000</t>
  </si>
  <si>
    <t>Vliv klimatických podmínek</t>
  </si>
  <si>
    <t>1620973964</t>
  </si>
  <si>
    <t>https://podminky.urs.cz/item/CS_URS_2024_01/061002000</t>
  </si>
  <si>
    <t>Poznámka k položce:_x000D_
m.j. ochrana obnažených svahů proti dešťům a následným sesuvům, čerpání srážkové nebo podzemní vody včetně stočného</t>
  </si>
  <si>
    <t>dočasná ochrana konstrukcí a materiálu před nepřízní počasí</t>
  </si>
  <si>
    <t>VRN.R3</t>
  </si>
  <si>
    <t>Dočasná dopravní opatření</t>
  </si>
  <si>
    <t>332437905</t>
  </si>
  <si>
    <t>Poznámka k položce:_x000D_
 (svislé popř. vodorovné značení) stavbou omezených komunikací a chodníků, úklid znečištěných komunikací mechanizací stavby, protiprašná dočasná opatření</t>
  </si>
  <si>
    <t>VRN9</t>
  </si>
  <si>
    <t>Ostatní náklady</t>
  </si>
  <si>
    <t>091504000</t>
  </si>
  <si>
    <t>Náklady související s publikační činností</t>
  </si>
  <si>
    <t>-1975136579</t>
  </si>
  <si>
    <t>https://podminky.urs.cz/item/CS_URS_2024_01/091504000</t>
  </si>
  <si>
    <t>dotační tituly, štítky, vývěsky</t>
  </si>
  <si>
    <t>092103001</t>
  </si>
  <si>
    <t>Náklady na zkušební provoz</t>
  </si>
  <si>
    <t>627715741</t>
  </si>
  <si>
    <t>https://podminky.urs.cz/item/CS_URS_2024_01/092103001</t>
  </si>
  <si>
    <t>Poznámka k položce:_x000D_
provádění servisních úkonů, zásahů či úprav, účast a součinnost zhotovitele po celou dobu trvání zkušebního provozu do momentu předání díla k trvalému užívání a vydání kolaudačního souhlasu</t>
  </si>
  <si>
    <t>VRN.R2</t>
  </si>
  <si>
    <t>Uvedení stávajících ploch dotčených činností zhotovitele do původního stavu včetně případného zatravnění</t>
  </si>
  <si>
    <t>1117360300</t>
  </si>
  <si>
    <t>VRN.R5</t>
  </si>
  <si>
    <t>Bezpečnostní a hygienická opatření na staveništi</t>
  </si>
  <si>
    <t>-397306730</t>
  </si>
  <si>
    <t>Poznámka k položce:_x000D_
 i v souvislosti s omezením provozu sousedních budov bezprostředně sousedící se stavbou</t>
  </si>
  <si>
    <t>VRN.R6</t>
  </si>
  <si>
    <t>Účast zhotovitele</t>
  </si>
  <si>
    <t>-2070270674</t>
  </si>
  <si>
    <t>Poznámka k položce:_x000D_
na kontrolních dnech a prohlídkách, zkouškách, předání a převzetí díla nebo jeho částí, kolaudaci stavby včetně koordinační a kompletační činnosti podkladů celé stavby</t>
  </si>
  <si>
    <t>VRN.R8</t>
  </si>
  <si>
    <t>Blower door test</t>
  </si>
  <si>
    <t>1206510861</t>
  </si>
  <si>
    <t>VRN.R9</t>
  </si>
  <si>
    <t>Fotodokumentace</t>
  </si>
  <si>
    <t>282642932</t>
  </si>
  <si>
    <t>Poznámka k položce:_x000D_
celkového průběhu výstavby (měsíčně odesílána investorovi), včetně zajištění fotodokumentace veškerých konstrukcí, které budou v průběhu výstavby skryty nebo zakryty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</si>
  <si>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</si>
  <si>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</si>
  <si>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</si>
  <si>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</si>
  <si>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</si>
  <si>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</si>
  <si>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</si>
  <si>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</si>
  <si>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</si>
  <si>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</si>
  <si>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</si>
  <si>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</si>
  <si>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Stavební objekt inženýrský</t>
  </si>
  <si>
    <t>PRO</t>
  </si>
  <si>
    <t>Provozní soubor</t>
  </si>
  <si>
    <t>Vedlejší a ostatní náklady</t>
  </si>
  <si>
    <t>OST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</si>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</sst>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4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30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2" fillId="4" borderId="8" xfId="0" applyFont="1" applyFill="1" applyBorder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left"/>
    </xf>
    <xf numFmtId="0" fontId="42" fillId="0" borderId="1" xfId="0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71251201" TargetMode="External"/><Relationship Id="rId13" Type="http://schemas.openxmlformats.org/officeDocument/2006/relationships/hyperlink" Target="https://podminky.urs.cz/item/CS_URS_2024_01/566901272" TargetMode="External"/><Relationship Id="rId18" Type="http://schemas.openxmlformats.org/officeDocument/2006/relationships/hyperlink" Target="https://podminky.urs.cz/item/CS_URS_2024_01/997221551" TargetMode="External"/><Relationship Id="rId3" Type="http://schemas.openxmlformats.org/officeDocument/2006/relationships/hyperlink" Target="https://podminky.urs.cz/item/CS_URS_2024_01/113202111" TargetMode="External"/><Relationship Id="rId21" Type="http://schemas.openxmlformats.org/officeDocument/2006/relationships/hyperlink" Target="https://podminky.urs.cz/item/CS_URS_2024_01/997221645" TargetMode="External"/><Relationship Id="rId7" Type="http://schemas.openxmlformats.org/officeDocument/2006/relationships/hyperlink" Target="https://podminky.urs.cz/item/CS_URS_2024_01/167151111" TargetMode="External"/><Relationship Id="rId12" Type="http://schemas.openxmlformats.org/officeDocument/2006/relationships/hyperlink" Target="https://podminky.urs.cz/item/CS_URS_2024_01/566901233" TargetMode="External"/><Relationship Id="rId17" Type="http://schemas.openxmlformats.org/officeDocument/2006/relationships/hyperlink" Target="https://podminky.urs.cz/item/CS_URS_2024_01/919735113" TargetMode="External"/><Relationship Id="rId2" Type="http://schemas.openxmlformats.org/officeDocument/2006/relationships/hyperlink" Target="https://podminky.urs.cz/item/CS_URS_2024_01/113107543" TargetMode="External"/><Relationship Id="rId16" Type="http://schemas.openxmlformats.org/officeDocument/2006/relationships/hyperlink" Target="https://podminky.urs.cz/item/CS_URS_2024_01/916131213" TargetMode="External"/><Relationship Id="rId20" Type="http://schemas.openxmlformats.org/officeDocument/2006/relationships/hyperlink" Target="https://podminky.urs.cz/item/CS_URS_2024_01/997221615" TargetMode="External"/><Relationship Id="rId1" Type="http://schemas.openxmlformats.org/officeDocument/2006/relationships/hyperlink" Target="https://podminky.urs.cz/item/CS_URS_2024_01/113107523" TargetMode="External"/><Relationship Id="rId6" Type="http://schemas.openxmlformats.org/officeDocument/2006/relationships/hyperlink" Target="https://podminky.urs.cz/item/CS_URS_2024_01/162351103" TargetMode="External"/><Relationship Id="rId11" Type="http://schemas.openxmlformats.org/officeDocument/2006/relationships/hyperlink" Target="https://podminky.urs.cz/item/CS_URS_2023_02/181411131" TargetMode="External"/><Relationship Id="rId24" Type="http://schemas.openxmlformats.org/officeDocument/2006/relationships/drawing" Target="../drawings/drawing19.xml"/><Relationship Id="rId5" Type="http://schemas.openxmlformats.org/officeDocument/2006/relationships/hyperlink" Target="https://podminky.urs.cz/item/CS_URS_2024_01/132251254" TargetMode="External"/><Relationship Id="rId15" Type="http://schemas.openxmlformats.org/officeDocument/2006/relationships/hyperlink" Target="https://podminky.urs.cz/item/CS_URS_2024_01/572361112" TargetMode="External"/><Relationship Id="rId23" Type="http://schemas.openxmlformats.org/officeDocument/2006/relationships/hyperlink" Target="https://podminky.urs.cz/item/CS_URS_2024_01/998225111" TargetMode="External"/><Relationship Id="rId10" Type="http://schemas.openxmlformats.org/officeDocument/2006/relationships/hyperlink" Target="https://podminky.urs.cz/item/CS_URS_2024_01/181311104" TargetMode="External"/><Relationship Id="rId19" Type="http://schemas.openxmlformats.org/officeDocument/2006/relationships/hyperlink" Target="https://podminky.urs.cz/item/CS_URS_2024_01/997221559" TargetMode="External"/><Relationship Id="rId4" Type="http://schemas.openxmlformats.org/officeDocument/2006/relationships/hyperlink" Target="https://podminky.urs.cz/item/CS_URS_2024_01/121151124" TargetMode="External"/><Relationship Id="rId9" Type="http://schemas.openxmlformats.org/officeDocument/2006/relationships/hyperlink" Target="https://podminky.urs.cz/item/CS_URS_2024_01/174151101" TargetMode="External"/><Relationship Id="rId14" Type="http://schemas.openxmlformats.org/officeDocument/2006/relationships/hyperlink" Target="https://podminky.urs.cz/item/CS_URS_2024_01/572331111" TargetMode="External"/><Relationship Id="rId22" Type="http://schemas.openxmlformats.org/officeDocument/2006/relationships/hyperlink" Target="https://podminky.urs.cz/item/CS_URS_2024_01/99722165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274351122" TargetMode="External"/><Relationship Id="rId13" Type="http://schemas.openxmlformats.org/officeDocument/2006/relationships/hyperlink" Target="https://podminky.urs.cz/item/CS_URS_2024_01/279361821" TargetMode="External"/><Relationship Id="rId18" Type="http://schemas.openxmlformats.org/officeDocument/2006/relationships/hyperlink" Target="https://podminky.urs.cz/item/CS_URS_2024_01/380361006" TargetMode="External"/><Relationship Id="rId26" Type="http://schemas.openxmlformats.org/officeDocument/2006/relationships/hyperlink" Target="https://podminky.urs.cz/item/CS_URS_2024_01/916231213" TargetMode="External"/><Relationship Id="rId3" Type="http://schemas.openxmlformats.org/officeDocument/2006/relationships/hyperlink" Target="https://podminky.urs.cz/item/CS_URS_2024_01/273351121" TargetMode="External"/><Relationship Id="rId21" Type="http://schemas.openxmlformats.org/officeDocument/2006/relationships/hyperlink" Target="https://podminky.urs.cz/item/CS_URS_2024_01/430362021" TargetMode="External"/><Relationship Id="rId7" Type="http://schemas.openxmlformats.org/officeDocument/2006/relationships/hyperlink" Target="https://podminky.urs.cz/item/CS_URS_2024_01/274351121" TargetMode="External"/><Relationship Id="rId12" Type="http://schemas.openxmlformats.org/officeDocument/2006/relationships/hyperlink" Target="https://podminky.urs.cz/item/CS_URS_2024_01/311351911" TargetMode="External"/><Relationship Id="rId17" Type="http://schemas.openxmlformats.org/officeDocument/2006/relationships/hyperlink" Target="https://podminky.urs.cz/item/CS_URS_2024_01/380356232" TargetMode="External"/><Relationship Id="rId25" Type="http://schemas.openxmlformats.org/officeDocument/2006/relationships/hyperlink" Target="https://podminky.urs.cz/item/CS_URS_2024_01/434351142" TargetMode="External"/><Relationship Id="rId2" Type="http://schemas.openxmlformats.org/officeDocument/2006/relationships/hyperlink" Target="https://podminky.urs.cz/item/CS_URS_2024_01/273322611" TargetMode="External"/><Relationship Id="rId16" Type="http://schemas.openxmlformats.org/officeDocument/2006/relationships/hyperlink" Target="https://podminky.urs.cz/item/CS_URS_2024_01/380356231" TargetMode="External"/><Relationship Id="rId20" Type="http://schemas.openxmlformats.org/officeDocument/2006/relationships/hyperlink" Target="https://podminky.urs.cz/item/CS_URS_2024_01/430321616" TargetMode="External"/><Relationship Id="rId29" Type="http://schemas.openxmlformats.org/officeDocument/2006/relationships/hyperlink" Target="https://podminky.urs.cz/item/CS_URS_2024_01/998777101" TargetMode="External"/><Relationship Id="rId1" Type="http://schemas.openxmlformats.org/officeDocument/2006/relationships/hyperlink" Target="https://podminky.urs.cz/item/CS_URS_2024_01/213311113" TargetMode="External"/><Relationship Id="rId6" Type="http://schemas.openxmlformats.org/officeDocument/2006/relationships/hyperlink" Target="https://podminky.urs.cz/item/CS_URS_2024_01/274321611" TargetMode="External"/><Relationship Id="rId11" Type="http://schemas.openxmlformats.org/officeDocument/2006/relationships/hyperlink" Target="https://podminky.urs.cz/item/CS_URS_2024_01/279351122" TargetMode="External"/><Relationship Id="rId24" Type="http://schemas.openxmlformats.org/officeDocument/2006/relationships/hyperlink" Target="https://podminky.urs.cz/item/CS_URS_2024_01/434351141" TargetMode="External"/><Relationship Id="rId5" Type="http://schemas.openxmlformats.org/officeDocument/2006/relationships/hyperlink" Target="https://podminky.urs.cz/item/CS_URS_2024_01/274313511" TargetMode="External"/><Relationship Id="rId15" Type="http://schemas.openxmlformats.org/officeDocument/2006/relationships/hyperlink" Target="https://podminky.urs.cz/item/CS_URS_2024_01/380326342" TargetMode="External"/><Relationship Id="rId23" Type="http://schemas.openxmlformats.org/officeDocument/2006/relationships/hyperlink" Target="https://podminky.urs.cz/item/CS_URS_2024_01/431351122" TargetMode="External"/><Relationship Id="rId28" Type="http://schemas.openxmlformats.org/officeDocument/2006/relationships/hyperlink" Target="https://podminky.urs.cz/item/CS_URS_2024_01/777612209" TargetMode="External"/><Relationship Id="rId10" Type="http://schemas.openxmlformats.org/officeDocument/2006/relationships/hyperlink" Target="https://podminky.urs.cz/item/CS_URS_2024_01/279351121" TargetMode="External"/><Relationship Id="rId19" Type="http://schemas.openxmlformats.org/officeDocument/2006/relationships/hyperlink" Target="https://podminky.urs.cz/item/CS_URS_2024_01/953333121" TargetMode="External"/><Relationship Id="rId4" Type="http://schemas.openxmlformats.org/officeDocument/2006/relationships/hyperlink" Target="https://podminky.urs.cz/item/CS_URS_2024_01/273351122" TargetMode="External"/><Relationship Id="rId9" Type="http://schemas.openxmlformats.org/officeDocument/2006/relationships/hyperlink" Target="https://podminky.urs.cz/item/CS_URS_2024_01/279322512" TargetMode="External"/><Relationship Id="rId14" Type="http://schemas.openxmlformats.org/officeDocument/2006/relationships/hyperlink" Target="https://podminky.urs.cz/item/CS_URS_2024_01/631311122" TargetMode="External"/><Relationship Id="rId22" Type="http://schemas.openxmlformats.org/officeDocument/2006/relationships/hyperlink" Target="https://podminky.urs.cz/item/CS_URS_2024_01/431351121" TargetMode="External"/><Relationship Id="rId27" Type="http://schemas.openxmlformats.org/officeDocument/2006/relationships/hyperlink" Target="https://podminky.urs.cz/item/CS_URS_2024_01/998142251" TargetMode="External"/><Relationship Id="rId30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044002000" TargetMode="External"/><Relationship Id="rId13" Type="http://schemas.openxmlformats.org/officeDocument/2006/relationships/drawing" Target="../drawings/drawing20.xml"/><Relationship Id="rId3" Type="http://schemas.openxmlformats.org/officeDocument/2006/relationships/hyperlink" Target="https://podminky.urs.cz/item/CS_URS_2024_01/013254000" TargetMode="External"/><Relationship Id="rId7" Type="http://schemas.openxmlformats.org/officeDocument/2006/relationships/hyperlink" Target="https://podminky.urs.cz/item/CS_URS_2024_01/030001000" TargetMode="External"/><Relationship Id="rId12" Type="http://schemas.openxmlformats.org/officeDocument/2006/relationships/hyperlink" Target="https://podminky.urs.cz/item/CS_URS_2024_01/092103001" TargetMode="External"/><Relationship Id="rId2" Type="http://schemas.openxmlformats.org/officeDocument/2006/relationships/hyperlink" Target="https://podminky.urs.cz/item/CS_URS_2024_01/013244000" TargetMode="External"/><Relationship Id="rId1" Type="http://schemas.openxmlformats.org/officeDocument/2006/relationships/hyperlink" Target="https://podminky.urs.cz/item/CS_URS_2024_01/012002000" TargetMode="External"/><Relationship Id="rId6" Type="http://schemas.openxmlformats.org/officeDocument/2006/relationships/hyperlink" Target="https://podminky.urs.cz/item/CS_URS_2024_01/013294000" TargetMode="External"/><Relationship Id="rId11" Type="http://schemas.openxmlformats.org/officeDocument/2006/relationships/hyperlink" Target="https://podminky.urs.cz/item/CS_URS_2024_01/091504000" TargetMode="External"/><Relationship Id="rId5" Type="http://schemas.openxmlformats.org/officeDocument/2006/relationships/hyperlink" Target="https://podminky.urs.cz/item/CS_URS_2024_01/013294000" TargetMode="External"/><Relationship Id="rId10" Type="http://schemas.openxmlformats.org/officeDocument/2006/relationships/hyperlink" Target="https://podminky.urs.cz/item/CS_URS_2024_01/061002000" TargetMode="External"/><Relationship Id="rId4" Type="http://schemas.openxmlformats.org/officeDocument/2006/relationships/hyperlink" Target="https://podminky.urs.cz/item/CS_URS_2024_01/013274000" TargetMode="External"/><Relationship Id="rId9" Type="http://schemas.openxmlformats.org/officeDocument/2006/relationships/hyperlink" Target="https://podminky.urs.cz/item/CS_URS_2024_01/045002000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2/231112212" TargetMode="External"/><Relationship Id="rId18" Type="http://schemas.openxmlformats.org/officeDocument/2006/relationships/hyperlink" Target="https://podminky.urs.cz/item/CS_URS_2024_01/430321616" TargetMode="External"/><Relationship Id="rId26" Type="http://schemas.openxmlformats.org/officeDocument/2006/relationships/hyperlink" Target="https://podminky.urs.cz/item/CS_URS_2024_01/998014211" TargetMode="External"/><Relationship Id="rId39" Type="http://schemas.openxmlformats.org/officeDocument/2006/relationships/hyperlink" Target="https://podminky.urs.cz/item/CS_URS_2024_01/762341275" TargetMode="External"/><Relationship Id="rId21" Type="http://schemas.openxmlformats.org/officeDocument/2006/relationships/hyperlink" Target="https://podminky.urs.cz/item/CS_URS_2024_01/434311115" TargetMode="External"/><Relationship Id="rId34" Type="http://schemas.openxmlformats.org/officeDocument/2006/relationships/hyperlink" Target="https://podminky.urs.cz/item/CS_URS_2024_01/713111121" TargetMode="External"/><Relationship Id="rId42" Type="http://schemas.openxmlformats.org/officeDocument/2006/relationships/hyperlink" Target="https://podminky.urs.cz/item/CS_URS_2024_01/762795000" TargetMode="External"/><Relationship Id="rId47" Type="http://schemas.openxmlformats.org/officeDocument/2006/relationships/hyperlink" Target="https://podminky.urs.cz/item/CS_URS_2024_01/764212683" TargetMode="External"/><Relationship Id="rId50" Type="http://schemas.openxmlformats.org/officeDocument/2006/relationships/hyperlink" Target="https://podminky.urs.cz/item/CS_URS_2024_01/998766101" TargetMode="External"/><Relationship Id="rId55" Type="http://schemas.openxmlformats.org/officeDocument/2006/relationships/hyperlink" Target="https://podminky.urs.cz/item/CS_URS_2024_01/783317101" TargetMode="External"/><Relationship Id="rId7" Type="http://schemas.openxmlformats.org/officeDocument/2006/relationships/hyperlink" Target="https://podminky.urs.cz/item/CS_URS_2024_01/273362021" TargetMode="External"/><Relationship Id="rId2" Type="http://schemas.openxmlformats.org/officeDocument/2006/relationships/hyperlink" Target="https://podminky.urs.cz/item/CS_URS_2024_01/273322611" TargetMode="External"/><Relationship Id="rId16" Type="http://schemas.openxmlformats.org/officeDocument/2006/relationships/hyperlink" Target="https://podminky.urs.cz/item/CS_URS_2024_01/337171310" TargetMode="External"/><Relationship Id="rId29" Type="http://schemas.openxmlformats.org/officeDocument/2006/relationships/hyperlink" Target="https://podminky.urs.cz/item/CS_URS_2024_01/712363412" TargetMode="External"/><Relationship Id="rId11" Type="http://schemas.openxmlformats.org/officeDocument/2006/relationships/hyperlink" Target="https://podminky.urs.cz/item/CS_URS_2024_01/274361821" TargetMode="External"/><Relationship Id="rId24" Type="http://schemas.openxmlformats.org/officeDocument/2006/relationships/hyperlink" Target="https://podminky.urs.cz/item/CS_URS_2024_01/952901221" TargetMode="External"/><Relationship Id="rId32" Type="http://schemas.openxmlformats.org/officeDocument/2006/relationships/hyperlink" Target="https://podminky.urs.cz/item/CS_URS_2024_01/998712101" TargetMode="External"/><Relationship Id="rId37" Type="http://schemas.openxmlformats.org/officeDocument/2006/relationships/hyperlink" Target="https://podminky.urs.cz/item/CS_URS_2024_01/741110043" TargetMode="External"/><Relationship Id="rId40" Type="http://schemas.openxmlformats.org/officeDocument/2006/relationships/hyperlink" Target="https://podminky.urs.cz/item/CS_URS_2024_01/762395000" TargetMode="External"/><Relationship Id="rId45" Type="http://schemas.openxmlformats.org/officeDocument/2006/relationships/hyperlink" Target="https://podminky.urs.cz/item/CS_URS_2024_01/998763301" TargetMode="External"/><Relationship Id="rId53" Type="http://schemas.openxmlformats.org/officeDocument/2006/relationships/hyperlink" Target="https://podminky.urs.cz/item/CS_URS_2024_01/783301313" TargetMode="External"/><Relationship Id="rId58" Type="http://schemas.openxmlformats.org/officeDocument/2006/relationships/drawing" Target="../drawings/drawing3.xml"/><Relationship Id="rId5" Type="http://schemas.openxmlformats.org/officeDocument/2006/relationships/hyperlink" Target="https://podminky.urs.cz/item/CS_URS_2024_01/273351122" TargetMode="External"/><Relationship Id="rId19" Type="http://schemas.openxmlformats.org/officeDocument/2006/relationships/hyperlink" Target="https://podminky.urs.cz/item/CS_URS_2024_01/431351121" TargetMode="External"/><Relationship Id="rId4" Type="http://schemas.openxmlformats.org/officeDocument/2006/relationships/hyperlink" Target="https://podminky.urs.cz/item/CS_URS_2024_01/273351121" TargetMode="External"/><Relationship Id="rId9" Type="http://schemas.openxmlformats.org/officeDocument/2006/relationships/hyperlink" Target="https://podminky.urs.cz/item/CS_URS_2024_01/274351121" TargetMode="External"/><Relationship Id="rId14" Type="http://schemas.openxmlformats.org/officeDocument/2006/relationships/hyperlink" Target="https://podminky.urs.cz/item/CS_URS_2023_02/231611114" TargetMode="External"/><Relationship Id="rId22" Type="http://schemas.openxmlformats.org/officeDocument/2006/relationships/hyperlink" Target="https://podminky.urs.cz/item/CS_URS_2024_01/434351141" TargetMode="External"/><Relationship Id="rId27" Type="http://schemas.openxmlformats.org/officeDocument/2006/relationships/hyperlink" Target="https://podminky.urs.cz/item/CS_URS_2024_01/712363358" TargetMode="External"/><Relationship Id="rId30" Type="http://schemas.openxmlformats.org/officeDocument/2006/relationships/hyperlink" Target="https://podminky.urs.cz/item/CS_URS_2024_01/712363413" TargetMode="External"/><Relationship Id="rId35" Type="http://schemas.openxmlformats.org/officeDocument/2006/relationships/hyperlink" Target="https://podminky.urs.cz/item/CS_URS_2024_01/713132311" TargetMode="External"/><Relationship Id="rId43" Type="http://schemas.openxmlformats.org/officeDocument/2006/relationships/hyperlink" Target="https://podminky.urs.cz/item/CS_URS_2024_01/763221672" TargetMode="External"/><Relationship Id="rId48" Type="http://schemas.openxmlformats.org/officeDocument/2006/relationships/hyperlink" Target="https://podminky.urs.cz/item/CS_URS_2024_01/998764101" TargetMode="External"/><Relationship Id="rId56" Type="http://schemas.openxmlformats.org/officeDocument/2006/relationships/hyperlink" Target="https://podminky.urs.cz/item/CS_URS_2024_01/783943151" TargetMode="External"/><Relationship Id="rId8" Type="http://schemas.openxmlformats.org/officeDocument/2006/relationships/hyperlink" Target="https://podminky.urs.cz/item/CS_URS_2024_01/274321611" TargetMode="External"/><Relationship Id="rId51" Type="http://schemas.openxmlformats.org/officeDocument/2006/relationships/hyperlink" Target="https://podminky.urs.cz/item/CS_URS_2024_01/998766101" TargetMode="External"/><Relationship Id="rId3" Type="http://schemas.openxmlformats.org/officeDocument/2006/relationships/hyperlink" Target="https://podminky.urs.cz/item/CS_URS_2024_01/631319013" TargetMode="External"/><Relationship Id="rId12" Type="http://schemas.openxmlformats.org/officeDocument/2006/relationships/hyperlink" Target="https://podminky.urs.cz/item/CS_URS_2023_02/226112114" TargetMode="External"/><Relationship Id="rId17" Type="http://schemas.openxmlformats.org/officeDocument/2006/relationships/hyperlink" Target="https://podminky.urs.cz/item/CS_URS_2024_01/444171111" TargetMode="External"/><Relationship Id="rId25" Type="http://schemas.openxmlformats.org/officeDocument/2006/relationships/hyperlink" Target="https://podminky.urs.cz/item/CS_URS_2024_01/949101111" TargetMode="External"/><Relationship Id="rId33" Type="http://schemas.openxmlformats.org/officeDocument/2006/relationships/hyperlink" Target="https://podminky.urs.cz/item/CS_URS_2024_01/713131161" TargetMode="External"/><Relationship Id="rId38" Type="http://schemas.openxmlformats.org/officeDocument/2006/relationships/hyperlink" Target="https://podminky.urs.cz/item/CS_URS_2024_01/762085103" TargetMode="External"/><Relationship Id="rId46" Type="http://schemas.openxmlformats.org/officeDocument/2006/relationships/hyperlink" Target="https://podminky.urs.cz/item/CS_URS_2024_01/764212650" TargetMode="External"/><Relationship Id="rId20" Type="http://schemas.openxmlformats.org/officeDocument/2006/relationships/hyperlink" Target="https://podminky.urs.cz/item/CS_URS_2024_01/431351122" TargetMode="External"/><Relationship Id="rId41" Type="http://schemas.openxmlformats.org/officeDocument/2006/relationships/hyperlink" Target="https://podminky.urs.cz/item/CS_URS_2024_01/762713111" TargetMode="External"/><Relationship Id="rId54" Type="http://schemas.openxmlformats.org/officeDocument/2006/relationships/hyperlink" Target="https://podminky.urs.cz/item/CS_URS_2024_01/783314101" TargetMode="External"/><Relationship Id="rId1" Type="http://schemas.openxmlformats.org/officeDocument/2006/relationships/hyperlink" Target="https://podminky.urs.cz/item/CS_URS_2024_01/213311113" TargetMode="External"/><Relationship Id="rId6" Type="http://schemas.openxmlformats.org/officeDocument/2006/relationships/hyperlink" Target="https://podminky.urs.cz/item/CS_URS_2024_01/273361821" TargetMode="External"/><Relationship Id="rId15" Type="http://schemas.openxmlformats.org/officeDocument/2006/relationships/hyperlink" Target="https://podminky.urs.cz/item/CS_URS_2023_02/239111112" TargetMode="External"/><Relationship Id="rId23" Type="http://schemas.openxmlformats.org/officeDocument/2006/relationships/hyperlink" Target="https://podminky.urs.cz/item/CS_URS_2024_01/434351142" TargetMode="External"/><Relationship Id="rId28" Type="http://schemas.openxmlformats.org/officeDocument/2006/relationships/hyperlink" Target="https://podminky.urs.cz/item/CS_URS_2024_01/712363411" TargetMode="External"/><Relationship Id="rId36" Type="http://schemas.openxmlformats.org/officeDocument/2006/relationships/hyperlink" Target="https://podminky.urs.cz/item/CS_URS_2024_01/998713101" TargetMode="External"/><Relationship Id="rId49" Type="http://schemas.openxmlformats.org/officeDocument/2006/relationships/hyperlink" Target="https://podminky.urs.cz/item/CS_URS_2024_01/766411214" TargetMode="External"/><Relationship Id="rId57" Type="http://schemas.openxmlformats.org/officeDocument/2006/relationships/hyperlink" Target="https://podminky.urs.cz/item/CS_URS_2024_01/783947151" TargetMode="External"/><Relationship Id="rId10" Type="http://schemas.openxmlformats.org/officeDocument/2006/relationships/hyperlink" Target="https://podminky.urs.cz/item/CS_URS_2024_01/274351122" TargetMode="External"/><Relationship Id="rId31" Type="http://schemas.openxmlformats.org/officeDocument/2006/relationships/hyperlink" Target="https://podminky.urs.cz/item/CS_URS_2024_01/712391171" TargetMode="External"/><Relationship Id="rId44" Type="http://schemas.openxmlformats.org/officeDocument/2006/relationships/hyperlink" Target="https://podminky.urs.cz/item/CS_URS_2024_01/763231413" TargetMode="External"/><Relationship Id="rId52" Type="http://schemas.openxmlformats.org/officeDocument/2006/relationships/hyperlink" Target="https://podminky.urs.cz/item/CS_URS_2024_01/7831681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88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pans="1:74" s="1" customFormat="1" ht="36.950000000000003" customHeight="1">
      <c r="AR2" s="375"/>
      <c r="AS2" s="375"/>
      <c r="AT2" s="375"/>
      <c r="AU2" s="375"/>
      <c r="AV2" s="375"/>
      <c r="AW2" s="375"/>
      <c r="AX2" s="375"/>
      <c r="AY2" s="375"/>
      <c r="AZ2" s="375"/>
      <c r="BA2" s="375"/>
      <c r="BB2" s="375"/>
      <c r="BC2" s="375"/>
      <c r="BD2" s="375"/>
      <c r="BE2" s="375"/>
      <c r="BS2" s="20" t="s">
        <v>6</v>
      </c>
      <c r="BT2" s="20" t="s">
        <v>7</v>
      </c>
    </row>
    <row r="3" spans="1:74" s="1" customFormat="1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pans="1:74" s="1" customFormat="1" ht="24.95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pans="1:74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87" t="s">
        <v>14</v>
      </c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8"/>
      <c r="AO5" s="388"/>
      <c r="AP5" s="25"/>
      <c r="AQ5" s="25"/>
      <c r="AR5" s="23"/>
      <c r="BE5" s="384" t="s">
        <v>15</v>
      </c>
      <c r="BS5" s="20" t="s">
        <v>6</v>
      </c>
    </row>
    <row r="6" spans="1:74" s="1" customFormat="1" ht="36.950000000000003" customHeight="1">
      <c r="B6" s="24"/>
      <c r="C6" s="25"/>
      <c r="D6" s="31" t="s">
        <v>16</v>
      </c>
      <c r="E6" s="25"/>
      <c r="F6" s="25"/>
      <c r="G6" s="25"/>
      <c r="H6" s="25"/>
      <c r="I6" s="25"/>
      <c r="J6" s="25"/>
      <c r="K6" s="389" t="s">
        <v>17</v>
      </c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88"/>
      <c r="AJ6" s="388"/>
      <c r="AK6" s="388"/>
      <c r="AL6" s="388"/>
      <c r="AM6" s="388"/>
      <c r="AN6" s="388"/>
      <c r="AO6" s="388"/>
      <c r="AP6" s="25"/>
      <c r="AQ6" s="25"/>
      <c r="AR6" s="23"/>
      <c r="BE6" s="385"/>
      <c r="BS6" s="20" t="s">
        <v>6</v>
      </c>
    </row>
    <row r="7" spans="1:74" s="1" customFormat="1" ht="12" customHeight="1">
      <c r="B7" s="24"/>
      <c r="C7" s="25"/>
      <c r="D7" s="32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2" t="s">
        <v>20</v>
      </c>
      <c r="AL7" s="25"/>
      <c r="AM7" s="25"/>
      <c r="AN7" s="30" t="s">
        <v>21</v>
      </c>
      <c r="AO7" s="25"/>
      <c r="AP7" s="25"/>
      <c r="AQ7" s="25"/>
      <c r="AR7" s="23"/>
      <c r="BE7" s="385"/>
      <c r="BS7" s="20" t="s">
        <v>6</v>
      </c>
    </row>
    <row r="8" spans="1:74" s="1" customFormat="1" ht="12" customHeight="1">
      <c r="B8" s="24"/>
      <c r="C8" s="25"/>
      <c r="D8" s="32" t="s">
        <v>22</v>
      </c>
      <c r="E8" s="25"/>
      <c r="F8" s="25"/>
      <c r="G8" s="25"/>
      <c r="H8" s="25"/>
      <c r="I8" s="25"/>
      <c r="J8" s="25"/>
      <c r="K8" s="30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2" t="s">
        <v>24</v>
      </c>
      <c r="AL8" s="25"/>
      <c r="AM8" s="25"/>
      <c r="AN8" s="33" t="s">
        <v>25</v>
      </c>
      <c r="AO8" s="25"/>
      <c r="AP8" s="25"/>
      <c r="AQ8" s="25"/>
      <c r="AR8" s="23"/>
      <c r="BE8" s="385"/>
      <c r="BS8" s="20" t="s">
        <v>6</v>
      </c>
    </row>
    <row r="9" spans="1:74" s="1" customFormat="1" ht="14.45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85"/>
      <c r="BS9" s="20" t="s">
        <v>6</v>
      </c>
    </row>
    <row r="10" spans="1:74" s="1" customFormat="1" ht="12" customHeight="1">
      <c r="B10" s="24"/>
      <c r="C10" s="25"/>
      <c r="D10" s="32" t="s">
        <v>26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2" t="s">
        <v>27</v>
      </c>
      <c r="AL10" s="25"/>
      <c r="AM10" s="25"/>
      <c r="AN10" s="30" t="s">
        <v>21</v>
      </c>
      <c r="AO10" s="25"/>
      <c r="AP10" s="25"/>
      <c r="AQ10" s="25"/>
      <c r="AR10" s="23"/>
      <c r="BE10" s="385"/>
      <c r="BS10" s="20" t="s">
        <v>6</v>
      </c>
    </row>
    <row r="11" spans="1:74" s="1" customFormat="1" ht="18.399999999999999" customHeight="1">
      <c r="B11" s="24"/>
      <c r="C11" s="25"/>
      <c r="D11" s="25"/>
      <c r="E11" s="30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2" t="s">
        <v>29</v>
      </c>
      <c r="AL11" s="25"/>
      <c r="AM11" s="25"/>
      <c r="AN11" s="30" t="s">
        <v>21</v>
      </c>
      <c r="AO11" s="25"/>
      <c r="AP11" s="25"/>
      <c r="AQ11" s="25"/>
      <c r="AR11" s="23"/>
      <c r="BE11" s="385"/>
      <c r="BS11" s="20" t="s">
        <v>6</v>
      </c>
    </row>
    <row r="12" spans="1:74" s="1" customFormat="1" ht="6.95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85"/>
      <c r="BS12" s="20" t="s">
        <v>6</v>
      </c>
    </row>
    <row r="13" spans="1:74" s="1" customFormat="1" ht="12" customHeight="1">
      <c r="B13" s="24"/>
      <c r="C13" s="25"/>
      <c r="D13" s="32" t="s">
        <v>30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2" t="s">
        <v>27</v>
      </c>
      <c r="AL13" s="25"/>
      <c r="AM13" s="25"/>
      <c r="AN13" s="34" t="s">
        <v>31</v>
      </c>
      <c r="AO13" s="25"/>
      <c r="AP13" s="25"/>
      <c r="AQ13" s="25"/>
      <c r="AR13" s="23"/>
      <c r="BE13" s="385"/>
      <c r="BS13" s="20" t="s">
        <v>6</v>
      </c>
    </row>
    <row r="14" spans="1:74" ht="12.75">
      <c r="B14" s="24"/>
      <c r="C14" s="25"/>
      <c r="D14" s="25"/>
      <c r="E14" s="390" t="s">
        <v>31</v>
      </c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2" t="s">
        <v>29</v>
      </c>
      <c r="AL14" s="25"/>
      <c r="AM14" s="25"/>
      <c r="AN14" s="34" t="s">
        <v>31</v>
      </c>
      <c r="AO14" s="25"/>
      <c r="AP14" s="25"/>
      <c r="AQ14" s="25"/>
      <c r="AR14" s="23"/>
      <c r="BE14" s="385"/>
      <c r="BS14" s="20" t="s">
        <v>6</v>
      </c>
    </row>
    <row r="15" spans="1:74" s="1" customFormat="1" ht="6.95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85"/>
      <c r="BS15" s="20" t="s">
        <v>4</v>
      </c>
    </row>
    <row r="16" spans="1:74" s="1" customFormat="1" ht="12" customHeight="1">
      <c r="B16" s="24"/>
      <c r="C16" s="25"/>
      <c r="D16" s="32" t="s">
        <v>32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2" t="s">
        <v>27</v>
      </c>
      <c r="AL16" s="25"/>
      <c r="AM16" s="25"/>
      <c r="AN16" s="30" t="s">
        <v>21</v>
      </c>
      <c r="AO16" s="25"/>
      <c r="AP16" s="25"/>
      <c r="AQ16" s="25"/>
      <c r="AR16" s="23"/>
      <c r="BE16" s="385"/>
      <c r="BS16" s="20" t="s">
        <v>4</v>
      </c>
    </row>
    <row r="17" spans="1:71" s="1" customFormat="1" ht="18.399999999999999" customHeight="1">
      <c r="B17" s="24"/>
      <c r="C17" s="25"/>
      <c r="D17" s="25"/>
      <c r="E17" s="30" t="s">
        <v>33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2" t="s">
        <v>29</v>
      </c>
      <c r="AL17" s="25"/>
      <c r="AM17" s="25"/>
      <c r="AN17" s="30" t="s">
        <v>21</v>
      </c>
      <c r="AO17" s="25"/>
      <c r="AP17" s="25"/>
      <c r="AQ17" s="25"/>
      <c r="AR17" s="23"/>
      <c r="BE17" s="385"/>
      <c r="BS17" s="20" t="s">
        <v>34</v>
      </c>
    </row>
    <row r="18" spans="1:71" s="1" customFormat="1" ht="6.95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85"/>
      <c r="BS18" s="20" t="s">
        <v>6</v>
      </c>
    </row>
    <row r="19" spans="1:71" s="1" customFormat="1" ht="12" customHeight="1">
      <c r="B19" s="24"/>
      <c r="C19" s="25"/>
      <c r="D19" s="32" t="s">
        <v>35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2" t="s">
        <v>27</v>
      </c>
      <c r="AL19" s="25"/>
      <c r="AM19" s="25"/>
      <c r="AN19" s="30" t="s">
        <v>21</v>
      </c>
      <c r="AO19" s="25"/>
      <c r="AP19" s="25"/>
      <c r="AQ19" s="25"/>
      <c r="AR19" s="23"/>
      <c r="BE19" s="385"/>
      <c r="BS19" s="20" t="s">
        <v>6</v>
      </c>
    </row>
    <row r="20" spans="1:71" s="1" customFormat="1" ht="18.399999999999999" customHeight="1">
      <c r="B20" s="24"/>
      <c r="C20" s="25"/>
      <c r="D20" s="25"/>
      <c r="E20" s="30" t="s">
        <v>36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2" t="s">
        <v>29</v>
      </c>
      <c r="AL20" s="25"/>
      <c r="AM20" s="25"/>
      <c r="AN20" s="30" t="s">
        <v>21</v>
      </c>
      <c r="AO20" s="25"/>
      <c r="AP20" s="25"/>
      <c r="AQ20" s="25"/>
      <c r="AR20" s="23"/>
      <c r="BE20" s="385"/>
      <c r="BS20" s="20" t="s">
        <v>4</v>
      </c>
    </row>
    <row r="21" spans="1:71" s="1" customFormat="1" ht="6.95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85"/>
    </row>
    <row r="22" spans="1:71" s="1" customFormat="1" ht="12" customHeight="1">
      <c r="B22" s="24"/>
      <c r="C22" s="25"/>
      <c r="D22" s="32" t="s">
        <v>37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85"/>
    </row>
    <row r="23" spans="1:71" s="1" customFormat="1" ht="359.25" customHeight="1">
      <c r="B23" s="24"/>
      <c r="C23" s="25"/>
      <c r="D23" s="25"/>
      <c r="E23" s="392" t="s">
        <v>38</v>
      </c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2"/>
      <c r="AN23" s="392"/>
      <c r="AO23" s="25"/>
      <c r="AP23" s="25"/>
      <c r="AQ23" s="25"/>
      <c r="AR23" s="23"/>
      <c r="BE23" s="385"/>
    </row>
    <row r="24" spans="1:71" s="1" customFormat="1" ht="6.95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85"/>
    </row>
    <row r="25" spans="1:71" s="1" customFormat="1" ht="6.95" customHeight="1">
      <c r="B25" s="24"/>
      <c r="C25" s="2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5"/>
      <c r="AQ25" s="25"/>
      <c r="AR25" s="23"/>
      <c r="BE25" s="385"/>
    </row>
    <row r="26" spans="1:71" s="2" customFormat="1" ht="25.9" customHeight="1">
      <c r="A26" s="37"/>
      <c r="B26" s="38"/>
      <c r="C26" s="39"/>
      <c r="D26" s="40" t="s">
        <v>39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393">
        <f>ROUND(AG54,2)</f>
        <v>0</v>
      </c>
      <c r="AL26" s="394"/>
      <c r="AM26" s="394"/>
      <c r="AN26" s="394"/>
      <c r="AO26" s="394"/>
      <c r="AP26" s="39"/>
      <c r="AQ26" s="39"/>
      <c r="AR26" s="42"/>
      <c r="BE26" s="385"/>
    </row>
    <row r="27" spans="1:71" s="2" customFormat="1" ht="6.95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2"/>
      <c r="BE27" s="385"/>
    </row>
    <row r="28" spans="1:71" s="2" customFormat="1" ht="12.7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5" t="s">
        <v>40</v>
      </c>
      <c r="M28" s="395"/>
      <c r="N28" s="395"/>
      <c r="O28" s="395"/>
      <c r="P28" s="395"/>
      <c r="Q28" s="39"/>
      <c r="R28" s="39"/>
      <c r="S28" s="39"/>
      <c r="T28" s="39"/>
      <c r="U28" s="39"/>
      <c r="V28" s="39"/>
      <c r="W28" s="395" t="s">
        <v>41</v>
      </c>
      <c r="X28" s="395"/>
      <c r="Y28" s="395"/>
      <c r="Z28" s="395"/>
      <c r="AA28" s="395"/>
      <c r="AB28" s="395"/>
      <c r="AC28" s="395"/>
      <c r="AD28" s="395"/>
      <c r="AE28" s="395"/>
      <c r="AF28" s="39"/>
      <c r="AG28" s="39"/>
      <c r="AH28" s="39"/>
      <c r="AI28" s="39"/>
      <c r="AJ28" s="39"/>
      <c r="AK28" s="395" t="s">
        <v>42</v>
      </c>
      <c r="AL28" s="395"/>
      <c r="AM28" s="395"/>
      <c r="AN28" s="395"/>
      <c r="AO28" s="395"/>
      <c r="AP28" s="39"/>
      <c r="AQ28" s="39"/>
      <c r="AR28" s="42"/>
      <c r="BE28" s="385"/>
    </row>
    <row r="29" spans="1:71" s="3" customFormat="1" ht="14.45" customHeight="1">
      <c r="B29" s="43"/>
      <c r="C29" s="44"/>
      <c r="D29" s="32" t="s">
        <v>43</v>
      </c>
      <c r="E29" s="44"/>
      <c r="F29" s="32" t="s">
        <v>44</v>
      </c>
      <c r="G29" s="44"/>
      <c r="H29" s="44"/>
      <c r="I29" s="44"/>
      <c r="J29" s="44"/>
      <c r="K29" s="44"/>
      <c r="L29" s="368">
        <v>0.21</v>
      </c>
      <c r="M29" s="369"/>
      <c r="N29" s="369"/>
      <c r="O29" s="369"/>
      <c r="P29" s="369"/>
      <c r="Q29" s="44"/>
      <c r="R29" s="44"/>
      <c r="S29" s="44"/>
      <c r="T29" s="44"/>
      <c r="U29" s="44"/>
      <c r="V29" s="44"/>
      <c r="W29" s="370">
        <f>ROUND(AZ54, 2)</f>
        <v>0</v>
      </c>
      <c r="X29" s="369"/>
      <c r="Y29" s="369"/>
      <c r="Z29" s="369"/>
      <c r="AA29" s="369"/>
      <c r="AB29" s="369"/>
      <c r="AC29" s="369"/>
      <c r="AD29" s="369"/>
      <c r="AE29" s="369"/>
      <c r="AF29" s="44"/>
      <c r="AG29" s="44"/>
      <c r="AH29" s="44"/>
      <c r="AI29" s="44"/>
      <c r="AJ29" s="44"/>
      <c r="AK29" s="370">
        <f>ROUND(AV54, 2)</f>
        <v>0</v>
      </c>
      <c r="AL29" s="369"/>
      <c r="AM29" s="369"/>
      <c r="AN29" s="369"/>
      <c r="AO29" s="369"/>
      <c r="AP29" s="44"/>
      <c r="AQ29" s="44"/>
      <c r="AR29" s="45"/>
      <c r="BE29" s="386"/>
    </row>
    <row r="30" spans="1:71" s="3" customFormat="1" ht="14.45" customHeight="1">
      <c r="B30" s="43"/>
      <c r="C30" s="44"/>
      <c r="D30" s="44"/>
      <c r="E30" s="44"/>
      <c r="F30" s="32" t="s">
        <v>45</v>
      </c>
      <c r="G30" s="44"/>
      <c r="H30" s="44"/>
      <c r="I30" s="44"/>
      <c r="J30" s="44"/>
      <c r="K30" s="44"/>
      <c r="L30" s="368">
        <v>0.12</v>
      </c>
      <c r="M30" s="369"/>
      <c r="N30" s="369"/>
      <c r="O30" s="369"/>
      <c r="P30" s="369"/>
      <c r="Q30" s="44"/>
      <c r="R30" s="44"/>
      <c r="S30" s="44"/>
      <c r="T30" s="44"/>
      <c r="U30" s="44"/>
      <c r="V30" s="44"/>
      <c r="W30" s="370">
        <f>ROUND(BA54, 2)</f>
        <v>0</v>
      </c>
      <c r="X30" s="369"/>
      <c r="Y30" s="369"/>
      <c r="Z30" s="369"/>
      <c r="AA30" s="369"/>
      <c r="AB30" s="369"/>
      <c r="AC30" s="369"/>
      <c r="AD30" s="369"/>
      <c r="AE30" s="369"/>
      <c r="AF30" s="44"/>
      <c r="AG30" s="44"/>
      <c r="AH30" s="44"/>
      <c r="AI30" s="44"/>
      <c r="AJ30" s="44"/>
      <c r="AK30" s="370">
        <f>ROUND(AW54, 2)</f>
        <v>0</v>
      </c>
      <c r="AL30" s="369"/>
      <c r="AM30" s="369"/>
      <c r="AN30" s="369"/>
      <c r="AO30" s="369"/>
      <c r="AP30" s="44"/>
      <c r="AQ30" s="44"/>
      <c r="AR30" s="45"/>
      <c r="BE30" s="386"/>
    </row>
    <row r="31" spans="1:71" s="3" customFormat="1" ht="14.45" hidden="1" customHeight="1">
      <c r="B31" s="43"/>
      <c r="C31" s="44"/>
      <c r="D31" s="44"/>
      <c r="E31" s="44"/>
      <c r="F31" s="32" t="s">
        <v>46</v>
      </c>
      <c r="G31" s="44"/>
      <c r="H31" s="44"/>
      <c r="I31" s="44"/>
      <c r="J31" s="44"/>
      <c r="K31" s="44"/>
      <c r="L31" s="368">
        <v>0.21</v>
      </c>
      <c r="M31" s="369"/>
      <c r="N31" s="369"/>
      <c r="O31" s="369"/>
      <c r="P31" s="369"/>
      <c r="Q31" s="44"/>
      <c r="R31" s="44"/>
      <c r="S31" s="44"/>
      <c r="T31" s="44"/>
      <c r="U31" s="44"/>
      <c r="V31" s="44"/>
      <c r="W31" s="370">
        <f>ROUND(BB54, 2)</f>
        <v>0</v>
      </c>
      <c r="X31" s="369"/>
      <c r="Y31" s="369"/>
      <c r="Z31" s="369"/>
      <c r="AA31" s="369"/>
      <c r="AB31" s="369"/>
      <c r="AC31" s="369"/>
      <c r="AD31" s="369"/>
      <c r="AE31" s="369"/>
      <c r="AF31" s="44"/>
      <c r="AG31" s="44"/>
      <c r="AH31" s="44"/>
      <c r="AI31" s="44"/>
      <c r="AJ31" s="44"/>
      <c r="AK31" s="370">
        <v>0</v>
      </c>
      <c r="AL31" s="369"/>
      <c r="AM31" s="369"/>
      <c r="AN31" s="369"/>
      <c r="AO31" s="369"/>
      <c r="AP31" s="44"/>
      <c r="AQ31" s="44"/>
      <c r="AR31" s="45"/>
      <c r="BE31" s="386"/>
    </row>
    <row r="32" spans="1:71" s="3" customFormat="1" ht="14.45" hidden="1" customHeight="1">
      <c r="B32" s="43"/>
      <c r="C32" s="44"/>
      <c r="D32" s="44"/>
      <c r="E32" s="44"/>
      <c r="F32" s="32" t="s">
        <v>47</v>
      </c>
      <c r="G32" s="44"/>
      <c r="H32" s="44"/>
      <c r="I32" s="44"/>
      <c r="J32" s="44"/>
      <c r="K32" s="44"/>
      <c r="L32" s="368">
        <v>0.12</v>
      </c>
      <c r="M32" s="369"/>
      <c r="N32" s="369"/>
      <c r="O32" s="369"/>
      <c r="P32" s="369"/>
      <c r="Q32" s="44"/>
      <c r="R32" s="44"/>
      <c r="S32" s="44"/>
      <c r="T32" s="44"/>
      <c r="U32" s="44"/>
      <c r="V32" s="44"/>
      <c r="W32" s="370">
        <f>ROUND(BC54, 2)</f>
        <v>0</v>
      </c>
      <c r="X32" s="369"/>
      <c r="Y32" s="369"/>
      <c r="Z32" s="369"/>
      <c r="AA32" s="369"/>
      <c r="AB32" s="369"/>
      <c r="AC32" s="369"/>
      <c r="AD32" s="369"/>
      <c r="AE32" s="369"/>
      <c r="AF32" s="44"/>
      <c r="AG32" s="44"/>
      <c r="AH32" s="44"/>
      <c r="AI32" s="44"/>
      <c r="AJ32" s="44"/>
      <c r="AK32" s="370">
        <v>0</v>
      </c>
      <c r="AL32" s="369"/>
      <c r="AM32" s="369"/>
      <c r="AN32" s="369"/>
      <c r="AO32" s="369"/>
      <c r="AP32" s="44"/>
      <c r="AQ32" s="44"/>
      <c r="AR32" s="45"/>
      <c r="BE32" s="386"/>
    </row>
    <row r="33" spans="1:57" s="3" customFormat="1" ht="14.45" hidden="1" customHeight="1">
      <c r="B33" s="43"/>
      <c r="C33" s="44"/>
      <c r="D33" s="44"/>
      <c r="E33" s="44"/>
      <c r="F33" s="32" t="s">
        <v>48</v>
      </c>
      <c r="G33" s="44"/>
      <c r="H33" s="44"/>
      <c r="I33" s="44"/>
      <c r="J33" s="44"/>
      <c r="K33" s="44"/>
      <c r="L33" s="368">
        <v>0</v>
      </c>
      <c r="M33" s="369"/>
      <c r="N33" s="369"/>
      <c r="O33" s="369"/>
      <c r="P33" s="369"/>
      <c r="Q33" s="44"/>
      <c r="R33" s="44"/>
      <c r="S33" s="44"/>
      <c r="T33" s="44"/>
      <c r="U33" s="44"/>
      <c r="V33" s="44"/>
      <c r="W33" s="370">
        <f>ROUND(BD54, 2)</f>
        <v>0</v>
      </c>
      <c r="X33" s="369"/>
      <c r="Y33" s="369"/>
      <c r="Z33" s="369"/>
      <c r="AA33" s="369"/>
      <c r="AB33" s="369"/>
      <c r="AC33" s="369"/>
      <c r="AD33" s="369"/>
      <c r="AE33" s="369"/>
      <c r="AF33" s="44"/>
      <c r="AG33" s="44"/>
      <c r="AH33" s="44"/>
      <c r="AI33" s="44"/>
      <c r="AJ33" s="44"/>
      <c r="AK33" s="370">
        <v>0</v>
      </c>
      <c r="AL33" s="369"/>
      <c r="AM33" s="369"/>
      <c r="AN33" s="369"/>
      <c r="AO33" s="369"/>
      <c r="AP33" s="44"/>
      <c r="AQ33" s="44"/>
      <c r="AR33" s="45"/>
    </row>
    <row r="34" spans="1:57" s="2" customFormat="1" ht="6.95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2"/>
      <c r="BE34" s="37"/>
    </row>
    <row r="35" spans="1:57" s="2" customFormat="1" ht="25.9" customHeight="1">
      <c r="A35" s="37"/>
      <c r="B35" s="38"/>
      <c r="C35" s="46"/>
      <c r="D35" s="47" t="s">
        <v>49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50</v>
      </c>
      <c r="U35" s="48"/>
      <c r="V35" s="48"/>
      <c r="W35" s="48"/>
      <c r="X35" s="374" t="s">
        <v>51</v>
      </c>
      <c r="Y35" s="372"/>
      <c r="Z35" s="372"/>
      <c r="AA35" s="372"/>
      <c r="AB35" s="372"/>
      <c r="AC35" s="48"/>
      <c r="AD35" s="48"/>
      <c r="AE35" s="48"/>
      <c r="AF35" s="48"/>
      <c r="AG35" s="48"/>
      <c r="AH35" s="48"/>
      <c r="AI35" s="48"/>
      <c r="AJ35" s="48"/>
      <c r="AK35" s="371">
        <f>SUM(AK26:AK33)</f>
        <v>0</v>
      </c>
      <c r="AL35" s="372"/>
      <c r="AM35" s="372"/>
      <c r="AN35" s="372"/>
      <c r="AO35" s="373"/>
      <c r="AP35" s="46"/>
      <c r="AQ35" s="46"/>
      <c r="AR35" s="42"/>
      <c r="BE35" s="37"/>
    </row>
    <row r="36" spans="1:57" s="2" customFormat="1" ht="6.95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2"/>
      <c r="BE36" s="37"/>
    </row>
    <row r="37" spans="1:57" s="2" customFormat="1" ht="6.95" customHeight="1">
      <c r="A37" s="37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42"/>
      <c r="BE37" s="37"/>
    </row>
    <row r="41" spans="1:57" s="2" customFormat="1" ht="6.95" customHeight="1">
      <c r="A41" s="37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42"/>
      <c r="BE41" s="37"/>
    </row>
    <row r="42" spans="1:57" s="2" customFormat="1" ht="24.95" customHeight="1">
      <c r="A42" s="37"/>
      <c r="B42" s="38"/>
      <c r="C42" s="26" t="s">
        <v>52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2"/>
      <c r="BE42" s="37"/>
    </row>
    <row r="43" spans="1:57" s="2" customFormat="1" ht="6.95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2"/>
      <c r="BE43" s="37"/>
    </row>
    <row r="44" spans="1:57" s="4" customFormat="1" ht="12" customHeight="1">
      <c r="B44" s="54"/>
      <c r="C44" s="32" t="s">
        <v>13</v>
      </c>
      <c r="D44" s="55"/>
      <c r="E44" s="55"/>
      <c r="F44" s="55"/>
      <c r="G44" s="55"/>
      <c r="H44" s="55"/>
      <c r="I44" s="55"/>
      <c r="J44" s="55"/>
      <c r="K44" s="55"/>
      <c r="L44" s="55" t="str">
        <f>K5</f>
        <v>RSS23-11-03b</v>
      </c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6"/>
    </row>
    <row r="45" spans="1:57" s="5" customFormat="1" ht="36.950000000000003" customHeight="1">
      <c r="B45" s="57"/>
      <c r="C45" s="58" t="s">
        <v>16</v>
      </c>
      <c r="D45" s="59"/>
      <c r="E45" s="59"/>
      <c r="F45" s="59"/>
      <c r="G45" s="59"/>
      <c r="H45" s="59"/>
      <c r="I45" s="59"/>
      <c r="J45" s="59"/>
      <c r="K45" s="59"/>
      <c r="L45" s="361" t="str">
        <f>K6</f>
        <v>Novostavba Onkologické kliniky P4 - Přeložky, Přípojky, OS, Komunikace, chodníky a přístřešky, Sadové úpravy</v>
      </c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2"/>
      <c r="AK45" s="362"/>
      <c r="AL45" s="362"/>
      <c r="AM45" s="362"/>
      <c r="AN45" s="362"/>
      <c r="AO45" s="362"/>
      <c r="AP45" s="59"/>
      <c r="AQ45" s="59"/>
      <c r="AR45" s="60"/>
    </row>
    <row r="46" spans="1:57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2"/>
      <c r="BE46" s="37"/>
    </row>
    <row r="47" spans="1:57" s="2" customFormat="1" ht="12" customHeight="1">
      <c r="A47" s="37"/>
      <c r="B47" s="38"/>
      <c r="C47" s="32" t="s">
        <v>22</v>
      </c>
      <c r="D47" s="39"/>
      <c r="E47" s="39"/>
      <c r="F47" s="39"/>
      <c r="G47" s="39"/>
      <c r="H47" s="39"/>
      <c r="I47" s="39"/>
      <c r="J47" s="39"/>
      <c r="K47" s="39"/>
      <c r="L47" s="61" t="str">
        <f>IF(K8="","",K8)</f>
        <v>Olomouc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2" t="s">
        <v>24</v>
      </c>
      <c r="AJ47" s="39"/>
      <c r="AK47" s="39"/>
      <c r="AL47" s="39"/>
      <c r="AM47" s="364" t="str">
        <f>IF(AN8= "","",AN8)</f>
        <v>16. 2. 2024</v>
      </c>
      <c r="AN47" s="364"/>
      <c r="AO47" s="39"/>
      <c r="AP47" s="39"/>
      <c r="AQ47" s="39"/>
      <c r="AR47" s="42"/>
      <c r="BE47" s="37"/>
    </row>
    <row r="48" spans="1:57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2"/>
      <c r="BE48" s="37"/>
    </row>
    <row r="49" spans="1:91" s="2" customFormat="1" ht="15.2" customHeight="1">
      <c r="A49" s="37"/>
      <c r="B49" s="38"/>
      <c r="C49" s="32" t="s">
        <v>26</v>
      </c>
      <c r="D49" s="39"/>
      <c r="E49" s="39"/>
      <c r="F49" s="39"/>
      <c r="G49" s="39"/>
      <c r="H49" s="39"/>
      <c r="I49" s="39"/>
      <c r="J49" s="39"/>
      <c r="K49" s="39"/>
      <c r="L49" s="55" t="str">
        <f>IF(E11= "","",E11)</f>
        <v>Fakultní nemocnice Olomouc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2" t="s">
        <v>32</v>
      </c>
      <c r="AJ49" s="39"/>
      <c r="AK49" s="39"/>
      <c r="AL49" s="39"/>
      <c r="AM49" s="365" t="str">
        <f>IF(E17="","",E17)</f>
        <v>Adam Rujbr Architects</v>
      </c>
      <c r="AN49" s="366"/>
      <c r="AO49" s="366"/>
      <c r="AP49" s="366"/>
      <c r="AQ49" s="39"/>
      <c r="AR49" s="42"/>
      <c r="AS49" s="376" t="s">
        <v>53</v>
      </c>
      <c r="AT49" s="377"/>
      <c r="AU49" s="63"/>
      <c r="AV49" s="63"/>
      <c r="AW49" s="63"/>
      <c r="AX49" s="63"/>
      <c r="AY49" s="63"/>
      <c r="AZ49" s="63"/>
      <c r="BA49" s="63"/>
      <c r="BB49" s="63"/>
      <c r="BC49" s="63"/>
      <c r="BD49" s="64"/>
      <c r="BE49" s="37"/>
    </row>
    <row r="50" spans="1:91" s="2" customFormat="1" ht="15.2" customHeight="1">
      <c r="A50" s="37"/>
      <c r="B50" s="38"/>
      <c r="C50" s="32" t="s">
        <v>30</v>
      </c>
      <c r="D50" s="39"/>
      <c r="E50" s="39"/>
      <c r="F50" s="39"/>
      <c r="G50" s="39"/>
      <c r="H50" s="39"/>
      <c r="I50" s="39"/>
      <c r="J50" s="39"/>
      <c r="K50" s="39"/>
      <c r="L50" s="55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2" t="s">
        <v>35</v>
      </c>
      <c r="AJ50" s="39"/>
      <c r="AK50" s="39"/>
      <c r="AL50" s="39"/>
      <c r="AM50" s="365" t="str">
        <f>IF(E20="","",E20)</f>
        <v xml:space="preserve"> </v>
      </c>
      <c r="AN50" s="366"/>
      <c r="AO50" s="366"/>
      <c r="AP50" s="366"/>
      <c r="AQ50" s="39"/>
      <c r="AR50" s="42"/>
      <c r="AS50" s="378"/>
      <c r="AT50" s="379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37"/>
    </row>
    <row r="51" spans="1:91" s="2" customFormat="1" ht="10.9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2"/>
      <c r="AS51" s="380"/>
      <c r="AT51" s="381"/>
      <c r="AU51" s="67"/>
      <c r="AV51" s="67"/>
      <c r="AW51" s="67"/>
      <c r="AX51" s="67"/>
      <c r="AY51" s="67"/>
      <c r="AZ51" s="67"/>
      <c r="BA51" s="67"/>
      <c r="BB51" s="67"/>
      <c r="BC51" s="67"/>
      <c r="BD51" s="68"/>
      <c r="BE51" s="37"/>
    </row>
    <row r="52" spans="1:91" s="2" customFormat="1" ht="29.25" customHeight="1">
      <c r="A52" s="37"/>
      <c r="B52" s="38"/>
      <c r="C52" s="354" t="s">
        <v>54</v>
      </c>
      <c r="D52" s="355"/>
      <c r="E52" s="355"/>
      <c r="F52" s="355"/>
      <c r="G52" s="355"/>
      <c r="H52" s="69"/>
      <c r="I52" s="363" t="s">
        <v>55</v>
      </c>
      <c r="J52" s="355"/>
      <c r="K52" s="355"/>
      <c r="L52" s="355"/>
      <c r="M52" s="355"/>
      <c r="N52" s="355"/>
      <c r="O52" s="355"/>
      <c r="P52" s="355"/>
      <c r="Q52" s="355"/>
      <c r="R52" s="355"/>
      <c r="S52" s="355"/>
      <c r="T52" s="355"/>
      <c r="U52" s="355"/>
      <c r="V52" s="355"/>
      <c r="W52" s="355"/>
      <c r="X52" s="355"/>
      <c r="Y52" s="355"/>
      <c r="Z52" s="355"/>
      <c r="AA52" s="355"/>
      <c r="AB52" s="355"/>
      <c r="AC52" s="355"/>
      <c r="AD52" s="355"/>
      <c r="AE52" s="355"/>
      <c r="AF52" s="355"/>
      <c r="AG52" s="367" t="s">
        <v>56</v>
      </c>
      <c r="AH52" s="355"/>
      <c r="AI52" s="355"/>
      <c r="AJ52" s="355"/>
      <c r="AK52" s="355"/>
      <c r="AL52" s="355"/>
      <c r="AM52" s="355"/>
      <c r="AN52" s="363" t="s">
        <v>57</v>
      </c>
      <c r="AO52" s="355"/>
      <c r="AP52" s="355"/>
      <c r="AQ52" s="70" t="s">
        <v>58</v>
      </c>
      <c r="AR52" s="42"/>
      <c r="AS52" s="71" t="s">
        <v>59</v>
      </c>
      <c r="AT52" s="72" t="s">
        <v>60</v>
      </c>
      <c r="AU52" s="72" t="s">
        <v>61</v>
      </c>
      <c r="AV52" s="72" t="s">
        <v>62</v>
      </c>
      <c r="AW52" s="72" t="s">
        <v>63</v>
      </c>
      <c r="AX52" s="72" t="s">
        <v>64</v>
      </c>
      <c r="AY52" s="72" t="s">
        <v>65</v>
      </c>
      <c r="AZ52" s="72" t="s">
        <v>66</v>
      </c>
      <c r="BA52" s="72" t="s">
        <v>67</v>
      </c>
      <c r="BB52" s="72" t="s">
        <v>68</v>
      </c>
      <c r="BC52" s="72" t="s">
        <v>69</v>
      </c>
      <c r="BD52" s="73" t="s">
        <v>70</v>
      </c>
      <c r="BE52" s="37"/>
    </row>
    <row r="53" spans="1:91" s="2" customFormat="1" ht="10.9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2"/>
      <c r="AS53" s="74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6"/>
      <c r="BE53" s="37"/>
    </row>
    <row r="54" spans="1:91" s="6" customFormat="1" ht="32.450000000000003" customHeight="1">
      <c r="B54" s="77"/>
      <c r="C54" s="78" t="s">
        <v>71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382">
        <f>ROUND(AG55+AG57+AG59+AG61+AG63+AG65+AG67+AG69+AG77+AG79+AG81+AG83+AG85,2)</f>
        <v>0</v>
      </c>
      <c r="AH54" s="382"/>
      <c r="AI54" s="382"/>
      <c r="AJ54" s="382"/>
      <c r="AK54" s="382"/>
      <c r="AL54" s="382"/>
      <c r="AM54" s="382"/>
      <c r="AN54" s="383">
        <f t="shared" ref="AN54:AN86" si="0">SUM(AG54,AT54)</f>
        <v>0</v>
      </c>
      <c r="AO54" s="383"/>
      <c r="AP54" s="383"/>
      <c r="AQ54" s="81" t="s">
        <v>21</v>
      </c>
      <c r="AR54" s="82"/>
      <c r="AS54" s="83">
        <f>ROUND(AS55+AS57+AS59+AS61+AS63+AS65+AS67+AS69+AS77+AS79+AS81+AS83+AS85,2)</f>
        <v>0</v>
      </c>
      <c r="AT54" s="84">
        <f t="shared" ref="AT54:AT86" si="1">ROUND(SUM(AV54:AW54),2)</f>
        <v>0</v>
      </c>
      <c r="AU54" s="85">
        <f>ROUND(AU55+AU57+AU59+AU61+AU63+AU65+AU67+AU69+AU77+AU79+AU81+AU83+AU85,5)</f>
        <v>0</v>
      </c>
      <c r="AV54" s="84">
        <f>ROUND(AZ54*L29,2)</f>
        <v>0</v>
      </c>
      <c r="AW54" s="84">
        <f>ROUND(BA54*L30,2)</f>
        <v>0</v>
      </c>
      <c r="AX54" s="84">
        <f>ROUND(BB54*L29,2)</f>
        <v>0</v>
      </c>
      <c r="AY54" s="84">
        <f>ROUND(BC54*L30,2)</f>
        <v>0</v>
      </c>
      <c r="AZ54" s="84">
        <f>ROUND(AZ55+AZ57+AZ59+AZ61+AZ63+AZ65+AZ67+AZ69+AZ77+AZ79+AZ81+AZ83+AZ85,2)</f>
        <v>0</v>
      </c>
      <c r="BA54" s="84">
        <f>ROUND(BA55+BA57+BA59+BA61+BA63+BA65+BA67+BA69+BA77+BA79+BA81+BA83+BA85,2)</f>
        <v>0</v>
      </c>
      <c r="BB54" s="84">
        <f>ROUND(BB55+BB57+BB59+BB61+BB63+BB65+BB67+BB69+BB77+BB79+BB81+BB83+BB85,2)</f>
        <v>0</v>
      </c>
      <c r="BC54" s="84">
        <f>ROUND(BC55+BC57+BC59+BC61+BC63+BC65+BC67+BC69+BC77+BC79+BC81+BC83+BC85,2)</f>
        <v>0</v>
      </c>
      <c r="BD54" s="86">
        <f>ROUND(BD55+BD57+BD59+BD61+BD63+BD65+BD67+BD69+BD77+BD79+BD81+BD83+BD85,2)</f>
        <v>0</v>
      </c>
      <c r="BS54" s="87" t="s">
        <v>72</v>
      </c>
      <c r="BT54" s="87" t="s">
        <v>73</v>
      </c>
      <c r="BU54" s="88" t="s">
        <v>74</v>
      </c>
      <c r="BV54" s="87" t="s">
        <v>75</v>
      </c>
      <c r="BW54" s="87" t="s">
        <v>5</v>
      </c>
      <c r="BX54" s="87" t="s">
        <v>76</v>
      </c>
      <c r="CL54" s="87" t="s">
        <v>19</v>
      </c>
    </row>
    <row r="55" spans="1:91" s="7" customFormat="1" ht="24.75" customHeight="1">
      <c r="B55" s="89"/>
      <c r="C55" s="90"/>
      <c r="D55" s="353" t="s">
        <v>77</v>
      </c>
      <c r="E55" s="353"/>
      <c r="F55" s="353"/>
      <c r="G55" s="353"/>
      <c r="H55" s="353"/>
      <c r="I55" s="91"/>
      <c r="J55" s="353" t="s">
        <v>78</v>
      </c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  <c r="AB55" s="353"/>
      <c r="AC55" s="353"/>
      <c r="AD55" s="353"/>
      <c r="AE55" s="353"/>
      <c r="AF55" s="353"/>
      <c r="AG55" s="358">
        <f>ROUND(AG56,2)</f>
        <v>0</v>
      </c>
      <c r="AH55" s="357"/>
      <c r="AI55" s="357"/>
      <c r="AJ55" s="357"/>
      <c r="AK55" s="357"/>
      <c r="AL55" s="357"/>
      <c r="AM55" s="357"/>
      <c r="AN55" s="356">
        <f t="shared" si="0"/>
        <v>0</v>
      </c>
      <c r="AO55" s="357"/>
      <c r="AP55" s="357"/>
      <c r="AQ55" s="92" t="s">
        <v>79</v>
      </c>
      <c r="AR55" s="93"/>
      <c r="AS55" s="94">
        <f>ROUND(AS56,2)</f>
        <v>0</v>
      </c>
      <c r="AT55" s="95">
        <f t="shared" si="1"/>
        <v>0</v>
      </c>
      <c r="AU55" s="96">
        <f>ROUND(AU56,5)</f>
        <v>0</v>
      </c>
      <c r="AV55" s="95">
        <f>ROUND(AZ55*L29,2)</f>
        <v>0</v>
      </c>
      <c r="AW55" s="95">
        <f>ROUND(BA55*L30,2)</f>
        <v>0</v>
      </c>
      <c r="AX55" s="95">
        <f>ROUND(BB55*L29,2)</f>
        <v>0</v>
      </c>
      <c r="AY55" s="95">
        <f>ROUND(BC55*L30,2)</f>
        <v>0</v>
      </c>
      <c r="AZ55" s="95">
        <f>ROUND(AZ56,2)</f>
        <v>0</v>
      </c>
      <c r="BA55" s="95">
        <f>ROUND(BA56,2)</f>
        <v>0</v>
      </c>
      <c r="BB55" s="95">
        <f>ROUND(BB56,2)</f>
        <v>0</v>
      </c>
      <c r="BC55" s="95">
        <f>ROUND(BC56,2)</f>
        <v>0</v>
      </c>
      <c r="BD55" s="97">
        <f>ROUND(BD56,2)</f>
        <v>0</v>
      </c>
      <c r="BS55" s="98" t="s">
        <v>72</v>
      </c>
      <c r="BT55" s="98" t="s">
        <v>80</v>
      </c>
      <c r="BU55" s="98" t="s">
        <v>74</v>
      </c>
      <c r="BV55" s="98" t="s">
        <v>75</v>
      </c>
      <c r="BW55" s="98" t="s">
        <v>81</v>
      </c>
      <c r="BX55" s="98" t="s">
        <v>5</v>
      </c>
      <c r="CL55" s="98" t="s">
        <v>19</v>
      </c>
      <c r="CM55" s="98" t="s">
        <v>82</v>
      </c>
    </row>
    <row r="56" spans="1:91" s="4" customFormat="1" ht="16.5" customHeight="1">
      <c r="A56" s="99" t="s">
        <v>83</v>
      </c>
      <c r="B56" s="54"/>
      <c r="C56" s="100"/>
      <c r="D56" s="100"/>
      <c r="E56" s="352" t="s">
        <v>84</v>
      </c>
      <c r="F56" s="352"/>
      <c r="G56" s="352"/>
      <c r="H56" s="352"/>
      <c r="I56" s="352"/>
      <c r="J56" s="100"/>
      <c r="K56" s="352" t="s">
        <v>85</v>
      </c>
      <c r="L56" s="352"/>
      <c r="M56" s="352"/>
      <c r="N56" s="352"/>
      <c r="O56" s="352"/>
      <c r="P56" s="352"/>
      <c r="Q56" s="352"/>
      <c r="R56" s="352"/>
      <c r="S56" s="352"/>
      <c r="T56" s="352"/>
      <c r="U56" s="352"/>
      <c r="V56" s="352"/>
      <c r="W56" s="352"/>
      <c r="X56" s="352"/>
      <c r="Y56" s="352"/>
      <c r="Z56" s="352"/>
      <c r="AA56" s="352"/>
      <c r="AB56" s="352"/>
      <c r="AC56" s="352"/>
      <c r="AD56" s="352"/>
      <c r="AE56" s="352"/>
      <c r="AF56" s="352"/>
      <c r="AG56" s="359">
        <f>'D.1.1_2 - ASŘ+SKŘ soupis ...'!J32</f>
        <v>0</v>
      </c>
      <c r="AH56" s="360"/>
      <c r="AI56" s="360"/>
      <c r="AJ56" s="360"/>
      <c r="AK56" s="360"/>
      <c r="AL56" s="360"/>
      <c r="AM56" s="360"/>
      <c r="AN56" s="359">
        <f t="shared" si="0"/>
        <v>0</v>
      </c>
      <c r="AO56" s="360"/>
      <c r="AP56" s="360"/>
      <c r="AQ56" s="101" t="s">
        <v>86</v>
      </c>
      <c r="AR56" s="56"/>
      <c r="AS56" s="102">
        <v>0</v>
      </c>
      <c r="AT56" s="103">
        <f t="shared" si="1"/>
        <v>0</v>
      </c>
      <c r="AU56" s="104">
        <f>'D.1.1_2 - ASŘ+SKŘ soupis ...'!P94</f>
        <v>0</v>
      </c>
      <c r="AV56" s="103">
        <f>'D.1.1_2 - ASŘ+SKŘ soupis ...'!J35</f>
        <v>0</v>
      </c>
      <c r="AW56" s="103">
        <f>'D.1.1_2 - ASŘ+SKŘ soupis ...'!J36</f>
        <v>0</v>
      </c>
      <c r="AX56" s="103">
        <f>'D.1.1_2 - ASŘ+SKŘ soupis ...'!J37</f>
        <v>0</v>
      </c>
      <c r="AY56" s="103">
        <f>'D.1.1_2 - ASŘ+SKŘ soupis ...'!J38</f>
        <v>0</v>
      </c>
      <c r="AZ56" s="103">
        <f>'D.1.1_2 - ASŘ+SKŘ soupis ...'!F35</f>
        <v>0</v>
      </c>
      <c r="BA56" s="103">
        <f>'D.1.1_2 - ASŘ+SKŘ soupis ...'!F36</f>
        <v>0</v>
      </c>
      <c r="BB56" s="103">
        <f>'D.1.1_2 - ASŘ+SKŘ soupis ...'!F37</f>
        <v>0</v>
      </c>
      <c r="BC56" s="103">
        <f>'D.1.1_2 - ASŘ+SKŘ soupis ...'!F38</f>
        <v>0</v>
      </c>
      <c r="BD56" s="105">
        <f>'D.1.1_2 - ASŘ+SKŘ soupis ...'!F39</f>
        <v>0</v>
      </c>
      <c r="BT56" s="106" t="s">
        <v>82</v>
      </c>
      <c r="BV56" s="106" t="s">
        <v>75</v>
      </c>
      <c r="BW56" s="106" t="s">
        <v>87</v>
      </c>
      <c r="BX56" s="106" t="s">
        <v>81</v>
      </c>
      <c r="CL56" s="106" t="s">
        <v>19</v>
      </c>
    </row>
    <row r="57" spans="1:91" s="7" customFormat="1" ht="16.5" customHeight="1">
      <c r="B57" s="89"/>
      <c r="C57" s="90"/>
      <c r="D57" s="353" t="s">
        <v>88</v>
      </c>
      <c r="E57" s="353"/>
      <c r="F57" s="353"/>
      <c r="G57" s="353"/>
      <c r="H57" s="353"/>
      <c r="I57" s="91"/>
      <c r="J57" s="353" t="s">
        <v>89</v>
      </c>
      <c r="K57" s="353"/>
      <c r="L57" s="353"/>
      <c r="M57" s="353"/>
      <c r="N57" s="353"/>
      <c r="O57" s="353"/>
      <c r="P57" s="353"/>
      <c r="Q57" s="353"/>
      <c r="R57" s="353"/>
      <c r="S57" s="353"/>
      <c r="T57" s="353"/>
      <c r="U57" s="353"/>
      <c r="V57" s="353"/>
      <c r="W57" s="353"/>
      <c r="X57" s="353"/>
      <c r="Y57" s="353"/>
      <c r="Z57" s="353"/>
      <c r="AA57" s="353"/>
      <c r="AB57" s="353"/>
      <c r="AC57" s="353"/>
      <c r="AD57" s="353"/>
      <c r="AE57" s="353"/>
      <c r="AF57" s="353"/>
      <c r="AG57" s="358">
        <f>ROUND(AG58,2)</f>
        <v>0</v>
      </c>
      <c r="AH57" s="357"/>
      <c r="AI57" s="357"/>
      <c r="AJ57" s="357"/>
      <c r="AK57" s="357"/>
      <c r="AL57" s="357"/>
      <c r="AM57" s="357"/>
      <c r="AN57" s="356">
        <f t="shared" si="0"/>
        <v>0</v>
      </c>
      <c r="AO57" s="357"/>
      <c r="AP57" s="357"/>
      <c r="AQ57" s="92" t="s">
        <v>79</v>
      </c>
      <c r="AR57" s="93"/>
      <c r="AS57" s="94">
        <f>ROUND(AS58,2)</f>
        <v>0</v>
      </c>
      <c r="AT57" s="95">
        <f t="shared" si="1"/>
        <v>0</v>
      </c>
      <c r="AU57" s="96">
        <f>ROUND(AU58,5)</f>
        <v>0</v>
      </c>
      <c r="AV57" s="95">
        <f>ROUND(AZ57*L29,2)</f>
        <v>0</v>
      </c>
      <c r="AW57" s="95">
        <f>ROUND(BA57*L30,2)</f>
        <v>0</v>
      </c>
      <c r="AX57" s="95">
        <f>ROUND(BB57*L29,2)</f>
        <v>0</v>
      </c>
      <c r="AY57" s="95">
        <f>ROUND(BC57*L30,2)</f>
        <v>0</v>
      </c>
      <c r="AZ57" s="95">
        <f>ROUND(AZ58,2)</f>
        <v>0</v>
      </c>
      <c r="BA57" s="95">
        <f>ROUND(BA58,2)</f>
        <v>0</v>
      </c>
      <c r="BB57" s="95">
        <f>ROUND(BB58,2)</f>
        <v>0</v>
      </c>
      <c r="BC57" s="95">
        <f>ROUND(BC58,2)</f>
        <v>0</v>
      </c>
      <c r="BD57" s="97">
        <f>ROUND(BD58,2)</f>
        <v>0</v>
      </c>
      <c r="BS57" s="98" t="s">
        <v>72</v>
      </c>
      <c r="BT57" s="98" t="s">
        <v>80</v>
      </c>
      <c r="BU57" s="98" t="s">
        <v>74</v>
      </c>
      <c r="BV57" s="98" t="s">
        <v>75</v>
      </c>
      <c r="BW57" s="98" t="s">
        <v>90</v>
      </c>
      <c r="BX57" s="98" t="s">
        <v>5</v>
      </c>
      <c r="CL57" s="98" t="s">
        <v>19</v>
      </c>
      <c r="CM57" s="98" t="s">
        <v>82</v>
      </c>
    </row>
    <row r="58" spans="1:91" s="4" customFormat="1" ht="16.5" customHeight="1">
      <c r="A58" s="99" t="s">
        <v>83</v>
      </c>
      <c r="B58" s="54"/>
      <c r="C58" s="100"/>
      <c r="D58" s="100"/>
      <c r="E58" s="352" t="s">
        <v>84</v>
      </c>
      <c r="F58" s="352"/>
      <c r="G58" s="352"/>
      <c r="H58" s="352"/>
      <c r="I58" s="352"/>
      <c r="J58" s="100"/>
      <c r="K58" s="352" t="s">
        <v>85</v>
      </c>
      <c r="L58" s="352"/>
      <c r="M58" s="352"/>
      <c r="N58" s="352"/>
      <c r="O58" s="352"/>
      <c r="P58" s="352"/>
      <c r="Q58" s="352"/>
      <c r="R58" s="352"/>
      <c r="S58" s="352"/>
      <c r="T58" s="352"/>
      <c r="U58" s="352"/>
      <c r="V58" s="352"/>
      <c r="W58" s="352"/>
      <c r="X58" s="352"/>
      <c r="Y58" s="352"/>
      <c r="Z58" s="352"/>
      <c r="AA58" s="352"/>
      <c r="AB58" s="352"/>
      <c r="AC58" s="352"/>
      <c r="AD58" s="352"/>
      <c r="AE58" s="352"/>
      <c r="AF58" s="352"/>
      <c r="AG58" s="359">
        <f>'D.1.1_2 - ASŘ+SKŘ soupis ..._01'!J32</f>
        <v>0</v>
      </c>
      <c r="AH58" s="360"/>
      <c r="AI58" s="360"/>
      <c r="AJ58" s="360"/>
      <c r="AK58" s="360"/>
      <c r="AL58" s="360"/>
      <c r="AM58" s="360"/>
      <c r="AN58" s="359">
        <f t="shared" si="0"/>
        <v>0</v>
      </c>
      <c r="AO58" s="360"/>
      <c r="AP58" s="360"/>
      <c r="AQ58" s="101" t="s">
        <v>86</v>
      </c>
      <c r="AR58" s="56"/>
      <c r="AS58" s="102">
        <v>0</v>
      </c>
      <c r="AT58" s="103">
        <f t="shared" si="1"/>
        <v>0</v>
      </c>
      <c r="AU58" s="104">
        <f>'D.1.1_2 - ASŘ+SKŘ soupis ..._01'!P104</f>
        <v>0</v>
      </c>
      <c r="AV58" s="103">
        <f>'D.1.1_2 - ASŘ+SKŘ soupis ..._01'!J35</f>
        <v>0</v>
      </c>
      <c r="AW58" s="103">
        <f>'D.1.1_2 - ASŘ+SKŘ soupis ..._01'!J36</f>
        <v>0</v>
      </c>
      <c r="AX58" s="103">
        <f>'D.1.1_2 - ASŘ+SKŘ soupis ..._01'!J37</f>
        <v>0</v>
      </c>
      <c r="AY58" s="103">
        <f>'D.1.1_2 - ASŘ+SKŘ soupis ..._01'!J38</f>
        <v>0</v>
      </c>
      <c r="AZ58" s="103">
        <f>'D.1.1_2 - ASŘ+SKŘ soupis ..._01'!F35</f>
        <v>0</v>
      </c>
      <c r="BA58" s="103">
        <f>'D.1.1_2 - ASŘ+SKŘ soupis ..._01'!F36</f>
        <v>0</v>
      </c>
      <c r="BB58" s="103">
        <f>'D.1.1_2 - ASŘ+SKŘ soupis ..._01'!F37</f>
        <v>0</v>
      </c>
      <c r="BC58" s="103">
        <f>'D.1.1_2 - ASŘ+SKŘ soupis ..._01'!F38</f>
        <v>0</v>
      </c>
      <c r="BD58" s="105">
        <f>'D.1.1_2 - ASŘ+SKŘ soupis ..._01'!F39</f>
        <v>0</v>
      </c>
      <c r="BT58" s="106" t="s">
        <v>82</v>
      </c>
      <c r="BV58" s="106" t="s">
        <v>75</v>
      </c>
      <c r="BW58" s="106" t="s">
        <v>91</v>
      </c>
      <c r="BX58" s="106" t="s">
        <v>90</v>
      </c>
      <c r="CL58" s="106" t="s">
        <v>19</v>
      </c>
    </row>
    <row r="59" spans="1:91" s="7" customFormat="1" ht="24.75" customHeight="1">
      <c r="B59" s="89"/>
      <c r="C59" s="90"/>
      <c r="D59" s="353" t="s">
        <v>92</v>
      </c>
      <c r="E59" s="353"/>
      <c r="F59" s="353"/>
      <c r="G59" s="353"/>
      <c r="H59" s="353"/>
      <c r="I59" s="91"/>
      <c r="J59" s="353" t="s">
        <v>93</v>
      </c>
      <c r="K59" s="353"/>
      <c r="L59" s="353"/>
      <c r="M59" s="353"/>
      <c r="N59" s="353"/>
      <c r="O59" s="353"/>
      <c r="P59" s="353"/>
      <c r="Q59" s="353"/>
      <c r="R59" s="353"/>
      <c r="S59" s="353"/>
      <c r="T59" s="353"/>
      <c r="U59" s="353"/>
      <c r="V59" s="353"/>
      <c r="W59" s="353"/>
      <c r="X59" s="353"/>
      <c r="Y59" s="353"/>
      <c r="Z59" s="353"/>
      <c r="AA59" s="353"/>
      <c r="AB59" s="353"/>
      <c r="AC59" s="353"/>
      <c r="AD59" s="353"/>
      <c r="AE59" s="353"/>
      <c r="AF59" s="353"/>
      <c r="AG59" s="358">
        <f>ROUND(AG60,2)</f>
        <v>0</v>
      </c>
      <c r="AH59" s="357"/>
      <c r="AI59" s="357"/>
      <c r="AJ59" s="357"/>
      <c r="AK59" s="357"/>
      <c r="AL59" s="357"/>
      <c r="AM59" s="357"/>
      <c r="AN59" s="356">
        <f t="shared" si="0"/>
        <v>0</v>
      </c>
      <c r="AO59" s="357"/>
      <c r="AP59" s="357"/>
      <c r="AQ59" s="92" t="s">
        <v>94</v>
      </c>
      <c r="AR59" s="93"/>
      <c r="AS59" s="94">
        <f>ROUND(AS60,2)</f>
        <v>0</v>
      </c>
      <c r="AT59" s="95">
        <f t="shared" si="1"/>
        <v>0</v>
      </c>
      <c r="AU59" s="96">
        <f>ROUND(AU60,5)</f>
        <v>0</v>
      </c>
      <c r="AV59" s="95">
        <f>ROUND(AZ59*L29,2)</f>
        <v>0</v>
      </c>
      <c r="AW59" s="95">
        <f>ROUND(BA59*L30,2)</f>
        <v>0</v>
      </c>
      <c r="AX59" s="95">
        <f>ROUND(BB59*L29,2)</f>
        <v>0</v>
      </c>
      <c r="AY59" s="95">
        <f>ROUND(BC59*L30,2)</f>
        <v>0</v>
      </c>
      <c r="AZ59" s="95">
        <f>ROUND(AZ60,2)</f>
        <v>0</v>
      </c>
      <c r="BA59" s="95">
        <f>ROUND(BA60,2)</f>
        <v>0</v>
      </c>
      <c r="BB59" s="95">
        <f>ROUND(BB60,2)</f>
        <v>0</v>
      </c>
      <c r="BC59" s="95">
        <f>ROUND(BC60,2)</f>
        <v>0</v>
      </c>
      <c r="BD59" s="97">
        <f>ROUND(BD60,2)</f>
        <v>0</v>
      </c>
      <c r="BS59" s="98" t="s">
        <v>72</v>
      </c>
      <c r="BT59" s="98" t="s">
        <v>80</v>
      </c>
      <c r="BU59" s="98" t="s">
        <v>74</v>
      </c>
      <c r="BV59" s="98" t="s">
        <v>75</v>
      </c>
      <c r="BW59" s="98" t="s">
        <v>95</v>
      </c>
      <c r="BX59" s="98" t="s">
        <v>5</v>
      </c>
      <c r="CL59" s="98" t="s">
        <v>19</v>
      </c>
      <c r="CM59" s="98" t="s">
        <v>82</v>
      </c>
    </row>
    <row r="60" spans="1:91" s="4" customFormat="1" ht="23.25" customHeight="1">
      <c r="A60" s="99" t="s">
        <v>83</v>
      </c>
      <c r="B60" s="54"/>
      <c r="C60" s="100"/>
      <c r="D60" s="100"/>
      <c r="E60" s="352" t="s">
        <v>96</v>
      </c>
      <c r="F60" s="352"/>
      <c r="G60" s="352"/>
      <c r="H60" s="352"/>
      <c r="I60" s="352"/>
      <c r="J60" s="100"/>
      <c r="K60" s="352" t="s">
        <v>97</v>
      </c>
      <c r="L60" s="352"/>
      <c r="M60" s="352"/>
      <c r="N60" s="352"/>
      <c r="O60" s="352"/>
      <c r="P60" s="352"/>
      <c r="Q60" s="352"/>
      <c r="R60" s="352"/>
      <c r="S60" s="352"/>
      <c r="T60" s="352"/>
      <c r="U60" s="352"/>
      <c r="V60" s="352"/>
      <c r="W60" s="352"/>
      <c r="X60" s="352"/>
      <c r="Y60" s="352"/>
      <c r="Z60" s="352"/>
      <c r="AA60" s="352"/>
      <c r="AB60" s="352"/>
      <c r="AC60" s="352"/>
      <c r="AD60" s="352"/>
      <c r="AE60" s="352"/>
      <c r="AF60" s="352"/>
      <c r="AG60" s="359">
        <f>'D.2.1 - Chodníky, zpevněn...'!J32</f>
        <v>0</v>
      </c>
      <c r="AH60" s="360"/>
      <c r="AI60" s="360"/>
      <c r="AJ60" s="360"/>
      <c r="AK60" s="360"/>
      <c r="AL60" s="360"/>
      <c r="AM60" s="360"/>
      <c r="AN60" s="359">
        <f t="shared" si="0"/>
        <v>0</v>
      </c>
      <c r="AO60" s="360"/>
      <c r="AP60" s="360"/>
      <c r="AQ60" s="101" t="s">
        <v>86</v>
      </c>
      <c r="AR60" s="56"/>
      <c r="AS60" s="102">
        <v>0</v>
      </c>
      <c r="AT60" s="103">
        <f t="shared" si="1"/>
        <v>0</v>
      </c>
      <c r="AU60" s="104">
        <f>'D.2.1 - Chodníky, zpevněn...'!P91</f>
        <v>0</v>
      </c>
      <c r="AV60" s="103">
        <f>'D.2.1 - Chodníky, zpevněn...'!J35</f>
        <v>0</v>
      </c>
      <c r="AW60" s="103">
        <f>'D.2.1 - Chodníky, zpevněn...'!J36</f>
        <v>0</v>
      </c>
      <c r="AX60" s="103">
        <f>'D.2.1 - Chodníky, zpevněn...'!J37</f>
        <v>0</v>
      </c>
      <c r="AY60" s="103">
        <f>'D.2.1 - Chodníky, zpevněn...'!J38</f>
        <v>0</v>
      </c>
      <c r="AZ60" s="103">
        <f>'D.2.1 - Chodníky, zpevněn...'!F35</f>
        <v>0</v>
      </c>
      <c r="BA60" s="103">
        <f>'D.2.1 - Chodníky, zpevněn...'!F36</f>
        <v>0</v>
      </c>
      <c r="BB60" s="103">
        <f>'D.2.1 - Chodníky, zpevněn...'!F37</f>
        <v>0</v>
      </c>
      <c r="BC60" s="103">
        <f>'D.2.1 - Chodníky, zpevněn...'!F38</f>
        <v>0</v>
      </c>
      <c r="BD60" s="105">
        <f>'D.2.1 - Chodníky, zpevněn...'!F39</f>
        <v>0</v>
      </c>
      <c r="BT60" s="106" t="s">
        <v>82</v>
      </c>
      <c r="BV60" s="106" t="s">
        <v>75</v>
      </c>
      <c r="BW60" s="106" t="s">
        <v>98</v>
      </c>
      <c r="BX60" s="106" t="s">
        <v>95</v>
      </c>
      <c r="CL60" s="106" t="s">
        <v>21</v>
      </c>
    </row>
    <row r="61" spans="1:91" s="7" customFormat="1" ht="24.75" customHeight="1">
      <c r="B61" s="89"/>
      <c r="C61" s="90"/>
      <c r="D61" s="353" t="s">
        <v>99</v>
      </c>
      <c r="E61" s="353"/>
      <c r="F61" s="353"/>
      <c r="G61" s="353"/>
      <c r="H61" s="353"/>
      <c r="I61" s="91"/>
      <c r="J61" s="353" t="s">
        <v>100</v>
      </c>
      <c r="K61" s="353"/>
      <c r="L61" s="353"/>
      <c r="M61" s="353"/>
      <c r="N61" s="35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353"/>
      <c r="AD61" s="353"/>
      <c r="AE61" s="353"/>
      <c r="AF61" s="353"/>
      <c r="AG61" s="358">
        <f>ROUND(AG62,2)</f>
        <v>0</v>
      </c>
      <c r="AH61" s="357"/>
      <c r="AI61" s="357"/>
      <c r="AJ61" s="357"/>
      <c r="AK61" s="357"/>
      <c r="AL61" s="357"/>
      <c r="AM61" s="357"/>
      <c r="AN61" s="356">
        <f t="shared" si="0"/>
        <v>0</v>
      </c>
      <c r="AO61" s="357"/>
      <c r="AP61" s="357"/>
      <c r="AQ61" s="92" t="s">
        <v>94</v>
      </c>
      <c r="AR61" s="93"/>
      <c r="AS61" s="94">
        <f>ROUND(AS62,2)</f>
        <v>0</v>
      </c>
      <c r="AT61" s="95">
        <f t="shared" si="1"/>
        <v>0</v>
      </c>
      <c r="AU61" s="96">
        <f>ROUND(AU62,5)</f>
        <v>0</v>
      </c>
      <c r="AV61" s="95">
        <f>ROUND(AZ61*L29,2)</f>
        <v>0</v>
      </c>
      <c r="AW61" s="95">
        <f>ROUND(BA61*L30,2)</f>
        <v>0</v>
      </c>
      <c r="AX61" s="95">
        <f>ROUND(BB61*L29,2)</f>
        <v>0</v>
      </c>
      <c r="AY61" s="95">
        <f>ROUND(BC61*L30,2)</f>
        <v>0</v>
      </c>
      <c r="AZ61" s="95">
        <f>ROUND(AZ62,2)</f>
        <v>0</v>
      </c>
      <c r="BA61" s="95">
        <f>ROUND(BA62,2)</f>
        <v>0</v>
      </c>
      <c r="BB61" s="95">
        <f>ROUND(BB62,2)</f>
        <v>0</v>
      </c>
      <c r="BC61" s="95">
        <f>ROUND(BC62,2)</f>
        <v>0</v>
      </c>
      <c r="BD61" s="97">
        <f>ROUND(BD62,2)</f>
        <v>0</v>
      </c>
      <c r="BS61" s="98" t="s">
        <v>72</v>
      </c>
      <c r="BT61" s="98" t="s">
        <v>80</v>
      </c>
      <c r="BU61" s="98" t="s">
        <v>74</v>
      </c>
      <c r="BV61" s="98" t="s">
        <v>75</v>
      </c>
      <c r="BW61" s="98" t="s">
        <v>101</v>
      </c>
      <c r="BX61" s="98" t="s">
        <v>5</v>
      </c>
      <c r="CL61" s="98" t="s">
        <v>19</v>
      </c>
      <c r="CM61" s="98" t="s">
        <v>82</v>
      </c>
    </row>
    <row r="62" spans="1:91" s="4" customFormat="1" ht="23.25" customHeight="1">
      <c r="A62" s="99" t="s">
        <v>83</v>
      </c>
      <c r="B62" s="54"/>
      <c r="C62" s="100"/>
      <c r="D62" s="100"/>
      <c r="E62" s="352" t="s">
        <v>102</v>
      </c>
      <c r="F62" s="352"/>
      <c r="G62" s="352"/>
      <c r="H62" s="352"/>
      <c r="I62" s="352"/>
      <c r="J62" s="100"/>
      <c r="K62" s="352" t="s">
        <v>100</v>
      </c>
      <c r="L62" s="352"/>
      <c r="M62" s="352"/>
      <c r="N62" s="352"/>
      <c r="O62" s="352"/>
      <c r="P62" s="352"/>
      <c r="Q62" s="352"/>
      <c r="R62" s="352"/>
      <c r="S62" s="352"/>
      <c r="T62" s="352"/>
      <c r="U62" s="352"/>
      <c r="V62" s="352"/>
      <c r="W62" s="352"/>
      <c r="X62" s="352"/>
      <c r="Y62" s="352"/>
      <c r="Z62" s="352"/>
      <c r="AA62" s="352"/>
      <c r="AB62" s="352"/>
      <c r="AC62" s="352"/>
      <c r="AD62" s="352"/>
      <c r="AE62" s="352"/>
      <c r="AF62" s="352"/>
      <c r="AG62" s="359">
        <f>'D.2.2 - Chodníky, zpevněn...'!J32</f>
        <v>0</v>
      </c>
      <c r="AH62" s="360"/>
      <c r="AI62" s="360"/>
      <c r="AJ62" s="360"/>
      <c r="AK62" s="360"/>
      <c r="AL62" s="360"/>
      <c r="AM62" s="360"/>
      <c r="AN62" s="359">
        <f t="shared" si="0"/>
        <v>0</v>
      </c>
      <c r="AO62" s="360"/>
      <c r="AP62" s="360"/>
      <c r="AQ62" s="101" t="s">
        <v>86</v>
      </c>
      <c r="AR62" s="56"/>
      <c r="AS62" s="102">
        <v>0</v>
      </c>
      <c r="AT62" s="103">
        <f t="shared" si="1"/>
        <v>0</v>
      </c>
      <c r="AU62" s="104">
        <f>'D.2.2 - Chodníky, zpevněn...'!P89</f>
        <v>0</v>
      </c>
      <c r="AV62" s="103">
        <f>'D.2.2 - Chodníky, zpevněn...'!J35</f>
        <v>0</v>
      </c>
      <c r="AW62" s="103">
        <f>'D.2.2 - Chodníky, zpevněn...'!J36</f>
        <v>0</v>
      </c>
      <c r="AX62" s="103">
        <f>'D.2.2 - Chodníky, zpevněn...'!J37</f>
        <v>0</v>
      </c>
      <c r="AY62" s="103">
        <f>'D.2.2 - Chodníky, zpevněn...'!J38</f>
        <v>0</v>
      </c>
      <c r="AZ62" s="103">
        <f>'D.2.2 - Chodníky, zpevněn...'!F35</f>
        <v>0</v>
      </c>
      <c r="BA62" s="103">
        <f>'D.2.2 - Chodníky, zpevněn...'!F36</f>
        <v>0</v>
      </c>
      <c r="BB62" s="103">
        <f>'D.2.2 - Chodníky, zpevněn...'!F37</f>
        <v>0</v>
      </c>
      <c r="BC62" s="103">
        <f>'D.2.2 - Chodníky, zpevněn...'!F38</f>
        <v>0</v>
      </c>
      <c r="BD62" s="105">
        <f>'D.2.2 - Chodníky, zpevněn...'!F39</f>
        <v>0</v>
      </c>
      <c r="BT62" s="106" t="s">
        <v>82</v>
      </c>
      <c r="BV62" s="106" t="s">
        <v>75</v>
      </c>
      <c r="BW62" s="106" t="s">
        <v>103</v>
      </c>
      <c r="BX62" s="106" t="s">
        <v>101</v>
      </c>
      <c r="CL62" s="106" t="s">
        <v>21</v>
      </c>
    </row>
    <row r="63" spans="1:91" s="7" customFormat="1" ht="24.75" customHeight="1">
      <c r="B63" s="89"/>
      <c r="C63" s="90"/>
      <c r="D63" s="353" t="s">
        <v>104</v>
      </c>
      <c r="E63" s="353"/>
      <c r="F63" s="353"/>
      <c r="G63" s="353"/>
      <c r="H63" s="353"/>
      <c r="I63" s="91"/>
      <c r="J63" s="353" t="s">
        <v>105</v>
      </c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3"/>
      <c r="AA63" s="353"/>
      <c r="AB63" s="353"/>
      <c r="AC63" s="353"/>
      <c r="AD63" s="353"/>
      <c r="AE63" s="353"/>
      <c r="AF63" s="353"/>
      <c r="AG63" s="358">
        <f>ROUND(AG64,2)</f>
        <v>0</v>
      </c>
      <c r="AH63" s="357"/>
      <c r="AI63" s="357"/>
      <c r="AJ63" s="357"/>
      <c r="AK63" s="357"/>
      <c r="AL63" s="357"/>
      <c r="AM63" s="357"/>
      <c r="AN63" s="356">
        <f t="shared" si="0"/>
        <v>0</v>
      </c>
      <c r="AO63" s="357"/>
      <c r="AP63" s="357"/>
      <c r="AQ63" s="92" t="s">
        <v>94</v>
      </c>
      <c r="AR63" s="93"/>
      <c r="AS63" s="94">
        <f>ROUND(AS64,2)</f>
        <v>0</v>
      </c>
      <c r="AT63" s="95">
        <f t="shared" si="1"/>
        <v>0</v>
      </c>
      <c r="AU63" s="96">
        <f>ROUND(AU64,5)</f>
        <v>0</v>
      </c>
      <c r="AV63" s="95">
        <f>ROUND(AZ63*L29,2)</f>
        <v>0</v>
      </c>
      <c r="AW63" s="95">
        <f>ROUND(BA63*L30,2)</f>
        <v>0</v>
      </c>
      <c r="AX63" s="95">
        <f>ROUND(BB63*L29,2)</f>
        <v>0</v>
      </c>
      <c r="AY63" s="95">
        <f>ROUND(BC63*L30,2)</f>
        <v>0</v>
      </c>
      <c r="AZ63" s="95">
        <f>ROUND(AZ64,2)</f>
        <v>0</v>
      </c>
      <c r="BA63" s="95">
        <f>ROUND(BA64,2)</f>
        <v>0</v>
      </c>
      <c r="BB63" s="95">
        <f>ROUND(BB64,2)</f>
        <v>0</v>
      </c>
      <c r="BC63" s="95">
        <f>ROUND(BC64,2)</f>
        <v>0</v>
      </c>
      <c r="BD63" s="97">
        <f>ROUND(BD64,2)</f>
        <v>0</v>
      </c>
      <c r="BS63" s="98" t="s">
        <v>72</v>
      </c>
      <c r="BT63" s="98" t="s">
        <v>80</v>
      </c>
      <c r="BU63" s="98" t="s">
        <v>74</v>
      </c>
      <c r="BV63" s="98" t="s">
        <v>75</v>
      </c>
      <c r="BW63" s="98" t="s">
        <v>106</v>
      </c>
      <c r="BX63" s="98" t="s">
        <v>5</v>
      </c>
      <c r="CL63" s="98" t="s">
        <v>19</v>
      </c>
      <c r="CM63" s="98" t="s">
        <v>82</v>
      </c>
    </row>
    <row r="64" spans="1:91" s="4" customFormat="1" ht="23.25" customHeight="1">
      <c r="A64" s="99" t="s">
        <v>83</v>
      </c>
      <c r="B64" s="54"/>
      <c r="C64" s="100"/>
      <c r="D64" s="100"/>
      <c r="E64" s="352" t="s">
        <v>107</v>
      </c>
      <c r="F64" s="352"/>
      <c r="G64" s="352"/>
      <c r="H64" s="352"/>
      <c r="I64" s="352"/>
      <c r="J64" s="100"/>
      <c r="K64" s="352" t="s">
        <v>108</v>
      </c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352"/>
      <c r="AC64" s="352"/>
      <c r="AD64" s="352"/>
      <c r="AE64" s="352"/>
      <c r="AF64" s="352"/>
      <c r="AG64" s="359">
        <f>'D.2.3 - Přípojka a přelož...'!J32</f>
        <v>0</v>
      </c>
      <c r="AH64" s="360"/>
      <c r="AI64" s="360"/>
      <c r="AJ64" s="360"/>
      <c r="AK64" s="360"/>
      <c r="AL64" s="360"/>
      <c r="AM64" s="360"/>
      <c r="AN64" s="359">
        <f t="shared" si="0"/>
        <v>0</v>
      </c>
      <c r="AO64" s="360"/>
      <c r="AP64" s="360"/>
      <c r="AQ64" s="101" t="s">
        <v>86</v>
      </c>
      <c r="AR64" s="56"/>
      <c r="AS64" s="102">
        <v>0</v>
      </c>
      <c r="AT64" s="103">
        <f t="shared" si="1"/>
        <v>0</v>
      </c>
      <c r="AU64" s="104">
        <f>'D.2.3 - Přípojka a přelož...'!P109</f>
        <v>0</v>
      </c>
      <c r="AV64" s="103">
        <f>'D.2.3 - Přípojka a přelož...'!J35</f>
        <v>0</v>
      </c>
      <c r="AW64" s="103">
        <f>'D.2.3 - Přípojka a přelož...'!J36</f>
        <v>0</v>
      </c>
      <c r="AX64" s="103">
        <f>'D.2.3 - Přípojka a přelož...'!J37</f>
        <v>0</v>
      </c>
      <c r="AY64" s="103">
        <f>'D.2.3 - Přípojka a přelož...'!J38</f>
        <v>0</v>
      </c>
      <c r="AZ64" s="103">
        <f>'D.2.3 - Přípojka a přelož...'!F35</f>
        <v>0</v>
      </c>
      <c r="BA64" s="103">
        <f>'D.2.3 - Přípojka a přelož...'!F36</f>
        <v>0</v>
      </c>
      <c r="BB64" s="103">
        <f>'D.2.3 - Přípojka a přelož...'!F37</f>
        <v>0</v>
      </c>
      <c r="BC64" s="103">
        <f>'D.2.3 - Přípojka a přelož...'!F38</f>
        <v>0</v>
      </c>
      <c r="BD64" s="105">
        <f>'D.2.3 - Přípojka a přelož...'!F39</f>
        <v>0</v>
      </c>
      <c r="BT64" s="106" t="s">
        <v>82</v>
      </c>
      <c r="BV64" s="106" t="s">
        <v>75</v>
      </c>
      <c r="BW64" s="106" t="s">
        <v>109</v>
      </c>
      <c r="BX64" s="106" t="s">
        <v>106</v>
      </c>
      <c r="CL64" s="106" t="s">
        <v>21</v>
      </c>
    </row>
    <row r="65" spans="1:91" s="7" customFormat="1" ht="16.5" customHeight="1">
      <c r="B65" s="89"/>
      <c r="C65" s="90"/>
      <c r="D65" s="353" t="s">
        <v>110</v>
      </c>
      <c r="E65" s="353"/>
      <c r="F65" s="353"/>
      <c r="G65" s="353"/>
      <c r="H65" s="353"/>
      <c r="I65" s="91"/>
      <c r="J65" s="353" t="s">
        <v>111</v>
      </c>
      <c r="K65" s="353"/>
      <c r="L65" s="353"/>
      <c r="M65" s="353"/>
      <c r="N65" s="353"/>
      <c r="O65" s="353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8">
        <f>ROUND(AG66,2)</f>
        <v>0</v>
      </c>
      <c r="AH65" s="357"/>
      <c r="AI65" s="357"/>
      <c r="AJ65" s="357"/>
      <c r="AK65" s="357"/>
      <c r="AL65" s="357"/>
      <c r="AM65" s="357"/>
      <c r="AN65" s="356">
        <f t="shared" si="0"/>
        <v>0</v>
      </c>
      <c r="AO65" s="357"/>
      <c r="AP65" s="357"/>
      <c r="AQ65" s="92" t="s">
        <v>94</v>
      </c>
      <c r="AR65" s="93"/>
      <c r="AS65" s="94">
        <f>ROUND(AS66,2)</f>
        <v>0</v>
      </c>
      <c r="AT65" s="95">
        <f t="shared" si="1"/>
        <v>0</v>
      </c>
      <c r="AU65" s="96">
        <f>ROUND(AU66,5)</f>
        <v>0</v>
      </c>
      <c r="AV65" s="95">
        <f>ROUND(AZ65*L29,2)</f>
        <v>0</v>
      </c>
      <c r="AW65" s="95">
        <f>ROUND(BA65*L30,2)</f>
        <v>0</v>
      </c>
      <c r="AX65" s="95">
        <f>ROUND(BB65*L29,2)</f>
        <v>0</v>
      </c>
      <c r="AY65" s="95">
        <f>ROUND(BC65*L30,2)</f>
        <v>0</v>
      </c>
      <c r="AZ65" s="95">
        <f>ROUND(AZ66,2)</f>
        <v>0</v>
      </c>
      <c r="BA65" s="95">
        <f>ROUND(BA66,2)</f>
        <v>0</v>
      </c>
      <c r="BB65" s="95">
        <f>ROUND(BB66,2)</f>
        <v>0</v>
      </c>
      <c r="BC65" s="95">
        <f>ROUND(BC66,2)</f>
        <v>0</v>
      </c>
      <c r="BD65" s="97">
        <f>ROUND(BD66,2)</f>
        <v>0</v>
      </c>
      <c r="BS65" s="98" t="s">
        <v>72</v>
      </c>
      <c r="BT65" s="98" t="s">
        <v>80</v>
      </c>
      <c r="BU65" s="98" t="s">
        <v>74</v>
      </c>
      <c r="BV65" s="98" t="s">
        <v>75</v>
      </c>
      <c r="BW65" s="98" t="s">
        <v>112</v>
      </c>
      <c r="BX65" s="98" t="s">
        <v>5</v>
      </c>
      <c r="CL65" s="98" t="s">
        <v>19</v>
      </c>
      <c r="CM65" s="98" t="s">
        <v>82</v>
      </c>
    </row>
    <row r="66" spans="1:91" s="4" customFormat="1" ht="16.5" customHeight="1">
      <c r="A66" s="99" t="s">
        <v>83</v>
      </c>
      <c r="B66" s="54"/>
      <c r="C66" s="100"/>
      <c r="D66" s="100"/>
      <c r="E66" s="352" t="s">
        <v>113</v>
      </c>
      <c r="F66" s="352"/>
      <c r="G66" s="352"/>
      <c r="H66" s="352"/>
      <c r="I66" s="352"/>
      <c r="J66" s="100"/>
      <c r="K66" s="352" t="s">
        <v>114</v>
      </c>
      <c r="L66" s="352"/>
      <c r="M66" s="352"/>
      <c r="N66" s="352"/>
      <c r="O66" s="352"/>
      <c r="P66" s="352"/>
      <c r="Q66" s="352"/>
      <c r="R66" s="352"/>
      <c r="S66" s="352"/>
      <c r="T66" s="352"/>
      <c r="U66" s="352"/>
      <c r="V66" s="352"/>
      <c r="W66" s="352"/>
      <c r="X66" s="352"/>
      <c r="Y66" s="352"/>
      <c r="Z66" s="352"/>
      <c r="AA66" s="352"/>
      <c r="AB66" s="352"/>
      <c r="AC66" s="352"/>
      <c r="AD66" s="352"/>
      <c r="AE66" s="352"/>
      <c r="AF66" s="352"/>
      <c r="AG66" s="359">
        <f>'D.2.4 - Přípojka a přelož...'!J32</f>
        <v>0</v>
      </c>
      <c r="AH66" s="360"/>
      <c r="AI66" s="360"/>
      <c r="AJ66" s="360"/>
      <c r="AK66" s="360"/>
      <c r="AL66" s="360"/>
      <c r="AM66" s="360"/>
      <c r="AN66" s="359">
        <f t="shared" si="0"/>
        <v>0</v>
      </c>
      <c r="AO66" s="360"/>
      <c r="AP66" s="360"/>
      <c r="AQ66" s="101" t="s">
        <v>86</v>
      </c>
      <c r="AR66" s="56"/>
      <c r="AS66" s="102">
        <v>0</v>
      </c>
      <c r="AT66" s="103">
        <f t="shared" si="1"/>
        <v>0</v>
      </c>
      <c r="AU66" s="104">
        <f>'D.2.4 - Přípojka a přelož...'!P102</f>
        <v>0</v>
      </c>
      <c r="AV66" s="103">
        <f>'D.2.4 - Přípojka a přelož...'!J35</f>
        <v>0</v>
      </c>
      <c r="AW66" s="103">
        <f>'D.2.4 - Přípojka a přelož...'!J36</f>
        <v>0</v>
      </c>
      <c r="AX66" s="103">
        <f>'D.2.4 - Přípojka a přelož...'!J37</f>
        <v>0</v>
      </c>
      <c r="AY66" s="103">
        <f>'D.2.4 - Přípojka a přelož...'!J38</f>
        <v>0</v>
      </c>
      <c r="AZ66" s="103">
        <f>'D.2.4 - Přípojka a přelož...'!F35</f>
        <v>0</v>
      </c>
      <c r="BA66" s="103">
        <f>'D.2.4 - Přípojka a přelož...'!F36</f>
        <v>0</v>
      </c>
      <c r="BB66" s="103">
        <f>'D.2.4 - Přípojka a přelož...'!F37</f>
        <v>0</v>
      </c>
      <c r="BC66" s="103">
        <f>'D.2.4 - Přípojka a přelož...'!F38</f>
        <v>0</v>
      </c>
      <c r="BD66" s="105">
        <f>'D.2.4 - Přípojka a přelož...'!F39</f>
        <v>0</v>
      </c>
      <c r="BT66" s="106" t="s">
        <v>82</v>
      </c>
      <c r="BV66" s="106" t="s">
        <v>75</v>
      </c>
      <c r="BW66" s="106" t="s">
        <v>115</v>
      </c>
      <c r="BX66" s="106" t="s">
        <v>112</v>
      </c>
      <c r="CL66" s="106" t="s">
        <v>21</v>
      </c>
    </row>
    <row r="67" spans="1:91" s="7" customFormat="1" ht="16.5" customHeight="1">
      <c r="B67" s="89"/>
      <c r="C67" s="90"/>
      <c r="D67" s="353" t="s">
        <v>116</v>
      </c>
      <c r="E67" s="353"/>
      <c r="F67" s="353"/>
      <c r="G67" s="353"/>
      <c r="H67" s="353"/>
      <c r="I67" s="91"/>
      <c r="J67" s="353" t="s">
        <v>117</v>
      </c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8">
        <f>ROUND(AG68,2)</f>
        <v>0</v>
      </c>
      <c r="AH67" s="357"/>
      <c r="AI67" s="357"/>
      <c r="AJ67" s="357"/>
      <c r="AK67" s="357"/>
      <c r="AL67" s="357"/>
      <c r="AM67" s="357"/>
      <c r="AN67" s="356">
        <f t="shared" si="0"/>
        <v>0</v>
      </c>
      <c r="AO67" s="357"/>
      <c r="AP67" s="357"/>
      <c r="AQ67" s="92" t="s">
        <v>94</v>
      </c>
      <c r="AR67" s="93"/>
      <c r="AS67" s="94">
        <f>ROUND(AS68,2)</f>
        <v>0</v>
      </c>
      <c r="AT67" s="95">
        <f t="shared" si="1"/>
        <v>0</v>
      </c>
      <c r="AU67" s="96">
        <f>ROUND(AU68,5)</f>
        <v>0</v>
      </c>
      <c r="AV67" s="95">
        <f>ROUND(AZ67*L29,2)</f>
        <v>0</v>
      </c>
      <c r="AW67" s="95">
        <f>ROUND(BA67*L30,2)</f>
        <v>0</v>
      </c>
      <c r="AX67" s="95">
        <f>ROUND(BB67*L29,2)</f>
        <v>0</v>
      </c>
      <c r="AY67" s="95">
        <f>ROUND(BC67*L30,2)</f>
        <v>0</v>
      </c>
      <c r="AZ67" s="95">
        <f>ROUND(AZ68,2)</f>
        <v>0</v>
      </c>
      <c r="BA67" s="95">
        <f>ROUND(BA68,2)</f>
        <v>0</v>
      </c>
      <c r="BB67" s="95">
        <f>ROUND(BB68,2)</f>
        <v>0</v>
      </c>
      <c r="BC67" s="95">
        <f>ROUND(BC68,2)</f>
        <v>0</v>
      </c>
      <c r="BD67" s="97">
        <f>ROUND(BD68,2)</f>
        <v>0</v>
      </c>
      <c r="BS67" s="98" t="s">
        <v>72</v>
      </c>
      <c r="BT67" s="98" t="s">
        <v>80</v>
      </c>
      <c r="BU67" s="98" t="s">
        <v>74</v>
      </c>
      <c r="BV67" s="98" t="s">
        <v>75</v>
      </c>
      <c r="BW67" s="98" t="s">
        <v>118</v>
      </c>
      <c r="BX67" s="98" t="s">
        <v>5</v>
      </c>
      <c r="CL67" s="98" t="s">
        <v>19</v>
      </c>
      <c r="CM67" s="98" t="s">
        <v>82</v>
      </c>
    </row>
    <row r="68" spans="1:91" s="4" customFormat="1" ht="16.5" customHeight="1">
      <c r="A68" s="99" t="s">
        <v>83</v>
      </c>
      <c r="B68" s="54"/>
      <c r="C68" s="100"/>
      <c r="D68" s="100"/>
      <c r="E68" s="352" t="s">
        <v>119</v>
      </c>
      <c r="F68" s="352"/>
      <c r="G68" s="352"/>
      <c r="H68" s="352"/>
      <c r="I68" s="352"/>
      <c r="J68" s="100"/>
      <c r="K68" s="352" t="s">
        <v>117</v>
      </c>
      <c r="L68" s="352"/>
      <c r="M68" s="352"/>
      <c r="N68" s="352"/>
      <c r="O68" s="352"/>
      <c r="P68" s="352"/>
      <c r="Q68" s="352"/>
      <c r="R68" s="352"/>
      <c r="S68" s="352"/>
      <c r="T68" s="352"/>
      <c r="U68" s="352"/>
      <c r="V68" s="352"/>
      <c r="W68" s="352"/>
      <c r="X68" s="352"/>
      <c r="Y68" s="352"/>
      <c r="Z68" s="352"/>
      <c r="AA68" s="352"/>
      <c r="AB68" s="352"/>
      <c r="AC68" s="352"/>
      <c r="AD68" s="352"/>
      <c r="AE68" s="352"/>
      <c r="AF68" s="352"/>
      <c r="AG68" s="359">
        <f>'D.2.5 - Přípojka NN'!J32</f>
        <v>0</v>
      </c>
      <c r="AH68" s="360"/>
      <c r="AI68" s="360"/>
      <c r="AJ68" s="360"/>
      <c r="AK68" s="360"/>
      <c r="AL68" s="360"/>
      <c r="AM68" s="360"/>
      <c r="AN68" s="359">
        <f t="shared" si="0"/>
        <v>0</v>
      </c>
      <c r="AO68" s="360"/>
      <c r="AP68" s="360"/>
      <c r="AQ68" s="101" t="s">
        <v>86</v>
      </c>
      <c r="AR68" s="56"/>
      <c r="AS68" s="102">
        <v>0</v>
      </c>
      <c r="AT68" s="103">
        <f t="shared" si="1"/>
        <v>0</v>
      </c>
      <c r="AU68" s="104">
        <f>'D.2.5 - Přípojka NN'!P89</f>
        <v>0</v>
      </c>
      <c r="AV68" s="103">
        <f>'D.2.5 - Přípojka NN'!J35</f>
        <v>0</v>
      </c>
      <c r="AW68" s="103">
        <f>'D.2.5 - Přípojka NN'!J36</f>
        <v>0</v>
      </c>
      <c r="AX68" s="103">
        <f>'D.2.5 - Přípojka NN'!J37</f>
        <v>0</v>
      </c>
      <c r="AY68" s="103">
        <f>'D.2.5 - Přípojka NN'!J38</f>
        <v>0</v>
      </c>
      <c r="AZ68" s="103">
        <f>'D.2.5 - Přípojka NN'!F35</f>
        <v>0</v>
      </c>
      <c r="BA68" s="103">
        <f>'D.2.5 - Přípojka NN'!F36</f>
        <v>0</v>
      </c>
      <c r="BB68" s="103">
        <f>'D.2.5 - Přípojka NN'!F37</f>
        <v>0</v>
      </c>
      <c r="BC68" s="103">
        <f>'D.2.5 - Přípojka NN'!F38</f>
        <v>0</v>
      </c>
      <c r="BD68" s="105">
        <f>'D.2.5 - Přípojka NN'!F39</f>
        <v>0</v>
      </c>
      <c r="BT68" s="106" t="s">
        <v>82</v>
      </c>
      <c r="BV68" s="106" t="s">
        <v>75</v>
      </c>
      <c r="BW68" s="106" t="s">
        <v>120</v>
      </c>
      <c r="BX68" s="106" t="s">
        <v>118</v>
      </c>
      <c r="CL68" s="106" t="s">
        <v>21</v>
      </c>
    </row>
    <row r="69" spans="1:91" s="7" customFormat="1" ht="16.5" customHeight="1">
      <c r="B69" s="89"/>
      <c r="C69" s="90"/>
      <c r="D69" s="353" t="s">
        <v>121</v>
      </c>
      <c r="E69" s="353"/>
      <c r="F69" s="353"/>
      <c r="G69" s="353"/>
      <c r="H69" s="353"/>
      <c r="I69" s="91"/>
      <c r="J69" s="353" t="s">
        <v>122</v>
      </c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8">
        <f>ROUND(SUM(AG70:AG76),2)</f>
        <v>0</v>
      </c>
      <c r="AH69" s="357"/>
      <c r="AI69" s="357"/>
      <c r="AJ69" s="357"/>
      <c r="AK69" s="357"/>
      <c r="AL69" s="357"/>
      <c r="AM69" s="357"/>
      <c r="AN69" s="356">
        <f t="shared" si="0"/>
        <v>0</v>
      </c>
      <c r="AO69" s="357"/>
      <c r="AP69" s="357"/>
      <c r="AQ69" s="92" t="s">
        <v>94</v>
      </c>
      <c r="AR69" s="93"/>
      <c r="AS69" s="94">
        <f>ROUND(SUM(AS70:AS76),2)</f>
        <v>0</v>
      </c>
      <c r="AT69" s="95">
        <f t="shared" si="1"/>
        <v>0</v>
      </c>
      <c r="AU69" s="96">
        <f>ROUND(SUM(AU70:AU76),5)</f>
        <v>0</v>
      </c>
      <c r="AV69" s="95">
        <f>ROUND(AZ69*L29,2)</f>
        <v>0</v>
      </c>
      <c r="AW69" s="95">
        <f>ROUND(BA69*L30,2)</f>
        <v>0</v>
      </c>
      <c r="AX69" s="95">
        <f>ROUND(BB69*L29,2)</f>
        <v>0</v>
      </c>
      <c r="AY69" s="95">
        <f>ROUND(BC69*L30,2)</f>
        <v>0</v>
      </c>
      <c r="AZ69" s="95">
        <f>ROUND(SUM(AZ70:AZ76),2)</f>
        <v>0</v>
      </c>
      <c r="BA69" s="95">
        <f>ROUND(SUM(BA70:BA76),2)</f>
        <v>0</v>
      </c>
      <c r="BB69" s="95">
        <f>ROUND(SUM(BB70:BB76),2)</f>
        <v>0</v>
      </c>
      <c r="BC69" s="95">
        <f>ROUND(SUM(BC70:BC76),2)</f>
        <v>0</v>
      </c>
      <c r="BD69" s="97">
        <f>ROUND(SUM(BD70:BD76),2)</f>
        <v>0</v>
      </c>
      <c r="BS69" s="98" t="s">
        <v>72</v>
      </c>
      <c r="BT69" s="98" t="s">
        <v>80</v>
      </c>
      <c r="BU69" s="98" t="s">
        <v>74</v>
      </c>
      <c r="BV69" s="98" t="s">
        <v>75</v>
      </c>
      <c r="BW69" s="98" t="s">
        <v>123</v>
      </c>
      <c r="BX69" s="98" t="s">
        <v>5</v>
      </c>
      <c r="CL69" s="98" t="s">
        <v>19</v>
      </c>
      <c r="CM69" s="98" t="s">
        <v>82</v>
      </c>
    </row>
    <row r="70" spans="1:91" s="4" customFormat="1" ht="23.25" customHeight="1">
      <c r="A70" s="99" t="s">
        <v>83</v>
      </c>
      <c r="B70" s="54"/>
      <c r="C70" s="100"/>
      <c r="D70" s="100"/>
      <c r="E70" s="352" t="s">
        <v>124</v>
      </c>
      <c r="F70" s="352"/>
      <c r="G70" s="352"/>
      <c r="H70" s="352"/>
      <c r="I70" s="352"/>
      <c r="J70" s="100"/>
      <c r="K70" s="352" t="s">
        <v>125</v>
      </c>
      <c r="L70" s="352"/>
      <c r="M70" s="352"/>
      <c r="N70" s="352"/>
      <c r="O70" s="352"/>
      <c r="P70" s="352"/>
      <c r="Q70" s="352"/>
      <c r="R70" s="352"/>
      <c r="S70" s="352"/>
      <c r="T70" s="352"/>
      <c r="U70" s="352"/>
      <c r="V70" s="352"/>
      <c r="W70" s="352"/>
      <c r="X70" s="352"/>
      <c r="Y70" s="352"/>
      <c r="Z70" s="352"/>
      <c r="AA70" s="352"/>
      <c r="AB70" s="352"/>
      <c r="AC70" s="352"/>
      <c r="AD70" s="352"/>
      <c r="AE70" s="352"/>
      <c r="AF70" s="352"/>
      <c r="AG70" s="359">
        <f>'D.2.6.a - Telefonní kabel...'!J32</f>
        <v>0</v>
      </c>
      <c r="AH70" s="360"/>
      <c r="AI70" s="360"/>
      <c r="AJ70" s="360"/>
      <c r="AK70" s="360"/>
      <c r="AL70" s="360"/>
      <c r="AM70" s="360"/>
      <c r="AN70" s="359">
        <f t="shared" si="0"/>
        <v>0</v>
      </c>
      <c r="AO70" s="360"/>
      <c r="AP70" s="360"/>
      <c r="AQ70" s="101" t="s">
        <v>86</v>
      </c>
      <c r="AR70" s="56"/>
      <c r="AS70" s="102">
        <v>0</v>
      </c>
      <c r="AT70" s="103">
        <f t="shared" si="1"/>
        <v>0</v>
      </c>
      <c r="AU70" s="104">
        <f>'D.2.6.a - Telefonní kabel...'!P86</f>
        <v>0</v>
      </c>
      <c r="AV70" s="103">
        <f>'D.2.6.a - Telefonní kabel...'!J35</f>
        <v>0</v>
      </c>
      <c r="AW70" s="103">
        <f>'D.2.6.a - Telefonní kabel...'!J36</f>
        <v>0</v>
      </c>
      <c r="AX70" s="103">
        <f>'D.2.6.a - Telefonní kabel...'!J37</f>
        <v>0</v>
      </c>
      <c r="AY70" s="103">
        <f>'D.2.6.a - Telefonní kabel...'!J38</f>
        <v>0</v>
      </c>
      <c r="AZ70" s="103">
        <f>'D.2.6.a - Telefonní kabel...'!F35</f>
        <v>0</v>
      </c>
      <c r="BA70" s="103">
        <f>'D.2.6.a - Telefonní kabel...'!F36</f>
        <v>0</v>
      </c>
      <c r="BB70" s="103">
        <f>'D.2.6.a - Telefonní kabel...'!F37</f>
        <v>0</v>
      </c>
      <c r="BC70" s="103">
        <f>'D.2.6.a - Telefonní kabel...'!F38</f>
        <v>0</v>
      </c>
      <c r="BD70" s="105">
        <f>'D.2.6.a - Telefonní kabel...'!F39</f>
        <v>0</v>
      </c>
      <c r="BT70" s="106" t="s">
        <v>82</v>
      </c>
      <c r="BV70" s="106" t="s">
        <v>75</v>
      </c>
      <c r="BW70" s="106" t="s">
        <v>126</v>
      </c>
      <c r="BX70" s="106" t="s">
        <v>123</v>
      </c>
      <c r="CL70" s="106" t="s">
        <v>21</v>
      </c>
    </row>
    <row r="71" spans="1:91" s="4" customFormat="1" ht="23.25" customHeight="1">
      <c r="A71" s="99" t="s">
        <v>83</v>
      </c>
      <c r="B71" s="54"/>
      <c r="C71" s="100"/>
      <c r="D71" s="100"/>
      <c r="E71" s="352" t="s">
        <v>127</v>
      </c>
      <c r="F71" s="352"/>
      <c r="G71" s="352"/>
      <c r="H71" s="352"/>
      <c r="I71" s="352"/>
      <c r="J71" s="100"/>
      <c r="K71" s="352" t="s">
        <v>128</v>
      </c>
      <c r="L71" s="352"/>
      <c r="M71" s="352"/>
      <c r="N71" s="352"/>
      <c r="O71" s="352"/>
      <c r="P71" s="352"/>
      <c r="Q71" s="352"/>
      <c r="R71" s="352"/>
      <c r="S71" s="352"/>
      <c r="T71" s="352"/>
      <c r="U71" s="352"/>
      <c r="V71" s="352"/>
      <c r="W71" s="352"/>
      <c r="X71" s="352"/>
      <c r="Y71" s="352"/>
      <c r="Z71" s="352"/>
      <c r="AA71" s="352"/>
      <c r="AB71" s="352"/>
      <c r="AC71" s="352"/>
      <c r="AD71" s="352"/>
      <c r="AE71" s="352"/>
      <c r="AF71" s="352"/>
      <c r="AG71" s="359">
        <f>'D.2.6.b - Optický kabel z...'!J32</f>
        <v>0</v>
      </c>
      <c r="AH71" s="360"/>
      <c r="AI71" s="360"/>
      <c r="AJ71" s="360"/>
      <c r="AK71" s="360"/>
      <c r="AL71" s="360"/>
      <c r="AM71" s="360"/>
      <c r="AN71" s="359">
        <f t="shared" si="0"/>
        <v>0</v>
      </c>
      <c r="AO71" s="360"/>
      <c r="AP71" s="360"/>
      <c r="AQ71" s="101" t="s">
        <v>86</v>
      </c>
      <c r="AR71" s="56"/>
      <c r="AS71" s="102">
        <v>0</v>
      </c>
      <c r="AT71" s="103">
        <f t="shared" si="1"/>
        <v>0</v>
      </c>
      <c r="AU71" s="104">
        <f>'D.2.6.b - Optický kabel z...'!P86</f>
        <v>0</v>
      </c>
      <c r="AV71" s="103">
        <f>'D.2.6.b - Optický kabel z...'!J35</f>
        <v>0</v>
      </c>
      <c r="AW71" s="103">
        <f>'D.2.6.b - Optický kabel z...'!J36</f>
        <v>0</v>
      </c>
      <c r="AX71" s="103">
        <f>'D.2.6.b - Optický kabel z...'!J37</f>
        <v>0</v>
      </c>
      <c r="AY71" s="103">
        <f>'D.2.6.b - Optický kabel z...'!J38</f>
        <v>0</v>
      </c>
      <c r="AZ71" s="103">
        <f>'D.2.6.b - Optický kabel z...'!F35</f>
        <v>0</v>
      </c>
      <c r="BA71" s="103">
        <f>'D.2.6.b - Optický kabel z...'!F36</f>
        <v>0</v>
      </c>
      <c r="BB71" s="103">
        <f>'D.2.6.b - Optický kabel z...'!F37</f>
        <v>0</v>
      </c>
      <c r="BC71" s="103">
        <f>'D.2.6.b - Optický kabel z...'!F38</f>
        <v>0</v>
      </c>
      <c r="BD71" s="105">
        <f>'D.2.6.b - Optický kabel z...'!F39</f>
        <v>0</v>
      </c>
      <c r="BT71" s="106" t="s">
        <v>82</v>
      </c>
      <c r="BV71" s="106" t="s">
        <v>75</v>
      </c>
      <c r="BW71" s="106" t="s">
        <v>129</v>
      </c>
      <c r="BX71" s="106" t="s">
        <v>123</v>
      </c>
      <c r="CL71" s="106" t="s">
        <v>21</v>
      </c>
    </row>
    <row r="72" spans="1:91" s="4" customFormat="1" ht="23.25" customHeight="1">
      <c r="A72" s="99" t="s">
        <v>83</v>
      </c>
      <c r="B72" s="54"/>
      <c r="C72" s="100"/>
      <c r="D72" s="100"/>
      <c r="E72" s="352" t="s">
        <v>130</v>
      </c>
      <c r="F72" s="352"/>
      <c r="G72" s="352"/>
      <c r="H72" s="352"/>
      <c r="I72" s="352"/>
      <c r="J72" s="100"/>
      <c r="K72" s="352" t="s">
        <v>131</v>
      </c>
      <c r="L72" s="352"/>
      <c r="M72" s="352"/>
      <c r="N72" s="352"/>
      <c r="O72" s="352"/>
      <c r="P72" s="352"/>
      <c r="Q72" s="352"/>
      <c r="R72" s="352"/>
      <c r="S72" s="352"/>
      <c r="T72" s="352"/>
      <c r="U72" s="352"/>
      <c r="V72" s="352"/>
      <c r="W72" s="352"/>
      <c r="X72" s="352"/>
      <c r="Y72" s="352"/>
      <c r="Z72" s="352"/>
      <c r="AA72" s="352"/>
      <c r="AB72" s="352"/>
      <c r="AC72" s="352"/>
      <c r="AD72" s="352"/>
      <c r="AE72" s="352"/>
      <c r="AF72" s="352"/>
      <c r="AG72" s="359">
        <f>'D.2.6.c - Optický kabel z...'!J32</f>
        <v>0</v>
      </c>
      <c r="AH72" s="360"/>
      <c r="AI72" s="360"/>
      <c r="AJ72" s="360"/>
      <c r="AK72" s="360"/>
      <c r="AL72" s="360"/>
      <c r="AM72" s="360"/>
      <c r="AN72" s="359">
        <f t="shared" si="0"/>
        <v>0</v>
      </c>
      <c r="AO72" s="360"/>
      <c r="AP72" s="360"/>
      <c r="AQ72" s="101" t="s">
        <v>86</v>
      </c>
      <c r="AR72" s="56"/>
      <c r="AS72" s="102">
        <v>0</v>
      </c>
      <c r="AT72" s="103">
        <f t="shared" si="1"/>
        <v>0</v>
      </c>
      <c r="AU72" s="104">
        <f>'D.2.6.c - Optický kabel z...'!P86</f>
        <v>0</v>
      </c>
      <c r="AV72" s="103">
        <f>'D.2.6.c - Optický kabel z...'!J35</f>
        <v>0</v>
      </c>
      <c r="AW72" s="103">
        <f>'D.2.6.c - Optický kabel z...'!J36</f>
        <v>0</v>
      </c>
      <c r="AX72" s="103">
        <f>'D.2.6.c - Optický kabel z...'!J37</f>
        <v>0</v>
      </c>
      <c r="AY72" s="103">
        <f>'D.2.6.c - Optický kabel z...'!J38</f>
        <v>0</v>
      </c>
      <c r="AZ72" s="103">
        <f>'D.2.6.c - Optický kabel z...'!F35</f>
        <v>0</v>
      </c>
      <c r="BA72" s="103">
        <f>'D.2.6.c - Optický kabel z...'!F36</f>
        <v>0</v>
      </c>
      <c r="BB72" s="103">
        <f>'D.2.6.c - Optický kabel z...'!F37</f>
        <v>0</v>
      </c>
      <c r="BC72" s="103">
        <f>'D.2.6.c - Optický kabel z...'!F38</f>
        <v>0</v>
      </c>
      <c r="BD72" s="105">
        <f>'D.2.6.c - Optický kabel z...'!F39</f>
        <v>0</v>
      </c>
      <c r="BT72" s="106" t="s">
        <v>82</v>
      </c>
      <c r="BV72" s="106" t="s">
        <v>75</v>
      </c>
      <c r="BW72" s="106" t="s">
        <v>132</v>
      </c>
      <c r="BX72" s="106" t="s">
        <v>123</v>
      </c>
      <c r="CL72" s="106" t="s">
        <v>21</v>
      </c>
    </row>
    <row r="73" spans="1:91" s="4" customFormat="1" ht="23.25" customHeight="1">
      <c r="A73" s="99" t="s">
        <v>83</v>
      </c>
      <c r="B73" s="54"/>
      <c r="C73" s="100"/>
      <c r="D73" s="100"/>
      <c r="E73" s="352" t="s">
        <v>133</v>
      </c>
      <c r="F73" s="352"/>
      <c r="G73" s="352"/>
      <c r="H73" s="352"/>
      <c r="I73" s="352"/>
      <c r="J73" s="100"/>
      <c r="K73" s="352" t="s">
        <v>134</v>
      </c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352"/>
      <c r="Z73" s="352"/>
      <c r="AA73" s="352"/>
      <c r="AB73" s="352"/>
      <c r="AC73" s="352"/>
      <c r="AD73" s="352"/>
      <c r="AE73" s="352"/>
      <c r="AF73" s="352"/>
      <c r="AG73" s="359">
        <f>'D.2.6.d - Optický kabel z...'!J32</f>
        <v>0</v>
      </c>
      <c r="AH73" s="360"/>
      <c r="AI73" s="360"/>
      <c r="AJ73" s="360"/>
      <c r="AK73" s="360"/>
      <c r="AL73" s="360"/>
      <c r="AM73" s="360"/>
      <c r="AN73" s="359">
        <f t="shared" si="0"/>
        <v>0</v>
      </c>
      <c r="AO73" s="360"/>
      <c r="AP73" s="360"/>
      <c r="AQ73" s="101" t="s">
        <v>86</v>
      </c>
      <c r="AR73" s="56"/>
      <c r="AS73" s="102">
        <v>0</v>
      </c>
      <c r="AT73" s="103">
        <f t="shared" si="1"/>
        <v>0</v>
      </c>
      <c r="AU73" s="104">
        <f>'D.2.6.d - Optický kabel z...'!P86</f>
        <v>0</v>
      </c>
      <c r="AV73" s="103">
        <f>'D.2.6.d - Optický kabel z...'!J35</f>
        <v>0</v>
      </c>
      <c r="AW73" s="103">
        <f>'D.2.6.d - Optický kabel z...'!J36</f>
        <v>0</v>
      </c>
      <c r="AX73" s="103">
        <f>'D.2.6.d - Optický kabel z...'!J37</f>
        <v>0</v>
      </c>
      <c r="AY73" s="103">
        <f>'D.2.6.d - Optický kabel z...'!J38</f>
        <v>0</v>
      </c>
      <c r="AZ73" s="103">
        <f>'D.2.6.d - Optický kabel z...'!F35</f>
        <v>0</v>
      </c>
      <c r="BA73" s="103">
        <f>'D.2.6.d - Optický kabel z...'!F36</f>
        <v>0</v>
      </c>
      <c r="BB73" s="103">
        <f>'D.2.6.d - Optický kabel z...'!F37</f>
        <v>0</v>
      </c>
      <c r="BC73" s="103">
        <f>'D.2.6.d - Optický kabel z...'!F38</f>
        <v>0</v>
      </c>
      <c r="BD73" s="105">
        <f>'D.2.6.d - Optický kabel z...'!F39</f>
        <v>0</v>
      </c>
      <c r="BT73" s="106" t="s">
        <v>82</v>
      </c>
      <c r="BV73" s="106" t="s">
        <v>75</v>
      </c>
      <c r="BW73" s="106" t="s">
        <v>135</v>
      </c>
      <c r="BX73" s="106" t="s">
        <v>123</v>
      </c>
      <c r="CL73" s="106" t="s">
        <v>21</v>
      </c>
    </row>
    <row r="74" spans="1:91" s="4" customFormat="1" ht="16.5" customHeight="1">
      <c r="A74" s="99" t="s">
        <v>83</v>
      </c>
      <c r="B74" s="54"/>
      <c r="C74" s="100"/>
      <c r="D74" s="100"/>
      <c r="E74" s="352" t="s">
        <v>136</v>
      </c>
      <c r="F74" s="352"/>
      <c r="G74" s="352"/>
      <c r="H74" s="352"/>
      <c r="I74" s="352"/>
      <c r="J74" s="100"/>
      <c r="K74" s="352" t="s">
        <v>137</v>
      </c>
      <c r="L74" s="352"/>
      <c r="M74" s="352"/>
      <c r="N74" s="352"/>
      <c r="O74" s="352"/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2"/>
      <c r="AC74" s="352"/>
      <c r="AD74" s="352"/>
      <c r="AE74" s="352"/>
      <c r="AF74" s="352"/>
      <c r="AG74" s="359">
        <f>'D.2.6.e - Napojení parkov...'!J32</f>
        <v>0</v>
      </c>
      <c r="AH74" s="360"/>
      <c r="AI74" s="360"/>
      <c r="AJ74" s="360"/>
      <c r="AK74" s="360"/>
      <c r="AL74" s="360"/>
      <c r="AM74" s="360"/>
      <c r="AN74" s="359">
        <f t="shared" si="0"/>
        <v>0</v>
      </c>
      <c r="AO74" s="360"/>
      <c r="AP74" s="360"/>
      <c r="AQ74" s="101" t="s">
        <v>86</v>
      </c>
      <c r="AR74" s="56"/>
      <c r="AS74" s="102">
        <v>0</v>
      </c>
      <c r="AT74" s="103">
        <f t="shared" si="1"/>
        <v>0</v>
      </c>
      <c r="AU74" s="104">
        <f>'D.2.6.e - Napojení parkov...'!P86</f>
        <v>0</v>
      </c>
      <c r="AV74" s="103">
        <f>'D.2.6.e - Napojení parkov...'!J35</f>
        <v>0</v>
      </c>
      <c r="AW74" s="103">
        <f>'D.2.6.e - Napojení parkov...'!J36</f>
        <v>0</v>
      </c>
      <c r="AX74" s="103">
        <f>'D.2.6.e - Napojení parkov...'!J37</f>
        <v>0</v>
      </c>
      <c r="AY74" s="103">
        <f>'D.2.6.e - Napojení parkov...'!J38</f>
        <v>0</v>
      </c>
      <c r="AZ74" s="103">
        <f>'D.2.6.e - Napojení parkov...'!F35</f>
        <v>0</v>
      </c>
      <c r="BA74" s="103">
        <f>'D.2.6.e - Napojení parkov...'!F36</f>
        <v>0</v>
      </c>
      <c r="BB74" s="103">
        <f>'D.2.6.e - Napojení parkov...'!F37</f>
        <v>0</v>
      </c>
      <c r="BC74" s="103">
        <f>'D.2.6.e - Napojení parkov...'!F38</f>
        <v>0</v>
      </c>
      <c r="BD74" s="105">
        <f>'D.2.6.e - Napojení parkov...'!F39</f>
        <v>0</v>
      </c>
      <c r="BT74" s="106" t="s">
        <v>82</v>
      </c>
      <c r="BV74" s="106" t="s">
        <v>75</v>
      </c>
      <c r="BW74" s="106" t="s">
        <v>138</v>
      </c>
      <c r="BX74" s="106" t="s">
        <v>123</v>
      </c>
      <c r="CL74" s="106" t="s">
        <v>21</v>
      </c>
    </row>
    <row r="75" spans="1:91" s="4" customFormat="1" ht="16.5" customHeight="1">
      <c r="A75" s="99" t="s">
        <v>83</v>
      </c>
      <c r="B75" s="54"/>
      <c r="C75" s="100"/>
      <c r="D75" s="100"/>
      <c r="E75" s="352" t="s">
        <v>139</v>
      </c>
      <c r="F75" s="352"/>
      <c r="G75" s="352"/>
      <c r="H75" s="352"/>
      <c r="I75" s="352"/>
      <c r="J75" s="100"/>
      <c r="K75" s="352" t="s">
        <v>140</v>
      </c>
      <c r="L75" s="352"/>
      <c r="M75" s="352"/>
      <c r="N75" s="352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2"/>
      <c r="AG75" s="359">
        <f>'D.2.6.f - Přeložka SEK ME...'!J32</f>
        <v>0</v>
      </c>
      <c r="AH75" s="360"/>
      <c r="AI75" s="360"/>
      <c r="AJ75" s="360"/>
      <c r="AK75" s="360"/>
      <c r="AL75" s="360"/>
      <c r="AM75" s="360"/>
      <c r="AN75" s="359">
        <f t="shared" si="0"/>
        <v>0</v>
      </c>
      <c r="AO75" s="360"/>
      <c r="AP75" s="360"/>
      <c r="AQ75" s="101" t="s">
        <v>86</v>
      </c>
      <c r="AR75" s="56"/>
      <c r="AS75" s="102">
        <v>0</v>
      </c>
      <c r="AT75" s="103">
        <f t="shared" si="1"/>
        <v>0</v>
      </c>
      <c r="AU75" s="104">
        <f>'D.2.6.f - Přeložka SEK ME...'!P86</f>
        <v>0</v>
      </c>
      <c r="AV75" s="103">
        <f>'D.2.6.f - Přeložka SEK ME...'!J35</f>
        <v>0</v>
      </c>
      <c r="AW75" s="103">
        <f>'D.2.6.f - Přeložka SEK ME...'!J36</f>
        <v>0</v>
      </c>
      <c r="AX75" s="103">
        <f>'D.2.6.f - Přeložka SEK ME...'!J37</f>
        <v>0</v>
      </c>
      <c r="AY75" s="103">
        <f>'D.2.6.f - Přeložka SEK ME...'!J38</f>
        <v>0</v>
      </c>
      <c r="AZ75" s="103">
        <f>'D.2.6.f - Přeložka SEK ME...'!F35</f>
        <v>0</v>
      </c>
      <c r="BA75" s="103">
        <f>'D.2.6.f - Přeložka SEK ME...'!F36</f>
        <v>0</v>
      </c>
      <c r="BB75" s="103">
        <f>'D.2.6.f - Přeložka SEK ME...'!F37</f>
        <v>0</v>
      </c>
      <c r="BC75" s="103">
        <f>'D.2.6.f - Přeložka SEK ME...'!F38</f>
        <v>0</v>
      </c>
      <c r="BD75" s="105">
        <f>'D.2.6.f - Přeložka SEK ME...'!F39</f>
        <v>0</v>
      </c>
      <c r="BT75" s="106" t="s">
        <v>82</v>
      </c>
      <c r="BV75" s="106" t="s">
        <v>75</v>
      </c>
      <c r="BW75" s="106" t="s">
        <v>141</v>
      </c>
      <c r="BX75" s="106" t="s">
        <v>123</v>
      </c>
      <c r="CL75" s="106" t="s">
        <v>21</v>
      </c>
    </row>
    <row r="76" spans="1:91" s="4" customFormat="1" ht="16.5" customHeight="1">
      <c r="A76" s="99" t="s">
        <v>83</v>
      </c>
      <c r="B76" s="54"/>
      <c r="C76" s="100"/>
      <c r="D76" s="100"/>
      <c r="E76" s="352" t="s">
        <v>142</v>
      </c>
      <c r="F76" s="352"/>
      <c r="G76" s="352"/>
      <c r="H76" s="352"/>
      <c r="I76" s="352"/>
      <c r="J76" s="100"/>
      <c r="K76" s="352" t="s">
        <v>143</v>
      </c>
      <c r="L76" s="352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9">
        <f>'D.2.6.g - Přemístění SEK ...'!J32</f>
        <v>0</v>
      </c>
      <c r="AH76" s="360"/>
      <c r="AI76" s="360"/>
      <c r="AJ76" s="360"/>
      <c r="AK76" s="360"/>
      <c r="AL76" s="360"/>
      <c r="AM76" s="360"/>
      <c r="AN76" s="359">
        <f t="shared" si="0"/>
        <v>0</v>
      </c>
      <c r="AO76" s="360"/>
      <c r="AP76" s="360"/>
      <c r="AQ76" s="101" t="s">
        <v>86</v>
      </c>
      <c r="AR76" s="56"/>
      <c r="AS76" s="102">
        <v>0</v>
      </c>
      <c r="AT76" s="103">
        <f t="shared" si="1"/>
        <v>0</v>
      </c>
      <c r="AU76" s="104">
        <f>'D.2.6.g - Přemístění SEK ...'!P86</f>
        <v>0</v>
      </c>
      <c r="AV76" s="103">
        <f>'D.2.6.g - Přemístění SEK ...'!J35</f>
        <v>0</v>
      </c>
      <c r="AW76" s="103">
        <f>'D.2.6.g - Přemístění SEK ...'!J36</f>
        <v>0</v>
      </c>
      <c r="AX76" s="103">
        <f>'D.2.6.g - Přemístění SEK ...'!J37</f>
        <v>0</v>
      </c>
      <c r="AY76" s="103">
        <f>'D.2.6.g - Přemístění SEK ...'!J38</f>
        <v>0</v>
      </c>
      <c r="AZ76" s="103">
        <f>'D.2.6.g - Přemístění SEK ...'!F35</f>
        <v>0</v>
      </c>
      <c r="BA76" s="103">
        <f>'D.2.6.g - Přemístění SEK ...'!F36</f>
        <v>0</v>
      </c>
      <c r="BB76" s="103">
        <f>'D.2.6.g - Přemístění SEK ...'!F37</f>
        <v>0</v>
      </c>
      <c r="BC76" s="103">
        <f>'D.2.6.g - Přemístění SEK ...'!F38</f>
        <v>0</v>
      </c>
      <c r="BD76" s="105">
        <f>'D.2.6.g - Přemístění SEK ...'!F39</f>
        <v>0</v>
      </c>
      <c r="BT76" s="106" t="s">
        <v>82</v>
      </c>
      <c r="BV76" s="106" t="s">
        <v>75</v>
      </c>
      <c r="BW76" s="106" t="s">
        <v>144</v>
      </c>
      <c r="BX76" s="106" t="s">
        <v>123</v>
      </c>
      <c r="CL76" s="106" t="s">
        <v>21</v>
      </c>
    </row>
    <row r="77" spans="1:91" s="7" customFormat="1" ht="16.5" customHeight="1">
      <c r="B77" s="89"/>
      <c r="C77" s="90"/>
      <c r="D77" s="353" t="s">
        <v>145</v>
      </c>
      <c r="E77" s="353"/>
      <c r="F77" s="353"/>
      <c r="G77" s="353"/>
      <c r="H77" s="353"/>
      <c r="I77" s="91"/>
      <c r="J77" s="353" t="s">
        <v>146</v>
      </c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/>
      <c r="Y77" s="353"/>
      <c r="Z77" s="353"/>
      <c r="AA77" s="353"/>
      <c r="AB77" s="353"/>
      <c r="AC77" s="353"/>
      <c r="AD77" s="353"/>
      <c r="AE77" s="353"/>
      <c r="AF77" s="353"/>
      <c r="AG77" s="358">
        <f>ROUND(AG78,2)</f>
        <v>0</v>
      </c>
      <c r="AH77" s="357"/>
      <c r="AI77" s="357"/>
      <c r="AJ77" s="357"/>
      <c r="AK77" s="357"/>
      <c r="AL77" s="357"/>
      <c r="AM77" s="357"/>
      <c r="AN77" s="356">
        <f t="shared" si="0"/>
        <v>0</v>
      </c>
      <c r="AO77" s="357"/>
      <c r="AP77" s="357"/>
      <c r="AQ77" s="92" t="s">
        <v>94</v>
      </c>
      <c r="AR77" s="93"/>
      <c r="AS77" s="94">
        <f>ROUND(AS78,2)</f>
        <v>0</v>
      </c>
      <c r="AT77" s="95">
        <f t="shared" si="1"/>
        <v>0</v>
      </c>
      <c r="AU77" s="96">
        <f>ROUND(AU78,5)</f>
        <v>0</v>
      </c>
      <c r="AV77" s="95">
        <f>ROUND(AZ77*L29,2)</f>
        <v>0</v>
      </c>
      <c r="AW77" s="95">
        <f>ROUND(BA77*L30,2)</f>
        <v>0</v>
      </c>
      <c r="AX77" s="95">
        <f>ROUND(BB77*L29,2)</f>
        <v>0</v>
      </c>
      <c r="AY77" s="95">
        <f>ROUND(BC77*L30,2)</f>
        <v>0</v>
      </c>
      <c r="AZ77" s="95">
        <f>ROUND(AZ78,2)</f>
        <v>0</v>
      </c>
      <c r="BA77" s="95">
        <f>ROUND(BA78,2)</f>
        <v>0</v>
      </c>
      <c r="BB77" s="95">
        <f>ROUND(BB78,2)</f>
        <v>0</v>
      </c>
      <c r="BC77" s="95">
        <f>ROUND(BC78,2)</f>
        <v>0</v>
      </c>
      <c r="BD77" s="97">
        <f>ROUND(BD78,2)</f>
        <v>0</v>
      </c>
      <c r="BS77" s="98" t="s">
        <v>72</v>
      </c>
      <c r="BT77" s="98" t="s">
        <v>80</v>
      </c>
      <c r="BU77" s="98" t="s">
        <v>74</v>
      </c>
      <c r="BV77" s="98" t="s">
        <v>75</v>
      </c>
      <c r="BW77" s="98" t="s">
        <v>147</v>
      </c>
      <c r="BX77" s="98" t="s">
        <v>5</v>
      </c>
      <c r="CL77" s="98" t="s">
        <v>19</v>
      </c>
      <c r="CM77" s="98" t="s">
        <v>82</v>
      </c>
    </row>
    <row r="78" spans="1:91" s="4" customFormat="1" ht="16.5" customHeight="1">
      <c r="A78" s="99" t="s">
        <v>83</v>
      </c>
      <c r="B78" s="54"/>
      <c r="C78" s="100"/>
      <c r="D78" s="100"/>
      <c r="E78" s="352" t="s">
        <v>148</v>
      </c>
      <c r="F78" s="352"/>
      <c r="G78" s="352"/>
      <c r="H78" s="352"/>
      <c r="I78" s="352"/>
      <c r="J78" s="100"/>
      <c r="K78" s="352" t="s">
        <v>146</v>
      </c>
      <c r="L78" s="352"/>
      <c r="M78" s="352"/>
      <c r="N78" s="352"/>
      <c r="O78" s="352"/>
      <c r="P78" s="352"/>
      <c r="Q78" s="352"/>
      <c r="R78" s="352"/>
      <c r="S78" s="352"/>
      <c r="T78" s="352"/>
      <c r="U78" s="352"/>
      <c r="V78" s="352"/>
      <c r="W78" s="352"/>
      <c r="X78" s="352"/>
      <c r="Y78" s="352"/>
      <c r="Z78" s="352"/>
      <c r="AA78" s="352"/>
      <c r="AB78" s="352"/>
      <c r="AC78" s="352"/>
      <c r="AD78" s="352"/>
      <c r="AE78" s="352"/>
      <c r="AF78" s="352"/>
      <c r="AG78" s="359">
        <f>'D.2.8 - Doplnění a přelož...'!J32</f>
        <v>0</v>
      </c>
      <c r="AH78" s="360"/>
      <c r="AI78" s="360"/>
      <c r="AJ78" s="360"/>
      <c r="AK78" s="360"/>
      <c r="AL78" s="360"/>
      <c r="AM78" s="360"/>
      <c r="AN78" s="359">
        <f t="shared" si="0"/>
        <v>0</v>
      </c>
      <c r="AO78" s="360"/>
      <c r="AP78" s="360"/>
      <c r="AQ78" s="101" t="s">
        <v>86</v>
      </c>
      <c r="AR78" s="56"/>
      <c r="AS78" s="102">
        <v>0</v>
      </c>
      <c r="AT78" s="103">
        <f t="shared" si="1"/>
        <v>0</v>
      </c>
      <c r="AU78" s="104">
        <f>'D.2.8 - Doplnění a přelož...'!P90</f>
        <v>0</v>
      </c>
      <c r="AV78" s="103">
        <f>'D.2.8 - Doplnění a přelož...'!J35</f>
        <v>0</v>
      </c>
      <c r="AW78" s="103">
        <f>'D.2.8 - Doplnění a přelož...'!J36</f>
        <v>0</v>
      </c>
      <c r="AX78" s="103">
        <f>'D.2.8 - Doplnění a přelož...'!J37</f>
        <v>0</v>
      </c>
      <c r="AY78" s="103">
        <f>'D.2.8 - Doplnění a přelož...'!J38</f>
        <v>0</v>
      </c>
      <c r="AZ78" s="103">
        <f>'D.2.8 - Doplnění a přelož...'!F35</f>
        <v>0</v>
      </c>
      <c r="BA78" s="103">
        <f>'D.2.8 - Doplnění a přelož...'!F36</f>
        <v>0</v>
      </c>
      <c r="BB78" s="103">
        <f>'D.2.8 - Doplnění a přelož...'!F37</f>
        <v>0</v>
      </c>
      <c r="BC78" s="103">
        <f>'D.2.8 - Doplnění a přelož...'!F38</f>
        <v>0</v>
      </c>
      <c r="BD78" s="105">
        <f>'D.2.8 - Doplnění a přelož...'!F39</f>
        <v>0</v>
      </c>
      <c r="BT78" s="106" t="s">
        <v>82</v>
      </c>
      <c r="BV78" s="106" t="s">
        <v>75</v>
      </c>
      <c r="BW78" s="106" t="s">
        <v>149</v>
      </c>
      <c r="BX78" s="106" t="s">
        <v>147</v>
      </c>
      <c r="CL78" s="106" t="s">
        <v>21</v>
      </c>
    </row>
    <row r="79" spans="1:91" s="7" customFormat="1" ht="16.5" customHeight="1">
      <c r="B79" s="89"/>
      <c r="C79" s="90"/>
      <c r="D79" s="353" t="s">
        <v>150</v>
      </c>
      <c r="E79" s="353"/>
      <c r="F79" s="353"/>
      <c r="G79" s="353"/>
      <c r="H79" s="353"/>
      <c r="I79" s="91"/>
      <c r="J79" s="353" t="s">
        <v>151</v>
      </c>
      <c r="K79" s="353"/>
      <c r="L79" s="353"/>
      <c r="M79" s="353"/>
      <c r="N79" s="353"/>
      <c r="O79" s="353"/>
      <c r="P79" s="353"/>
      <c r="Q79" s="353"/>
      <c r="R79" s="353"/>
      <c r="S79" s="353"/>
      <c r="T79" s="353"/>
      <c r="U79" s="353"/>
      <c r="V79" s="353"/>
      <c r="W79" s="353"/>
      <c r="X79" s="353"/>
      <c r="Y79" s="353"/>
      <c r="Z79" s="353"/>
      <c r="AA79" s="353"/>
      <c r="AB79" s="353"/>
      <c r="AC79" s="353"/>
      <c r="AD79" s="353"/>
      <c r="AE79" s="353"/>
      <c r="AF79" s="353"/>
      <c r="AG79" s="358">
        <f>ROUND(AG80,2)</f>
        <v>0</v>
      </c>
      <c r="AH79" s="357"/>
      <c r="AI79" s="357"/>
      <c r="AJ79" s="357"/>
      <c r="AK79" s="357"/>
      <c r="AL79" s="357"/>
      <c r="AM79" s="357"/>
      <c r="AN79" s="356">
        <f t="shared" si="0"/>
        <v>0</v>
      </c>
      <c r="AO79" s="357"/>
      <c r="AP79" s="357"/>
      <c r="AQ79" s="92" t="s">
        <v>94</v>
      </c>
      <c r="AR79" s="93"/>
      <c r="AS79" s="94">
        <f>ROUND(AS80,2)</f>
        <v>0</v>
      </c>
      <c r="AT79" s="95">
        <f t="shared" si="1"/>
        <v>0</v>
      </c>
      <c r="AU79" s="96">
        <f>ROUND(AU80,5)</f>
        <v>0</v>
      </c>
      <c r="AV79" s="95">
        <f>ROUND(AZ79*L29,2)</f>
        <v>0</v>
      </c>
      <c r="AW79" s="95">
        <f>ROUND(BA79*L30,2)</f>
        <v>0</v>
      </c>
      <c r="AX79" s="95">
        <f>ROUND(BB79*L29,2)</f>
        <v>0</v>
      </c>
      <c r="AY79" s="95">
        <f>ROUND(BC79*L30,2)</f>
        <v>0</v>
      </c>
      <c r="AZ79" s="95">
        <f>ROUND(AZ80,2)</f>
        <v>0</v>
      </c>
      <c r="BA79" s="95">
        <f>ROUND(BA80,2)</f>
        <v>0</v>
      </c>
      <c r="BB79" s="95">
        <f>ROUND(BB80,2)</f>
        <v>0</v>
      </c>
      <c r="BC79" s="95">
        <f>ROUND(BC80,2)</f>
        <v>0</v>
      </c>
      <c r="BD79" s="97">
        <f>ROUND(BD80,2)</f>
        <v>0</v>
      </c>
      <c r="BS79" s="98" t="s">
        <v>72</v>
      </c>
      <c r="BT79" s="98" t="s">
        <v>80</v>
      </c>
      <c r="BU79" s="98" t="s">
        <v>74</v>
      </c>
      <c r="BV79" s="98" t="s">
        <v>75</v>
      </c>
      <c r="BW79" s="98" t="s">
        <v>152</v>
      </c>
      <c r="BX79" s="98" t="s">
        <v>5</v>
      </c>
      <c r="CL79" s="98" t="s">
        <v>19</v>
      </c>
      <c r="CM79" s="98" t="s">
        <v>82</v>
      </c>
    </row>
    <row r="80" spans="1:91" s="4" customFormat="1" ht="16.5" customHeight="1">
      <c r="A80" s="99" t="s">
        <v>83</v>
      </c>
      <c r="B80" s="54"/>
      <c r="C80" s="100"/>
      <c r="D80" s="100"/>
      <c r="E80" s="352" t="s">
        <v>153</v>
      </c>
      <c r="F80" s="352"/>
      <c r="G80" s="352"/>
      <c r="H80" s="352"/>
      <c r="I80" s="352"/>
      <c r="J80" s="100"/>
      <c r="K80" s="352" t="s">
        <v>151</v>
      </c>
      <c r="L80" s="352"/>
      <c r="M80" s="352"/>
      <c r="N80" s="352"/>
      <c r="O80" s="352"/>
      <c r="P80" s="352"/>
      <c r="Q80" s="352"/>
      <c r="R80" s="352"/>
      <c r="S80" s="352"/>
      <c r="T80" s="352"/>
      <c r="U80" s="352"/>
      <c r="V80" s="352"/>
      <c r="W80" s="352"/>
      <c r="X80" s="352"/>
      <c r="Y80" s="352"/>
      <c r="Z80" s="352"/>
      <c r="AA80" s="352"/>
      <c r="AB80" s="352"/>
      <c r="AC80" s="352"/>
      <c r="AD80" s="352"/>
      <c r="AE80" s="352"/>
      <c r="AF80" s="352"/>
      <c r="AG80" s="359">
        <f>'D.2.9 - Sadové úpravy'!J32</f>
        <v>0</v>
      </c>
      <c r="AH80" s="360"/>
      <c r="AI80" s="360"/>
      <c r="AJ80" s="360"/>
      <c r="AK80" s="360"/>
      <c r="AL80" s="360"/>
      <c r="AM80" s="360"/>
      <c r="AN80" s="359">
        <f t="shared" si="0"/>
        <v>0</v>
      </c>
      <c r="AO80" s="360"/>
      <c r="AP80" s="360"/>
      <c r="AQ80" s="101" t="s">
        <v>86</v>
      </c>
      <c r="AR80" s="56"/>
      <c r="AS80" s="102">
        <v>0</v>
      </c>
      <c r="AT80" s="103">
        <f t="shared" si="1"/>
        <v>0</v>
      </c>
      <c r="AU80" s="104">
        <f>'D.2.9 - Sadové úpravy'!P95</f>
        <v>0</v>
      </c>
      <c r="AV80" s="103">
        <f>'D.2.9 - Sadové úpravy'!J35</f>
        <v>0</v>
      </c>
      <c r="AW80" s="103">
        <f>'D.2.9 - Sadové úpravy'!J36</f>
        <v>0</v>
      </c>
      <c r="AX80" s="103">
        <f>'D.2.9 - Sadové úpravy'!J37</f>
        <v>0</v>
      </c>
      <c r="AY80" s="103">
        <f>'D.2.9 - Sadové úpravy'!J38</f>
        <v>0</v>
      </c>
      <c r="AZ80" s="103">
        <f>'D.2.9 - Sadové úpravy'!F35</f>
        <v>0</v>
      </c>
      <c r="BA80" s="103">
        <f>'D.2.9 - Sadové úpravy'!F36</f>
        <v>0</v>
      </c>
      <c r="BB80" s="103">
        <f>'D.2.9 - Sadové úpravy'!F37</f>
        <v>0</v>
      </c>
      <c r="BC80" s="103">
        <f>'D.2.9 - Sadové úpravy'!F38</f>
        <v>0</v>
      </c>
      <c r="BD80" s="105">
        <f>'D.2.9 - Sadové úpravy'!F39</f>
        <v>0</v>
      </c>
      <c r="BT80" s="106" t="s">
        <v>82</v>
      </c>
      <c r="BV80" s="106" t="s">
        <v>75</v>
      </c>
      <c r="BW80" s="106" t="s">
        <v>154</v>
      </c>
      <c r="BX80" s="106" t="s">
        <v>152</v>
      </c>
      <c r="CL80" s="106" t="s">
        <v>21</v>
      </c>
    </row>
    <row r="81" spans="1:91" s="7" customFormat="1" ht="16.5" customHeight="1">
      <c r="B81" s="89"/>
      <c r="C81" s="90"/>
      <c r="D81" s="353" t="s">
        <v>155</v>
      </c>
      <c r="E81" s="353"/>
      <c r="F81" s="353"/>
      <c r="G81" s="353"/>
      <c r="H81" s="353"/>
      <c r="I81" s="91"/>
      <c r="J81" s="353" t="s">
        <v>156</v>
      </c>
      <c r="K81" s="353"/>
      <c r="L81" s="353"/>
      <c r="M81" s="353"/>
      <c r="N81" s="353"/>
      <c r="O81" s="353"/>
      <c r="P81" s="353"/>
      <c r="Q81" s="353"/>
      <c r="R81" s="353"/>
      <c r="S81" s="353"/>
      <c r="T81" s="353"/>
      <c r="U81" s="353"/>
      <c r="V81" s="353"/>
      <c r="W81" s="353"/>
      <c r="X81" s="353"/>
      <c r="Y81" s="353"/>
      <c r="Z81" s="353"/>
      <c r="AA81" s="353"/>
      <c r="AB81" s="353"/>
      <c r="AC81" s="353"/>
      <c r="AD81" s="353"/>
      <c r="AE81" s="353"/>
      <c r="AF81" s="353"/>
      <c r="AG81" s="358">
        <f>ROUND(AG82,2)</f>
        <v>0</v>
      </c>
      <c r="AH81" s="357"/>
      <c r="AI81" s="357"/>
      <c r="AJ81" s="357"/>
      <c r="AK81" s="357"/>
      <c r="AL81" s="357"/>
      <c r="AM81" s="357"/>
      <c r="AN81" s="356">
        <f t="shared" si="0"/>
        <v>0</v>
      </c>
      <c r="AO81" s="357"/>
      <c r="AP81" s="357"/>
      <c r="AQ81" s="92" t="s">
        <v>94</v>
      </c>
      <c r="AR81" s="93"/>
      <c r="AS81" s="94">
        <f>ROUND(AS82,2)</f>
        <v>0</v>
      </c>
      <c r="AT81" s="95">
        <f t="shared" si="1"/>
        <v>0</v>
      </c>
      <c r="AU81" s="96">
        <f>ROUND(AU82,5)</f>
        <v>0</v>
      </c>
      <c r="AV81" s="95">
        <f>ROUND(AZ81*L29,2)</f>
        <v>0</v>
      </c>
      <c r="AW81" s="95">
        <f>ROUND(BA81*L30,2)</f>
        <v>0</v>
      </c>
      <c r="AX81" s="95">
        <f>ROUND(BB81*L29,2)</f>
        <v>0</v>
      </c>
      <c r="AY81" s="95">
        <f>ROUND(BC81*L30,2)</f>
        <v>0</v>
      </c>
      <c r="AZ81" s="95">
        <f>ROUND(AZ82,2)</f>
        <v>0</v>
      </c>
      <c r="BA81" s="95">
        <f>ROUND(BA82,2)</f>
        <v>0</v>
      </c>
      <c r="BB81" s="95">
        <f>ROUND(BB82,2)</f>
        <v>0</v>
      </c>
      <c r="BC81" s="95">
        <f>ROUND(BC82,2)</f>
        <v>0</v>
      </c>
      <c r="BD81" s="97">
        <f>ROUND(BD82,2)</f>
        <v>0</v>
      </c>
      <c r="BS81" s="98" t="s">
        <v>72</v>
      </c>
      <c r="BT81" s="98" t="s">
        <v>80</v>
      </c>
      <c r="BU81" s="98" t="s">
        <v>74</v>
      </c>
      <c r="BV81" s="98" t="s">
        <v>75</v>
      </c>
      <c r="BW81" s="98" t="s">
        <v>157</v>
      </c>
      <c r="BX81" s="98" t="s">
        <v>5</v>
      </c>
      <c r="CL81" s="98" t="s">
        <v>19</v>
      </c>
      <c r="CM81" s="98" t="s">
        <v>82</v>
      </c>
    </row>
    <row r="82" spans="1:91" s="4" customFormat="1" ht="16.5" customHeight="1">
      <c r="A82" s="99" t="s">
        <v>83</v>
      </c>
      <c r="B82" s="54"/>
      <c r="C82" s="100"/>
      <c r="D82" s="100"/>
      <c r="E82" s="352" t="s">
        <v>158</v>
      </c>
      <c r="F82" s="352"/>
      <c r="G82" s="352"/>
      <c r="H82" s="352"/>
      <c r="I82" s="352"/>
      <c r="J82" s="100"/>
      <c r="K82" s="352" t="s">
        <v>156</v>
      </c>
      <c r="L82" s="352"/>
      <c r="M82" s="352"/>
      <c r="N82" s="352"/>
      <c r="O82" s="352"/>
      <c r="P82" s="352"/>
      <c r="Q82" s="352"/>
      <c r="R82" s="352"/>
      <c r="S82" s="352"/>
      <c r="T82" s="352"/>
      <c r="U82" s="352"/>
      <c r="V82" s="352"/>
      <c r="W82" s="352"/>
      <c r="X82" s="352"/>
      <c r="Y82" s="352"/>
      <c r="Z82" s="352"/>
      <c r="AA82" s="352"/>
      <c r="AB82" s="352"/>
      <c r="AC82" s="352"/>
      <c r="AD82" s="352"/>
      <c r="AE82" s="352"/>
      <c r="AF82" s="352"/>
      <c r="AG82" s="359">
        <f>'D.2.10 - Přípojka a přelo...'!J32</f>
        <v>0</v>
      </c>
      <c r="AH82" s="360"/>
      <c r="AI82" s="360"/>
      <c r="AJ82" s="360"/>
      <c r="AK82" s="360"/>
      <c r="AL82" s="360"/>
      <c r="AM82" s="360"/>
      <c r="AN82" s="359">
        <f t="shared" si="0"/>
        <v>0</v>
      </c>
      <c r="AO82" s="360"/>
      <c r="AP82" s="360"/>
      <c r="AQ82" s="101" t="s">
        <v>86</v>
      </c>
      <c r="AR82" s="56"/>
      <c r="AS82" s="102">
        <v>0</v>
      </c>
      <c r="AT82" s="103">
        <f t="shared" si="1"/>
        <v>0</v>
      </c>
      <c r="AU82" s="104">
        <f>'D.2.10 - Přípojka a přelo...'!P90</f>
        <v>0</v>
      </c>
      <c r="AV82" s="103">
        <f>'D.2.10 - Přípojka a přelo...'!J35</f>
        <v>0</v>
      </c>
      <c r="AW82" s="103">
        <f>'D.2.10 - Přípojka a přelo...'!J36</f>
        <v>0</v>
      </c>
      <c r="AX82" s="103">
        <f>'D.2.10 - Přípojka a přelo...'!J37</f>
        <v>0</v>
      </c>
      <c r="AY82" s="103">
        <f>'D.2.10 - Přípojka a přelo...'!J38</f>
        <v>0</v>
      </c>
      <c r="AZ82" s="103">
        <f>'D.2.10 - Přípojka a přelo...'!F35</f>
        <v>0</v>
      </c>
      <c r="BA82" s="103">
        <f>'D.2.10 - Přípojka a přelo...'!F36</f>
        <v>0</v>
      </c>
      <c r="BB82" s="103">
        <f>'D.2.10 - Přípojka a přelo...'!F37</f>
        <v>0</v>
      </c>
      <c r="BC82" s="103">
        <f>'D.2.10 - Přípojka a přelo...'!F38</f>
        <v>0</v>
      </c>
      <c r="BD82" s="105">
        <f>'D.2.10 - Přípojka a přelo...'!F39</f>
        <v>0</v>
      </c>
      <c r="BT82" s="106" t="s">
        <v>82</v>
      </c>
      <c r="BV82" s="106" t="s">
        <v>75</v>
      </c>
      <c r="BW82" s="106" t="s">
        <v>159</v>
      </c>
      <c r="BX82" s="106" t="s">
        <v>157</v>
      </c>
      <c r="CL82" s="106" t="s">
        <v>21</v>
      </c>
    </row>
    <row r="83" spans="1:91" s="7" customFormat="1" ht="16.5" customHeight="1">
      <c r="B83" s="89"/>
      <c r="C83" s="90"/>
      <c r="D83" s="353" t="s">
        <v>160</v>
      </c>
      <c r="E83" s="353"/>
      <c r="F83" s="353"/>
      <c r="G83" s="353"/>
      <c r="H83" s="353"/>
      <c r="I83" s="91"/>
      <c r="J83" s="353" t="s">
        <v>161</v>
      </c>
      <c r="K83" s="353"/>
      <c r="L83" s="353"/>
      <c r="M83" s="353"/>
      <c r="N83" s="353"/>
      <c r="O83" s="353"/>
      <c r="P83" s="353"/>
      <c r="Q83" s="353"/>
      <c r="R83" s="353"/>
      <c r="S83" s="353"/>
      <c r="T83" s="353"/>
      <c r="U83" s="353"/>
      <c r="V83" s="353"/>
      <c r="W83" s="353"/>
      <c r="X83" s="353"/>
      <c r="Y83" s="353"/>
      <c r="Z83" s="353"/>
      <c r="AA83" s="353"/>
      <c r="AB83" s="353"/>
      <c r="AC83" s="353"/>
      <c r="AD83" s="353"/>
      <c r="AE83" s="353"/>
      <c r="AF83" s="353"/>
      <c r="AG83" s="358">
        <f>ROUND(AG84,2)</f>
        <v>0</v>
      </c>
      <c r="AH83" s="357"/>
      <c r="AI83" s="357"/>
      <c r="AJ83" s="357"/>
      <c r="AK83" s="357"/>
      <c r="AL83" s="357"/>
      <c r="AM83" s="357"/>
      <c r="AN83" s="356">
        <f t="shared" si="0"/>
        <v>0</v>
      </c>
      <c r="AO83" s="357"/>
      <c r="AP83" s="357"/>
      <c r="AQ83" s="92" t="s">
        <v>94</v>
      </c>
      <c r="AR83" s="93"/>
      <c r="AS83" s="94">
        <f>ROUND(AS84,2)</f>
        <v>0</v>
      </c>
      <c r="AT83" s="95">
        <f t="shared" si="1"/>
        <v>0</v>
      </c>
      <c r="AU83" s="96">
        <f>ROUND(AU84,5)</f>
        <v>0</v>
      </c>
      <c r="AV83" s="95">
        <f>ROUND(AZ83*L29,2)</f>
        <v>0</v>
      </c>
      <c r="AW83" s="95">
        <f>ROUND(BA83*L30,2)</f>
        <v>0</v>
      </c>
      <c r="AX83" s="95">
        <f>ROUND(BB83*L29,2)</f>
        <v>0</v>
      </c>
      <c r="AY83" s="95">
        <f>ROUND(BC83*L30,2)</f>
        <v>0</v>
      </c>
      <c r="AZ83" s="95">
        <f>ROUND(AZ84,2)</f>
        <v>0</v>
      </c>
      <c r="BA83" s="95">
        <f>ROUND(BA84,2)</f>
        <v>0</v>
      </c>
      <c r="BB83" s="95">
        <f>ROUND(BB84,2)</f>
        <v>0</v>
      </c>
      <c r="BC83" s="95">
        <f>ROUND(BC84,2)</f>
        <v>0</v>
      </c>
      <c r="BD83" s="97">
        <f>ROUND(BD84,2)</f>
        <v>0</v>
      </c>
      <c r="BS83" s="98" t="s">
        <v>72</v>
      </c>
      <c r="BT83" s="98" t="s">
        <v>80</v>
      </c>
      <c r="BU83" s="98" t="s">
        <v>74</v>
      </c>
      <c r="BV83" s="98" t="s">
        <v>75</v>
      </c>
      <c r="BW83" s="98" t="s">
        <v>162</v>
      </c>
      <c r="BX83" s="98" t="s">
        <v>5</v>
      </c>
      <c r="CL83" s="98" t="s">
        <v>19</v>
      </c>
      <c r="CM83" s="98" t="s">
        <v>82</v>
      </c>
    </row>
    <row r="84" spans="1:91" s="4" customFormat="1" ht="16.5" customHeight="1">
      <c r="A84" s="99" t="s">
        <v>83</v>
      </c>
      <c r="B84" s="54"/>
      <c r="C84" s="100"/>
      <c r="D84" s="100"/>
      <c r="E84" s="352" t="s">
        <v>163</v>
      </c>
      <c r="F84" s="352"/>
      <c r="G84" s="352"/>
      <c r="H84" s="352"/>
      <c r="I84" s="352"/>
      <c r="J84" s="100"/>
      <c r="K84" s="352" t="s">
        <v>164</v>
      </c>
      <c r="L84" s="352"/>
      <c r="M84" s="352"/>
      <c r="N84" s="352"/>
      <c r="O84" s="352"/>
      <c r="P84" s="352"/>
      <c r="Q84" s="352"/>
      <c r="R84" s="352"/>
      <c r="S84" s="352"/>
      <c r="T84" s="352"/>
      <c r="U84" s="352"/>
      <c r="V84" s="352"/>
      <c r="W84" s="352"/>
      <c r="X84" s="352"/>
      <c r="Y84" s="352"/>
      <c r="Z84" s="352"/>
      <c r="AA84" s="352"/>
      <c r="AB84" s="352"/>
      <c r="AC84" s="352"/>
      <c r="AD84" s="352"/>
      <c r="AE84" s="352"/>
      <c r="AF84" s="352"/>
      <c r="AG84" s="359">
        <f>'D.2.12 - Přípojka potrubn...'!J32</f>
        <v>0</v>
      </c>
      <c r="AH84" s="360"/>
      <c r="AI84" s="360"/>
      <c r="AJ84" s="360"/>
      <c r="AK84" s="360"/>
      <c r="AL84" s="360"/>
      <c r="AM84" s="360"/>
      <c r="AN84" s="359">
        <f t="shared" si="0"/>
        <v>0</v>
      </c>
      <c r="AO84" s="360"/>
      <c r="AP84" s="360"/>
      <c r="AQ84" s="101" t="s">
        <v>86</v>
      </c>
      <c r="AR84" s="56"/>
      <c r="AS84" s="102">
        <v>0</v>
      </c>
      <c r="AT84" s="103">
        <f t="shared" si="1"/>
        <v>0</v>
      </c>
      <c r="AU84" s="104">
        <f>'D.2.12 - Přípojka potrubn...'!P100</f>
        <v>0</v>
      </c>
      <c r="AV84" s="103">
        <f>'D.2.12 - Přípojka potrubn...'!J35</f>
        <v>0</v>
      </c>
      <c r="AW84" s="103">
        <f>'D.2.12 - Přípojka potrubn...'!J36</f>
        <v>0</v>
      </c>
      <c r="AX84" s="103">
        <f>'D.2.12 - Přípojka potrubn...'!J37</f>
        <v>0</v>
      </c>
      <c r="AY84" s="103">
        <f>'D.2.12 - Přípojka potrubn...'!J38</f>
        <v>0</v>
      </c>
      <c r="AZ84" s="103">
        <f>'D.2.12 - Přípojka potrubn...'!F35</f>
        <v>0</v>
      </c>
      <c r="BA84" s="103">
        <f>'D.2.12 - Přípojka potrubn...'!F36</f>
        <v>0</v>
      </c>
      <c r="BB84" s="103">
        <f>'D.2.12 - Přípojka potrubn...'!F37</f>
        <v>0</v>
      </c>
      <c r="BC84" s="103">
        <f>'D.2.12 - Přípojka potrubn...'!F38</f>
        <v>0</v>
      </c>
      <c r="BD84" s="105">
        <f>'D.2.12 - Přípojka potrubn...'!F39</f>
        <v>0</v>
      </c>
      <c r="BT84" s="106" t="s">
        <v>82</v>
      </c>
      <c r="BV84" s="106" t="s">
        <v>75</v>
      </c>
      <c r="BW84" s="106" t="s">
        <v>165</v>
      </c>
      <c r="BX84" s="106" t="s">
        <v>162</v>
      </c>
      <c r="CL84" s="106" t="s">
        <v>21</v>
      </c>
    </row>
    <row r="85" spans="1:91" s="7" customFormat="1" ht="16.5" customHeight="1">
      <c r="B85" s="89"/>
      <c r="C85" s="90"/>
      <c r="D85" s="353" t="s">
        <v>166</v>
      </c>
      <c r="E85" s="353"/>
      <c r="F85" s="353"/>
      <c r="G85" s="353"/>
      <c r="H85" s="353"/>
      <c r="I85" s="91"/>
      <c r="J85" s="353" t="s">
        <v>167</v>
      </c>
      <c r="K85" s="353"/>
      <c r="L85" s="353"/>
      <c r="M85" s="353"/>
      <c r="N85" s="353"/>
      <c r="O85" s="353"/>
      <c r="P85" s="353"/>
      <c r="Q85" s="353"/>
      <c r="R85" s="353"/>
      <c r="S85" s="353"/>
      <c r="T85" s="353"/>
      <c r="U85" s="353"/>
      <c r="V85" s="353"/>
      <c r="W85" s="353"/>
      <c r="X85" s="353"/>
      <c r="Y85" s="353"/>
      <c r="Z85" s="353"/>
      <c r="AA85" s="353"/>
      <c r="AB85" s="353"/>
      <c r="AC85" s="353"/>
      <c r="AD85" s="353"/>
      <c r="AE85" s="353"/>
      <c r="AF85" s="353"/>
      <c r="AG85" s="358">
        <f>ROUND(AG86,2)</f>
        <v>0</v>
      </c>
      <c r="AH85" s="357"/>
      <c r="AI85" s="357"/>
      <c r="AJ85" s="357"/>
      <c r="AK85" s="357"/>
      <c r="AL85" s="357"/>
      <c r="AM85" s="357"/>
      <c r="AN85" s="356">
        <f t="shared" si="0"/>
        <v>0</v>
      </c>
      <c r="AO85" s="357"/>
      <c r="AP85" s="357"/>
      <c r="AQ85" s="92" t="s">
        <v>168</v>
      </c>
      <c r="AR85" s="93"/>
      <c r="AS85" s="94">
        <f>ROUND(AS86,2)</f>
        <v>0</v>
      </c>
      <c r="AT85" s="95">
        <f t="shared" si="1"/>
        <v>0</v>
      </c>
      <c r="AU85" s="96">
        <f>ROUND(AU86,5)</f>
        <v>0</v>
      </c>
      <c r="AV85" s="95">
        <f>ROUND(AZ85*L29,2)</f>
        <v>0</v>
      </c>
      <c r="AW85" s="95">
        <f>ROUND(BA85*L30,2)</f>
        <v>0</v>
      </c>
      <c r="AX85" s="95">
        <f>ROUND(BB85*L29,2)</f>
        <v>0</v>
      </c>
      <c r="AY85" s="95">
        <f>ROUND(BC85*L30,2)</f>
        <v>0</v>
      </c>
      <c r="AZ85" s="95">
        <f>ROUND(AZ86,2)</f>
        <v>0</v>
      </c>
      <c r="BA85" s="95">
        <f>ROUND(BA86,2)</f>
        <v>0</v>
      </c>
      <c r="BB85" s="95">
        <f>ROUND(BB86,2)</f>
        <v>0</v>
      </c>
      <c r="BC85" s="95">
        <f>ROUND(BC86,2)</f>
        <v>0</v>
      </c>
      <c r="BD85" s="97">
        <f>ROUND(BD86,2)</f>
        <v>0</v>
      </c>
      <c r="BS85" s="98" t="s">
        <v>72</v>
      </c>
      <c r="BT85" s="98" t="s">
        <v>80</v>
      </c>
      <c r="BU85" s="98" t="s">
        <v>74</v>
      </c>
      <c r="BV85" s="98" t="s">
        <v>75</v>
      </c>
      <c r="BW85" s="98" t="s">
        <v>169</v>
      </c>
      <c r="BX85" s="98" t="s">
        <v>5</v>
      </c>
      <c r="CL85" s="98" t="s">
        <v>19</v>
      </c>
      <c r="CM85" s="98" t="s">
        <v>82</v>
      </c>
    </row>
    <row r="86" spans="1:91" s="4" customFormat="1" ht="16.5" customHeight="1">
      <c r="A86" s="99" t="s">
        <v>83</v>
      </c>
      <c r="B86" s="54"/>
      <c r="C86" s="100"/>
      <c r="D86" s="100"/>
      <c r="E86" s="352" t="s">
        <v>170</v>
      </c>
      <c r="F86" s="352"/>
      <c r="G86" s="352"/>
      <c r="H86" s="352"/>
      <c r="I86" s="352"/>
      <c r="J86" s="100"/>
      <c r="K86" s="352" t="s">
        <v>171</v>
      </c>
      <c r="L86" s="352"/>
      <c r="M86" s="352"/>
      <c r="N86" s="352"/>
      <c r="O86" s="352"/>
      <c r="P86" s="352"/>
      <c r="Q86" s="352"/>
      <c r="R86" s="352"/>
      <c r="S86" s="352"/>
      <c r="T86" s="352"/>
      <c r="U86" s="352"/>
      <c r="V86" s="352"/>
      <c r="W86" s="352"/>
      <c r="X86" s="352"/>
      <c r="Y86" s="352"/>
      <c r="Z86" s="352"/>
      <c r="AA86" s="352"/>
      <c r="AB86" s="352"/>
      <c r="AC86" s="352"/>
      <c r="AD86" s="352"/>
      <c r="AE86" s="352"/>
      <c r="AF86" s="352"/>
      <c r="AG86" s="359">
        <f>'VON.1 - Vedlejší a ostatn...'!J32</f>
        <v>0</v>
      </c>
      <c r="AH86" s="360"/>
      <c r="AI86" s="360"/>
      <c r="AJ86" s="360"/>
      <c r="AK86" s="360"/>
      <c r="AL86" s="360"/>
      <c r="AM86" s="360"/>
      <c r="AN86" s="359">
        <f t="shared" si="0"/>
        <v>0</v>
      </c>
      <c r="AO86" s="360"/>
      <c r="AP86" s="360"/>
      <c r="AQ86" s="101" t="s">
        <v>86</v>
      </c>
      <c r="AR86" s="56"/>
      <c r="AS86" s="107">
        <v>0</v>
      </c>
      <c r="AT86" s="108">
        <f t="shared" si="1"/>
        <v>0</v>
      </c>
      <c r="AU86" s="109">
        <f>'VON.1 - Vedlejší a ostatn...'!P92</f>
        <v>0</v>
      </c>
      <c r="AV86" s="108">
        <f>'VON.1 - Vedlejší a ostatn...'!J35</f>
        <v>0</v>
      </c>
      <c r="AW86" s="108">
        <f>'VON.1 - Vedlejší a ostatn...'!J36</f>
        <v>0</v>
      </c>
      <c r="AX86" s="108">
        <f>'VON.1 - Vedlejší a ostatn...'!J37</f>
        <v>0</v>
      </c>
      <c r="AY86" s="108">
        <f>'VON.1 - Vedlejší a ostatn...'!J38</f>
        <v>0</v>
      </c>
      <c r="AZ86" s="108">
        <f>'VON.1 - Vedlejší a ostatn...'!F35</f>
        <v>0</v>
      </c>
      <c r="BA86" s="108">
        <f>'VON.1 - Vedlejší a ostatn...'!F36</f>
        <v>0</v>
      </c>
      <c r="BB86" s="108">
        <f>'VON.1 - Vedlejší a ostatn...'!F37</f>
        <v>0</v>
      </c>
      <c r="BC86" s="108">
        <f>'VON.1 - Vedlejší a ostatn...'!F38</f>
        <v>0</v>
      </c>
      <c r="BD86" s="110">
        <f>'VON.1 - Vedlejší a ostatn...'!F39</f>
        <v>0</v>
      </c>
      <c r="BT86" s="106" t="s">
        <v>82</v>
      </c>
      <c r="BV86" s="106" t="s">
        <v>75</v>
      </c>
      <c r="BW86" s="106" t="s">
        <v>172</v>
      </c>
      <c r="BX86" s="106" t="s">
        <v>169</v>
      </c>
      <c r="CL86" s="106" t="s">
        <v>21</v>
      </c>
    </row>
    <row r="87" spans="1:91" s="2" customFormat="1" ht="30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42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</row>
    <row r="88" spans="1:91" s="2" customFormat="1" ht="6.95" customHeight="1">
      <c r="A88" s="37"/>
      <c r="B88" s="50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42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</row>
  </sheetData>
  <sheetProtection algorithmName="SHA-512" hashValue="Z/kIO011SE/ZY11zlErQ+iq/BcMFvKoGaqCkdI2qjx2nUVtx71XbOYTJWDcR0/vRWxf+oE26VQDu1SnyHYVhOg==" saltValue="awOOnSpDK+L9KZXjSAlx63WCNEYS2KpcJs30vL13CvmRJtXvfUvHPQ37UcNdqfezWu+jYH7RkfzWxpS0b/h11w==" spinCount="100000" sheet="1" objects="1" scenarios="1" formatColumns="0" formatRows="0"/>
  <mergeCells count="166">
    <mergeCell ref="L32:P32"/>
    <mergeCell ref="W32:AE32"/>
    <mergeCell ref="AK32:AO32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3:P33"/>
    <mergeCell ref="W33:AE33"/>
    <mergeCell ref="AK33:AO33"/>
    <mergeCell ref="AK35:AO35"/>
    <mergeCell ref="X35:AB35"/>
    <mergeCell ref="AR2:BE2"/>
    <mergeCell ref="AN61:AP61"/>
    <mergeCell ref="AG61:AM61"/>
    <mergeCell ref="AG62:AM62"/>
    <mergeCell ref="AN62:AP62"/>
    <mergeCell ref="AS49:AT51"/>
    <mergeCell ref="AN59:AP59"/>
    <mergeCell ref="AN60:AP60"/>
    <mergeCell ref="AG60:AM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N63:AP63"/>
    <mergeCell ref="AG63:AM63"/>
    <mergeCell ref="AN64:AP64"/>
    <mergeCell ref="AG64:AM64"/>
    <mergeCell ref="AN65:AP65"/>
    <mergeCell ref="AG65:AM65"/>
    <mergeCell ref="AG66:AM66"/>
    <mergeCell ref="AN66:AP66"/>
    <mergeCell ref="AG67:AM67"/>
    <mergeCell ref="AN67:AP67"/>
    <mergeCell ref="AG68:AM68"/>
    <mergeCell ref="AN68:AP68"/>
    <mergeCell ref="AG69:AM69"/>
    <mergeCell ref="AN69:AP69"/>
    <mergeCell ref="AN70:AP70"/>
    <mergeCell ref="AG70:AM70"/>
    <mergeCell ref="AN71:AP71"/>
    <mergeCell ref="AG71:AM71"/>
    <mergeCell ref="AN72:AP72"/>
    <mergeCell ref="AG72:AM72"/>
    <mergeCell ref="AG73:AM73"/>
    <mergeCell ref="AN73:AP73"/>
    <mergeCell ref="AN74:AP74"/>
    <mergeCell ref="AG74:AM74"/>
    <mergeCell ref="AN75:AP75"/>
    <mergeCell ref="AG75:AM75"/>
    <mergeCell ref="AG76:AM76"/>
    <mergeCell ref="AN76:AP76"/>
    <mergeCell ref="AN77:AP77"/>
    <mergeCell ref="AG77:AM77"/>
    <mergeCell ref="AG78:AM78"/>
    <mergeCell ref="AN78:AP78"/>
    <mergeCell ref="AN79:AP79"/>
    <mergeCell ref="AG79:AM79"/>
    <mergeCell ref="AN80:AP80"/>
    <mergeCell ref="AG80:AM80"/>
    <mergeCell ref="AG81:AM81"/>
    <mergeCell ref="AN81:AP81"/>
    <mergeCell ref="AG82:AM82"/>
    <mergeCell ref="AN82:AP82"/>
    <mergeCell ref="AN83:AP83"/>
    <mergeCell ref="AG83:AM83"/>
    <mergeCell ref="AG84:AM84"/>
    <mergeCell ref="AN84:AP84"/>
    <mergeCell ref="AN85:AP85"/>
    <mergeCell ref="AG85:AM85"/>
    <mergeCell ref="AN86:AP86"/>
    <mergeCell ref="AG86:AM86"/>
    <mergeCell ref="L45:AO45"/>
    <mergeCell ref="I52:AF52"/>
    <mergeCell ref="AM47:AN47"/>
    <mergeCell ref="AM49:AP49"/>
    <mergeCell ref="AM50:AP50"/>
    <mergeCell ref="AN52:AP52"/>
    <mergeCell ref="AG52:AM52"/>
    <mergeCell ref="AN55:AP55"/>
    <mergeCell ref="AG55:AM55"/>
    <mergeCell ref="AN56:AP56"/>
    <mergeCell ref="AG56:AM56"/>
    <mergeCell ref="AN57:AP57"/>
    <mergeCell ref="AG57:AM57"/>
    <mergeCell ref="AN58:AP58"/>
    <mergeCell ref="AG58:AM58"/>
    <mergeCell ref="AG59:AM59"/>
    <mergeCell ref="C52:G52"/>
    <mergeCell ref="D55:H55"/>
    <mergeCell ref="J55:AF55"/>
    <mergeCell ref="K56:AF56"/>
    <mergeCell ref="E56:I56"/>
    <mergeCell ref="J57:AF57"/>
    <mergeCell ref="D57:H57"/>
    <mergeCell ref="K58:AF58"/>
    <mergeCell ref="E58:I58"/>
    <mergeCell ref="D59:H59"/>
    <mergeCell ref="J59:AF59"/>
    <mergeCell ref="K60:AF60"/>
    <mergeCell ref="E60:I60"/>
    <mergeCell ref="J61:AF61"/>
    <mergeCell ref="D61:H61"/>
    <mergeCell ref="E62:I62"/>
    <mergeCell ref="K62:AF62"/>
    <mergeCell ref="D63:H63"/>
    <mergeCell ref="J63:AF63"/>
    <mergeCell ref="E64:I64"/>
    <mergeCell ref="K64:AF64"/>
    <mergeCell ref="D65:H65"/>
    <mergeCell ref="J65:AF65"/>
    <mergeCell ref="E66:I66"/>
    <mergeCell ref="K66:AF66"/>
    <mergeCell ref="J67:AF67"/>
    <mergeCell ref="D67:H67"/>
    <mergeCell ref="E68:I68"/>
    <mergeCell ref="K68:AF68"/>
    <mergeCell ref="D69:H69"/>
    <mergeCell ref="J69:AF69"/>
    <mergeCell ref="E70:I70"/>
    <mergeCell ref="K70:AF70"/>
    <mergeCell ref="E71:I71"/>
    <mergeCell ref="K71:AF71"/>
    <mergeCell ref="K72:AF72"/>
    <mergeCell ref="E72:I72"/>
    <mergeCell ref="K73:AF73"/>
    <mergeCell ref="E73:I73"/>
    <mergeCell ref="K74:AF74"/>
    <mergeCell ref="E74:I74"/>
    <mergeCell ref="E75:I75"/>
    <mergeCell ref="K75:AF75"/>
    <mergeCell ref="K76:AF76"/>
    <mergeCell ref="E76:I76"/>
    <mergeCell ref="J77:AF77"/>
    <mergeCell ref="D77:H77"/>
    <mergeCell ref="E78:I78"/>
    <mergeCell ref="K78:AF78"/>
    <mergeCell ref="E84:I84"/>
    <mergeCell ref="K84:AF84"/>
    <mergeCell ref="D85:H85"/>
    <mergeCell ref="J85:AF85"/>
    <mergeCell ref="E86:I86"/>
    <mergeCell ref="K86:AF86"/>
    <mergeCell ref="D79:H79"/>
    <mergeCell ref="J79:AF79"/>
    <mergeCell ref="E80:I80"/>
    <mergeCell ref="K80:AF80"/>
    <mergeCell ref="D81:H81"/>
    <mergeCell ref="J81:AF81"/>
    <mergeCell ref="E82:I82"/>
    <mergeCell ref="K82:AF82"/>
    <mergeCell ref="D83:H83"/>
    <mergeCell ref="J83:AF83"/>
  </mergeCells>
  <hyperlinks>
    <hyperlink ref="A56" location="'D.1.1_2 - ASŘ+SKŘ soupis ...'!C2" display="/" xr:uid="{00000000-0004-0000-0000-000000000000}"/>
    <hyperlink ref="A58" location="'D.1.1_2 - ASŘ+SKŘ soupis ..._01'!C2" display="/" xr:uid="{00000000-0004-0000-0000-000001000000}"/>
    <hyperlink ref="A60" location="'D.2.1 - Chodníky, zpevněn...'!C2" display="/" xr:uid="{00000000-0004-0000-0000-000002000000}"/>
    <hyperlink ref="A62" location="'D.2.2 - Chodníky, zpevněn...'!C2" display="/" xr:uid="{00000000-0004-0000-0000-000003000000}"/>
    <hyperlink ref="A64" location="'D.2.3 - Přípojka a přelož...'!C2" display="/" xr:uid="{00000000-0004-0000-0000-000004000000}"/>
    <hyperlink ref="A66" location="'D.2.4 - Přípojka a přelož...'!C2" display="/" xr:uid="{00000000-0004-0000-0000-000005000000}"/>
    <hyperlink ref="A68" location="'D.2.5 - Přípojka NN'!C2" display="/" xr:uid="{00000000-0004-0000-0000-000006000000}"/>
    <hyperlink ref="A70" location="'D.2.6.a - Telefonní kabel...'!C2" display="/" xr:uid="{00000000-0004-0000-0000-000007000000}"/>
    <hyperlink ref="A71" location="'D.2.6.b - Optický kabel z...'!C2" display="/" xr:uid="{00000000-0004-0000-0000-000008000000}"/>
    <hyperlink ref="A72" location="'D.2.6.c - Optický kabel z...'!C2" display="/" xr:uid="{00000000-0004-0000-0000-000009000000}"/>
    <hyperlink ref="A73" location="'D.2.6.d - Optický kabel z...'!C2" display="/" xr:uid="{00000000-0004-0000-0000-00000A000000}"/>
    <hyperlink ref="A74" location="'D.2.6.e - Napojení parkov...'!C2" display="/" xr:uid="{00000000-0004-0000-0000-00000B000000}"/>
    <hyperlink ref="A75" location="'D.2.6.f - Přeložka SEK ME...'!C2" display="/" xr:uid="{00000000-0004-0000-0000-00000C000000}"/>
    <hyperlink ref="A76" location="'D.2.6.g - Přemístění SEK ...'!C2" display="/" xr:uid="{00000000-0004-0000-0000-00000D000000}"/>
    <hyperlink ref="A78" location="'D.2.8 - Doplnění a přelož...'!C2" display="/" xr:uid="{00000000-0004-0000-0000-00000E000000}"/>
    <hyperlink ref="A80" location="'D.2.9 - Sadové úpravy'!C2" display="/" xr:uid="{00000000-0004-0000-0000-00000F000000}"/>
    <hyperlink ref="A82" location="'D.2.10 - Přípojka a přelo...'!C2" display="/" xr:uid="{00000000-0004-0000-0000-000010000000}"/>
    <hyperlink ref="A84" location="'D.2.12 - Přípojka potrubn...'!C2" display="/" xr:uid="{00000000-0004-0000-0000-000011000000}"/>
    <hyperlink ref="A86" location="'VON.1 - Vedlejší a ostatn...'!C2" display="/" xr:uid="{00000000-0004-0000-0000-00001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67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129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2079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2178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ROUND(J86,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ROUND((SUM(BE86:BE166)),  2)</f>
        <v>0</v>
      </c>
      <c r="G35" s="37"/>
      <c r="H35" s="37"/>
      <c r="I35" s="127">
        <v>0.21</v>
      </c>
      <c r="J35" s="126">
        <f>ROUND(((SUM(BE86:BE166))*I35),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ROUND((SUM(BF86:BF166)),  2)</f>
        <v>0</v>
      </c>
      <c r="G36" s="37"/>
      <c r="H36" s="37"/>
      <c r="I36" s="127">
        <v>0.12</v>
      </c>
      <c r="J36" s="126">
        <f>ROUND(((SUM(BF86:BF166))*I36),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ROUND((SUM(BG86:BG166)),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ROUND((SUM(BH86:BH166)),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ROUND((SUM(BI86:BI166)),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2079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D.2.6.b - Optický kabel z budovy P1 (R40)  do budovy P4 (R20)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J86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2179</v>
      </c>
      <c r="E64" s="146"/>
      <c r="F64" s="146"/>
      <c r="G64" s="146"/>
      <c r="H64" s="146"/>
      <c r="I64" s="146"/>
      <c r="J64" s="147">
        <f>J87</f>
        <v>0</v>
      </c>
      <c r="K64" s="144"/>
      <c r="L64" s="148"/>
    </row>
    <row r="65" spans="1:31" s="2" customFormat="1" ht="21.75" customHeight="1">
      <c r="A65" s="37"/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116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 s="2" customFormat="1" ht="6.95" customHeight="1">
      <c r="A66" s="37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16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70" spans="1:31" s="2" customFormat="1" ht="6.95" customHeight="1">
      <c r="A70" s="37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11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24.95" customHeight="1">
      <c r="A71" s="37"/>
      <c r="B71" s="38"/>
      <c r="C71" s="26" t="s">
        <v>191</v>
      </c>
      <c r="D71" s="39"/>
      <c r="E71" s="39"/>
      <c r="F71" s="39"/>
      <c r="G71" s="39"/>
      <c r="H71" s="39"/>
      <c r="I71" s="39"/>
      <c r="J71" s="39"/>
      <c r="K71" s="39"/>
      <c r="L71" s="11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6.95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16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2" customHeight="1">
      <c r="A73" s="37"/>
      <c r="B73" s="38"/>
      <c r="C73" s="32" t="s">
        <v>16</v>
      </c>
      <c r="D73" s="39"/>
      <c r="E73" s="39"/>
      <c r="F73" s="39"/>
      <c r="G73" s="39"/>
      <c r="H73" s="39"/>
      <c r="I73" s="39"/>
      <c r="J73" s="39"/>
      <c r="K73" s="39"/>
      <c r="L73" s="11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26.25" customHeight="1">
      <c r="A74" s="37"/>
      <c r="B74" s="38"/>
      <c r="C74" s="39"/>
      <c r="D74" s="39"/>
      <c r="E74" s="397" t="str">
        <f>E7</f>
        <v>Novostavba Onkologické kliniky P4 - Přeložky, Přípojky, OS, Komunikace, chodníky a přístřešky, Sadové úpravy</v>
      </c>
      <c r="F74" s="398"/>
      <c r="G74" s="398"/>
      <c r="H74" s="398"/>
      <c r="I74" s="39"/>
      <c r="J74" s="39"/>
      <c r="K74" s="39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1" customFormat="1" ht="12" customHeight="1">
      <c r="B75" s="24"/>
      <c r="C75" s="32" t="s">
        <v>174</v>
      </c>
      <c r="D75" s="25"/>
      <c r="E75" s="25"/>
      <c r="F75" s="25"/>
      <c r="G75" s="25"/>
      <c r="H75" s="25"/>
      <c r="I75" s="25"/>
      <c r="J75" s="25"/>
      <c r="K75" s="25"/>
      <c r="L75" s="23"/>
    </row>
    <row r="76" spans="1:31" s="2" customFormat="1" ht="16.5" customHeight="1">
      <c r="A76" s="37"/>
      <c r="B76" s="38"/>
      <c r="C76" s="39"/>
      <c r="D76" s="39"/>
      <c r="E76" s="397" t="s">
        <v>2079</v>
      </c>
      <c r="F76" s="396"/>
      <c r="G76" s="396"/>
      <c r="H76" s="396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2" t="s">
        <v>176</v>
      </c>
      <c r="D77" s="39"/>
      <c r="E77" s="39"/>
      <c r="F77" s="39"/>
      <c r="G77" s="39"/>
      <c r="H77" s="39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6.5" customHeight="1">
      <c r="A78" s="37"/>
      <c r="B78" s="38"/>
      <c r="C78" s="39"/>
      <c r="D78" s="39"/>
      <c r="E78" s="361" t="str">
        <f>E11</f>
        <v>D.2.6.b - Optický kabel z budovy P1 (R40)  do budovy P4 (R20)</v>
      </c>
      <c r="F78" s="396"/>
      <c r="G78" s="396"/>
      <c r="H78" s="396"/>
      <c r="I78" s="39"/>
      <c r="J78" s="39"/>
      <c r="K78" s="39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6.95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2" customHeight="1">
      <c r="A80" s="37"/>
      <c r="B80" s="38"/>
      <c r="C80" s="32" t="s">
        <v>22</v>
      </c>
      <c r="D80" s="39"/>
      <c r="E80" s="39"/>
      <c r="F80" s="30" t="str">
        <f>F14</f>
        <v>Olomouc</v>
      </c>
      <c r="G80" s="39"/>
      <c r="H80" s="39"/>
      <c r="I80" s="32" t="s">
        <v>24</v>
      </c>
      <c r="J80" s="62" t="str">
        <f>IF(J14="","",J14)</f>
        <v>16. 2. 2024</v>
      </c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6.9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25.7" customHeight="1">
      <c r="A82" s="37"/>
      <c r="B82" s="38"/>
      <c r="C82" s="32" t="s">
        <v>26</v>
      </c>
      <c r="D82" s="39"/>
      <c r="E82" s="39"/>
      <c r="F82" s="30" t="str">
        <f>E17</f>
        <v>Fakultní nemocnice Olomouc</v>
      </c>
      <c r="G82" s="39"/>
      <c r="H82" s="39"/>
      <c r="I82" s="32" t="s">
        <v>32</v>
      </c>
      <c r="J82" s="35" t="str">
        <f>E23</f>
        <v>Adam Rujbr Architects</v>
      </c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5.2" customHeight="1">
      <c r="A83" s="37"/>
      <c r="B83" s="38"/>
      <c r="C83" s="32" t="s">
        <v>30</v>
      </c>
      <c r="D83" s="39"/>
      <c r="E83" s="39"/>
      <c r="F83" s="30" t="str">
        <f>IF(E20="","",E20)</f>
        <v>Vyplň údaj</v>
      </c>
      <c r="G83" s="39"/>
      <c r="H83" s="39"/>
      <c r="I83" s="32" t="s">
        <v>35</v>
      </c>
      <c r="J83" s="35" t="str">
        <f>E26</f>
        <v xml:space="preserve"> </v>
      </c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0.3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11" customFormat="1" ht="29.25" customHeight="1">
      <c r="A85" s="154"/>
      <c r="B85" s="155"/>
      <c r="C85" s="156" t="s">
        <v>192</v>
      </c>
      <c r="D85" s="157" t="s">
        <v>58</v>
      </c>
      <c r="E85" s="157" t="s">
        <v>54</v>
      </c>
      <c r="F85" s="157" t="s">
        <v>55</v>
      </c>
      <c r="G85" s="157" t="s">
        <v>193</v>
      </c>
      <c r="H85" s="157" t="s">
        <v>194</v>
      </c>
      <c r="I85" s="157" t="s">
        <v>195</v>
      </c>
      <c r="J85" s="157" t="s">
        <v>180</v>
      </c>
      <c r="K85" s="158" t="s">
        <v>196</v>
      </c>
      <c r="L85" s="159"/>
      <c r="M85" s="71" t="s">
        <v>21</v>
      </c>
      <c r="N85" s="72" t="s">
        <v>43</v>
      </c>
      <c r="O85" s="72" t="s">
        <v>197</v>
      </c>
      <c r="P85" s="72" t="s">
        <v>198</v>
      </c>
      <c r="Q85" s="72" t="s">
        <v>199</v>
      </c>
      <c r="R85" s="72" t="s">
        <v>200</v>
      </c>
      <c r="S85" s="72" t="s">
        <v>201</v>
      </c>
      <c r="T85" s="73" t="s">
        <v>202</v>
      </c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</row>
    <row r="86" spans="1:65" s="2" customFormat="1" ht="22.9" customHeight="1">
      <c r="A86" s="37"/>
      <c r="B86" s="38"/>
      <c r="C86" s="78" t="s">
        <v>203</v>
      </c>
      <c r="D86" s="39"/>
      <c r="E86" s="39"/>
      <c r="F86" s="39"/>
      <c r="G86" s="39"/>
      <c r="H86" s="39"/>
      <c r="I86" s="39"/>
      <c r="J86" s="160">
        <f>BK86</f>
        <v>0</v>
      </c>
      <c r="K86" s="39"/>
      <c r="L86" s="42"/>
      <c r="M86" s="74"/>
      <c r="N86" s="161"/>
      <c r="O86" s="75"/>
      <c r="P86" s="162">
        <f>P87</f>
        <v>0</v>
      </c>
      <c r="Q86" s="75"/>
      <c r="R86" s="162">
        <f>R87</f>
        <v>0</v>
      </c>
      <c r="S86" s="75"/>
      <c r="T86" s="163">
        <f>T87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20" t="s">
        <v>72</v>
      </c>
      <c r="AU86" s="20" t="s">
        <v>181</v>
      </c>
      <c r="BK86" s="164">
        <f>BK87</f>
        <v>0</v>
      </c>
    </row>
    <row r="87" spans="1:65" s="12" customFormat="1" ht="25.9" customHeight="1">
      <c r="B87" s="165"/>
      <c r="C87" s="166"/>
      <c r="D87" s="167" t="s">
        <v>72</v>
      </c>
      <c r="E87" s="168" t="s">
        <v>2180</v>
      </c>
      <c r="F87" s="168" t="s">
        <v>2181</v>
      </c>
      <c r="G87" s="166"/>
      <c r="H87" s="166"/>
      <c r="I87" s="169"/>
      <c r="J87" s="170">
        <f>BK87</f>
        <v>0</v>
      </c>
      <c r="K87" s="166"/>
      <c r="L87" s="171"/>
      <c r="M87" s="172"/>
      <c r="N87" s="173"/>
      <c r="O87" s="173"/>
      <c r="P87" s="174">
        <f>SUM(P88:P166)</f>
        <v>0</v>
      </c>
      <c r="Q87" s="173"/>
      <c r="R87" s="174">
        <f>SUM(R88:R166)</f>
        <v>0</v>
      </c>
      <c r="S87" s="173"/>
      <c r="T87" s="175">
        <f>SUM(T88:T166)</f>
        <v>0</v>
      </c>
      <c r="AR87" s="176" t="s">
        <v>80</v>
      </c>
      <c r="AT87" s="177" t="s">
        <v>72</v>
      </c>
      <c r="AU87" s="177" t="s">
        <v>73</v>
      </c>
      <c r="AY87" s="176" t="s">
        <v>206</v>
      </c>
      <c r="BK87" s="178">
        <f>SUM(BK88:BK166)</f>
        <v>0</v>
      </c>
    </row>
    <row r="88" spans="1:65" s="2" customFormat="1" ht="16.5" customHeight="1">
      <c r="A88" s="37"/>
      <c r="B88" s="38"/>
      <c r="C88" s="181" t="s">
        <v>80</v>
      </c>
      <c r="D88" s="181" t="s">
        <v>208</v>
      </c>
      <c r="E88" s="182" t="s">
        <v>2182</v>
      </c>
      <c r="F88" s="183" t="s">
        <v>2183</v>
      </c>
      <c r="G88" s="184" t="s">
        <v>840</v>
      </c>
      <c r="H88" s="185">
        <v>2</v>
      </c>
      <c r="I88" s="186"/>
      <c r="J88" s="187">
        <f>ROUND(I88*H88,2)</f>
        <v>0</v>
      </c>
      <c r="K88" s="183" t="s">
        <v>21</v>
      </c>
      <c r="L88" s="42"/>
      <c r="M88" s="188" t="s">
        <v>21</v>
      </c>
      <c r="N88" s="189" t="s">
        <v>44</v>
      </c>
      <c r="O88" s="67"/>
      <c r="P88" s="190">
        <f>O88*H88</f>
        <v>0</v>
      </c>
      <c r="Q88" s="190">
        <v>0</v>
      </c>
      <c r="R88" s="190">
        <f>Q88*H88</f>
        <v>0</v>
      </c>
      <c r="S88" s="190">
        <v>0</v>
      </c>
      <c r="T88" s="191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92" t="s">
        <v>866</v>
      </c>
      <c r="AT88" s="192" t="s">
        <v>208</v>
      </c>
      <c r="AU88" s="192" t="s">
        <v>80</v>
      </c>
      <c r="AY88" s="20" t="s">
        <v>206</v>
      </c>
      <c r="BE88" s="193">
        <f>IF(N88="základní",J88,0)</f>
        <v>0</v>
      </c>
      <c r="BF88" s="193">
        <f>IF(N88="snížená",J88,0)</f>
        <v>0</v>
      </c>
      <c r="BG88" s="193">
        <f>IF(N88="zákl. přenesená",J88,0)</f>
        <v>0</v>
      </c>
      <c r="BH88" s="193">
        <f>IF(N88="sníž. přenesená",J88,0)</f>
        <v>0</v>
      </c>
      <c r="BI88" s="193">
        <f>IF(N88="nulová",J88,0)</f>
        <v>0</v>
      </c>
      <c r="BJ88" s="20" t="s">
        <v>80</v>
      </c>
      <c r="BK88" s="193">
        <f>ROUND(I88*H88,2)</f>
        <v>0</v>
      </c>
      <c r="BL88" s="20" t="s">
        <v>866</v>
      </c>
      <c r="BM88" s="192" t="s">
        <v>82</v>
      </c>
    </row>
    <row r="89" spans="1:65" s="2" customFormat="1" ht="16.5" customHeight="1">
      <c r="A89" s="37"/>
      <c r="B89" s="38"/>
      <c r="C89" s="244" t="s">
        <v>82</v>
      </c>
      <c r="D89" s="244" t="s">
        <v>437</v>
      </c>
      <c r="E89" s="245" t="s">
        <v>2184</v>
      </c>
      <c r="F89" s="246" t="s">
        <v>2185</v>
      </c>
      <c r="G89" s="247" t="s">
        <v>840</v>
      </c>
      <c r="H89" s="248">
        <v>2</v>
      </c>
      <c r="I89" s="249"/>
      <c r="J89" s="250">
        <f>ROUND(I89*H89,2)</f>
        <v>0</v>
      </c>
      <c r="K89" s="246" t="s">
        <v>21</v>
      </c>
      <c r="L89" s="251"/>
      <c r="M89" s="252" t="s">
        <v>21</v>
      </c>
      <c r="N89" s="253" t="s">
        <v>44</v>
      </c>
      <c r="O89" s="67"/>
      <c r="P89" s="190">
        <f>O89*H89</f>
        <v>0</v>
      </c>
      <c r="Q89" s="190">
        <v>0</v>
      </c>
      <c r="R89" s="190">
        <f>Q89*H89</f>
        <v>0</v>
      </c>
      <c r="S89" s="190">
        <v>0</v>
      </c>
      <c r="T89" s="191">
        <f>S89*H89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192" t="s">
        <v>1657</v>
      </c>
      <c r="AT89" s="192" t="s">
        <v>437</v>
      </c>
      <c r="AU89" s="192" t="s">
        <v>80</v>
      </c>
      <c r="AY89" s="20" t="s">
        <v>206</v>
      </c>
      <c r="BE89" s="193">
        <f>IF(N89="základní",J89,0)</f>
        <v>0</v>
      </c>
      <c r="BF89" s="193">
        <f>IF(N89="snížená",J89,0)</f>
        <v>0</v>
      </c>
      <c r="BG89" s="193">
        <f>IF(N89="zákl. přenesená",J89,0)</f>
        <v>0</v>
      </c>
      <c r="BH89" s="193">
        <f>IF(N89="sníž. přenesená",J89,0)</f>
        <v>0</v>
      </c>
      <c r="BI89" s="193">
        <f>IF(N89="nulová",J89,0)</f>
        <v>0</v>
      </c>
      <c r="BJ89" s="20" t="s">
        <v>80</v>
      </c>
      <c r="BK89" s="193">
        <f>ROUND(I89*H89,2)</f>
        <v>0</v>
      </c>
      <c r="BL89" s="20" t="s">
        <v>866</v>
      </c>
      <c r="BM89" s="192" t="s">
        <v>213</v>
      </c>
    </row>
    <row r="90" spans="1:65" s="2" customFormat="1" ht="39">
      <c r="A90" s="37"/>
      <c r="B90" s="38"/>
      <c r="C90" s="39"/>
      <c r="D90" s="199" t="s">
        <v>217</v>
      </c>
      <c r="E90" s="39"/>
      <c r="F90" s="200" t="s">
        <v>2186</v>
      </c>
      <c r="G90" s="39"/>
      <c r="H90" s="39"/>
      <c r="I90" s="196"/>
      <c r="J90" s="39"/>
      <c r="K90" s="39"/>
      <c r="L90" s="42"/>
      <c r="M90" s="197"/>
      <c r="N90" s="198"/>
      <c r="O90" s="67"/>
      <c r="P90" s="67"/>
      <c r="Q90" s="67"/>
      <c r="R90" s="67"/>
      <c r="S90" s="67"/>
      <c r="T90" s="68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T90" s="20" t="s">
        <v>217</v>
      </c>
      <c r="AU90" s="20" t="s">
        <v>80</v>
      </c>
    </row>
    <row r="91" spans="1:65" s="13" customFormat="1">
      <c r="B91" s="201"/>
      <c r="C91" s="202"/>
      <c r="D91" s="199" t="s">
        <v>219</v>
      </c>
      <c r="E91" s="203" t="s">
        <v>21</v>
      </c>
      <c r="F91" s="204" t="s">
        <v>2089</v>
      </c>
      <c r="G91" s="202"/>
      <c r="H91" s="203" t="s">
        <v>21</v>
      </c>
      <c r="I91" s="205"/>
      <c r="J91" s="202"/>
      <c r="K91" s="202"/>
      <c r="L91" s="206"/>
      <c r="M91" s="207"/>
      <c r="N91" s="208"/>
      <c r="O91" s="208"/>
      <c r="P91" s="208"/>
      <c r="Q91" s="208"/>
      <c r="R91" s="208"/>
      <c r="S91" s="208"/>
      <c r="T91" s="209"/>
      <c r="AT91" s="210" t="s">
        <v>219</v>
      </c>
      <c r="AU91" s="210" t="s">
        <v>80</v>
      </c>
      <c r="AV91" s="13" t="s">
        <v>80</v>
      </c>
      <c r="AW91" s="13" t="s">
        <v>34</v>
      </c>
      <c r="AX91" s="13" t="s">
        <v>73</v>
      </c>
      <c r="AY91" s="210" t="s">
        <v>206</v>
      </c>
    </row>
    <row r="92" spans="1:65" s="14" customFormat="1">
      <c r="B92" s="211"/>
      <c r="C92" s="212"/>
      <c r="D92" s="199" t="s">
        <v>219</v>
      </c>
      <c r="E92" s="213" t="s">
        <v>21</v>
      </c>
      <c r="F92" s="214" t="s">
        <v>82</v>
      </c>
      <c r="G92" s="212"/>
      <c r="H92" s="215">
        <v>2</v>
      </c>
      <c r="I92" s="216"/>
      <c r="J92" s="212"/>
      <c r="K92" s="212"/>
      <c r="L92" s="217"/>
      <c r="M92" s="218"/>
      <c r="N92" s="219"/>
      <c r="O92" s="219"/>
      <c r="P92" s="219"/>
      <c r="Q92" s="219"/>
      <c r="R92" s="219"/>
      <c r="S92" s="219"/>
      <c r="T92" s="220"/>
      <c r="AT92" s="221" t="s">
        <v>219</v>
      </c>
      <c r="AU92" s="221" t="s">
        <v>80</v>
      </c>
      <c r="AV92" s="14" t="s">
        <v>82</v>
      </c>
      <c r="AW92" s="14" t="s">
        <v>34</v>
      </c>
      <c r="AX92" s="14" t="s">
        <v>73</v>
      </c>
      <c r="AY92" s="221" t="s">
        <v>206</v>
      </c>
    </row>
    <row r="93" spans="1:65" s="15" customFormat="1">
      <c r="B93" s="222"/>
      <c r="C93" s="223"/>
      <c r="D93" s="199" t="s">
        <v>219</v>
      </c>
      <c r="E93" s="224" t="s">
        <v>21</v>
      </c>
      <c r="F93" s="225" t="s">
        <v>236</v>
      </c>
      <c r="G93" s="223"/>
      <c r="H93" s="226">
        <v>2</v>
      </c>
      <c r="I93" s="227"/>
      <c r="J93" s="223"/>
      <c r="K93" s="223"/>
      <c r="L93" s="228"/>
      <c r="M93" s="229"/>
      <c r="N93" s="230"/>
      <c r="O93" s="230"/>
      <c r="P93" s="230"/>
      <c r="Q93" s="230"/>
      <c r="R93" s="230"/>
      <c r="S93" s="230"/>
      <c r="T93" s="231"/>
      <c r="AT93" s="232" t="s">
        <v>219</v>
      </c>
      <c r="AU93" s="232" t="s">
        <v>80</v>
      </c>
      <c r="AV93" s="15" t="s">
        <v>213</v>
      </c>
      <c r="AW93" s="15" t="s">
        <v>34</v>
      </c>
      <c r="AX93" s="15" t="s">
        <v>80</v>
      </c>
      <c r="AY93" s="232" t="s">
        <v>206</v>
      </c>
    </row>
    <row r="94" spans="1:65" s="2" customFormat="1" ht="16.5" customHeight="1">
      <c r="A94" s="37"/>
      <c r="B94" s="38"/>
      <c r="C94" s="181" t="s">
        <v>244</v>
      </c>
      <c r="D94" s="181" t="s">
        <v>208</v>
      </c>
      <c r="E94" s="182" t="s">
        <v>2187</v>
      </c>
      <c r="F94" s="183" t="s">
        <v>2188</v>
      </c>
      <c r="G94" s="184" t="s">
        <v>375</v>
      </c>
      <c r="H94" s="185">
        <v>210</v>
      </c>
      <c r="I94" s="186"/>
      <c r="J94" s="187">
        <f>ROUND(I94*H94,2)</f>
        <v>0</v>
      </c>
      <c r="K94" s="183" t="s">
        <v>21</v>
      </c>
      <c r="L94" s="42"/>
      <c r="M94" s="188" t="s">
        <v>21</v>
      </c>
      <c r="N94" s="189" t="s">
        <v>44</v>
      </c>
      <c r="O94" s="67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92" t="s">
        <v>866</v>
      </c>
      <c r="AT94" s="192" t="s">
        <v>208</v>
      </c>
      <c r="AU94" s="192" t="s">
        <v>80</v>
      </c>
      <c r="AY94" s="20" t="s">
        <v>206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0" t="s">
        <v>80</v>
      </c>
      <c r="BK94" s="193">
        <f>ROUND(I94*H94,2)</f>
        <v>0</v>
      </c>
      <c r="BL94" s="20" t="s">
        <v>866</v>
      </c>
      <c r="BM94" s="192" t="s">
        <v>268</v>
      </c>
    </row>
    <row r="95" spans="1:65" s="2" customFormat="1" ht="16.5" customHeight="1">
      <c r="A95" s="37"/>
      <c r="B95" s="38"/>
      <c r="C95" s="244" t="s">
        <v>213</v>
      </c>
      <c r="D95" s="244" t="s">
        <v>437</v>
      </c>
      <c r="E95" s="245" t="s">
        <v>2189</v>
      </c>
      <c r="F95" s="246" t="s">
        <v>2190</v>
      </c>
      <c r="G95" s="247" t="s">
        <v>375</v>
      </c>
      <c r="H95" s="248">
        <v>210</v>
      </c>
      <c r="I95" s="249"/>
      <c r="J95" s="250">
        <f>ROUND(I95*H95,2)</f>
        <v>0</v>
      </c>
      <c r="K95" s="246" t="s">
        <v>21</v>
      </c>
      <c r="L95" s="251"/>
      <c r="M95" s="252" t="s">
        <v>21</v>
      </c>
      <c r="N95" s="253" t="s">
        <v>44</v>
      </c>
      <c r="O95" s="67"/>
      <c r="P95" s="190">
        <f>O95*H95</f>
        <v>0</v>
      </c>
      <c r="Q95" s="190">
        <v>0</v>
      </c>
      <c r="R95" s="190">
        <f>Q95*H95</f>
        <v>0</v>
      </c>
      <c r="S95" s="190">
        <v>0</v>
      </c>
      <c r="T95" s="191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192" t="s">
        <v>1657</v>
      </c>
      <c r="AT95" s="192" t="s">
        <v>437</v>
      </c>
      <c r="AU95" s="192" t="s">
        <v>80</v>
      </c>
      <c r="AY95" s="20" t="s">
        <v>206</v>
      </c>
      <c r="BE95" s="193">
        <f>IF(N95="základní",J95,0)</f>
        <v>0</v>
      </c>
      <c r="BF95" s="193">
        <f>IF(N95="snížená",J95,0)</f>
        <v>0</v>
      </c>
      <c r="BG95" s="193">
        <f>IF(N95="zákl. přenesená",J95,0)</f>
        <v>0</v>
      </c>
      <c r="BH95" s="193">
        <f>IF(N95="sníž. přenesená",J95,0)</f>
        <v>0</v>
      </c>
      <c r="BI95" s="193">
        <f>IF(N95="nulová",J95,0)</f>
        <v>0</v>
      </c>
      <c r="BJ95" s="20" t="s">
        <v>80</v>
      </c>
      <c r="BK95" s="193">
        <f>ROUND(I95*H95,2)</f>
        <v>0</v>
      </c>
      <c r="BL95" s="20" t="s">
        <v>866</v>
      </c>
      <c r="BM95" s="192" t="s">
        <v>289</v>
      </c>
    </row>
    <row r="96" spans="1:65" s="13" customFormat="1">
      <c r="B96" s="201"/>
      <c r="C96" s="202"/>
      <c r="D96" s="199" t="s">
        <v>219</v>
      </c>
      <c r="E96" s="203" t="s">
        <v>21</v>
      </c>
      <c r="F96" s="204" t="s">
        <v>2089</v>
      </c>
      <c r="G96" s="202"/>
      <c r="H96" s="203" t="s">
        <v>21</v>
      </c>
      <c r="I96" s="205"/>
      <c r="J96" s="202"/>
      <c r="K96" s="202"/>
      <c r="L96" s="206"/>
      <c r="M96" s="207"/>
      <c r="N96" s="208"/>
      <c r="O96" s="208"/>
      <c r="P96" s="208"/>
      <c r="Q96" s="208"/>
      <c r="R96" s="208"/>
      <c r="S96" s="208"/>
      <c r="T96" s="209"/>
      <c r="AT96" s="210" t="s">
        <v>219</v>
      </c>
      <c r="AU96" s="210" t="s">
        <v>80</v>
      </c>
      <c r="AV96" s="13" t="s">
        <v>80</v>
      </c>
      <c r="AW96" s="13" t="s">
        <v>34</v>
      </c>
      <c r="AX96" s="13" t="s">
        <v>73</v>
      </c>
      <c r="AY96" s="210" t="s">
        <v>206</v>
      </c>
    </row>
    <row r="97" spans="1:65" s="14" customFormat="1">
      <c r="B97" s="211"/>
      <c r="C97" s="212"/>
      <c r="D97" s="199" t="s">
        <v>219</v>
      </c>
      <c r="E97" s="213" t="s">
        <v>21</v>
      </c>
      <c r="F97" s="214" t="s">
        <v>1574</v>
      </c>
      <c r="G97" s="212"/>
      <c r="H97" s="215">
        <v>210</v>
      </c>
      <c r="I97" s="216"/>
      <c r="J97" s="212"/>
      <c r="K97" s="212"/>
      <c r="L97" s="217"/>
      <c r="M97" s="218"/>
      <c r="N97" s="219"/>
      <c r="O97" s="219"/>
      <c r="P97" s="219"/>
      <c r="Q97" s="219"/>
      <c r="R97" s="219"/>
      <c r="S97" s="219"/>
      <c r="T97" s="220"/>
      <c r="AT97" s="221" t="s">
        <v>219</v>
      </c>
      <c r="AU97" s="221" t="s">
        <v>80</v>
      </c>
      <c r="AV97" s="14" t="s">
        <v>82</v>
      </c>
      <c r="AW97" s="14" t="s">
        <v>34</v>
      </c>
      <c r="AX97" s="14" t="s">
        <v>73</v>
      </c>
      <c r="AY97" s="221" t="s">
        <v>206</v>
      </c>
    </row>
    <row r="98" spans="1:65" s="15" customFormat="1">
      <c r="B98" s="222"/>
      <c r="C98" s="223"/>
      <c r="D98" s="199" t="s">
        <v>219</v>
      </c>
      <c r="E98" s="224" t="s">
        <v>21</v>
      </c>
      <c r="F98" s="225" t="s">
        <v>236</v>
      </c>
      <c r="G98" s="223"/>
      <c r="H98" s="226">
        <v>210</v>
      </c>
      <c r="I98" s="227"/>
      <c r="J98" s="223"/>
      <c r="K98" s="223"/>
      <c r="L98" s="228"/>
      <c r="M98" s="229"/>
      <c r="N98" s="230"/>
      <c r="O98" s="230"/>
      <c r="P98" s="230"/>
      <c r="Q98" s="230"/>
      <c r="R98" s="230"/>
      <c r="S98" s="230"/>
      <c r="T98" s="231"/>
      <c r="AT98" s="232" t="s">
        <v>219</v>
      </c>
      <c r="AU98" s="232" t="s">
        <v>80</v>
      </c>
      <c r="AV98" s="15" t="s">
        <v>213</v>
      </c>
      <c r="AW98" s="15" t="s">
        <v>34</v>
      </c>
      <c r="AX98" s="15" t="s">
        <v>80</v>
      </c>
      <c r="AY98" s="232" t="s">
        <v>206</v>
      </c>
    </row>
    <row r="99" spans="1:65" s="2" customFormat="1" ht="16.5" customHeight="1">
      <c r="A99" s="37"/>
      <c r="B99" s="38"/>
      <c r="C99" s="181" t="s">
        <v>257</v>
      </c>
      <c r="D99" s="181" t="s">
        <v>208</v>
      </c>
      <c r="E99" s="182" t="s">
        <v>2191</v>
      </c>
      <c r="F99" s="183" t="s">
        <v>2192</v>
      </c>
      <c r="G99" s="184" t="s">
        <v>375</v>
      </c>
      <c r="H99" s="185">
        <v>59</v>
      </c>
      <c r="I99" s="186"/>
      <c r="J99" s="187">
        <f>ROUND(I99*H99,2)</f>
        <v>0</v>
      </c>
      <c r="K99" s="183" t="s">
        <v>21</v>
      </c>
      <c r="L99" s="42"/>
      <c r="M99" s="188" t="s">
        <v>21</v>
      </c>
      <c r="N99" s="189" t="s">
        <v>44</v>
      </c>
      <c r="O99" s="67"/>
      <c r="P99" s="190">
        <f>O99*H99</f>
        <v>0</v>
      </c>
      <c r="Q99" s="190">
        <v>0</v>
      </c>
      <c r="R99" s="190">
        <f>Q99*H99</f>
        <v>0</v>
      </c>
      <c r="S99" s="190">
        <v>0</v>
      </c>
      <c r="T99" s="191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92" t="s">
        <v>866</v>
      </c>
      <c r="AT99" s="192" t="s">
        <v>208</v>
      </c>
      <c r="AU99" s="192" t="s">
        <v>80</v>
      </c>
      <c r="AY99" s="20" t="s">
        <v>206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20" t="s">
        <v>80</v>
      </c>
      <c r="BK99" s="193">
        <f>ROUND(I99*H99,2)</f>
        <v>0</v>
      </c>
      <c r="BL99" s="20" t="s">
        <v>866</v>
      </c>
      <c r="BM99" s="192" t="s">
        <v>304</v>
      </c>
    </row>
    <row r="100" spans="1:65" s="2" customFormat="1" ht="16.5" customHeight="1">
      <c r="A100" s="37"/>
      <c r="B100" s="38"/>
      <c r="C100" s="244" t="s">
        <v>268</v>
      </c>
      <c r="D100" s="244" t="s">
        <v>437</v>
      </c>
      <c r="E100" s="245" t="s">
        <v>2193</v>
      </c>
      <c r="F100" s="246" t="s">
        <v>2194</v>
      </c>
      <c r="G100" s="247" t="s">
        <v>375</v>
      </c>
      <c r="H100" s="248">
        <v>59</v>
      </c>
      <c r="I100" s="249"/>
      <c r="J100" s="250">
        <f>ROUND(I100*H100,2)</f>
        <v>0</v>
      </c>
      <c r="K100" s="246" t="s">
        <v>21</v>
      </c>
      <c r="L100" s="251"/>
      <c r="M100" s="252" t="s">
        <v>21</v>
      </c>
      <c r="N100" s="253" t="s">
        <v>44</v>
      </c>
      <c r="O100" s="67"/>
      <c r="P100" s="190">
        <f>O100*H100</f>
        <v>0</v>
      </c>
      <c r="Q100" s="190">
        <v>0</v>
      </c>
      <c r="R100" s="190">
        <f>Q100*H100</f>
        <v>0</v>
      </c>
      <c r="S100" s="190">
        <v>0</v>
      </c>
      <c r="T100" s="191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192" t="s">
        <v>1657</v>
      </c>
      <c r="AT100" s="192" t="s">
        <v>437</v>
      </c>
      <c r="AU100" s="192" t="s">
        <v>80</v>
      </c>
      <c r="AY100" s="20" t="s">
        <v>206</v>
      </c>
      <c r="BE100" s="193">
        <f>IF(N100="základní",J100,0)</f>
        <v>0</v>
      </c>
      <c r="BF100" s="193">
        <f>IF(N100="snížená",J100,0)</f>
        <v>0</v>
      </c>
      <c r="BG100" s="193">
        <f>IF(N100="zákl. přenesená",J100,0)</f>
        <v>0</v>
      </c>
      <c r="BH100" s="193">
        <f>IF(N100="sníž. přenesená",J100,0)</f>
        <v>0</v>
      </c>
      <c r="BI100" s="193">
        <f>IF(N100="nulová",J100,0)</f>
        <v>0</v>
      </c>
      <c r="BJ100" s="20" t="s">
        <v>80</v>
      </c>
      <c r="BK100" s="193">
        <f>ROUND(I100*H100,2)</f>
        <v>0</v>
      </c>
      <c r="BL100" s="20" t="s">
        <v>866</v>
      </c>
      <c r="BM100" s="192" t="s">
        <v>8</v>
      </c>
    </row>
    <row r="101" spans="1:65" s="13" customFormat="1">
      <c r="B101" s="201"/>
      <c r="C101" s="202"/>
      <c r="D101" s="199" t="s">
        <v>219</v>
      </c>
      <c r="E101" s="203" t="s">
        <v>21</v>
      </c>
      <c r="F101" s="204" t="s">
        <v>2089</v>
      </c>
      <c r="G101" s="202"/>
      <c r="H101" s="203" t="s">
        <v>21</v>
      </c>
      <c r="I101" s="205"/>
      <c r="J101" s="202"/>
      <c r="K101" s="202"/>
      <c r="L101" s="206"/>
      <c r="M101" s="207"/>
      <c r="N101" s="208"/>
      <c r="O101" s="208"/>
      <c r="P101" s="208"/>
      <c r="Q101" s="208"/>
      <c r="R101" s="208"/>
      <c r="S101" s="208"/>
      <c r="T101" s="209"/>
      <c r="AT101" s="210" t="s">
        <v>219</v>
      </c>
      <c r="AU101" s="210" t="s">
        <v>80</v>
      </c>
      <c r="AV101" s="13" t="s">
        <v>80</v>
      </c>
      <c r="AW101" s="13" t="s">
        <v>34</v>
      </c>
      <c r="AX101" s="13" t="s">
        <v>73</v>
      </c>
      <c r="AY101" s="210" t="s">
        <v>206</v>
      </c>
    </row>
    <row r="102" spans="1:65" s="14" customFormat="1">
      <c r="B102" s="211"/>
      <c r="C102" s="212"/>
      <c r="D102" s="199" t="s">
        <v>219</v>
      </c>
      <c r="E102" s="213" t="s">
        <v>21</v>
      </c>
      <c r="F102" s="214" t="s">
        <v>830</v>
      </c>
      <c r="G102" s="212"/>
      <c r="H102" s="215">
        <v>59</v>
      </c>
      <c r="I102" s="216"/>
      <c r="J102" s="212"/>
      <c r="K102" s="212"/>
      <c r="L102" s="217"/>
      <c r="M102" s="218"/>
      <c r="N102" s="219"/>
      <c r="O102" s="219"/>
      <c r="P102" s="219"/>
      <c r="Q102" s="219"/>
      <c r="R102" s="219"/>
      <c r="S102" s="219"/>
      <c r="T102" s="220"/>
      <c r="AT102" s="221" t="s">
        <v>219</v>
      </c>
      <c r="AU102" s="221" t="s">
        <v>80</v>
      </c>
      <c r="AV102" s="14" t="s">
        <v>82</v>
      </c>
      <c r="AW102" s="14" t="s">
        <v>34</v>
      </c>
      <c r="AX102" s="14" t="s">
        <v>73</v>
      </c>
      <c r="AY102" s="221" t="s">
        <v>206</v>
      </c>
    </row>
    <row r="103" spans="1:65" s="15" customFormat="1">
      <c r="B103" s="222"/>
      <c r="C103" s="223"/>
      <c r="D103" s="199" t="s">
        <v>219</v>
      </c>
      <c r="E103" s="224" t="s">
        <v>21</v>
      </c>
      <c r="F103" s="225" t="s">
        <v>236</v>
      </c>
      <c r="G103" s="223"/>
      <c r="H103" s="226">
        <v>59</v>
      </c>
      <c r="I103" s="227"/>
      <c r="J103" s="223"/>
      <c r="K103" s="223"/>
      <c r="L103" s="228"/>
      <c r="M103" s="229"/>
      <c r="N103" s="230"/>
      <c r="O103" s="230"/>
      <c r="P103" s="230"/>
      <c r="Q103" s="230"/>
      <c r="R103" s="230"/>
      <c r="S103" s="230"/>
      <c r="T103" s="231"/>
      <c r="AT103" s="232" t="s">
        <v>219</v>
      </c>
      <c r="AU103" s="232" t="s">
        <v>80</v>
      </c>
      <c r="AV103" s="15" t="s">
        <v>213</v>
      </c>
      <c r="AW103" s="15" t="s">
        <v>34</v>
      </c>
      <c r="AX103" s="15" t="s">
        <v>80</v>
      </c>
      <c r="AY103" s="232" t="s">
        <v>206</v>
      </c>
    </row>
    <row r="104" spans="1:65" s="2" customFormat="1" ht="16.5" customHeight="1">
      <c r="A104" s="37"/>
      <c r="B104" s="38"/>
      <c r="C104" s="181" t="s">
        <v>275</v>
      </c>
      <c r="D104" s="181" t="s">
        <v>208</v>
      </c>
      <c r="E104" s="182" t="s">
        <v>2195</v>
      </c>
      <c r="F104" s="183" t="s">
        <v>2196</v>
      </c>
      <c r="G104" s="184" t="s">
        <v>375</v>
      </c>
      <c r="H104" s="185">
        <v>18</v>
      </c>
      <c r="I104" s="186"/>
      <c r="J104" s="187">
        <f>ROUND(I104*H104,2)</f>
        <v>0</v>
      </c>
      <c r="K104" s="183" t="s">
        <v>21</v>
      </c>
      <c r="L104" s="42"/>
      <c r="M104" s="188" t="s">
        <v>21</v>
      </c>
      <c r="N104" s="189" t="s">
        <v>44</v>
      </c>
      <c r="O104" s="67"/>
      <c r="P104" s="190">
        <f>O104*H104</f>
        <v>0</v>
      </c>
      <c r="Q104" s="190">
        <v>0</v>
      </c>
      <c r="R104" s="190">
        <f>Q104*H104</f>
        <v>0</v>
      </c>
      <c r="S104" s="190">
        <v>0</v>
      </c>
      <c r="T104" s="191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866</v>
      </c>
      <c r="AT104" s="192" t="s">
        <v>208</v>
      </c>
      <c r="AU104" s="192" t="s">
        <v>80</v>
      </c>
      <c r="AY104" s="20" t="s">
        <v>206</v>
      </c>
      <c r="BE104" s="193">
        <f>IF(N104="základní",J104,0)</f>
        <v>0</v>
      </c>
      <c r="BF104" s="193">
        <f>IF(N104="snížená",J104,0)</f>
        <v>0</v>
      </c>
      <c r="BG104" s="193">
        <f>IF(N104="zákl. přenesená",J104,0)</f>
        <v>0</v>
      </c>
      <c r="BH104" s="193">
        <f>IF(N104="sníž. přenesená",J104,0)</f>
        <v>0</v>
      </c>
      <c r="BI104" s="193">
        <f>IF(N104="nulová",J104,0)</f>
        <v>0</v>
      </c>
      <c r="BJ104" s="20" t="s">
        <v>80</v>
      </c>
      <c r="BK104" s="193">
        <f>ROUND(I104*H104,2)</f>
        <v>0</v>
      </c>
      <c r="BL104" s="20" t="s">
        <v>866</v>
      </c>
      <c r="BM104" s="192" t="s">
        <v>332</v>
      </c>
    </row>
    <row r="105" spans="1:65" s="13" customFormat="1">
      <c r="B105" s="201"/>
      <c r="C105" s="202"/>
      <c r="D105" s="199" t="s">
        <v>219</v>
      </c>
      <c r="E105" s="203" t="s">
        <v>21</v>
      </c>
      <c r="F105" s="204" t="s">
        <v>2089</v>
      </c>
      <c r="G105" s="202"/>
      <c r="H105" s="203" t="s">
        <v>21</v>
      </c>
      <c r="I105" s="205"/>
      <c r="J105" s="202"/>
      <c r="K105" s="202"/>
      <c r="L105" s="206"/>
      <c r="M105" s="207"/>
      <c r="N105" s="208"/>
      <c r="O105" s="208"/>
      <c r="P105" s="208"/>
      <c r="Q105" s="208"/>
      <c r="R105" s="208"/>
      <c r="S105" s="208"/>
      <c r="T105" s="209"/>
      <c r="AT105" s="210" t="s">
        <v>219</v>
      </c>
      <c r="AU105" s="210" t="s">
        <v>80</v>
      </c>
      <c r="AV105" s="13" t="s">
        <v>80</v>
      </c>
      <c r="AW105" s="13" t="s">
        <v>34</v>
      </c>
      <c r="AX105" s="13" t="s">
        <v>73</v>
      </c>
      <c r="AY105" s="210" t="s">
        <v>206</v>
      </c>
    </row>
    <row r="106" spans="1:65" s="14" customFormat="1">
      <c r="B106" s="211"/>
      <c r="C106" s="212"/>
      <c r="D106" s="199" t="s">
        <v>219</v>
      </c>
      <c r="E106" s="213" t="s">
        <v>21</v>
      </c>
      <c r="F106" s="214" t="s">
        <v>365</v>
      </c>
      <c r="G106" s="212"/>
      <c r="H106" s="215">
        <v>18</v>
      </c>
      <c r="I106" s="216"/>
      <c r="J106" s="212"/>
      <c r="K106" s="212"/>
      <c r="L106" s="217"/>
      <c r="M106" s="218"/>
      <c r="N106" s="219"/>
      <c r="O106" s="219"/>
      <c r="P106" s="219"/>
      <c r="Q106" s="219"/>
      <c r="R106" s="219"/>
      <c r="S106" s="219"/>
      <c r="T106" s="220"/>
      <c r="AT106" s="221" t="s">
        <v>219</v>
      </c>
      <c r="AU106" s="221" t="s">
        <v>80</v>
      </c>
      <c r="AV106" s="14" t="s">
        <v>82</v>
      </c>
      <c r="AW106" s="14" t="s">
        <v>34</v>
      </c>
      <c r="AX106" s="14" t="s">
        <v>73</v>
      </c>
      <c r="AY106" s="221" t="s">
        <v>206</v>
      </c>
    </row>
    <row r="107" spans="1:65" s="15" customFormat="1">
      <c r="B107" s="222"/>
      <c r="C107" s="223"/>
      <c r="D107" s="199" t="s">
        <v>219</v>
      </c>
      <c r="E107" s="224" t="s">
        <v>21</v>
      </c>
      <c r="F107" s="225" t="s">
        <v>236</v>
      </c>
      <c r="G107" s="223"/>
      <c r="H107" s="226">
        <v>18</v>
      </c>
      <c r="I107" s="227"/>
      <c r="J107" s="223"/>
      <c r="K107" s="223"/>
      <c r="L107" s="228"/>
      <c r="M107" s="229"/>
      <c r="N107" s="230"/>
      <c r="O107" s="230"/>
      <c r="P107" s="230"/>
      <c r="Q107" s="230"/>
      <c r="R107" s="230"/>
      <c r="S107" s="230"/>
      <c r="T107" s="231"/>
      <c r="AT107" s="232" t="s">
        <v>219</v>
      </c>
      <c r="AU107" s="232" t="s">
        <v>80</v>
      </c>
      <c r="AV107" s="15" t="s">
        <v>213</v>
      </c>
      <c r="AW107" s="15" t="s">
        <v>34</v>
      </c>
      <c r="AX107" s="15" t="s">
        <v>80</v>
      </c>
      <c r="AY107" s="232" t="s">
        <v>206</v>
      </c>
    </row>
    <row r="108" spans="1:65" s="2" customFormat="1" ht="16.5" customHeight="1">
      <c r="A108" s="37"/>
      <c r="B108" s="38"/>
      <c r="C108" s="181" t="s">
        <v>289</v>
      </c>
      <c r="D108" s="181" t="s">
        <v>208</v>
      </c>
      <c r="E108" s="182" t="s">
        <v>2197</v>
      </c>
      <c r="F108" s="183" t="s">
        <v>2198</v>
      </c>
      <c r="G108" s="184" t="s">
        <v>375</v>
      </c>
      <c r="H108" s="185">
        <v>18</v>
      </c>
      <c r="I108" s="186"/>
      <c r="J108" s="187">
        <f>ROUND(I108*H108,2)</f>
        <v>0</v>
      </c>
      <c r="K108" s="183" t="s">
        <v>21</v>
      </c>
      <c r="L108" s="42"/>
      <c r="M108" s="188" t="s">
        <v>21</v>
      </c>
      <c r="N108" s="189" t="s">
        <v>44</v>
      </c>
      <c r="O108" s="67"/>
      <c r="P108" s="190">
        <f>O108*H108</f>
        <v>0</v>
      </c>
      <c r="Q108" s="190">
        <v>0</v>
      </c>
      <c r="R108" s="190">
        <f>Q108*H108</f>
        <v>0</v>
      </c>
      <c r="S108" s="190">
        <v>0</v>
      </c>
      <c r="T108" s="191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92" t="s">
        <v>866</v>
      </c>
      <c r="AT108" s="192" t="s">
        <v>208</v>
      </c>
      <c r="AU108" s="192" t="s">
        <v>80</v>
      </c>
      <c r="AY108" s="20" t="s">
        <v>206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20" t="s">
        <v>80</v>
      </c>
      <c r="BK108" s="193">
        <f>ROUND(I108*H108,2)</f>
        <v>0</v>
      </c>
      <c r="BL108" s="20" t="s">
        <v>866</v>
      </c>
      <c r="BM108" s="192" t="s">
        <v>350</v>
      </c>
    </row>
    <row r="109" spans="1:65" s="13" customFormat="1">
      <c r="B109" s="201"/>
      <c r="C109" s="202"/>
      <c r="D109" s="199" t="s">
        <v>219</v>
      </c>
      <c r="E109" s="203" t="s">
        <v>21</v>
      </c>
      <c r="F109" s="204" t="s">
        <v>2089</v>
      </c>
      <c r="G109" s="202"/>
      <c r="H109" s="203" t="s">
        <v>21</v>
      </c>
      <c r="I109" s="205"/>
      <c r="J109" s="202"/>
      <c r="K109" s="202"/>
      <c r="L109" s="206"/>
      <c r="M109" s="207"/>
      <c r="N109" s="208"/>
      <c r="O109" s="208"/>
      <c r="P109" s="208"/>
      <c r="Q109" s="208"/>
      <c r="R109" s="208"/>
      <c r="S109" s="208"/>
      <c r="T109" s="209"/>
      <c r="AT109" s="210" t="s">
        <v>219</v>
      </c>
      <c r="AU109" s="210" t="s">
        <v>80</v>
      </c>
      <c r="AV109" s="13" t="s">
        <v>80</v>
      </c>
      <c r="AW109" s="13" t="s">
        <v>34</v>
      </c>
      <c r="AX109" s="13" t="s">
        <v>73</v>
      </c>
      <c r="AY109" s="210" t="s">
        <v>206</v>
      </c>
    </row>
    <row r="110" spans="1:65" s="14" customFormat="1">
      <c r="B110" s="211"/>
      <c r="C110" s="212"/>
      <c r="D110" s="199" t="s">
        <v>219</v>
      </c>
      <c r="E110" s="213" t="s">
        <v>21</v>
      </c>
      <c r="F110" s="214" t="s">
        <v>365</v>
      </c>
      <c r="G110" s="212"/>
      <c r="H110" s="215">
        <v>18</v>
      </c>
      <c r="I110" s="216"/>
      <c r="J110" s="212"/>
      <c r="K110" s="212"/>
      <c r="L110" s="217"/>
      <c r="M110" s="218"/>
      <c r="N110" s="219"/>
      <c r="O110" s="219"/>
      <c r="P110" s="219"/>
      <c r="Q110" s="219"/>
      <c r="R110" s="219"/>
      <c r="S110" s="219"/>
      <c r="T110" s="220"/>
      <c r="AT110" s="221" t="s">
        <v>219</v>
      </c>
      <c r="AU110" s="221" t="s">
        <v>80</v>
      </c>
      <c r="AV110" s="14" t="s">
        <v>82</v>
      </c>
      <c r="AW110" s="14" t="s">
        <v>34</v>
      </c>
      <c r="AX110" s="14" t="s">
        <v>73</v>
      </c>
      <c r="AY110" s="221" t="s">
        <v>206</v>
      </c>
    </row>
    <row r="111" spans="1:65" s="15" customFormat="1">
      <c r="B111" s="222"/>
      <c r="C111" s="223"/>
      <c r="D111" s="199" t="s">
        <v>219</v>
      </c>
      <c r="E111" s="224" t="s">
        <v>21</v>
      </c>
      <c r="F111" s="225" t="s">
        <v>236</v>
      </c>
      <c r="G111" s="223"/>
      <c r="H111" s="226">
        <v>18</v>
      </c>
      <c r="I111" s="227"/>
      <c r="J111" s="223"/>
      <c r="K111" s="223"/>
      <c r="L111" s="228"/>
      <c r="M111" s="229"/>
      <c r="N111" s="230"/>
      <c r="O111" s="230"/>
      <c r="P111" s="230"/>
      <c r="Q111" s="230"/>
      <c r="R111" s="230"/>
      <c r="S111" s="230"/>
      <c r="T111" s="231"/>
      <c r="AT111" s="232" t="s">
        <v>219</v>
      </c>
      <c r="AU111" s="232" t="s">
        <v>80</v>
      </c>
      <c r="AV111" s="15" t="s">
        <v>213</v>
      </c>
      <c r="AW111" s="15" t="s">
        <v>34</v>
      </c>
      <c r="AX111" s="15" t="s">
        <v>80</v>
      </c>
      <c r="AY111" s="232" t="s">
        <v>206</v>
      </c>
    </row>
    <row r="112" spans="1:65" s="2" customFormat="1" ht="16.5" customHeight="1">
      <c r="A112" s="37"/>
      <c r="B112" s="38"/>
      <c r="C112" s="181" t="s">
        <v>295</v>
      </c>
      <c r="D112" s="181" t="s">
        <v>208</v>
      </c>
      <c r="E112" s="182" t="s">
        <v>2199</v>
      </c>
      <c r="F112" s="183" t="s">
        <v>2200</v>
      </c>
      <c r="G112" s="184" t="s">
        <v>375</v>
      </c>
      <c r="H112" s="185">
        <v>18</v>
      </c>
      <c r="I112" s="186"/>
      <c r="J112" s="187">
        <f>ROUND(I112*H112,2)</f>
        <v>0</v>
      </c>
      <c r="K112" s="183" t="s">
        <v>21</v>
      </c>
      <c r="L112" s="42"/>
      <c r="M112" s="188" t="s">
        <v>21</v>
      </c>
      <c r="N112" s="189" t="s">
        <v>44</v>
      </c>
      <c r="O112" s="67"/>
      <c r="P112" s="190">
        <f>O112*H112</f>
        <v>0</v>
      </c>
      <c r="Q112" s="190">
        <v>0</v>
      </c>
      <c r="R112" s="190">
        <f>Q112*H112</f>
        <v>0</v>
      </c>
      <c r="S112" s="190">
        <v>0</v>
      </c>
      <c r="T112" s="191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92" t="s">
        <v>866</v>
      </c>
      <c r="AT112" s="192" t="s">
        <v>208</v>
      </c>
      <c r="AU112" s="192" t="s">
        <v>80</v>
      </c>
      <c r="AY112" s="20" t="s">
        <v>206</v>
      </c>
      <c r="BE112" s="193">
        <f>IF(N112="základní",J112,0)</f>
        <v>0</v>
      </c>
      <c r="BF112" s="193">
        <f>IF(N112="snížená",J112,0)</f>
        <v>0</v>
      </c>
      <c r="BG112" s="193">
        <f>IF(N112="zákl. přenesená",J112,0)</f>
        <v>0</v>
      </c>
      <c r="BH112" s="193">
        <f>IF(N112="sníž. přenesená",J112,0)</f>
        <v>0</v>
      </c>
      <c r="BI112" s="193">
        <f>IF(N112="nulová",J112,0)</f>
        <v>0</v>
      </c>
      <c r="BJ112" s="20" t="s">
        <v>80</v>
      </c>
      <c r="BK112" s="193">
        <f>ROUND(I112*H112,2)</f>
        <v>0</v>
      </c>
      <c r="BL112" s="20" t="s">
        <v>866</v>
      </c>
      <c r="BM112" s="192" t="s">
        <v>365</v>
      </c>
    </row>
    <row r="113" spans="1:65" s="13" customFormat="1">
      <c r="B113" s="201"/>
      <c r="C113" s="202"/>
      <c r="D113" s="199" t="s">
        <v>219</v>
      </c>
      <c r="E113" s="203" t="s">
        <v>21</v>
      </c>
      <c r="F113" s="204" t="s">
        <v>2089</v>
      </c>
      <c r="G113" s="202"/>
      <c r="H113" s="203" t="s">
        <v>21</v>
      </c>
      <c r="I113" s="205"/>
      <c r="J113" s="202"/>
      <c r="K113" s="202"/>
      <c r="L113" s="206"/>
      <c r="M113" s="207"/>
      <c r="N113" s="208"/>
      <c r="O113" s="208"/>
      <c r="P113" s="208"/>
      <c r="Q113" s="208"/>
      <c r="R113" s="208"/>
      <c r="S113" s="208"/>
      <c r="T113" s="209"/>
      <c r="AT113" s="210" t="s">
        <v>219</v>
      </c>
      <c r="AU113" s="210" t="s">
        <v>80</v>
      </c>
      <c r="AV113" s="13" t="s">
        <v>80</v>
      </c>
      <c r="AW113" s="13" t="s">
        <v>34</v>
      </c>
      <c r="AX113" s="13" t="s">
        <v>73</v>
      </c>
      <c r="AY113" s="210" t="s">
        <v>206</v>
      </c>
    </row>
    <row r="114" spans="1:65" s="14" customFormat="1">
      <c r="B114" s="211"/>
      <c r="C114" s="212"/>
      <c r="D114" s="199" t="s">
        <v>219</v>
      </c>
      <c r="E114" s="213" t="s">
        <v>21</v>
      </c>
      <c r="F114" s="214" t="s">
        <v>365</v>
      </c>
      <c r="G114" s="212"/>
      <c r="H114" s="215">
        <v>18</v>
      </c>
      <c r="I114" s="216"/>
      <c r="J114" s="212"/>
      <c r="K114" s="212"/>
      <c r="L114" s="217"/>
      <c r="M114" s="218"/>
      <c r="N114" s="219"/>
      <c r="O114" s="219"/>
      <c r="P114" s="219"/>
      <c r="Q114" s="219"/>
      <c r="R114" s="219"/>
      <c r="S114" s="219"/>
      <c r="T114" s="220"/>
      <c r="AT114" s="221" t="s">
        <v>219</v>
      </c>
      <c r="AU114" s="221" t="s">
        <v>80</v>
      </c>
      <c r="AV114" s="14" t="s">
        <v>82</v>
      </c>
      <c r="AW114" s="14" t="s">
        <v>34</v>
      </c>
      <c r="AX114" s="14" t="s">
        <v>73</v>
      </c>
      <c r="AY114" s="221" t="s">
        <v>206</v>
      </c>
    </row>
    <row r="115" spans="1:65" s="15" customFormat="1">
      <c r="B115" s="222"/>
      <c r="C115" s="223"/>
      <c r="D115" s="199" t="s">
        <v>219</v>
      </c>
      <c r="E115" s="224" t="s">
        <v>21</v>
      </c>
      <c r="F115" s="225" t="s">
        <v>236</v>
      </c>
      <c r="G115" s="223"/>
      <c r="H115" s="226">
        <v>18</v>
      </c>
      <c r="I115" s="227"/>
      <c r="J115" s="223"/>
      <c r="K115" s="223"/>
      <c r="L115" s="228"/>
      <c r="M115" s="229"/>
      <c r="N115" s="230"/>
      <c r="O115" s="230"/>
      <c r="P115" s="230"/>
      <c r="Q115" s="230"/>
      <c r="R115" s="230"/>
      <c r="S115" s="230"/>
      <c r="T115" s="231"/>
      <c r="AT115" s="232" t="s">
        <v>219</v>
      </c>
      <c r="AU115" s="232" t="s">
        <v>80</v>
      </c>
      <c r="AV115" s="15" t="s">
        <v>213</v>
      </c>
      <c r="AW115" s="15" t="s">
        <v>34</v>
      </c>
      <c r="AX115" s="15" t="s">
        <v>80</v>
      </c>
      <c r="AY115" s="232" t="s">
        <v>206</v>
      </c>
    </row>
    <row r="116" spans="1:65" s="2" customFormat="1" ht="16.5" customHeight="1">
      <c r="A116" s="37"/>
      <c r="B116" s="38"/>
      <c r="C116" s="181" t="s">
        <v>304</v>
      </c>
      <c r="D116" s="181" t="s">
        <v>208</v>
      </c>
      <c r="E116" s="182" t="s">
        <v>2201</v>
      </c>
      <c r="F116" s="183" t="s">
        <v>2202</v>
      </c>
      <c r="G116" s="184" t="s">
        <v>375</v>
      </c>
      <c r="H116" s="185">
        <v>18</v>
      </c>
      <c r="I116" s="186"/>
      <c r="J116" s="187">
        <f>ROUND(I116*H116,2)</f>
        <v>0</v>
      </c>
      <c r="K116" s="183" t="s">
        <v>21</v>
      </c>
      <c r="L116" s="42"/>
      <c r="M116" s="188" t="s">
        <v>21</v>
      </c>
      <c r="N116" s="189" t="s">
        <v>44</v>
      </c>
      <c r="O116" s="67"/>
      <c r="P116" s="190">
        <f>O116*H116</f>
        <v>0</v>
      </c>
      <c r="Q116" s="190">
        <v>0</v>
      </c>
      <c r="R116" s="190">
        <f>Q116*H116</f>
        <v>0</v>
      </c>
      <c r="S116" s="190">
        <v>0</v>
      </c>
      <c r="T116" s="191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92" t="s">
        <v>866</v>
      </c>
      <c r="AT116" s="192" t="s">
        <v>208</v>
      </c>
      <c r="AU116" s="192" t="s">
        <v>80</v>
      </c>
      <c r="AY116" s="20" t="s">
        <v>206</v>
      </c>
      <c r="BE116" s="193">
        <f>IF(N116="základní",J116,0)</f>
        <v>0</v>
      </c>
      <c r="BF116" s="193">
        <f>IF(N116="snížená",J116,0)</f>
        <v>0</v>
      </c>
      <c r="BG116" s="193">
        <f>IF(N116="zákl. přenesená",J116,0)</f>
        <v>0</v>
      </c>
      <c r="BH116" s="193">
        <f>IF(N116="sníž. přenesená",J116,0)</f>
        <v>0</v>
      </c>
      <c r="BI116" s="193">
        <f>IF(N116="nulová",J116,0)</f>
        <v>0</v>
      </c>
      <c r="BJ116" s="20" t="s">
        <v>80</v>
      </c>
      <c r="BK116" s="193">
        <f>ROUND(I116*H116,2)</f>
        <v>0</v>
      </c>
      <c r="BL116" s="20" t="s">
        <v>866</v>
      </c>
      <c r="BM116" s="192" t="s">
        <v>382</v>
      </c>
    </row>
    <row r="117" spans="1:65" s="13" customFormat="1">
      <c r="B117" s="201"/>
      <c r="C117" s="202"/>
      <c r="D117" s="199" t="s">
        <v>219</v>
      </c>
      <c r="E117" s="203" t="s">
        <v>21</v>
      </c>
      <c r="F117" s="204" t="s">
        <v>2089</v>
      </c>
      <c r="G117" s="202"/>
      <c r="H117" s="203" t="s">
        <v>21</v>
      </c>
      <c r="I117" s="205"/>
      <c r="J117" s="202"/>
      <c r="K117" s="202"/>
      <c r="L117" s="206"/>
      <c r="M117" s="207"/>
      <c r="N117" s="208"/>
      <c r="O117" s="208"/>
      <c r="P117" s="208"/>
      <c r="Q117" s="208"/>
      <c r="R117" s="208"/>
      <c r="S117" s="208"/>
      <c r="T117" s="209"/>
      <c r="AT117" s="210" t="s">
        <v>219</v>
      </c>
      <c r="AU117" s="210" t="s">
        <v>80</v>
      </c>
      <c r="AV117" s="13" t="s">
        <v>80</v>
      </c>
      <c r="AW117" s="13" t="s">
        <v>34</v>
      </c>
      <c r="AX117" s="13" t="s">
        <v>73</v>
      </c>
      <c r="AY117" s="210" t="s">
        <v>206</v>
      </c>
    </row>
    <row r="118" spans="1:65" s="14" customFormat="1">
      <c r="B118" s="211"/>
      <c r="C118" s="212"/>
      <c r="D118" s="199" t="s">
        <v>219</v>
      </c>
      <c r="E118" s="213" t="s">
        <v>21</v>
      </c>
      <c r="F118" s="214" t="s">
        <v>365</v>
      </c>
      <c r="G118" s="212"/>
      <c r="H118" s="215">
        <v>18</v>
      </c>
      <c r="I118" s="216"/>
      <c r="J118" s="212"/>
      <c r="K118" s="212"/>
      <c r="L118" s="217"/>
      <c r="M118" s="218"/>
      <c r="N118" s="219"/>
      <c r="O118" s="219"/>
      <c r="P118" s="219"/>
      <c r="Q118" s="219"/>
      <c r="R118" s="219"/>
      <c r="S118" s="219"/>
      <c r="T118" s="220"/>
      <c r="AT118" s="221" t="s">
        <v>219</v>
      </c>
      <c r="AU118" s="221" t="s">
        <v>80</v>
      </c>
      <c r="AV118" s="14" t="s">
        <v>82</v>
      </c>
      <c r="AW118" s="14" t="s">
        <v>34</v>
      </c>
      <c r="AX118" s="14" t="s">
        <v>73</v>
      </c>
      <c r="AY118" s="221" t="s">
        <v>206</v>
      </c>
    </row>
    <row r="119" spans="1:65" s="15" customFormat="1">
      <c r="B119" s="222"/>
      <c r="C119" s="223"/>
      <c r="D119" s="199" t="s">
        <v>219</v>
      </c>
      <c r="E119" s="224" t="s">
        <v>21</v>
      </c>
      <c r="F119" s="225" t="s">
        <v>236</v>
      </c>
      <c r="G119" s="223"/>
      <c r="H119" s="226">
        <v>18</v>
      </c>
      <c r="I119" s="227"/>
      <c r="J119" s="223"/>
      <c r="K119" s="223"/>
      <c r="L119" s="228"/>
      <c r="M119" s="229"/>
      <c r="N119" s="230"/>
      <c r="O119" s="230"/>
      <c r="P119" s="230"/>
      <c r="Q119" s="230"/>
      <c r="R119" s="230"/>
      <c r="S119" s="230"/>
      <c r="T119" s="231"/>
      <c r="AT119" s="232" t="s">
        <v>219</v>
      </c>
      <c r="AU119" s="232" t="s">
        <v>80</v>
      </c>
      <c r="AV119" s="15" t="s">
        <v>213</v>
      </c>
      <c r="AW119" s="15" t="s">
        <v>34</v>
      </c>
      <c r="AX119" s="15" t="s">
        <v>80</v>
      </c>
      <c r="AY119" s="232" t="s">
        <v>206</v>
      </c>
    </row>
    <row r="120" spans="1:65" s="2" customFormat="1" ht="16.5" customHeight="1">
      <c r="A120" s="37"/>
      <c r="B120" s="38"/>
      <c r="C120" s="181" t="s">
        <v>313</v>
      </c>
      <c r="D120" s="181" t="s">
        <v>208</v>
      </c>
      <c r="E120" s="182" t="s">
        <v>2140</v>
      </c>
      <c r="F120" s="183" t="s">
        <v>2141</v>
      </c>
      <c r="G120" s="184" t="s">
        <v>375</v>
      </c>
      <c r="H120" s="185">
        <v>47</v>
      </c>
      <c r="I120" s="186"/>
      <c r="J120" s="187">
        <f>ROUND(I120*H120,2)</f>
        <v>0</v>
      </c>
      <c r="K120" s="183" t="s">
        <v>21</v>
      </c>
      <c r="L120" s="42"/>
      <c r="M120" s="188" t="s">
        <v>21</v>
      </c>
      <c r="N120" s="189" t="s">
        <v>44</v>
      </c>
      <c r="O120" s="67"/>
      <c r="P120" s="190">
        <f>O120*H120</f>
        <v>0</v>
      </c>
      <c r="Q120" s="190">
        <v>0</v>
      </c>
      <c r="R120" s="190">
        <f>Q120*H120</f>
        <v>0</v>
      </c>
      <c r="S120" s="190">
        <v>0</v>
      </c>
      <c r="T120" s="191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92" t="s">
        <v>866</v>
      </c>
      <c r="AT120" s="192" t="s">
        <v>208</v>
      </c>
      <c r="AU120" s="192" t="s">
        <v>80</v>
      </c>
      <c r="AY120" s="20" t="s">
        <v>206</v>
      </c>
      <c r="BE120" s="193">
        <f>IF(N120="základní",J120,0)</f>
        <v>0</v>
      </c>
      <c r="BF120" s="193">
        <f>IF(N120="snížená",J120,0)</f>
        <v>0</v>
      </c>
      <c r="BG120" s="193">
        <f>IF(N120="zákl. přenesená",J120,0)</f>
        <v>0</v>
      </c>
      <c r="BH120" s="193">
        <f>IF(N120="sníž. přenesená",J120,0)</f>
        <v>0</v>
      </c>
      <c r="BI120" s="193">
        <f>IF(N120="nulová",J120,0)</f>
        <v>0</v>
      </c>
      <c r="BJ120" s="20" t="s">
        <v>80</v>
      </c>
      <c r="BK120" s="193">
        <f>ROUND(I120*H120,2)</f>
        <v>0</v>
      </c>
      <c r="BL120" s="20" t="s">
        <v>866</v>
      </c>
      <c r="BM120" s="192" t="s">
        <v>400</v>
      </c>
    </row>
    <row r="121" spans="1:65" s="2" customFormat="1" ht="16.5" customHeight="1">
      <c r="A121" s="37"/>
      <c r="B121" s="38"/>
      <c r="C121" s="244" t="s">
        <v>8</v>
      </c>
      <c r="D121" s="244" t="s">
        <v>437</v>
      </c>
      <c r="E121" s="245" t="s">
        <v>2142</v>
      </c>
      <c r="F121" s="246" t="s">
        <v>2143</v>
      </c>
      <c r="G121" s="247" t="s">
        <v>375</v>
      </c>
      <c r="H121" s="248">
        <v>47</v>
      </c>
      <c r="I121" s="249"/>
      <c r="J121" s="250">
        <f>ROUND(I121*H121,2)</f>
        <v>0</v>
      </c>
      <c r="K121" s="246" t="s">
        <v>21</v>
      </c>
      <c r="L121" s="251"/>
      <c r="M121" s="252" t="s">
        <v>21</v>
      </c>
      <c r="N121" s="253" t="s">
        <v>44</v>
      </c>
      <c r="O121" s="67"/>
      <c r="P121" s="190">
        <f>O121*H121</f>
        <v>0</v>
      </c>
      <c r="Q121" s="190">
        <v>0</v>
      </c>
      <c r="R121" s="190">
        <f>Q121*H121</f>
        <v>0</v>
      </c>
      <c r="S121" s="190">
        <v>0</v>
      </c>
      <c r="T121" s="191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1657</v>
      </c>
      <c r="AT121" s="192" t="s">
        <v>437</v>
      </c>
      <c r="AU121" s="192" t="s">
        <v>80</v>
      </c>
      <c r="AY121" s="20" t="s">
        <v>206</v>
      </c>
      <c r="BE121" s="193">
        <f>IF(N121="základní",J121,0)</f>
        <v>0</v>
      </c>
      <c r="BF121" s="193">
        <f>IF(N121="snížená",J121,0)</f>
        <v>0</v>
      </c>
      <c r="BG121" s="193">
        <f>IF(N121="zákl. přenesená",J121,0)</f>
        <v>0</v>
      </c>
      <c r="BH121" s="193">
        <f>IF(N121="sníž. přenesená",J121,0)</f>
        <v>0</v>
      </c>
      <c r="BI121" s="193">
        <f>IF(N121="nulová",J121,0)</f>
        <v>0</v>
      </c>
      <c r="BJ121" s="20" t="s">
        <v>80</v>
      </c>
      <c r="BK121" s="193">
        <f>ROUND(I121*H121,2)</f>
        <v>0</v>
      </c>
      <c r="BL121" s="20" t="s">
        <v>866</v>
      </c>
      <c r="BM121" s="192" t="s">
        <v>415</v>
      </c>
    </row>
    <row r="122" spans="1:65" s="13" customFormat="1">
      <c r="B122" s="201"/>
      <c r="C122" s="202"/>
      <c r="D122" s="199" t="s">
        <v>219</v>
      </c>
      <c r="E122" s="203" t="s">
        <v>21</v>
      </c>
      <c r="F122" s="204" t="s">
        <v>2089</v>
      </c>
      <c r="G122" s="202"/>
      <c r="H122" s="203" t="s">
        <v>21</v>
      </c>
      <c r="I122" s="205"/>
      <c r="J122" s="202"/>
      <c r="K122" s="202"/>
      <c r="L122" s="206"/>
      <c r="M122" s="207"/>
      <c r="N122" s="208"/>
      <c r="O122" s="208"/>
      <c r="P122" s="208"/>
      <c r="Q122" s="208"/>
      <c r="R122" s="208"/>
      <c r="S122" s="208"/>
      <c r="T122" s="209"/>
      <c r="AT122" s="210" t="s">
        <v>219</v>
      </c>
      <c r="AU122" s="210" t="s">
        <v>80</v>
      </c>
      <c r="AV122" s="13" t="s">
        <v>80</v>
      </c>
      <c r="AW122" s="13" t="s">
        <v>34</v>
      </c>
      <c r="AX122" s="13" t="s">
        <v>73</v>
      </c>
      <c r="AY122" s="210" t="s">
        <v>206</v>
      </c>
    </row>
    <row r="123" spans="1:65" s="14" customFormat="1">
      <c r="B123" s="211"/>
      <c r="C123" s="212"/>
      <c r="D123" s="199" t="s">
        <v>219</v>
      </c>
      <c r="E123" s="213" t="s">
        <v>21</v>
      </c>
      <c r="F123" s="214" t="s">
        <v>747</v>
      </c>
      <c r="G123" s="212"/>
      <c r="H123" s="215">
        <v>47</v>
      </c>
      <c r="I123" s="216"/>
      <c r="J123" s="212"/>
      <c r="K123" s="212"/>
      <c r="L123" s="217"/>
      <c r="M123" s="218"/>
      <c r="N123" s="219"/>
      <c r="O123" s="219"/>
      <c r="P123" s="219"/>
      <c r="Q123" s="219"/>
      <c r="R123" s="219"/>
      <c r="S123" s="219"/>
      <c r="T123" s="220"/>
      <c r="AT123" s="221" t="s">
        <v>219</v>
      </c>
      <c r="AU123" s="221" t="s">
        <v>80</v>
      </c>
      <c r="AV123" s="14" t="s">
        <v>82</v>
      </c>
      <c r="AW123" s="14" t="s">
        <v>34</v>
      </c>
      <c r="AX123" s="14" t="s">
        <v>73</v>
      </c>
      <c r="AY123" s="221" t="s">
        <v>206</v>
      </c>
    </row>
    <row r="124" spans="1:65" s="15" customFormat="1">
      <c r="B124" s="222"/>
      <c r="C124" s="223"/>
      <c r="D124" s="199" t="s">
        <v>219</v>
      </c>
      <c r="E124" s="224" t="s">
        <v>21</v>
      </c>
      <c r="F124" s="225" t="s">
        <v>236</v>
      </c>
      <c r="G124" s="223"/>
      <c r="H124" s="226">
        <v>47</v>
      </c>
      <c r="I124" s="227"/>
      <c r="J124" s="223"/>
      <c r="K124" s="223"/>
      <c r="L124" s="228"/>
      <c r="M124" s="229"/>
      <c r="N124" s="230"/>
      <c r="O124" s="230"/>
      <c r="P124" s="230"/>
      <c r="Q124" s="230"/>
      <c r="R124" s="230"/>
      <c r="S124" s="230"/>
      <c r="T124" s="231"/>
      <c r="AT124" s="232" t="s">
        <v>219</v>
      </c>
      <c r="AU124" s="232" t="s">
        <v>80</v>
      </c>
      <c r="AV124" s="15" t="s">
        <v>213</v>
      </c>
      <c r="AW124" s="15" t="s">
        <v>34</v>
      </c>
      <c r="AX124" s="15" t="s">
        <v>80</v>
      </c>
      <c r="AY124" s="232" t="s">
        <v>206</v>
      </c>
    </row>
    <row r="125" spans="1:65" s="2" customFormat="1" ht="21.75" customHeight="1">
      <c r="A125" s="37"/>
      <c r="B125" s="38"/>
      <c r="C125" s="244" t="s">
        <v>324</v>
      </c>
      <c r="D125" s="244" t="s">
        <v>437</v>
      </c>
      <c r="E125" s="245" t="s">
        <v>2203</v>
      </c>
      <c r="F125" s="246" t="s">
        <v>2155</v>
      </c>
      <c r="G125" s="247" t="s">
        <v>2086</v>
      </c>
      <c r="H125" s="248">
        <v>1</v>
      </c>
      <c r="I125" s="249"/>
      <c r="J125" s="250">
        <f>ROUND(I125*H125,2)</f>
        <v>0</v>
      </c>
      <c r="K125" s="246" t="s">
        <v>21</v>
      </c>
      <c r="L125" s="251"/>
      <c r="M125" s="252" t="s">
        <v>21</v>
      </c>
      <c r="N125" s="253" t="s">
        <v>44</v>
      </c>
      <c r="O125" s="67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1657</v>
      </c>
      <c r="AT125" s="192" t="s">
        <v>437</v>
      </c>
      <c r="AU125" s="192" t="s">
        <v>80</v>
      </c>
      <c r="AY125" s="20" t="s">
        <v>206</v>
      </c>
      <c r="BE125" s="193">
        <f>IF(N125="základní",J125,0)</f>
        <v>0</v>
      </c>
      <c r="BF125" s="193">
        <f>IF(N125="snížená",J125,0)</f>
        <v>0</v>
      </c>
      <c r="BG125" s="193">
        <f>IF(N125="zákl. přenesená",J125,0)</f>
        <v>0</v>
      </c>
      <c r="BH125" s="193">
        <f>IF(N125="sníž. přenesená",J125,0)</f>
        <v>0</v>
      </c>
      <c r="BI125" s="193">
        <f>IF(N125="nulová",J125,0)</f>
        <v>0</v>
      </c>
      <c r="BJ125" s="20" t="s">
        <v>80</v>
      </c>
      <c r="BK125" s="193">
        <f>ROUND(I125*H125,2)</f>
        <v>0</v>
      </c>
      <c r="BL125" s="20" t="s">
        <v>866</v>
      </c>
      <c r="BM125" s="192" t="s">
        <v>429</v>
      </c>
    </row>
    <row r="126" spans="1:65" s="13" customFormat="1">
      <c r="B126" s="201"/>
      <c r="C126" s="202"/>
      <c r="D126" s="199" t="s">
        <v>219</v>
      </c>
      <c r="E126" s="203" t="s">
        <v>21</v>
      </c>
      <c r="F126" s="204" t="s">
        <v>2089</v>
      </c>
      <c r="G126" s="202"/>
      <c r="H126" s="203" t="s">
        <v>21</v>
      </c>
      <c r="I126" s="205"/>
      <c r="J126" s="202"/>
      <c r="K126" s="202"/>
      <c r="L126" s="206"/>
      <c r="M126" s="207"/>
      <c r="N126" s="208"/>
      <c r="O126" s="208"/>
      <c r="P126" s="208"/>
      <c r="Q126" s="208"/>
      <c r="R126" s="208"/>
      <c r="S126" s="208"/>
      <c r="T126" s="209"/>
      <c r="AT126" s="210" t="s">
        <v>219</v>
      </c>
      <c r="AU126" s="210" t="s">
        <v>80</v>
      </c>
      <c r="AV126" s="13" t="s">
        <v>80</v>
      </c>
      <c r="AW126" s="13" t="s">
        <v>34</v>
      </c>
      <c r="AX126" s="13" t="s">
        <v>73</v>
      </c>
      <c r="AY126" s="210" t="s">
        <v>206</v>
      </c>
    </row>
    <row r="127" spans="1:65" s="14" customFormat="1">
      <c r="B127" s="211"/>
      <c r="C127" s="212"/>
      <c r="D127" s="199" t="s">
        <v>219</v>
      </c>
      <c r="E127" s="213" t="s">
        <v>21</v>
      </c>
      <c r="F127" s="214" t="s">
        <v>80</v>
      </c>
      <c r="G127" s="212"/>
      <c r="H127" s="215">
        <v>1</v>
      </c>
      <c r="I127" s="216"/>
      <c r="J127" s="212"/>
      <c r="K127" s="212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219</v>
      </c>
      <c r="AU127" s="221" t="s">
        <v>80</v>
      </c>
      <c r="AV127" s="14" t="s">
        <v>82</v>
      </c>
      <c r="AW127" s="14" t="s">
        <v>34</v>
      </c>
      <c r="AX127" s="14" t="s">
        <v>73</v>
      </c>
      <c r="AY127" s="221" t="s">
        <v>206</v>
      </c>
    </row>
    <row r="128" spans="1:65" s="15" customFormat="1">
      <c r="B128" s="222"/>
      <c r="C128" s="223"/>
      <c r="D128" s="199" t="s">
        <v>219</v>
      </c>
      <c r="E128" s="224" t="s">
        <v>21</v>
      </c>
      <c r="F128" s="225" t="s">
        <v>236</v>
      </c>
      <c r="G128" s="223"/>
      <c r="H128" s="226">
        <v>1</v>
      </c>
      <c r="I128" s="227"/>
      <c r="J128" s="223"/>
      <c r="K128" s="223"/>
      <c r="L128" s="228"/>
      <c r="M128" s="229"/>
      <c r="N128" s="230"/>
      <c r="O128" s="230"/>
      <c r="P128" s="230"/>
      <c r="Q128" s="230"/>
      <c r="R128" s="230"/>
      <c r="S128" s="230"/>
      <c r="T128" s="231"/>
      <c r="AT128" s="232" t="s">
        <v>219</v>
      </c>
      <c r="AU128" s="232" t="s">
        <v>80</v>
      </c>
      <c r="AV128" s="15" t="s">
        <v>213</v>
      </c>
      <c r="AW128" s="15" t="s">
        <v>34</v>
      </c>
      <c r="AX128" s="15" t="s">
        <v>80</v>
      </c>
      <c r="AY128" s="232" t="s">
        <v>206</v>
      </c>
    </row>
    <row r="129" spans="1:65" s="2" customFormat="1" ht="16.5" customHeight="1">
      <c r="A129" s="37"/>
      <c r="B129" s="38"/>
      <c r="C129" s="181" t="s">
        <v>332</v>
      </c>
      <c r="D129" s="181" t="s">
        <v>208</v>
      </c>
      <c r="E129" s="182" t="s">
        <v>2204</v>
      </c>
      <c r="F129" s="183" t="s">
        <v>2167</v>
      </c>
      <c r="G129" s="184" t="s">
        <v>2086</v>
      </c>
      <c r="H129" s="185">
        <v>1</v>
      </c>
      <c r="I129" s="186"/>
      <c r="J129" s="187">
        <f>ROUND(I129*H129,2)</f>
        <v>0</v>
      </c>
      <c r="K129" s="183" t="s">
        <v>21</v>
      </c>
      <c r="L129" s="42"/>
      <c r="M129" s="188" t="s">
        <v>21</v>
      </c>
      <c r="N129" s="189" t="s">
        <v>44</v>
      </c>
      <c r="O129" s="67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866</v>
      </c>
      <c r="AT129" s="192" t="s">
        <v>208</v>
      </c>
      <c r="AU129" s="192" t="s">
        <v>80</v>
      </c>
      <c r="AY129" s="20" t="s">
        <v>206</v>
      </c>
      <c r="BE129" s="193">
        <f>IF(N129="základní",J129,0)</f>
        <v>0</v>
      </c>
      <c r="BF129" s="193">
        <f>IF(N129="snížená",J129,0)</f>
        <v>0</v>
      </c>
      <c r="BG129" s="193">
        <f>IF(N129="zákl. přenesená",J129,0)</f>
        <v>0</v>
      </c>
      <c r="BH129" s="193">
        <f>IF(N129="sníž. přenesená",J129,0)</f>
        <v>0</v>
      </c>
      <c r="BI129" s="193">
        <f>IF(N129="nulová",J129,0)</f>
        <v>0</v>
      </c>
      <c r="BJ129" s="20" t="s">
        <v>80</v>
      </c>
      <c r="BK129" s="193">
        <f>ROUND(I129*H129,2)</f>
        <v>0</v>
      </c>
      <c r="BL129" s="20" t="s">
        <v>866</v>
      </c>
      <c r="BM129" s="192" t="s">
        <v>444</v>
      </c>
    </row>
    <row r="130" spans="1:65" s="2" customFormat="1" ht="16.5" customHeight="1">
      <c r="A130" s="37"/>
      <c r="B130" s="38"/>
      <c r="C130" s="244" t="s">
        <v>342</v>
      </c>
      <c r="D130" s="244" t="s">
        <v>437</v>
      </c>
      <c r="E130" s="245" t="s">
        <v>2205</v>
      </c>
      <c r="F130" s="246" t="s">
        <v>2169</v>
      </c>
      <c r="G130" s="247" t="s">
        <v>2086</v>
      </c>
      <c r="H130" s="248">
        <v>1</v>
      </c>
      <c r="I130" s="249"/>
      <c r="J130" s="250">
        <f>ROUND(I130*H130,2)</f>
        <v>0</v>
      </c>
      <c r="K130" s="246" t="s">
        <v>21</v>
      </c>
      <c r="L130" s="251"/>
      <c r="M130" s="252" t="s">
        <v>21</v>
      </c>
      <c r="N130" s="253" t="s">
        <v>44</v>
      </c>
      <c r="O130" s="67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1657</v>
      </c>
      <c r="AT130" s="192" t="s">
        <v>437</v>
      </c>
      <c r="AU130" s="192" t="s">
        <v>80</v>
      </c>
      <c r="AY130" s="20" t="s">
        <v>206</v>
      </c>
      <c r="BE130" s="193">
        <f>IF(N130="základní",J130,0)</f>
        <v>0</v>
      </c>
      <c r="BF130" s="193">
        <f>IF(N130="snížená",J130,0)</f>
        <v>0</v>
      </c>
      <c r="BG130" s="193">
        <f>IF(N130="zákl. přenesená",J130,0)</f>
        <v>0</v>
      </c>
      <c r="BH130" s="193">
        <f>IF(N130="sníž. přenesená",J130,0)</f>
        <v>0</v>
      </c>
      <c r="BI130" s="193">
        <f>IF(N130="nulová",J130,0)</f>
        <v>0</v>
      </c>
      <c r="BJ130" s="20" t="s">
        <v>80</v>
      </c>
      <c r="BK130" s="193">
        <f>ROUND(I130*H130,2)</f>
        <v>0</v>
      </c>
      <c r="BL130" s="20" t="s">
        <v>866</v>
      </c>
      <c r="BM130" s="192" t="s">
        <v>462</v>
      </c>
    </row>
    <row r="131" spans="1:65" s="13" customFormat="1">
      <c r="B131" s="201"/>
      <c r="C131" s="202"/>
      <c r="D131" s="199" t="s">
        <v>219</v>
      </c>
      <c r="E131" s="203" t="s">
        <v>21</v>
      </c>
      <c r="F131" s="204" t="s">
        <v>2089</v>
      </c>
      <c r="G131" s="202"/>
      <c r="H131" s="203" t="s">
        <v>21</v>
      </c>
      <c r="I131" s="205"/>
      <c r="J131" s="202"/>
      <c r="K131" s="202"/>
      <c r="L131" s="206"/>
      <c r="M131" s="207"/>
      <c r="N131" s="208"/>
      <c r="O131" s="208"/>
      <c r="P131" s="208"/>
      <c r="Q131" s="208"/>
      <c r="R131" s="208"/>
      <c r="S131" s="208"/>
      <c r="T131" s="209"/>
      <c r="AT131" s="210" t="s">
        <v>219</v>
      </c>
      <c r="AU131" s="210" t="s">
        <v>80</v>
      </c>
      <c r="AV131" s="13" t="s">
        <v>80</v>
      </c>
      <c r="AW131" s="13" t="s">
        <v>34</v>
      </c>
      <c r="AX131" s="13" t="s">
        <v>73</v>
      </c>
      <c r="AY131" s="210" t="s">
        <v>206</v>
      </c>
    </row>
    <row r="132" spans="1:65" s="14" customFormat="1">
      <c r="B132" s="211"/>
      <c r="C132" s="212"/>
      <c r="D132" s="199" t="s">
        <v>219</v>
      </c>
      <c r="E132" s="213" t="s">
        <v>21</v>
      </c>
      <c r="F132" s="214" t="s">
        <v>80</v>
      </c>
      <c r="G132" s="212"/>
      <c r="H132" s="215">
        <v>1</v>
      </c>
      <c r="I132" s="216"/>
      <c r="J132" s="212"/>
      <c r="K132" s="212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219</v>
      </c>
      <c r="AU132" s="221" t="s">
        <v>80</v>
      </c>
      <c r="AV132" s="14" t="s">
        <v>82</v>
      </c>
      <c r="AW132" s="14" t="s">
        <v>34</v>
      </c>
      <c r="AX132" s="14" t="s">
        <v>73</v>
      </c>
      <c r="AY132" s="221" t="s">
        <v>206</v>
      </c>
    </row>
    <row r="133" spans="1:65" s="15" customFormat="1">
      <c r="B133" s="222"/>
      <c r="C133" s="223"/>
      <c r="D133" s="199" t="s">
        <v>219</v>
      </c>
      <c r="E133" s="224" t="s">
        <v>21</v>
      </c>
      <c r="F133" s="225" t="s">
        <v>236</v>
      </c>
      <c r="G133" s="223"/>
      <c r="H133" s="226">
        <v>1</v>
      </c>
      <c r="I133" s="227"/>
      <c r="J133" s="223"/>
      <c r="K133" s="223"/>
      <c r="L133" s="228"/>
      <c r="M133" s="229"/>
      <c r="N133" s="230"/>
      <c r="O133" s="230"/>
      <c r="P133" s="230"/>
      <c r="Q133" s="230"/>
      <c r="R133" s="230"/>
      <c r="S133" s="230"/>
      <c r="T133" s="231"/>
      <c r="AT133" s="232" t="s">
        <v>219</v>
      </c>
      <c r="AU133" s="232" t="s">
        <v>80</v>
      </c>
      <c r="AV133" s="15" t="s">
        <v>213</v>
      </c>
      <c r="AW133" s="15" t="s">
        <v>34</v>
      </c>
      <c r="AX133" s="15" t="s">
        <v>80</v>
      </c>
      <c r="AY133" s="232" t="s">
        <v>206</v>
      </c>
    </row>
    <row r="134" spans="1:65" s="2" customFormat="1" ht="21.75" customHeight="1">
      <c r="A134" s="37"/>
      <c r="B134" s="38"/>
      <c r="C134" s="244" t="s">
        <v>350</v>
      </c>
      <c r="D134" s="244" t="s">
        <v>437</v>
      </c>
      <c r="E134" s="245" t="s">
        <v>2206</v>
      </c>
      <c r="F134" s="246" t="s">
        <v>2207</v>
      </c>
      <c r="G134" s="247" t="s">
        <v>2086</v>
      </c>
      <c r="H134" s="248">
        <v>1</v>
      </c>
      <c r="I134" s="249"/>
      <c r="J134" s="250">
        <f>ROUND(I134*H134,2)</f>
        <v>0</v>
      </c>
      <c r="K134" s="246" t="s">
        <v>21</v>
      </c>
      <c r="L134" s="251"/>
      <c r="M134" s="252" t="s">
        <v>21</v>
      </c>
      <c r="N134" s="253" t="s">
        <v>44</v>
      </c>
      <c r="O134" s="67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1657</v>
      </c>
      <c r="AT134" s="192" t="s">
        <v>437</v>
      </c>
      <c r="AU134" s="192" t="s">
        <v>80</v>
      </c>
      <c r="AY134" s="20" t="s">
        <v>206</v>
      </c>
      <c r="BE134" s="193">
        <f>IF(N134="základní",J134,0)</f>
        <v>0</v>
      </c>
      <c r="BF134" s="193">
        <f>IF(N134="snížená",J134,0)</f>
        <v>0</v>
      </c>
      <c r="BG134" s="193">
        <f>IF(N134="zákl. přenesená",J134,0)</f>
        <v>0</v>
      </c>
      <c r="BH134" s="193">
        <f>IF(N134="sníž. přenesená",J134,0)</f>
        <v>0</v>
      </c>
      <c r="BI134" s="193">
        <f>IF(N134="nulová",J134,0)</f>
        <v>0</v>
      </c>
      <c r="BJ134" s="20" t="s">
        <v>80</v>
      </c>
      <c r="BK134" s="193">
        <f>ROUND(I134*H134,2)</f>
        <v>0</v>
      </c>
      <c r="BL134" s="20" t="s">
        <v>866</v>
      </c>
      <c r="BM134" s="192" t="s">
        <v>643</v>
      </c>
    </row>
    <row r="135" spans="1:65" s="13" customFormat="1">
      <c r="B135" s="201"/>
      <c r="C135" s="202"/>
      <c r="D135" s="199" t="s">
        <v>219</v>
      </c>
      <c r="E135" s="203" t="s">
        <v>21</v>
      </c>
      <c r="F135" s="204" t="s">
        <v>2089</v>
      </c>
      <c r="G135" s="202"/>
      <c r="H135" s="203" t="s">
        <v>21</v>
      </c>
      <c r="I135" s="205"/>
      <c r="J135" s="202"/>
      <c r="K135" s="202"/>
      <c r="L135" s="206"/>
      <c r="M135" s="207"/>
      <c r="N135" s="208"/>
      <c r="O135" s="208"/>
      <c r="P135" s="208"/>
      <c r="Q135" s="208"/>
      <c r="R135" s="208"/>
      <c r="S135" s="208"/>
      <c r="T135" s="209"/>
      <c r="AT135" s="210" t="s">
        <v>219</v>
      </c>
      <c r="AU135" s="210" t="s">
        <v>80</v>
      </c>
      <c r="AV135" s="13" t="s">
        <v>80</v>
      </c>
      <c r="AW135" s="13" t="s">
        <v>34</v>
      </c>
      <c r="AX135" s="13" t="s">
        <v>73</v>
      </c>
      <c r="AY135" s="210" t="s">
        <v>206</v>
      </c>
    </row>
    <row r="136" spans="1:65" s="14" customFormat="1">
      <c r="B136" s="211"/>
      <c r="C136" s="212"/>
      <c r="D136" s="199" t="s">
        <v>219</v>
      </c>
      <c r="E136" s="213" t="s">
        <v>21</v>
      </c>
      <c r="F136" s="214" t="s">
        <v>80</v>
      </c>
      <c r="G136" s="212"/>
      <c r="H136" s="215">
        <v>1</v>
      </c>
      <c r="I136" s="216"/>
      <c r="J136" s="212"/>
      <c r="K136" s="212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219</v>
      </c>
      <c r="AU136" s="221" t="s">
        <v>80</v>
      </c>
      <c r="AV136" s="14" t="s">
        <v>82</v>
      </c>
      <c r="AW136" s="14" t="s">
        <v>34</v>
      </c>
      <c r="AX136" s="14" t="s">
        <v>73</v>
      </c>
      <c r="AY136" s="221" t="s">
        <v>206</v>
      </c>
    </row>
    <row r="137" spans="1:65" s="15" customFormat="1">
      <c r="B137" s="222"/>
      <c r="C137" s="223"/>
      <c r="D137" s="199" t="s">
        <v>219</v>
      </c>
      <c r="E137" s="224" t="s">
        <v>21</v>
      </c>
      <c r="F137" s="225" t="s">
        <v>236</v>
      </c>
      <c r="G137" s="223"/>
      <c r="H137" s="226">
        <v>1</v>
      </c>
      <c r="I137" s="227"/>
      <c r="J137" s="223"/>
      <c r="K137" s="223"/>
      <c r="L137" s="228"/>
      <c r="M137" s="229"/>
      <c r="N137" s="230"/>
      <c r="O137" s="230"/>
      <c r="P137" s="230"/>
      <c r="Q137" s="230"/>
      <c r="R137" s="230"/>
      <c r="S137" s="230"/>
      <c r="T137" s="231"/>
      <c r="AT137" s="232" t="s">
        <v>219</v>
      </c>
      <c r="AU137" s="232" t="s">
        <v>80</v>
      </c>
      <c r="AV137" s="15" t="s">
        <v>213</v>
      </c>
      <c r="AW137" s="15" t="s">
        <v>34</v>
      </c>
      <c r="AX137" s="15" t="s">
        <v>80</v>
      </c>
      <c r="AY137" s="232" t="s">
        <v>206</v>
      </c>
    </row>
    <row r="138" spans="1:65" s="2" customFormat="1" ht="16.5" customHeight="1">
      <c r="A138" s="37"/>
      <c r="B138" s="38"/>
      <c r="C138" s="181" t="s">
        <v>359</v>
      </c>
      <c r="D138" s="181" t="s">
        <v>208</v>
      </c>
      <c r="E138" s="182" t="s">
        <v>2208</v>
      </c>
      <c r="F138" s="183" t="s">
        <v>2209</v>
      </c>
      <c r="G138" s="184" t="s">
        <v>840</v>
      </c>
      <c r="H138" s="185">
        <v>48</v>
      </c>
      <c r="I138" s="186"/>
      <c r="J138" s="187">
        <f>ROUND(I138*H138,2)</f>
        <v>0</v>
      </c>
      <c r="K138" s="183" t="s">
        <v>21</v>
      </c>
      <c r="L138" s="42"/>
      <c r="M138" s="188" t="s">
        <v>21</v>
      </c>
      <c r="N138" s="189" t="s">
        <v>44</v>
      </c>
      <c r="O138" s="67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866</v>
      </c>
      <c r="AT138" s="192" t="s">
        <v>208</v>
      </c>
      <c r="AU138" s="192" t="s">
        <v>80</v>
      </c>
      <c r="AY138" s="20" t="s">
        <v>206</v>
      </c>
      <c r="BE138" s="193">
        <f>IF(N138="základní",J138,0)</f>
        <v>0</v>
      </c>
      <c r="BF138" s="193">
        <f>IF(N138="snížená",J138,0)</f>
        <v>0</v>
      </c>
      <c r="BG138" s="193">
        <f>IF(N138="zákl. přenesená",J138,0)</f>
        <v>0</v>
      </c>
      <c r="BH138" s="193">
        <f>IF(N138="sníž. přenesená",J138,0)</f>
        <v>0</v>
      </c>
      <c r="BI138" s="193">
        <f>IF(N138="nulová",J138,0)</f>
        <v>0</v>
      </c>
      <c r="BJ138" s="20" t="s">
        <v>80</v>
      </c>
      <c r="BK138" s="193">
        <f>ROUND(I138*H138,2)</f>
        <v>0</v>
      </c>
      <c r="BL138" s="20" t="s">
        <v>866</v>
      </c>
      <c r="BM138" s="192" t="s">
        <v>663</v>
      </c>
    </row>
    <row r="139" spans="1:65" s="13" customFormat="1">
      <c r="B139" s="201"/>
      <c r="C139" s="202"/>
      <c r="D139" s="199" t="s">
        <v>219</v>
      </c>
      <c r="E139" s="203" t="s">
        <v>21</v>
      </c>
      <c r="F139" s="204" t="s">
        <v>2089</v>
      </c>
      <c r="G139" s="202"/>
      <c r="H139" s="203" t="s">
        <v>21</v>
      </c>
      <c r="I139" s="205"/>
      <c r="J139" s="202"/>
      <c r="K139" s="202"/>
      <c r="L139" s="206"/>
      <c r="M139" s="207"/>
      <c r="N139" s="208"/>
      <c r="O139" s="208"/>
      <c r="P139" s="208"/>
      <c r="Q139" s="208"/>
      <c r="R139" s="208"/>
      <c r="S139" s="208"/>
      <c r="T139" s="209"/>
      <c r="AT139" s="210" t="s">
        <v>219</v>
      </c>
      <c r="AU139" s="210" t="s">
        <v>80</v>
      </c>
      <c r="AV139" s="13" t="s">
        <v>80</v>
      </c>
      <c r="AW139" s="13" t="s">
        <v>34</v>
      </c>
      <c r="AX139" s="13" t="s">
        <v>73</v>
      </c>
      <c r="AY139" s="210" t="s">
        <v>206</v>
      </c>
    </row>
    <row r="140" spans="1:65" s="14" customFormat="1">
      <c r="B140" s="211"/>
      <c r="C140" s="212"/>
      <c r="D140" s="199" t="s">
        <v>219</v>
      </c>
      <c r="E140" s="213" t="s">
        <v>21</v>
      </c>
      <c r="F140" s="214" t="s">
        <v>760</v>
      </c>
      <c r="G140" s="212"/>
      <c r="H140" s="215">
        <v>48</v>
      </c>
      <c r="I140" s="216"/>
      <c r="J140" s="212"/>
      <c r="K140" s="212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219</v>
      </c>
      <c r="AU140" s="221" t="s">
        <v>80</v>
      </c>
      <c r="AV140" s="14" t="s">
        <v>82</v>
      </c>
      <c r="AW140" s="14" t="s">
        <v>34</v>
      </c>
      <c r="AX140" s="14" t="s">
        <v>73</v>
      </c>
      <c r="AY140" s="221" t="s">
        <v>206</v>
      </c>
    </row>
    <row r="141" spans="1:65" s="15" customFormat="1">
      <c r="B141" s="222"/>
      <c r="C141" s="223"/>
      <c r="D141" s="199" t="s">
        <v>219</v>
      </c>
      <c r="E141" s="224" t="s">
        <v>21</v>
      </c>
      <c r="F141" s="225" t="s">
        <v>236</v>
      </c>
      <c r="G141" s="223"/>
      <c r="H141" s="226">
        <v>48</v>
      </c>
      <c r="I141" s="227"/>
      <c r="J141" s="223"/>
      <c r="K141" s="223"/>
      <c r="L141" s="228"/>
      <c r="M141" s="229"/>
      <c r="N141" s="230"/>
      <c r="O141" s="230"/>
      <c r="P141" s="230"/>
      <c r="Q141" s="230"/>
      <c r="R141" s="230"/>
      <c r="S141" s="230"/>
      <c r="T141" s="231"/>
      <c r="AT141" s="232" t="s">
        <v>219</v>
      </c>
      <c r="AU141" s="232" t="s">
        <v>80</v>
      </c>
      <c r="AV141" s="15" t="s">
        <v>213</v>
      </c>
      <c r="AW141" s="15" t="s">
        <v>34</v>
      </c>
      <c r="AX141" s="15" t="s">
        <v>80</v>
      </c>
      <c r="AY141" s="232" t="s">
        <v>206</v>
      </c>
    </row>
    <row r="142" spans="1:65" s="2" customFormat="1" ht="16.5" customHeight="1">
      <c r="A142" s="37"/>
      <c r="B142" s="38"/>
      <c r="C142" s="181" t="s">
        <v>365</v>
      </c>
      <c r="D142" s="181" t="s">
        <v>208</v>
      </c>
      <c r="E142" s="182" t="s">
        <v>2210</v>
      </c>
      <c r="F142" s="183" t="s">
        <v>2211</v>
      </c>
      <c r="G142" s="184" t="s">
        <v>840</v>
      </c>
      <c r="H142" s="185">
        <v>24</v>
      </c>
      <c r="I142" s="186"/>
      <c r="J142" s="187">
        <f>ROUND(I142*H142,2)</f>
        <v>0</v>
      </c>
      <c r="K142" s="183" t="s">
        <v>21</v>
      </c>
      <c r="L142" s="42"/>
      <c r="M142" s="188" t="s">
        <v>21</v>
      </c>
      <c r="N142" s="189" t="s">
        <v>44</v>
      </c>
      <c r="O142" s="67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866</v>
      </c>
      <c r="AT142" s="192" t="s">
        <v>208</v>
      </c>
      <c r="AU142" s="192" t="s">
        <v>80</v>
      </c>
      <c r="AY142" s="20" t="s">
        <v>206</v>
      </c>
      <c r="BE142" s="193">
        <f>IF(N142="základní",J142,0)</f>
        <v>0</v>
      </c>
      <c r="BF142" s="193">
        <f>IF(N142="snížená",J142,0)</f>
        <v>0</v>
      </c>
      <c r="BG142" s="193">
        <f>IF(N142="zákl. přenesená",J142,0)</f>
        <v>0</v>
      </c>
      <c r="BH142" s="193">
        <f>IF(N142="sníž. přenesená",J142,0)</f>
        <v>0</v>
      </c>
      <c r="BI142" s="193">
        <f>IF(N142="nulová",J142,0)</f>
        <v>0</v>
      </c>
      <c r="BJ142" s="20" t="s">
        <v>80</v>
      </c>
      <c r="BK142" s="193">
        <f>ROUND(I142*H142,2)</f>
        <v>0</v>
      </c>
      <c r="BL142" s="20" t="s">
        <v>866</v>
      </c>
      <c r="BM142" s="192" t="s">
        <v>681</v>
      </c>
    </row>
    <row r="143" spans="1:65" s="13" customFormat="1">
      <c r="B143" s="201"/>
      <c r="C143" s="202"/>
      <c r="D143" s="199" t="s">
        <v>219</v>
      </c>
      <c r="E143" s="203" t="s">
        <v>21</v>
      </c>
      <c r="F143" s="204" t="s">
        <v>2089</v>
      </c>
      <c r="G143" s="202"/>
      <c r="H143" s="203" t="s">
        <v>21</v>
      </c>
      <c r="I143" s="205"/>
      <c r="J143" s="202"/>
      <c r="K143" s="202"/>
      <c r="L143" s="206"/>
      <c r="M143" s="207"/>
      <c r="N143" s="208"/>
      <c r="O143" s="208"/>
      <c r="P143" s="208"/>
      <c r="Q143" s="208"/>
      <c r="R143" s="208"/>
      <c r="S143" s="208"/>
      <c r="T143" s="209"/>
      <c r="AT143" s="210" t="s">
        <v>219</v>
      </c>
      <c r="AU143" s="210" t="s">
        <v>80</v>
      </c>
      <c r="AV143" s="13" t="s">
        <v>80</v>
      </c>
      <c r="AW143" s="13" t="s">
        <v>34</v>
      </c>
      <c r="AX143" s="13" t="s">
        <v>73</v>
      </c>
      <c r="AY143" s="210" t="s">
        <v>206</v>
      </c>
    </row>
    <row r="144" spans="1:65" s="14" customFormat="1">
      <c r="B144" s="211"/>
      <c r="C144" s="212"/>
      <c r="D144" s="199" t="s">
        <v>219</v>
      </c>
      <c r="E144" s="213" t="s">
        <v>21</v>
      </c>
      <c r="F144" s="214" t="s">
        <v>415</v>
      </c>
      <c r="G144" s="212"/>
      <c r="H144" s="215">
        <v>24</v>
      </c>
      <c r="I144" s="216"/>
      <c r="J144" s="212"/>
      <c r="K144" s="212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219</v>
      </c>
      <c r="AU144" s="221" t="s">
        <v>80</v>
      </c>
      <c r="AV144" s="14" t="s">
        <v>82</v>
      </c>
      <c r="AW144" s="14" t="s">
        <v>34</v>
      </c>
      <c r="AX144" s="14" t="s">
        <v>73</v>
      </c>
      <c r="AY144" s="221" t="s">
        <v>206</v>
      </c>
    </row>
    <row r="145" spans="1:65" s="15" customFormat="1">
      <c r="B145" s="222"/>
      <c r="C145" s="223"/>
      <c r="D145" s="199" t="s">
        <v>219</v>
      </c>
      <c r="E145" s="224" t="s">
        <v>21</v>
      </c>
      <c r="F145" s="225" t="s">
        <v>236</v>
      </c>
      <c r="G145" s="223"/>
      <c r="H145" s="226">
        <v>24</v>
      </c>
      <c r="I145" s="227"/>
      <c r="J145" s="223"/>
      <c r="K145" s="223"/>
      <c r="L145" s="228"/>
      <c r="M145" s="229"/>
      <c r="N145" s="230"/>
      <c r="O145" s="230"/>
      <c r="P145" s="230"/>
      <c r="Q145" s="230"/>
      <c r="R145" s="230"/>
      <c r="S145" s="230"/>
      <c r="T145" s="231"/>
      <c r="AT145" s="232" t="s">
        <v>219</v>
      </c>
      <c r="AU145" s="232" t="s">
        <v>80</v>
      </c>
      <c r="AV145" s="15" t="s">
        <v>213</v>
      </c>
      <c r="AW145" s="15" t="s">
        <v>34</v>
      </c>
      <c r="AX145" s="15" t="s">
        <v>80</v>
      </c>
      <c r="AY145" s="232" t="s">
        <v>206</v>
      </c>
    </row>
    <row r="146" spans="1:65" s="2" customFormat="1" ht="16.5" customHeight="1">
      <c r="A146" s="37"/>
      <c r="B146" s="38"/>
      <c r="C146" s="181" t="s">
        <v>372</v>
      </c>
      <c r="D146" s="181" t="s">
        <v>208</v>
      </c>
      <c r="E146" s="182" t="s">
        <v>2212</v>
      </c>
      <c r="F146" s="183" t="s">
        <v>2167</v>
      </c>
      <c r="G146" s="184" t="s">
        <v>2086</v>
      </c>
      <c r="H146" s="185">
        <v>1</v>
      </c>
      <c r="I146" s="186"/>
      <c r="J146" s="187">
        <f>ROUND(I146*H146,2)</f>
        <v>0</v>
      </c>
      <c r="K146" s="183" t="s">
        <v>21</v>
      </c>
      <c r="L146" s="42"/>
      <c r="M146" s="188" t="s">
        <v>21</v>
      </c>
      <c r="N146" s="189" t="s">
        <v>44</v>
      </c>
      <c r="O146" s="67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866</v>
      </c>
      <c r="AT146" s="192" t="s">
        <v>208</v>
      </c>
      <c r="AU146" s="192" t="s">
        <v>80</v>
      </c>
      <c r="AY146" s="20" t="s">
        <v>206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20" t="s">
        <v>80</v>
      </c>
      <c r="BK146" s="193">
        <f>ROUND(I146*H146,2)</f>
        <v>0</v>
      </c>
      <c r="BL146" s="20" t="s">
        <v>866</v>
      </c>
      <c r="BM146" s="192" t="s">
        <v>693</v>
      </c>
    </row>
    <row r="147" spans="1:65" s="2" customFormat="1" ht="16.5" customHeight="1">
      <c r="A147" s="37"/>
      <c r="B147" s="38"/>
      <c r="C147" s="244" t="s">
        <v>382</v>
      </c>
      <c r="D147" s="244" t="s">
        <v>437</v>
      </c>
      <c r="E147" s="245" t="s">
        <v>2213</v>
      </c>
      <c r="F147" s="246" t="s">
        <v>2169</v>
      </c>
      <c r="G147" s="247" t="s">
        <v>2086</v>
      </c>
      <c r="H147" s="248">
        <v>1</v>
      </c>
      <c r="I147" s="249"/>
      <c r="J147" s="250">
        <f>ROUND(I147*H147,2)</f>
        <v>0</v>
      </c>
      <c r="K147" s="246" t="s">
        <v>21</v>
      </c>
      <c r="L147" s="251"/>
      <c r="M147" s="252" t="s">
        <v>21</v>
      </c>
      <c r="N147" s="253" t="s">
        <v>44</v>
      </c>
      <c r="O147" s="67"/>
      <c r="P147" s="190">
        <f>O147*H147</f>
        <v>0</v>
      </c>
      <c r="Q147" s="190">
        <v>0</v>
      </c>
      <c r="R147" s="190">
        <f>Q147*H147</f>
        <v>0</v>
      </c>
      <c r="S147" s="190">
        <v>0</v>
      </c>
      <c r="T147" s="19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1657</v>
      </c>
      <c r="AT147" s="192" t="s">
        <v>437</v>
      </c>
      <c r="AU147" s="192" t="s">
        <v>80</v>
      </c>
      <c r="AY147" s="20" t="s">
        <v>206</v>
      </c>
      <c r="BE147" s="193">
        <f>IF(N147="základní",J147,0)</f>
        <v>0</v>
      </c>
      <c r="BF147" s="193">
        <f>IF(N147="snížená",J147,0)</f>
        <v>0</v>
      </c>
      <c r="BG147" s="193">
        <f>IF(N147="zákl. přenesená",J147,0)</f>
        <v>0</v>
      </c>
      <c r="BH147" s="193">
        <f>IF(N147="sníž. přenesená",J147,0)</f>
        <v>0</v>
      </c>
      <c r="BI147" s="193">
        <f>IF(N147="nulová",J147,0)</f>
        <v>0</v>
      </c>
      <c r="BJ147" s="20" t="s">
        <v>80</v>
      </c>
      <c r="BK147" s="193">
        <f>ROUND(I147*H147,2)</f>
        <v>0</v>
      </c>
      <c r="BL147" s="20" t="s">
        <v>866</v>
      </c>
      <c r="BM147" s="192" t="s">
        <v>706</v>
      </c>
    </row>
    <row r="148" spans="1:65" s="13" customFormat="1">
      <c r="B148" s="201"/>
      <c r="C148" s="202"/>
      <c r="D148" s="199" t="s">
        <v>219</v>
      </c>
      <c r="E148" s="203" t="s">
        <v>21</v>
      </c>
      <c r="F148" s="204" t="s">
        <v>2089</v>
      </c>
      <c r="G148" s="202"/>
      <c r="H148" s="203" t="s">
        <v>21</v>
      </c>
      <c r="I148" s="205"/>
      <c r="J148" s="202"/>
      <c r="K148" s="202"/>
      <c r="L148" s="206"/>
      <c r="M148" s="207"/>
      <c r="N148" s="208"/>
      <c r="O148" s="208"/>
      <c r="P148" s="208"/>
      <c r="Q148" s="208"/>
      <c r="R148" s="208"/>
      <c r="S148" s="208"/>
      <c r="T148" s="209"/>
      <c r="AT148" s="210" t="s">
        <v>219</v>
      </c>
      <c r="AU148" s="210" t="s">
        <v>80</v>
      </c>
      <c r="AV148" s="13" t="s">
        <v>80</v>
      </c>
      <c r="AW148" s="13" t="s">
        <v>34</v>
      </c>
      <c r="AX148" s="13" t="s">
        <v>73</v>
      </c>
      <c r="AY148" s="210" t="s">
        <v>206</v>
      </c>
    </row>
    <row r="149" spans="1:65" s="14" customFormat="1">
      <c r="B149" s="211"/>
      <c r="C149" s="212"/>
      <c r="D149" s="199" t="s">
        <v>219</v>
      </c>
      <c r="E149" s="213" t="s">
        <v>21</v>
      </c>
      <c r="F149" s="214" t="s">
        <v>80</v>
      </c>
      <c r="G149" s="212"/>
      <c r="H149" s="215">
        <v>1</v>
      </c>
      <c r="I149" s="216"/>
      <c r="J149" s="212"/>
      <c r="K149" s="212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219</v>
      </c>
      <c r="AU149" s="221" t="s">
        <v>80</v>
      </c>
      <c r="AV149" s="14" t="s">
        <v>82</v>
      </c>
      <c r="AW149" s="14" t="s">
        <v>34</v>
      </c>
      <c r="AX149" s="14" t="s">
        <v>73</v>
      </c>
      <c r="AY149" s="221" t="s">
        <v>206</v>
      </c>
    </row>
    <row r="150" spans="1:65" s="15" customFormat="1">
      <c r="B150" s="222"/>
      <c r="C150" s="223"/>
      <c r="D150" s="199" t="s">
        <v>219</v>
      </c>
      <c r="E150" s="224" t="s">
        <v>21</v>
      </c>
      <c r="F150" s="225" t="s">
        <v>236</v>
      </c>
      <c r="G150" s="223"/>
      <c r="H150" s="226">
        <v>1</v>
      </c>
      <c r="I150" s="227"/>
      <c r="J150" s="223"/>
      <c r="K150" s="223"/>
      <c r="L150" s="228"/>
      <c r="M150" s="229"/>
      <c r="N150" s="230"/>
      <c r="O150" s="230"/>
      <c r="P150" s="230"/>
      <c r="Q150" s="230"/>
      <c r="R150" s="230"/>
      <c r="S150" s="230"/>
      <c r="T150" s="231"/>
      <c r="AT150" s="232" t="s">
        <v>219</v>
      </c>
      <c r="AU150" s="232" t="s">
        <v>80</v>
      </c>
      <c r="AV150" s="15" t="s">
        <v>213</v>
      </c>
      <c r="AW150" s="15" t="s">
        <v>34</v>
      </c>
      <c r="AX150" s="15" t="s">
        <v>80</v>
      </c>
      <c r="AY150" s="232" t="s">
        <v>206</v>
      </c>
    </row>
    <row r="151" spans="1:65" s="2" customFormat="1" ht="16.5" customHeight="1">
      <c r="A151" s="37"/>
      <c r="B151" s="38"/>
      <c r="C151" s="181" t="s">
        <v>7</v>
      </c>
      <c r="D151" s="181" t="s">
        <v>208</v>
      </c>
      <c r="E151" s="182" t="s">
        <v>2214</v>
      </c>
      <c r="F151" s="183" t="s">
        <v>2171</v>
      </c>
      <c r="G151" s="184" t="s">
        <v>2086</v>
      </c>
      <c r="H151" s="185">
        <v>1</v>
      </c>
      <c r="I151" s="186"/>
      <c r="J151" s="187">
        <f>ROUND(I151*H151,2)</f>
        <v>0</v>
      </c>
      <c r="K151" s="183" t="s">
        <v>21</v>
      </c>
      <c r="L151" s="42"/>
      <c r="M151" s="188" t="s">
        <v>21</v>
      </c>
      <c r="N151" s="189" t="s">
        <v>44</v>
      </c>
      <c r="O151" s="67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866</v>
      </c>
      <c r="AT151" s="192" t="s">
        <v>208</v>
      </c>
      <c r="AU151" s="192" t="s">
        <v>80</v>
      </c>
      <c r="AY151" s="20" t="s">
        <v>206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20" t="s">
        <v>80</v>
      </c>
      <c r="BK151" s="193">
        <f>ROUND(I151*H151,2)</f>
        <v>0</v>
      </c>
      <c r="BL151" s="20" t="s">
        <v>866</v>
      </c>
      <c r="BM151" s="192" t="s">
        <v>720</v>
      </c>
    </row>
    <row r="152" spans="1:65" s="13" customFormat="1">
      <c r="B152" s="201"/>
      <c r="C152" s="202"/>
      <c r="D152" s="199" t="s">
        <v>219</v>
      </c>
      <c r="E152" s="203" t="s">
        <v>21</v>
      </c>
      <c r="F152" s="204" t="s">
        <v>2089</v>
      </c>
      <c r="G152" s="202"/>
      <c r="H152" s="203" t="s">
        <v>21</v>
      </c>
      <c r="I152" s="205"/>
      <c r="J152" s="202"/>
      <c r="K152" s="202"/>
      <c r="L152" s="206"/>
      <c r="M152" s="207"/>
      <c r="N152" s="208"/>
      <c r="O152" s="208"/>
      <c r="P152" s="208"/>
      <c r="Q152" s="208"/>
      <c r="R152" s="208"/>
      <c r="S152" s="208"/>
      <c r="T152" s="209"/>
      <c r="AT152" s="210" t="s">
        <v>219</v>
      </c>
      <c r="AU152" s="210" t="s">
        <v>80</v>
      </c>
      <c r="AV152" s="13" t="s">
        <v>80</v>
      </c>
      <c r="AW152" s="13" t="s">
        <v>34</v>
      </c>
      <c r="AX152" s="13" t="s">
        <v>73</v>
      </c>
      <c r="AY152" s="210" t="s">
        <v>206</v>
      </c>
    </row>
    <row r="153" spans="1:65" s="14" customFormat="1">
      <c r="B153" s="211"/>
      <c r="C153" s="212"/>
      <c r="D153" s="199" t="s">
        <v>219</v>
      </c>
      <c r="E153" s="213" t="s">
        <v>21</v>
      </c>
      <c r="F153" s="214" t="s">
        <v>80</v>
      </c>
      <c r="G153" s="212"/>
      <c r="H153" s="215">
        <v>1</v>
      </c>
      <c r="I153" s="216"/>
      <c r="J153" s="212"/>
      <c r="K153" s="212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219</v>
      </c>
      <c r="AU153" s="221" t="s">
        <v>80</v>
      </c>
      <c r="AV153" s="14" t="s">
        <v>82</v>
      </c>
      <c r="AW153" s="14" t="s">
        <v>34</v>
      </c>
      <c r="AX153" s="14" t="s">
        <v>73</v>
      </c>
      <c r="AY153" s="221" t="s">
        <v>206</v>
      </c>
    </row>
    <row r="154" spans="1:65" s="15" customFormat="1">
      <c r="B154" s="222"/>
      <c r="C154" s="223"/>
      <c r="D154" s="199" t="s">
        <v>219</v>
      </c>
      <c r="E154" s="224" t="s">
        <v>21</v>
      </c>
      <c r="F154" s="225" t="s">
        <v>236</v>
      </c>
      <c r="G154" s="223"/>
      <c r="H154" s="226">
        <v>1</v>
      </c>
      <c r="I154" s="227"/>
      <c r="J154" s="223"/>
      <c r="K154" s="223"/>
      <c r="L154" s="228"/>
      <c r="M154" s="229"/>
      <c r="N154" s="230"/>
      <c r="O154" s="230"/>
      <c r="P154" s="230"/>
      <c r="Q154" s="230"/>
      <c r="R154" s="230"/>
      <c r="S154" s="230"/>
      <c r="T154" s="231"/>
      <c r="AT154" s="232" t="s">
        <v>219</v>
      </c>
      <c r="AU154" s="232" t="s">
        <v>80</v>
      </c>
      <c r="AV154" s="15" t="s">
        <v>213</v>
      </c>
      <c r="AW154" s="15" t="s">
        <v>34</v>
      </c>
      <c r="AX154" s="15" t="s">
        <v>80</v>
      </c>
      <c r="AY154" s="232" t="s">
        <v>206</v>
      </c>
    </row>
    <row r="155" spans="1:65" s="2" customFormat="1" ht="16.5" customHeight="1">
      <c r="A155" s="37"/>
      <c r="B155" s="38"/>
      <c r="C155" s="181" t="s">
        <v>400</v>
      </c>
      <c r="D155" s="181" t="s">
        <v>208</v>
      </c>
      <c r="E155" s="182" t="s">
        <v>2215</v>
      </c>
      <c r="F155" s="183" t="s">
        <v>2173</v>
      </c>
      <c r="G155" s="184" t="s">
        <v>2086</v>
      </c>
      <c r="H155" s="185">
        <v>1</v>
      </c>
      <c r="I155" s="186"/>
      <c r="J155" s="187">
        <f>ROUND(I155*H155,2)</f>
        <v>0</v>
      </c>
      <c r="K155" s="183" t="s">
        <v>21</v>
      </c>
      <c r="L155" s="42"/>
      <c r="M155" s="188" t="s">
        <v>21</v>
      </c>
      <c r="N155" s="189" t="s">
        <v>44</v>
      </c>
      <c r="O155" s="67"/>
      <c r="P155" s="190">
        <f>O155*H155</f>
        <v>0</v>
      </c>
      <c r="Q155" s="190">
        <v>0</v>
      </c>
      <c r="R155" s="190">
        <f>Q155*H155</f>
        <v>0</v>
      </c>
      <c r="S155" s="190">
        <v>0</v>
      </c>
      <c r="T155" s="19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2" t="s">
        <v>866</v>
      </c>
      <c r="AT155" s="192" t="s">
        <v>208</v>
      </c>
      <c r="AU155" s="192" t="s">
        <v>80</v>
      </c>
      <c r="AY155" s="20" t="s">
        <v>206</v>
      </c>
      <c r="BE155" s="193">
        <f>IF(N155="základní",J155,0)</f>
        <v>0</v>
      </c>
      <c r="BF155" s="193">
        <f>IF(N155="snížená",J155,0)</f>
        <v>0</v>
      </c>
      <c r="BG155" s="193">
        <f>IF(N155="zákl. přenesená",J155,0)</f>
        <v>0</v>
      </c>
      <c r="BH155" s="193">
        <f>IF(N155="sníž. přenesená",J155,0)</f>
        <v>0</v>
      </c>
      <c r="BI155" s="193">
        <f>IF(N155="nulová",J155,0)</f>
        <v>0</v>
      </c>
      <c r="BJ155" s="20" t="s">
        <v>80</v>
      </c>
      <c r="BK155" s="193">
        <f>ROUND(I155*H155,2)</f>
        <v>0</v>
      </c>
      <c r="BL155" s="20" t="s">
        <v>866</v>
      </c>
      <c r="BM155" s="192" t="s">
        <v>730</v>
      </c>
    </row>
    <row r="156" spans="1:65" s="13" customFormat="1">
      <c r="B156" s="201"/>
      <c r="C156" s="202"/>
      <c r="D156" s="199" t="s">
        <v>219</v>
      </c>
      <c r="E156" s="203" t="s">
        <v>21</v>
      </c>
      <c r="F156" s="204" t="s">
        <v>2089</v>
      </c>
      <c r="G156" s="202"/>
      <c r="H156" s="203" t="s">
        <v>21</v>
      </c>
      <c r="I156" s="205"/>
      <c r="J156" s="202"/>
      <c r="K156" s="202"/>
      <c r="L156" s="206"/>
      <c r="M156" s="207"/>
      <c r="N156" s="208"/>
      <c r="O156" s="208"/>
      <c r="P156" s="208"/>
      <c r="Q156" s="208"/>
      <c r="R156" s="208"/>
      <c r="S156" s="208"/>
      <c r="T156" s="209"/>
      <c r="AT156" s="210" t="s">
        <v>219</v>
      </c>
      <c r="AU156" s="210" t="s">
        <v>80</v>
      </c>
      <c r="AV156" s="13" t="s">
        <v>80</v>
      </c>
      <c r="AW156" s="13" t="s">
        <v>34</v>
      </c>
      <c r="AX156" s="13" t="s">
        <v>73</v>
      </c>
      <c r="AY156" s="210" t="s">
        <v>206</v>
      </c>
    </row>
    <row r="157" spans="1:65" s="14" customFormat="1">
      <c r="B157" s="211"/>
      <c r="C157" s="212"/>
      <c r="D157" s="199" t="s">
        <v>219</v>
      </c>
      <c r="E157" s="213" t="s">
        <v>21</v>
      </c>
      <c r="F157" s="214" t="s">
        <v>80</v>
      </c>
      <c r="G157" s="212"/>
      <c r="H157" s="215">
        <v>1</v>
      </c>
      <c r="I157" s="216"/>
      <c r="J157" s="212"/>
      <c r="K157" s="212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219</v>
      </c>
      <c r="AU157" s="221" t="s">
        <v>80</v>
      </c>
      <c r="AV157" s="14" t="s">
        <v>82</v>
      </c>
      <c r="AW157" s="14" t="s">
        <v>34</v>
      </c>
      <c r="AX157" s="14" t="s">
        <v>73</v>
      </c>
      <c r="AY157" s="221" t="s">
        <v>206</v>
      </c>
    </row>
    <row r="158" spans="1:65" s="15" customFormat="1">
      <c r="B158" s="222"/>
      <c r="C158" s="223"/>
      <c r="D158" s="199" t="s">
        <v>219</v>
      </c>
      <c r="E158" s="224" t="s">
        <v>21</v>
      </c>
      <c r="F158" s="225" t="s">
        <v>236</v>
      </c>
      <c r="G158" s="223"/>
      <c r="H158" s="226">
        <v>1</v>
      </c>
      <c r="I158" s="227"/>
      <c r="J158" s="223"/>
      <c r="K158" s="223"/>
      <c r="L158" s="228"/>
      <c r="M158" s="229"/>
      <c r="N158" s="230"/>
      <c r="O158" s="230"/>
      <c r="P158" s="230"/>
      <c r="Q158" s="230"/>
      <c r="R158" s="230"/>
      <c r="S158" s="230"/>
      <c r="T158" s="231"/>
      <c r="AT158" s="232" t="s">
        <v>219</v>
      </c>
      <c r="AU158" s="232" t="s">
        <v>80</v>
      </c>
      <c r="AV158" s="15" t="s">
        <v>213</v>
      </c>
      <c r="AW158" s="15" t="s">
        <v>34</v>
      </c>
      <c r="AX158" s="15" t="s">
        <v>80</v>
      </c>
      <c r="AY158" s="232" t="s">
        <v>206</v>
      </c>
    </row>
    <row r="159" spans="1:65" s="2" customFormat="1" ht="16.5" customHeight="1">
      <c r="A159" s="37"/>
      <c r="B159" s="38"/>
      <c r="C159" s="181" t="s">
        <v>409</v>
      </c>
      <c r="D159" s="181" t="s">
        <v>208</v>
      </c>
      <c r="E159" s="182" t="s">
        <v>2216</v>
      </c>
      <c r="F159" s="183" t="s">
        <v>2175</v>
      </c>
      <c r="G159" s="184" t="s">
        <v>2086</v>
      </c>
      <c r="H159" s="185">
        <v>1</v>
      </c>
      <c r="I159" s="186"/>
      <c r="J159" s="187">
        <f>ROUND(I159*H159,2)</f>
        <v>0</v>
      </c>
      <c r="K159" s="183" t="s">
        <v>21</v>
      </c>
      <c r="L159" s="42"/>
      <c r="M159" s="188" t="s">
        <v>21</v>
      </c>
      <c r="N159" s="189" t="s">
        <v>44</v>
      </c>
      <c r="O159" s="67"/>
      <c r="P159" s="190">
        <f>O159*H159</f>
        <v>0</v>
      </c>
      <c r="Q159" s="190">
        <v>0</v>
      </c>
      <c r="R159" s="190">
        <f>Q159*H159</f>
        <v>0</v>
      </c>
      <c r="S159" s="190">
        <v>0</v>
      </c>
      <c r="T159" s="19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866</v>
      </c>
      <c r="AT159" s="192" t="s">
        <v>208</v>
      </c>
      <c r="AU159" s="192" t="s">
        <v>80</v>
      </c>
      <c r="AY159" s="20" t="s">
        <v>206</v>
      </c>
      <c r="BE159" s="193">
        <f>IF(N159="základní",J159,0)</f>
        <v>0</v>
      </c>
      <c r="BF159" s="193">
        <f>IF(N159="snížená",J159,0)</f>
        <v>0</v>
      </c>
      <c r="BG159" s="193">
        <f>IF(N159="zákl. přenesená",J159,0)</f>
        <v>0</v>
      </c>
      <c r="BH159" s="193">
        <f>IF(N159="sníž. přenesená",J159,0)</f>
        <v>0</v>
      </c>
      <c r="BI159" s="193">
        <f>IF(N159="nulová",J159,0)</f>
        <v>0</v>
      </c>
      <c r="BJ159" s="20" t="s">
        <v>80</v>
      </c>
      <c r="BK159" s="193">
        <f>ROUND(I159*H159,2)</f>
        <v>0</v>
      </c>
      <c r="BL159" s="20" t="s">
        <v>866</v>
      </c>
      <c r="BM159" s="192" t="s">
        <v>741</v>
      </c>
    </row>
    <row r="160" spans="1:65" s="13" customFormat="1">
      <c r="B160" s="201"/>
      <c r="C160" s="202"/>
      <c r="D160" s="199" t="s">
        <v>219</v>
      </c>
      <c r="E160" s="203" t="s">
        <v>21</v>
      </c>
      <c r="F160" s="204" t="s">
        <v>2089</v>
      </c>
      <c r="G160" s="202"/>
      <c r="H160" s="203" t="s">
        <v>21</v>
      </c>
      <c r="I160" s="205"/>
      <c r="J160" s="202"/>
      <c r="K160" s="202"/>
      <c r="L160" s="206"/>
      <c r="M160" s="207"/>
      <c r="N160" s="208"/>
      <c r="O160" s="208"/>
      <c r="P160" s="208"/>
      <c r="Q160" s="208"/>
      <c r="R160" s="208"/>
      <c r="S160" s="208"/>
      <c r="T160" s="209"/>
      <c r="AT160" s="210" t="s">
        <v>219</v>
      </c>
      <c r="AU160" s="210" t="s">
        <v>80</v>
      </c>
      <c r="AV160" s="13" t="s">
        <v>80</v>
      </c>
      <c r="AW160" s="13" t="s">
        <v>34</v>
      </c>
      <c r="AX160" s="13" t="s">
        <v>73</v>
      </c>
      <c r="AY160" s="210" t="s">
        <v>206</v>
      </c>
    </row>
    <row r="161" spans="1:65" s="14" customFormat="1">
      <c r="B161" s="211"/>
      <c r="C161" s="212"/>
      <c r="D161" s="199" t="s">
        <v>219</v>
      </c>
      <c r="E161" s="213" t="s">
        <v>21</v>
      </c>
      <c r="F161" s="214" t="s">
        <v>80</v>
      </c>
      <c r="G161" s="212"/>
      <c r="H161" s="215">
        <v>1</v>
      </c>
      <c r="I161" s="216"/>
      <c r="J161" s="212"/>
      <c r="K161" s="212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219</v>
      </c>
      <c r="AU161" s="221" t="s">
        <v>80</v>
      </c>
      <c r="AV161" s="14" t="s">
        <v>82</v>
      </c>
      <c r="AW161" s="14" t="s">
        <v>34</v>
      </c>
      <c r="AX161" s="14" t="s">
        <v>73</v>
      </c>
      <c r="AY161" s="221" t="s">
        <v>206</v>
      </c>
    </row>
    <row r="162" spans="1:65" s="15" customFormat="1">
      <c r="B162" s="222"/>
      <c r="C162" s="223"/>
      <c r="D162" s="199" t="s">
        <v>219</v>
      </c>
      <c r="E162" s="224" t="s">
        <v>21</v>
      </c>
      <c r="F162" s="225" t="s">
        <v>236</v>
      </c>
      <c r="G162" s="223"/>
      <c r="H162" s="226">
        <v>1</v>
      </c>
      <c r="I162" s="227"/>
      <c r="J162" s="223"/>
      <c r="K162" s="223"/>
      <c r="L162" s="228"/>
      <c r="M162" s="229"/>
      <c r="N162" s="230"/>
      <c r="O162" s="230"/>
      <c r="P162" s="230"/>
      <c r="Q162" s="230"/>
      <c r="R162" s="230"/>
      <c r="S162" s="230"/>
      <c r="T162" s="231"/>
      <c r="AT162" s="232" t="s">
        <v>219</v>
      </c>
      <c r="AU162" s="232" t="s">
        <v>80</v>
      </c>
      <c r="AV162" s="15" t="s">
        <v>213</v>
      </c>
      <c r="AW162" s="15" t="s">
        <v>34</v>
      </c>
      <c r="AX162" s="15" t="s">
        <v>80</v>
      </c>
      <c r="AY162" s="232" t="s">
        <v>206</v>
      </c>
    </row>
    <row r="163" spans="1:65" s="2" customFormat="1" ht="16.5" customHeight="1">
      <c r="A163" s="37"/>
      <c r="B163" s="38"/>
      <c r="C163" s="181" t="s">
        <v>415</v>
      </c>
      <c r="D163" s="181" t="s">
        <v>208</v>
      </c>
      <c r="E163" s="182" t="s">
        <v>2217</v>
      </c>
      <c r="F163" s="183" t="s">
        <v>2177</v>
      </c>
      <c r="G163" s="184" t="s">
        <v>2086</v>
      </c>
      <c r="H163" s="185">
        <v>1</v>
      </c>
      <c r="I163" s="186"/>
      <c r="J163" s="187">
        <f>ROUND(I163*H163,2)</f>
        <v>0</v>
      </c>
      <c r="K163" s="183" t="s">
        <v>21</v>
      </c>
      <c r="L163" s="42"/>
      <c r="M163" s="188" t="s">
        <v>21</v>
      </c>
      <c r="N163" s="189" t="s">
        <v>44</v>
      </c>
      <c r="O163" s="67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866</v>
      </c>
      <c r="AT163" s="192" t="s">
        <v>208</v>
      </c>
      <c r="AU163" s="192" t="s">
        <v>80</v>
      </c>
      <c r="AY163" s="20" t="s">
        <v>206</v>
      </c>
      <c r="BE163" s="193">
        <f>IF(N163="základní",J163,0)</f>
        <v>0</v>
      </c>
      <c r="BF163" s="193">
        <f>IF(N163="snížená",J163,0)</f>
        <v>0</v>
      </c>
      <c r="BG163" s="193">
        <f>IF(N163="zákl. přenesená",J163,0)</f>
        <v>0</v>
      </c>
      <c r="BH163" s="193">
        <f>IF(N163="sníž. přenesená",J163,0)</f>
        <v>0</v>
      </c>
      <c r="BI163" s="193">
        <f>IF(N163="nulová",J163,0)</f>
        <v>0</v>
      </c>
      <c r="BJ163" s="20" t="s">
        <v>80</v>
      </c>
      <c r="BK163" s="193">
        <f>ROUND(I163*H163,2)</f>
        <v>0</v>
      </c>
      <c r="BL163" s="20" t="s">
        <v>866</v>
      </c>
      <c r="BM163" s="192" t="s">
        <v>760</v>
      </c>
    </row>
    <row r="164" spans="1:65" s="13" customFormat="1">
      <c r="B164" s="201"/>
      <c r="C164" s="202"/>
      <c r="D164" s="199" t="s">
        <v>219</v>
      </c>
      <c r="E164" s="203" t="s">
        <v>21</v>
      </c>
      <c r="F164" s="204" t="s">
        <v>2089</v>
      </c>
      <c r="G164" s="202"/>
      <c r="H164" s="203" t="s">
        <v>21</v>
      </c>
      <c r="I164" s="205"/>
      <c r="J164" s="202"/>
      <c r="K164" s="202"/>
      <c r="L164" s="206"/>
      <c r="M164" s="207"/>
      <c r="N164" s="208"/>
      <c r="O164" s="208"/>
      <c r="P164" s="208"/>
      <c r="Q164" s="208"/>
      <c r="R164" s="208"/>
      <c r="S164" s="208"/>
      <c r="T164" s="209"/>
      <c r="AT164" s="210" t="s">
        <v>219</v>
      </c>
      <c r="AU164" s="210" t="s">
        <v>80</v>
      </c>
      <c r="AV164" s="13" t="s">
        <v>80</v>
      </c>
      <c r="AW164" s="13" t="s">
        <v>34</v>
      </c>
      <c r="AX164" s="13" t="s">
        <v>73</v>
      </c>
      <c r="AY164" s="210" t="s">
        <v>206</v>
      </c>
    </row>
    <row r="165" spans="1:65" s="14" customFormat="1">
      <c r="B165" s="211"/>
      <c r="C165" s="212"/>
      <c r="D165" s="199" t="s">
        <v>219</v>
      </c>
      <c r="E165" s="213" t="s">
        <v>21</v>
      </c>
      <c r="F165" s="214" t="s">
        <v>80</v>
      </c>
      <c r="G165" s="212"/>
      <c r="H165" s="215">
        <v>1</v>
      </c>
      <c r="I165" s="216"/>
      <c r="J165" s="212"/>
      <c r="K165" s="212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219</v>
      </c>
      <c r="AU165" s="221" t="s">
        <v>80</v>
      </c>
      <c r="AV165" s="14" t="s">
        <v>82</v>
      </c>
      <c r="AW165" s="14" t="s">
        <v>34</v>
      </c>
      <c r="AX165" s="14" t="s">
        <v>73</v>
      </c>
      <c r="AY165" s="221" t="s">
        <v>206</v>
      </c>
    </row>
    <row r="166" spans="1:65" s="15" customFormat="1">
      <c r="B166" s="222"/>
      <c r="C166" s="223"/>
      <c r="D166" s="199" t="s">
        <v>219</v>
      </c>
      <c r="E166" s="224" t="s">
        <v>21</v>
      </c>
      <c r="F166" s="225" t="s">
        <v>236</v>
      </c>
      <c r="G166" s="223"/>
      <c r="H166" s="226">
        <v>1</v>
      </c>
      <c r="I166" s="227"/>
      <c r="J166" s="223"/>
      <c r="K166" s="223"/>
      <c r="L166" s="228"/>
      <c r="M166" s="258"/>
      <c r="N166" s="259"/>
      <c r="O166" s="259"/>
      <c r="P166" s="259"/>
      <c r="Q166" s="259"/>
      <c r="R166" s="259"/>
      <c r="S166" s="259"/>
      <c r="T166" s="260"/>
      <c r="AT166" s="232" t="s">
        <v>219</v>
      </c>
      <c r="AU166" s="232" t="s">
        <v>80</v>
      </c>
      <c r="AV166" s="15" t="s">
        <v>213</v>
      </c>
      <c r="AW166" s="15" t="s">
        <v>34</v>
      </c>
      <c r="AX166" s="15" t="s">
        <v>80</v>
      </c>
      <c r="AY166" s="232" t="s">
        <v>206</v>
      </c>
    </row>
    <row r="167" spans="1:65" s="2" customFormat="1" ht="6.95" customHeight="1">
      <c r="A167" s="37"/>
      <c r="B167" s="50"/>
      <c r="C167" s="51"/>
      <c r="D167" s="51"/>
      <c r="E167" s="51"/>
      <c r="F167" s="51"/>
      <c r="G167" s="51"/>
      <c r="H167" s="51"/>
      <c r="I167" s="51"/>
      <c r="J167" s="51"/>
      <c r="K167" s="51"/>
      <c r="L167" s="42"/>
      <c r="M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</row>
  </sheetData>
  <sheetProtection algorithmName="SHA-512" hashValue="wqBex2v9+MUqaGChuTZXPGSU5b/zSvBb0i7jgl1fafSlSYHnuClUHhUzjakG5hgjqH5iC8PzQCFVZVkHhTyEfA==" saltValue="0HqvJhBo4QUU86WxGD/stmMNBTpVsxLWVZPSd9HlHQV+HS8zULWI8VpoveA7Q0DubN0qFmSfEOMhkIl/sxdpsw==" spinCount="100000" sheet="1" objects="1" scenarios="1" formatColumns="0" formatRows="0" autoFilter="0"/>
  <autoFilter ref="C85:K166" xr:uid="{00000000-0009-0000-0000-000009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BM17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132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2079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2218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ROUND(J86,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ROUND((SUM(BE86:BE177)),  2)</f>
        <v>0</v>
      </c>
      <c r="G35" s="37"/>
      <c r="H35" s="37"/>
      <c r="I35" s="127">
        <v>0.21</v>
      </c>
      <c r="J35" s="126">
        <f>ROUND(((SUM(BE86:BE177))*I35),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ROUND((SUM(BF86:BF177)),  2)</f>
        <v>0</v>
      </c>
      <c r="G36" s="37"/>
      <c r="H36" s="37"/>
      <c r="I36" s="127">
        <v>0.12</v>
      </c>
      <c r="J36" s="126">
        <f>ROUND(((SUM(BF86:BF177))*I36),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ROUND((SUM(BG86:BG177)),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ROUND((SUM(BH86:BH177)),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ROUND((SUM(BI86:BI177)),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2079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D.2.6.c - Optický kabel z budovy P1 (R40) do budovy YD (R90) - přeložka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J86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2219</v>
      </c>
      <c r="E64" s="146"/>
      <c r="F64" s="146"/>
      <c r="G64" s="146"/>
      <c r="H64" s="146"/>
      <c r="I64" s="146"/>
      <c r="J64" s="147">
        <f>J87</f>
        <v>0</v>
      </c>
      <c r="K64" s="144"/>
      <c r="L64" s="148"/>
    </row>
    <row r="65" spans="1:31" s="2" customFormat="1" ht="21.75" customHeight="1">
      <c r="A65" s="37"/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116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 s="2" customFormat="1" ht="6.95" customHeight="1">
      <c r="A66" s="37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16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70" spans="1:31" s="2" customFormat="1" ht="6.95" customHeight="1">
      <c r="A70" s="37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11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24.95" customHeight="1">
      <c r="A71" s="37"/>
      <c r="B71" s="38"/>
      <c r="C71" s="26" t="s">
        <v>191</v>
      </c>
      <c r="D71" s="39"/>
      <c r="E71" s="39"/>
      <c r="F71" s="39"/>
      <c r="G71" s="39"/>
      <c r="H71" s="39"/>
      <c r="I71" s="39"/>
      <c r="J71" s="39"/>
      <c r="K71" s="39"/>
      <c r="L71" s="11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6.95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16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2" customHeight="1">
      <c r="A73" s="37"/>
      <c r="B73" s="38"/>
      <c r="C73" s="32" t="s">
        <v>16</v>
      </c>
      <c r="D73" s="39"/>
      <c r="E73" s="39"/>
      <c r="F73" s="39"/>
      <c r="G73" s="39"/>
      <c r="H73" s="39"/>
      <c r="I73" s="39"/>
      <c r="J73" s="39"/>
      <c r="K73" s="39"/>
      <c r="L73" s="11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26.25" customHeight="1">
      <c r="A74" s="37"/>
      <c r="B74" s="38"/>
      <c r="C74" s="39"/>
      <c r="D74" s="39"/>
      <c r="E74" s="397" t="str">
        <f>E7</f>
        <v>Novostavba Onkologické kliniky P4 - Přeložky, Přípojky, OS, Komunikace, chodníky a přístřešky, Sadové úpravy</v>
      </c>
      <c r="F74" s="398"/>
      <c r="G74" s="398"/>
      <c r="H74" s="398"/>
      <c r="I74" s="39"/>
      <c r="J74" s="39"/>
      <c r="K74" s="39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1" customFormat="1" ht="12" customHeight="1">
      <c r="B75" s="24"/>
      <c r="C75" s="32" t="s">
        <v>174</v>
      </c>
      <c r="D75" s="25"/>
      <c r="E75" s="25"/>
      <c r="F75" s="25"/>
      <c r="G75" s="25"/>
      <c r="H75" s="25"/>
      <c r="I75" s="25"/>
      <c r="J75" s="25"/>
      <c r="K75" s="25"/>
      <c r="L75" s="23"/>
    </row>
    <row r="76" spans="1:31" s="2" customFormat="1" ht="16.5" customHeight="1">
      <c r="A76" s="37"/>
      <c r="B76" s="38"/>
      <c r="C76" s="39"/>
      <c r="D76" s="39"/>
      <c r="E76" s="397" t="s">
        <v>2079</v>
      </c>
      <c r="F76" s="396"/>
      <c r="G76" s="396"/>
      <c r="H76" s="396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2" t="s">
        <v>176</v>
      </c>
      <c r="D77" s="39"/>
      <c r="E77" s="39"/>
      <c r="F77" s="39"/>
      <c r="G77" s="39"/>
      <c r="H77" s="39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6.5" customHeight="1">
      <c r="A78" s="37"/>
      <c r="B78" s="38"/>
      <c r="C78" s="39"/>
      <c r="D78" s="39"/>
      <c r="E78" s="361" t="str">
        <f>E11</f>
        <v>D.2.6.c - Optický kabel z budovy P1 (R40) do budovy YD (R90) - přeložka</v>
      </c>
      <c r="F78" s="396"/>
      <c r="G78" s="396"/>
      <c r="H78" s="396"/>
      <c r="I78" s="39"/>
      <c r="J78" s="39"/>
      <c r="K78" s="39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6.95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2" customHeight="1">
      <c r="A80" s="37"/>
      <c r="B80" s="38"/>
      <c r="C80" s="32" t="s">
        <v>22</v>
      </c>
      <c r="D80" s="39"/>
      <c r="E80" s="39"/>
      <c r="F80" s="30" t="str">
        <f>F14</f>
        <v>Olomouc</v>
      </c>
      <c r="G80" s="39"/>
      <c r="H80" s="39"/>
      <c r="I80" s="32" t="s">
        <v>24</v>
      </c>
      <c r="J80" s="62" t="str">
        <f>IF(J14="","",J14)</f>
        <v>16. 2. 2024</v>
      </c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6.9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25.7" customHeight="1">
      <c r="A82" s="37"/>
      <c r="B82" s="38"/>
      <c r="C82" s="32" t="s">
        <v>26</v>
      </c>
      <c r="D82" s="39"/>
      <c r="E82" s="39"/>
      <c r="F82" s="30" t="str">
        <f>E17</f>
        <v>Fakultní nemocnice Olomouc</v>
      </c>
      <c r="G82" s="39"/>
      <c r="H82" s="39"/>
      <c r="I82" s="32" t="s">
        <v>32</v>
      </c>
      <c r="J82" s="35" t="str">
        <f>E23</f>
        <v>Adam Rujbr Architects</v>
      </c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5.2" customHeight="1">
      <c r="A83" s="37"/>
      <c r="B83" s="38"/>
      <c r="C83" s="32" t="s">
        <v>30</v>
      </c>
      <c r="D83" s="39"/>
      <c r="E83" s="39"/>
      <c r="F83" s="30" t="str">
        <f>IF(E20="","",E20)</f>
        <v>Vyplň údaj</v>
      </c>
      <c r="G83" s="39"/>
      <c r="H83" s="39"/>
      <c r="I83" s="32" t="s">
        <v>35</v>
      </c>
      <c r="J83" s="35" t="str">
        <f>E26</f>
        <v xml:space="preserve"> </v>
      </c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0.3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11" customFormat="1" ht="29.25" customHeight="1">
      <c r="A85" s="154"/>
      <c r="B85" s="155"/>
      <c r="C85" s="156" t="s">
        <v>192</v>
      </c>
      <c r="D85" s="157" t="s">
        <v>58</v>
      </c>
      <c r="E85" s="157" t="s">
        <v>54</v>
      </c>
      <c r="F85" s="157" t="s">
        <v>55</v>
      </c>
      <c r="G85" s="157" t="s">
        <v>193</v>
      </c>
      <c r="H85" s="157" t="s">
        <v>194</v>
      </c>
      <c r="I85" s="157" t="s">
        <v>195</v>
      </c>
      <c r="J85" s="157" t="s">
        <v>180</v>
      </c>
      <c r="K85" s="158" t="s">
        <v>196</v>
      </c>
      <c r="L85" s="159"/>
      <c r="M85" s="71" t="s">
        <v>21</v>
      </c>
      <c r="N85" s="72" t="s">
        <v>43</v>
      </c>
      <c r="O85" s="72" t="s">
        <v>197</v>
      </c>
      <c r="P85" s="72" t="s">
        <v>198</v>
      </c>
      <c r="Q85" s="72" t="s">
        <v>199</v>
      </c>
      <c r="R85" s="72" t="s">
        <v>200</v>
      </c>
      <c r="S85" s="72" t="s">
        <v>201</v>
      </c>
      <c r="T85" s="73" t="s">
        <v>202</v>
      </c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</row>
    <row r="86" spans="1:65" s="2" customFormat="1" ht="22.9" customHeight="1">
      <c r="A86" s="37"/>
      <c r="B86" s="38"/>
      <c r="C86" s="78" t="s">
        <v>203</v>
      </c>
      <c r="D86" s="39"/>
      <c r="E86" s="39"/>
      <c r="F86" s="39"/>
      <c r="G86" s="39"/>
      <c r="H86" s="39"/>
      <c r="I86" s="39"/>
      <c r="J86" s="160">
        <f>BK86</f>
        <v>0</v>
      </c>
      <c r="K86" s="39"/>
      <c r="L86" s="42"/>
      <c r="M86" s="74"/>
      <c r="N86" s="161"/>
      <c r="O86" s="75"/>
      <c r="P86" s="162">
        <f>P87</f>
        <v>0</v>
      </c>
      <c r="Q86" s="75"/>
      <c r="R86" s="162">
        <f>R87</f>
        <v>0</v>
      </c>
      <c r="S86" s="75"/>
      <c r="T86" s="163">
        <f>T87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20" t="s">
        <v>72</v>
      </c>
      <c r="AU86" s="20" t="s">
        <v>181</v>
      </c>
      <c r="BK86" s="164">
        <f>BK87</f>
        <v>0</v>
      </c>
    </row>
    <row r="87" spans="1:65" s="12" customFormat="1" ht="25.9" customHeight="1">
      <c r="B87" s="165"/>
      <c r="C87" s="166"/>
      <c r="D87" s="167" t="s">
        <v>72</v>
      </c>
      <c r="E87" s="168" t="s">
        <v>2220</v>
      </c>
      <c r="F87" s="168" t="s">
        <v>2221</v>
      </c>
      <c r="G87" s="166"/>
      <c r="H87" s="166"/>
      <c r="I87" s="169"/>
      <c r="J87" s="170">
        <f>BK87</f>
        <v>0</v>
      </c>
      <c r="K87" s="166"/>
      <c r="L87" s="171"/>
      <c r="M87" s="172"/>
      <c r="N87" s="173"/>
      <c r="O87" s="173"/>
      <c r="P87" s="174">
        <f>SUM(P88:P177)</f>
        <v>0</v>
      </c>
      <c r="Q87" s="173"/>
      <c r="R87" s="174">
        <f>SUM(R88:R177)</f>
        <v>0</v>
      </c>
      <c r="S87" s="173"/>
      <c r="T87" s="175">
        <f>SUM(T88:T177)</f>
        <v>0</v>
      </c>
      <c r="AR87" s="176" t="s">
        <v>80</v>
      </c>
      <c r="AT87" s="177" t="s">
        <v>72</v>
      </c>
      <c r="AU87" s="177" t="s">
        <v>73</v>
      </c>
      <c r="AY87" s="176" t="s">
        <v>206</v>
      </c>
      <c r="BK87" s="178">
        <f>SUM(BK88:BK177)</f>
        <v>0</v>
      </c>
    </row>
    <row r="88" spans="1:65" s="2" customFormat="1" ht="16.5" customHeight="1">
      <c r="A88" s="37"/>
      <c r="B88" s="38"/>
      <c r="C88" s="181" t="s">
        <v>80</v>
      </c>
      <c r="D88" s="181" t="s">
        <v>208</v>
      </c>
      <c r="E88" s="182" t="s">
        <v>2222</v>
      </c>
      <c r="F88" s="183" t="s">
        <v>2223</v>
      </c>
      <c r="G88" s="184" t="s">
        <v>840</v>
      </c>
      <c r="H88" s="185">
        <v>1</v>
      </c>
      <c r="I88" s="186"/>
      <c r="J88" s="187">
        <f>ROUND(I88*H88,2)</f>
        <v>0</v>
      </c>
      <c r="K88" s="183" t="s">
        <v>21</v>
      </c>
      <c r="L88" s="42"/>
      <c r="M88" s="188" t="s">
        <v>21</v>
      </c>
      <c r="N88" s="189" t="s">
        <v>44</v>
      </c>
      <c r="O88" s="67"/>
      <c r="P88" s="190">
        <f>O88*H88</f>
        <v>0</v>
      </c>
      <c r="Q88" s="190">
        <v>0</v>
      </c>
      <c r="R88" s="190">
        <f>Q88*H88</f>
        <v>0</v>
      </c>
      <c r="S88" s="190">
        <v>0</v>
      </c>
      <c r="T88" s="191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92" t="s">
        <v>866</v>
      </c>
      <c r="AT88" s="192" t="s">
        <v>208</v>
      </c>
      <c r="AU88" s="192" t="s">
        <v>80</v>
      </c>
      <c r="AY88" s="20" t="s">
        <v>206</v>
      </c>
      <c r="BE88" s="193">
        <f>IF(N88="základní",J88,0)</f>
        <v>0</v>
      </c>
      <c r="BF88" s="193">
        <f>IF(N88="snížená",J88,0)</f>
        <v>0</v>
      </c>
      <c r="BG88" s="193">
        <f>IF(N88="zákl. přenesená",J88,0)</f>
        <v>0</v>
      </c>
      <c r="BH88" s="193">
        <f>IF(N88="sníž. přenesená",J88,0)</f>
        <v>0</v>
      </c>
      <c r="BI88" s="193">
        <f>IF(N88="nulová",J88,0)</f>
        <v>0</v>
      </c>
      <c r="BJ88" s="20" t="s">
        <v>80</v>
      </c>
      <c r="BK88" s="193">
        <f>ROUND(I88*H88,2)</f>
        <v>0</v>
      </c>
      <c r="BL88" s="20" t="s">
        <v>866</v>
      </c>
      <c r="BM88" s="192" t="s">
        <v>82</v>
      </c>
    </row>
    <row r="89" spans="1:65" s="2" customFormat="1" ht="16.5" customHeight="1">
      <c r="A89" s="37"/>
      <c r="B89" s="38"/>
      <c r="C89" s="244" t="s">
        <v>82</v>
      </c>
      <c r="D89" s="244" t="s">
        <v>437</v>
      </c>
      <c r="E89" s="245" t="s">
        <v>2224</v>
      </c>
      <c r="F89" s="246" t="s">
        <v>2225</v>
      </c>
      <c r="G89" s="247" t="s">
        <v>840</v>
      </c>
      <c r="H89" s="248">
        <v>1</v>
      </c>
      <c r="I89" s="249"/>
      <c r="J89" s="250">
        <f>ROUND(I89*H89,2)</f>
        <v>0</v>
      </c>
      <c r="K89" s="246" t="s">
        <v>21</v>
      </c>
      <c r="L89" s="251"/>
      <c r="M89" s="252" t="s">
        <v>21</v>
      </c>
      <c r="N89" s="253" t="s">
        <v>44</v>
      </c>
      <c r="O89" s="67"/>
      <c r="P89" s="190">
        <f>O89*H89</f>
        <v>0</v>
      </c>
      <c r="Q89" s="190">
        <v>0</v>
      </c>
      <c r="R89" s="190">
        <f>Q89*H89</f>
        <v>0</v>
      </c>
      <c r="S89" s="190">
        <v>0</v>
      </c>
      <c r="T89" s="191">
        <f>S89*H89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192" t="s">
        <v>1657</v>
      </c>
      <c r="AT89" s="192" t="s">
        <v>437</v>
      </c>
      <c r="AU89" s="192" t="s">
        <v>80</v>
      </c>
      <c r="AY89" s="20" t="s">
        <v>206</v>
      </c>
      <c r="BE89" s="193">
        <f>IF(N89="základní",J89,0)</f>
        <v>0</v>
      </c>
      <c r="BF89" s="193">
        <f>IF(N89="snížená",J89,0)</f>
        <v>0</v>
      </c>
      <c r="BG89" s="193">
        <f>IF(N89="zákl. přenesená",J89,0)</f>
        <v>0</v>
      </c>
      <c r="BH89" s="193">
        <f>IF(N89="sníž. přenesená",J89,0)</f>
        <v>0</v>
      </c>
      <c r="BI89" s="193">
        <f>IF(N89="nulová",J89,0)</f>
        <v>0</v>
      </c>
      <c r="BJ89" s="20" t="s">
        <v>80</v>
      </c>
      <c r="BK89" s="193">
        <f>ROUND(I89*H89,2)</f>
        <v>0</v>
      </c>
      <c r="BL89" s="20" t="s">
        <v>866</v>
      </c>
      <c r="BM89" s="192" t="s">
        <v>213</v>
      </c>
    </row>
    <row r="90" spans="1:65" s="2" customFormat="1" ht="39">
      <c r="A90" s="37"/>
      <c r="B90" s="38"/>
      <c r="C90" s="39"/>
      <c r="D90" s="199" t="s">
        <v>217</v>
      </c>
      <c r="E90" s="39"/>
      <c r="F90" s="200" t="s">
        <v>2226</v>
      </c>
      <c r="G90" s="39"/>
      <c r="H90" s="39"/>
      <c r="I90" s="196"/>
      <c r="J90" s="39"/>
      <c r="K90" s="39"/>
      <c r="L90" s="42"/>
      <c r="M90" s="197"/>
      <c r="N90" s="198"/>
      <c r="O90" s="67"/>
      <c r="P90" s="67"/>
      <c r="Q90" s="67"/>
      <c r="R90" s="67"/>
      <c r="S90" s="67"/>
      <c r="T90" s="68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T90" s="20" t="s">
        <v>217</v>
      </c>
      <c r="AU90" s="20" t="s">
        <v>80</v>
      </c>
    </row>
    <row r="91" spans="1:65" s="13" customFormat="1">
      <c r="B91" s="201"/>
      <c r="C91" s="202"/>
      <c r="D91" s="199" t="s">
        <v>219</v>
      </c>
      <c r="E91" s="203" t="s">
        <v>21</v>
      </c>
      <c r="F91" s="204" t="s">
        <v>2089</v>
      </c>
      <c r="G91" s="202"/>
      <c r="H91" s="203" t="s">
        <v>21</v>
      </c>
      <c r="I91" s="205"/>
      <c r="J91" s="202"/>
      <c r="K91" s="202"/>
      <c r="L91" s="206"/>
      <c r="M91" s="207"/>
      <c r="N91" s="208"/>
      <c r="O91" s="208"/>
      <c r="P91" s="208"/>
      <c r="Q91" s="208"/>
      <c r="R91" s="208"/>
      <c r="S91" s="208"/>
      <c r="T91" s="209"/>
      <c r="AT91" s="210" t="s">
        <v>219</v>
      </c>
      <c r="AU91" s="210" t="s">
        <v>80</v>
      </c>
      <c r="AV91" s="13" t="s">
        <v>80</v>
      </c>
      <c r="AW91" s="13" t="s">
        <v>34</v>
      </c>
      <c r="AX91" s="13" t="s">
        <v>73</v>
      </c>
      <c r="AY91" s="210" t="s">
        <v>206</v>
      </c>
    </row>
    <row r="92" spans="1:65" s="14" customFormat="1">
      <c r="B92" s="211"/>
      <c r="C92" s="212"/>
      <c r="D92" s="199" t="s">
        <v>219</v>
      </c>
      <c r="E92" s="213" t="s">
        <v>21</v>
      </c>
      <c r="F92" s="214" t="s">
        <v>80</v>
      </c>
      <c r="G92" s="212"/>
      <c r="H92" s="215">
        <v>1</v>
      </c>
      <c r="I92" s="216"/>
      <c r="J92" s="212"/>
      <c r="K92" s="212"/>
      <c r="L92" s="217"/>
      <c r="M92" s="218"/>
      <c r="N92" s="219"/>
      <c r="O92" s="219"/>
      <c r="P92" s="219"/>
      <c r="Q92" s="219"/>
      <c r="R92" s="219"/>
      <c r="S92" s="219"/>
      <c r="T92" s="220"/>
      <c r="AT92" s="221" t="s">
        <v>219</v>
      </c>
      <c r="AU92" s="221" t="s">
        <v>80</v>
      </c>
      <c r="AV92" s="14" t="s">
        <v>82</v>
      </c>
      <c r="AW92" s="14" t="s">
        <v>34</v>
      </c>
      <c r="AX92" s="14" t="s">
        <v>73</v>
      </c>
      <c r="AY92" s="221" t="s">
        <v>206</v>
      </c>
    </row>
    <row r="93" spans="1:65" s="15" customFormat="1">
      <c r="B93" s="222"/>
      <c r="C93" s="223"/>
      <c r="D93" s="199" t="s">
        <v>219</v>
      </c>
      <c r="E93" s="224" t="s">
        <v>21</v>
      </c>
      <c r="F93" s="225" t="s">
        <v>236</v>
      </c>
      <c r="G93" s="223"/>
      <c r="H93" s="226">
        <v>1</v>
      </c>
      <c r="I93" s="227"/>
      <c r="J93" s="223"/>
      <c r="K93" s="223"/>
      <c r="L93" s="228"/>
      <c r="M93" s="229"/>
      <c r="N93" s="230"/>
      <c r="O93" s="230"/>
      <c r="P93" s="230"/>
      <c r="Q93" s="230"/>
      <c r="R93" s="230"/>
      <c r="S93" s="230"/>
      <c r="T93" s="231"/>
      <c r="AT93" s="232" t="s">
        <v>219</v>
      </c>
      <c r="AU93" s="232" t="s">
        <v>80</v>
      </c>
      <c r="AV93" s="15" t="s">
        <v>213</v>
      </c>
      <c r="AW93" s="15" t="s">
        <v>34</v>
      </c>
      <c r="AX93" s="15" t="s">
        <v>80</v>
      </c>
      <c r="AY93" s="232" t="s">
        <v>206</v>
      </c>
    </row>
    <row r="94" spans="1:65" s="2" customFormat="1" ht="16.5" customHeight="1">
      <c r="A94" s="37"/>
      <c r="B94" s="38"/>
      <c r="C94" s="181" t="s">
        <v>244</v>
      </c>
      <c r="D94" s="181" t="s">
        <v>208</v>
      </c>
      <c r="E94" s="182" t="s">
        <v>2227</v>
      </c>
      <c r="F94" s="183" t="s">
        <v>2188</v>
      </c>
      <c r="G94" s="184" t="s">
        <v>375</v>
      </c>
      <c r="H94" s="185">
        <v>190</v>
      </c>
      <c r="I94" s="186"/>
      <c r="J94" s="187">
        <f>ROUND(I94*H94,2)</f>
        <v>0</v>
      </c>
      <c r="K94" s="183" t="s">
        <v>21</v>
      </c>
      <c r="L94" s="42"/>
      <c r="M94" s="188" t="s">
        <v>21</v>
      </c>
      <c r="N94" s="189" t="s">
        <v>44</v>
      </c>
      <c r="O94" s="67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92" t="s">
        <v>866</v>
      </c>
      <c r="AT94" s="192" t="s">
        <v>208</v>
      </c>
      <c r="AU94" s="192" t="s">
        <v>80</v>
      </c>
      <c r="AY94" s="20" t="s">
        <v>206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0" t="s">
        <v>80</v>
      </c>
      <c r="BK94" s="193">
        <f>ROUND(I94*H94,2)</f>
        <v>0</v>
      </c>
      <c r="BL94" s="20" t="s">
        <v>866</v>
      </c>
      <c r="BM94" s="192" t="s">
        <v>268</v>
      </c>
    </row>
    <row r="95" spans="1:65" s="2" customFormat="1" ht="19.5">
      <c r="A95" s="37"/>
      <c r="B95" s="38"/>
      <c r="C95" s="39"/>
      <c r="D95" s="199" t="s">
        <v>217</v>
      </c>
      <c r="E95" s="39"/>
      <c r="F95" s="200" t="s">
        <v>2228</v>
      </c>
      <c r="G95" s="39"/>
      <c r="H95" s="39"/>
      <c r="I95" s="196"/>
      <c r="J95" s="39"/>
      <c r="K95" s="39"/>
      <c r="L95" s="42"/>
      <c r="M95" s="197"/>
      <c r="N95" s="198"/>
      <c r="O95" s="67"/>
      <c r="P95" s="67"/>
      <c r="Q95" s="67"/>
      <c r="R95" s="67"/>
      <c r="S95" s="67"/>
      <c r="T95" s="68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20" t="s">
        <v>217</v>
      </c>
      <c r="AU95" s="20" t="s">
        <v>80</v>
      </c>
    </row>
    <row r="96" spans="1:65" s="13" customFormat="1">
      <c r="B96" s="201"/>
      <c r="C96" s="202"/>
      <c r="D96" s="199" t="s">
        <v>219</v>
      </c>
      <c r="E96" s="203" t="s">
        <v>21</v>
      </c>
      <c r="F96" s="204" t="s">
        <v>2089</v>
      </c>
      <c r="G96" s="202"/>
      <c r="H96" s="203" t="s">
        <v>21</v>
      </c>
      <c r="I96" s="205"/>
      <c r="J96" s="202"/>
      <c r="K96" s="202"/>
      <c r="L96" s="206"/>
      <c r="M96" s="207"/>
      <c r="N96" s="208"/>
      <c r="O96" s="208"/>
      <c r="P96" s="208"/>
      <c r="Q96" s="208"/>
      <c r="R96" s="208"/>
      <c r="S96" s="208"/>
      <c r="T96" s="209"/>
      <c r="AT96" s="210" t="s">
        <v>219</v>
      </c>
      <c r="AU96" s="210" t="s">
        <v>80</v>
      </c>
      <c r="AV96" s="13" t="s">
        <v>80</v>
      </c>
      <c r="AW96" s="13" t="s">
        <v>34</v>
      </c>
      <c r="AX96" s="13" t="s">
        <v>73</v>
      </c>
      <c r="AY96" s="210" t="s">
        <v>206</v>
      </c>
    </row>
    <row r="97" spans="1:65" s="14" customFormat="1">
      <c r="B97" s="211"/>
      <c r="C97" s="212"/>
      <c r="D97" s="199" t="s">
        <v>219</v>
      </c>
      <c r="E97" s="213" t="s">
        <v>21</v>
      </c>
      <c r="F97" s="214" t="s">
        <v>1536</v>
      </c>
      <c r="G97" s="212"/>
      <c r="H97" s="215">
        <v>190</v>
      </c>
      <c r="I97" s="216"/>
      <c r="J97" s="212"/>
      <c r="K97" s="212"/>
      <c r="L97" s="217"/>
      <c r="M97" s="218"/>
      <c r="N97" s="219"/>
      <c r="O97" s="219"/>
      <c r="P97" s="219"/>
      <c r="Q97" s="219"/>
      <c r="R97" s="219"/>
      <c r="S97" s="219"/>
      <c r="T97" s="220"/>
      <c r="AT97" s="221" t="s">
        <v>219</v>
      </c>
      <c r="AU97" s="221" t="s">
        <v>80</v>
      </c>
      <c r="AV97" s="14" t="s">
        <v>82</v>
      </c>
      <c r="AW97" s="14" t="s">
        <v>34</v>
      </c>
      <c r="AX97" s="14" t="s">
        <v>73</v>
      </c>
      <c r="AY97" s="221" t="s">
        <v>206</v>
      </c>
    </row>
    <row r="98" spans="1:65" s="15" customFormat="1">
      <c r="B98" s="222"/>
      <c r="C98" s="223"/>
      <c r="D98" s="199" t="s">
        <v>219</v>
      </c>
      <c r="E98" s="224" t="s">
        <v>21</v>
      </c>
      <c r="F98" s="225" t="s">
        <v>236</v>
      </c>
      <c r="G98" s="223"/>
      <c r="H98" s="226">
        <v>190</v>
      </c>
      <c r="I98" s="227"/>
      <c r="J98" s="223"/>
      <c r="K98" s="223"/>
      <c r="L98" s="228"/>
      <c r="M98" s="229"/>
      <c r="N98" s="230"/>
      <c r="O98" s="230"/>
      <c r="P98" s="230"/>
      <c r="Q98" s="230"/>
      <c r="R98" s="230"/>
      <c r="S98" s="230"/>
      <c r="T98" s="231"/>
      <c r="AT98" s="232" t="s">
        <v>219</v>
      </c>
      <c r="AU98" s="232" t="s">
        <v>80</v>
      </c>
      <c r="AV98" s="15" t="s">
        <v>213</v>
      </c>
      <c r="AW98" s="15" t="s">
        <v>34</v>
      </c>
      <c r="AX98" s="15" t="s">
        <v>80</v>
      </c>
      <c r="AY98" s="232" t="s">
        <v>206</v>
      </c>
    </row>
    <row r="99" spans="1:65" s="2" customFormat="1" ht="16.5" customHeight="1">
      <c r="A99" s="37"/>
      <c r="B99" s="38"/>
      <c r="C99" s="181" t="s">
        <v>213</v>
      </c>
      <c r="D99" s="181" t="s">
        <v>208</v>
      </c>
      <c r="E99" s="182" t="s">
        <v>2191</v>
      </c>
      <c r="F99" s="183" t="s">
        <v>2192</v>
      </c>
      <c r="G99" s="184" t="s">
        <v>375</v>
      </c>
      <c r="H99" s="185">
        <v>157</v>
      </c>
      <c r="I99" s="186"/>
      <c r="J99" s="187">
        <f>ROUND(I99*H99,2)</f>
        <v>0</v>
      </c>
      <c r="K99" s="183" t="s">
        <v>21</v>
      </c>
      <c r="L99" s="42"/>
      <c r="M99" s="188" t="s">
        <v>21</v>
      </c>
      <c r="N99" s="189" t="s">
        <v>44</v>
      </c>
      <c r="O99" s="67"/>
      <c r="P99" s="190">
        <f>O99*H99</f>
        <v>0</v>
      </c>
      <c r="Q99" s="190">
        <v>0</v>
      </c>
      <c r="R99" s="190">
        <f>Q99*H99</f>
        <v>0</v>
      </c>
      <c r="S99" s="190">
        <v>0</v>
      </c>
      <c r="T99" s="191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92" t="s">
        <v>866</v>
      </c>
      <c r="AT99" s="192" t="s">
        <v>208</v>
      </c>
      <c r="AU99" s="192" t="s">
        <v>80</v>
      </c>
      <c r="AY99" s="20" t="s">
        <v>206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20" t="s">
        <v>80</v>
      </c>
      <c r="BK99" s="193">
        <f>ROUND(I99*H99,2)</f>
        <v>0</v>
      </c>
      <c r="BL99" s="20" t="s">
        <v>866</v>
      </c>
      <c r="BM99" s="192" t="s">
        <v>289</v>
      </c>
    </row>
    <row r="100" spans="1:65" s="2" customFormat="1" ht="16.5" customHeight="1">
      <c r="A100" s="37"/>
      <c r="B100" s="38"/>
      <c r="C100" s="244" t="s">
        <v>257</v>
      </c>
      <c r="D100" s="244" t="s">
        <v>437</v>
      </c>
      <c r="E100" s="245" t="s">
        <v>2193</v>
      </c>
      <c r="F100" s="246" t="s">
        <v>2194</v>
      </c>
      <c r="G100" s="247" t="s">
        <v>375</v>
      </c>
      <c r="H100" s="248">
        <v>157</v>
      </c>
      <c r="I100" s="249"/>
      <c r="J100" s="250">
        <f>ROUND(I100*H100,2)</f>
        <v>0</v>
      </c>
      <c r="K100" s="246" t="s">
        <v>21</v>
      </c>
      <c r="L100" s="251"/>
      <c r="M100" s="252" t="s">
        <v>21</v>
      </c>
      <c r="N100" s="253" t="s">
        <v>44</v>
      </c>
      <c r="O100" s="67"/>
      <c r="P100" s="190">
        <f>O100*H100</f>
        <v>0</v>
      </c>
      <c r="Q100" s="190">
        <v>0</v>
      </c>
      <c r="R100" s="190">
        <f>Q100*H100</f>
        <v>0</v>
      </c>
      <c r="S100" s="190">
        <v>0</v>
      </c>
      <c r="T100" s="191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192" t="s">
        <v>1657</v>
      </c>
      <c r="AT100" s="192" t="s">
        <v>437</v>
      </c>
      <c r="AU100" s="192" t="s">
        <v>80</v>
      </c>
      <c r="AY100" s="20" t="s">
        <v>206</v>
      </c>
      <c r="BE100" s="193">
        <f>IF(N100="základní",J100,0)</f>
        <v>0</v>
      </c>
      <c r="BF100" s="193">
        <f>IF(N100="snížená",J100,0)</f>
        <v>0</v>
      </c>
      <c r="BG100" s="193">
        <f>IF(N100="zákl. přenesená",J100,0)</f>
        <v>0</v>
      </c>
      <c r="BH100" s="193">
        <f>IF(N100="sníž. přenesená",J100,0)</f>
        <v>0</v>
      </c>
      <c r="BI100" s="193">
        <f>IF(N100="nulová",J100,0)</f>
        <v>0</v>
      </c>
      <c r="BJ100" s="20" t="s">
        <v>80</v>
      </c>
      <c r="BK100" s="193">
        <f>ROUND(I100*H100,2)</f>
        <v>0</v>
      </c>
      <c r="BL100" s="20" t="s">
        <v>866</v>
      </c>
      <c r="BM100" s="192" t="s">
        <v>304</v>
      </c>
    </row>
    <row r="101" spans="1:65" s="13" customFormat="1">
      <c r="B101" s="201"/>
      <c r="C101" s="202"/>
      <c r="D101" s="199" t="s">
        <v>219</v>
      </c>
      <c r="E101" s="203" t="s">
        <v>21</v>
      </c>
      <c r="F101" s="204" t="s">
        <v>2089</v>
      </c>
      <c r="G101" s="202"/>
      <c r="H101" s="203" t="s">
        <v>21</v>
      </c>
      <c r="I101" s="205"/>
      <c r="J101" s="202"/>
      <c r="K101" s="202"/>
      <c r="L101" s="206"/>
      <c r="M101" s="207"/>
      <c r="N101" s="208"/>
      <c r="O101" s="208"/>
      <c r="P101" s="208"/>
      <c r="Q101" s="208"/>
      <c r="R101" s="208"/>
      <c r="S101" s="208"/>
      <c r="T101" s="209"/>
      <c r="AT101" s="210" t="s">
        <v>219</v>
      </c>
      <c r="AU101" s="210" t="s">
        <v>80</v>
      </c>
      <c r="AV101" s="13" t="s">
        <v>80</v>
      </c>
      <c r="AW101" s="13" t="s">
        <v>34</v>
      </c>
      <c r="AX101" s="13" t="s">
        <v>73</v>
      </c>
      <c r="AY101" s="210" t="s">
        <v>206</v>
      </c>
    </row>
    <row r="102" spans="1:65" s="14" customFormat="1">
      <c r="B102" s="211"/>
      <c r="C102" s="212"/>
      <c r="D102" s="199" t="s">
        <v>219</v>
      </c>
      <c r="E102" s="213" t="s">
        <v>21</v>
      </c>
      <c r="F102" s="214" t="s">
        <v>2229</v>
      </c>
      <c r="G102" s="212"/>
      <c r="H102" s="215">
        <v>157</v>
      </c>
      <c r="I102" s="216"/>
      <c r="J102" s="212"/>
      <c r="K102" s="212"/>
      <c r="L102" s="217"/>
      <c r="M102" s="218"/>
      <c r="N102" s="219"/>
      <c r="O102" s="219"/>
      <c r="P102" s="219"/>
      <c r="Q102" s="219"/>
      <c r="R102" s="219"/>
      <c r="S102" s="219"/>
      <c r="T102" s="220"/>
      <c r="AT102" s="221" t="s">
        <v>219</v>
      </c>
      <c r="AU102" s="221" t="s">
        <v>80</v>
      </c>
      <c r="AV102" s="14" t="s">
        <v>82</v>
      </c>
      <c r="AW102" s="14" t="s">
        <v>34</v>
      </c>
      <c r="AX102" s="14" t="s">
        <v>73</v>
      </c>
      <c r="AY102" s="221" t="s">
        <v>206</v>
      </c>
    </row>
    <row r="103" spans="1:65" s="15" customFormat="1">
      <c r="B103" s="222"/>
      <c r="C103" s="223"/>
      <c r="D103" s="199" t="s">
        <v>219</v>
      </c>
      <c r="E103" s="224" t="s">
        <v>21</v>
      </c>
      <c r="F103" s="225" t="s">
        <v>236</v>
      </c>
      <c r="G103" s="223"/>
      <c r="H103" s="226">
        <v>157</v>
      </c>
      <c r="I103" s="227"/>
      <c r="J103" s="223"/>
      <c r="K103" s="223"/>
      <c r="L103" s="228"/>
      <c r="M103" s="229"/>
      <c r="N103" s="230"/>
      <c r="O103" s="230"/>
      <c r="P103" s="230"/>
      <c r="Q103" s="230"/>
      <c r="R103" s="230"/>
      <c r="S103" s="230"/>
      <c r="T103" s="231"/>
      <c r="AT103" s="232" t="s">
        <v>219</v>
      </c>
      <c r="AU103" s="232" t="s">
        <v>80</v>
      </c>
      <c r="AV103" s="15" t="s">
        <v>213</v>
      </c>
      <c r="AW103" s="15" t="s">
        <v>34</v>
      </c>
      <c r="AX103" s="15" t="s">
        <v>80</v>
      </c>
      <c r="AY103" s="232" t="s">
        <v>206</v>
      </c>
    </row>
    <row r="104" spans="1:65" s="2" customFormat="1" ht="16.5" customHeight="1">
      <c r="A104" s="37"/>
      <c r="B104" s="38"/>
      <c r="C104" s="181" t="s">
        <v>268</v>
      </c>
      <c r="D104" s="181" t="s">
        <v>208</v>
      </c>
      <c r="E104" s="182" t="s">
        <v>2230</v>
      </c>
      <c r="F104" s="183" t="s">
        <v>2231</v>
      </c>
      <c r="G104" s="184" t="s">
        <v>840</v>
      </c>
      <c r="H104" s="185">
        <v>3</v>
      </c>
      <c r="I104" s="186"/>
      <c r="J104" s="187">
        <f>ROUND(I104*H104,2)</f>
        <v>0</v>
      </c>
      <c r="K104" s="183" t="s">
        <v>21</v>
      </c>
      <c r="L104" s="42"/>
      <c r="M104" s="188" t="s">
        <v>21</v>
      </c>
      <c r="N104" s="189" t="s">
        <v>44</v>
      </c>
      <c r="O104" s="67"/>
      <c r="P104" s="190">
        <f>O104*H104</f>
        <v>0</v>
      </c>
      <c r="Q104" s="190">
        <v>0</v>
      </c>
      <c r="R104" s="190">
        <f>Q104*H104</f>
        <v>0</v>
      </c>
      <c r="S104" s="190">
        <v>0</v>
      </c>
      <c r="T104" s="191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866</v>
      </c>
      <c r="AT104" s="192" t="s">
        <v>208</v>
      </c>
      <c r="AU104" s="192" t="s">
        <v>80</v>
      </c>
      <c r="AY104" s="20" t="s">
        <v>206</v>
      </c>
      <c r="BE104" s="193">
        <f>IF(N104="základní",J104,0)</f>
        <v>0</v>
      </c>
      <c r="BF104" s="193">
        <f>IF(N104="snížená",J104,0)</f>
        <v>0</v>
      </c>
      <c r="BG104" s="193">
        <f>IF(N104="zákl. přenesená",J104,0)</f>
        <v>0</v>
      </c>
      <c r="BH104" s="193">
        <f>IF(N104="sníž. přenesená",J104,0)</f>
        <v>0</v>
      </c>
      <c r="BI104" s="193">
        <f>IF(N104="nulová",J104,0)</f>
        <v>0</v>
      </c>
      <c r="BJ104" s="20" t="s">
        <v>80</v>
      </c>
      <c r="BK104" s="193">
        <f>ROUND(I104*H104,2)</f>
        <v>0</v>
      </c>
      <c r="BL104" s="20" t="s">
        <v>866</v>
      </c>
      <c r="BM104" s="192" t="s">
        <v>8</v>
      </c>
    </row>
    <row r="105" spans="1:65" s="2" customFormat="1" ht="16.5" customHeight="1">
      <c r="A105" s="37"/>
      <c r="B105" s="38"/>
      <c r="C105" s="244" t="s">
        <v>275</v>
      </c>
      <c r="D105" s="244" t="s">
        <v>437</v>
      </c>
      <c r="E105" s="245" t="s">
        <v>2232</v>
      </c>
      <c r="F105" s="246" t="s">
        <v>2233</v>
      </c>
      <c r="G105" s="247" t="s">
        <v>840</v>
      </c>
      <c r="H105" s="248">
        <v>3</v>
      </c>
      <c r="I105" s="249"/>
      <c r="J105" s="250">
        <f>ROUND(I105*H105,2)</f>
        <v>0</v>
      </c>
      <c r="K105" s="246" t="s">
        <v>21</v>
      </c>
      <c r="L105" s="251"/>
      <c r="M105" s="252" t="s">
        <v>21</v>
      </c>
      <c r="N105" s="253" t="s">
        <v>44</v>
      </c>
      <c r="O105" s="67"/>
      <c r="P105" s="190">
        <f>O105*H105</f>
        <v>0</v>
      </c>
      <c r="Q105" s="190">
        <v>0</v>
      </c>
      <c r="R105" s="190">
        <f>Q105*H105</f>
        <v>0</v>
      </c>
      <c r="S105" s="190">
        <v>0</v>
      </c>
      <c r="T105" s="191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92" t="s">
        <v>1657</v>
      </c>
      <c r="AT105" s="192" t="s">
        <v>437</v>
      </c>
      <c r="AU105" s="192" t="s">
        <v>80</v>
      </c>
      <c r="AY105" s="20" t="s">
        <v>206</v>
      </c>
      <c r="BE105" s="193">
        <f>IF(N105="základní",J105,0)</f>
        <v>0</v>
      </c>
      <c r="BF105" s="193">
        <f>IF(N105="snížená",J105,0)</f>
        <v>0</v>
      </c>
      <c r="BG105" s="193">
        <f>IF(N105="zákl. přenesená",J105,0)</f>
        <v>0</v>
      </c>
      <c r="BH105" s="193">
        <f>IF(N105="sníž. přenesená",J105,0)</f>
        <v>0</v>
      </c>
      <c r="BI105" s="193">
        <f>IF(N105="nulová",J105,0)</f>
        <v>0</v>
      </c>
      <c r="BJ105" s="20" t="s">
        <v>80</v>
      </c>
      <c r="BK105" s="193">
        <f>ROUND(I105*H105,2)</f>
        <v>0</v>
      </c>
      <c r="BL105" s="20" t="s">
        <v>866</v>
      </c>
      <c r="BM105" s="192" t="s">
        <v>332</v>
      </c>
    </row>
    <row r="106" spans="1:65" s="13" customFormat="1">
      <c r="B106" s="201"/>
      <c r="C106" s="202"/>
      <c r="D106" s="199" t="s">
        <v>219</v>
      </c>
      <c r="E106" s="203" t="s">
        <v>21</v>
      </c>
      <c r="F106" s="204" t="s">
        <v>2089</v>
      </c>
      <c r="G106" s="202"/>
      <c r="H106" s="203" t="s">
        <v>21</v>
      </c>
      <c r="I106" s="205"/>
      <c r="J106" s="202"/>
      <c r="K106" s="202"/>
      <c r="L106" s="206"/>
      <c r="M106" s="207"/>
      <c r="N106" s="208"/>
      <c r="O106" s="208"/>
      <c r="P106" s="208"/>
      <c r="Q106" s="208"/>
      <c r="R106" s="208"/>
      <c r="S106" s="208"/>
      <c r="T106" s="209"/>
      <c r="AT106" s="210" t="s">
        <v>219</v>
      </c>
      <c r="AU106" s="210" t="s">
        <v>80</v>
      </c>
      <c r="AV106" s="13" t="s">
        <v>80</v>
      </c>
      <c r="AW106" s="13" t="s">
        <v>34</v>
      </c>
      <c r="AX106" s="13" t="s">
        <v>73</v>
      </c>
      <c r="AY106" s="210" t="s">
        <v>206</v>
      </c>
    </row>
    <row r="107" spans="1:65" s="14" customFormat="1">
      <c r="B107" s="211"/>
      <c r="C107" s="212"/>
      <c r="D107" s="199" t="s">
        <v>219</v>
      </c>
      <c r="E107" s="213" t="s">
        <v>21</v>
      </c>
      <c r="F107" s="214" t="s">
        <v>244</v>
      </c>
      <c r="G107" s="212"/>
      <c r="H107" s="215">
        <v>3</v>
      </c>
      <c r="I107" s="216"/>
      <c r="J107" s="212"/>
      <c r="K107" s="212"/>
      <c r="L107" s="217"/>
      <c r="M107" s="218"/>
      <c r="N107" s="219"/>
      <c r="O107" s="219"/>
      <c r="P107" s="219"/>
      <c r="Q107" s="219"/>
      <c r="R107" s="219"/>
      <c r="S107" s="219"/>
      <c r="T107" s="220"/>
      <c r="AT107" s="221" t="s">
        <v>219</v>
      </c>
      <c r="AU107" s="221" t="s">
        <v>80</v>
      </c>
      <c r="AV107" s="14" t="s">
        <v>82</v>
      </c>
      <c r="AW107" s="14" t="s">
        <v>34</v>
      </c>
      <c r="AX107" s="14" t="s">
        <v>73</v>
      </c>
      <c r="AY107" s="221" t="s">
        <v>206</v>
      </c>
    </row>
    <row r="108" spans="1:65" s="15" customFormat="1">
      <c r="B108" s="222"/>
      <c r="C108" s="223"/>
      <c r="D108" s="199" t="s">
        <v>219</v>
      </c>
      <c r="E108" s="224" t="s">
        <v>21</v>
      </c>
      <c r="F108" s="225" t="s">
        <v>236</v>
      </c>
      <c r="G108" s="223"/>
      <c r="H108" s="226">
        <v>3</v>
      </c>
      <c r="I108" s="227"/>
      <c r="J108" s="223"/>
      <c r="K108" s="223"/>
      <c r="L108" s="228"/>
      <c r="M108" s="229"/>
      <c r="N108" s="230"/>
      <c r="O108" s="230"/>
      <c r="P108" s="230"/>
      <c r="Q108" s="230"/>
      <c r="R108" s="230"/>
      <c r="S108" s="230"/>
      <c r="T108" s="231"/>
      <c r="AT108" s="232" t="s">
        <v>219</v>
      </c>
      <c r="AU108" s="232" t="s">
        <v>80</v>
      </c>
      <c r="AV108" s="15" t="s">
        <v>213</v>
      </c>
      <c r="AW108" s="15" t="s">
        <v>34</v>
      </c>
      <c r="AX108" s="15" t="s">
        <v>80</v>
      </c>
      <c r="AY108" s="232" t="s">
        <v>206</v>
      </c>
    </row>
    <row r="109" spans="1:65" s="2" customFormat="1" ht="16.5" customHeight="1">
      <c r="A109" s="37"/>
      <c r="B109" s="38"/>
      <c r="C109" s="181" t="s">
        <v>289</v>
      </c>
      <c r="D109" s="181" t="s">
        <v>208</v>
      </c>
      <c r="E109" s="182" t="s">
        <v>2195</v>
      </c>
      <c r="F109" s="183" t="s">
        <v>2196</v>
      </c>
      <c r="G109" s="184" t="s">
        <v>375</v>
      </c>
      <c r="H109" s="185">
        <v>147</v>
      </c>
      <c r="I109" s="186"/>
      <c r="J109" s="187">
        <f>ROUND(I109*H109,2)</f>
        <v>0</v>
      </c>
      <c r="K109" s="183" t="s">
        <v>21</v>
      </c>
      <c r="L109" s="42"/>
      <c r="M109" s="188" t="s">
        <v>21</v>
      </c>
      <c r="N109" s="189" t="s">
        <v>44</v>
      </c>
      <c r="O109" s="67"/>
      <c r="P109" s="190">
        <f>O109*H109</f>
        <v>0</v>
      </c>
      <c r="Q109" s="190">
        <v>0</v>
      </c>
      <c r="R109" s="190">
        <f>Q109*H109</f>
        <v>0</v>
      </c>
      <c r="S109" s="190">
        <v>0</v>
      </c>
      <c r="T109" s="191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92" t="s">
        <v>866</v>
      </c>
      <c r="AT109" s="192" t="s">
        <v>208</v>
      </c>
      <c r="AU109" s="192" t="s">
        <v>80</v>
      </c>
      <c r="AY109" s="20" t="s">
        <v>206</v>
      </c>
      <c r="BE109" s="193">
        <f>IF(N109="základní",J109,0)</f>
        <v>0</v>
      </c>
      <c r="BF109" s="193">
        <f>IF(N109="snížená",J109,0)</f>
        <v>0</v>
      </c>
      <c r="BG109" s="193">
        <f>IF(N109="zákl. přenesená",J109,0)</f>
        <v>0</v>
      </c>
      <c r="BH109" s="193">
        <f>IF(N109="sníž. přenesená",J109,0)</f>
        <v>0</v>
      </c>
      <c r="BI109" s="193">
        <f>IF(N109="nulová",J109,0)</f>
        <v>0</v>
      </c>
      <c r="BJ109" s="20" t="s">
        <v>80</v>
      </c>
      <c r="BK109" s="193">
        <f>ROUND(I109*H109,2)</f>
        <v>0</v>
      </c>
      <c r="BL109" s="20" t="s">
        <v>866</v>
      </c>
      <c r="BM109" s="192" t="s">
        <v>350</v>
      </c>
    </row>
    <row r="110" spans="1:65" s="13" customFormat="1">
      <c r="B110" s="201"/>
      <c r="C110" s="202"/>
      <c r="D110" s="199" t="s">
        <v>219</v>
      </c>
      <c r="E110" s="203" t="s">
        <v>21</v>
      </c>
      <c r="F110" s="204" t="s">
        <v>2089</v>
      </c>
      <c r="G110" s="202"/>
      <c r="H110" s="203" t="s">
        <v>21</v>
      </c>
      <c r="I110" s="205"/>
      <c r="J110" s="202"/>
      <c r="K110" s="202"/>
      <c r="L110" s="206"/>
      <c r="M110" s="207"/>
      <c r="N110" s="208"/>
      <c r="O110" s="208"/>
      <c r="P110" s="208"/>
      <c r="Q110" s="208"/>
      <c r="R110" s="208"/>
      <c r="S110" s="208"/>
      <c r="T110" s="209"/>
      <c r="AT110" s="210" t="s">
        <v>219</v>
      </c>
      <c r="AU110" s="210" t="s">
        <v>80</v>
      </c>
      <c r="AV110" s="13" t="s">
        <v>80</v>
      </c>
      <c r="AW110" s="13" t="s">
        <v>34</v>
      </c>
      <c r="AX110" s="13" t="s">
        <v>73</v>
      </c>
      <c r="AY110" s="210" t="s">
        <v>206</v>
      </c>
    </row>
    <row r="111" spans="1:65" s="14" customFormat="1">
      <c r="B111" s="211"/>
      <c r="C111" s="212"/>
      <c r="D111" s="199" t="s">
        <v>219</v>
      </c>
      <c r="E111" s="213" t="s">
        <v>21</v>
      </c>
      <c r="F111" s="214" t="s">
        <v>1403</v>
      </c>
      <c r="G111" s="212"/>
      <c r="H111" s="215">
        <v>147</v>
      </c>
      <c r="I111" s="216"/>
      <c r="J111" s="212"/>
      <c r="K111" s="212"/>
      <c r="L111" s="217"/>
      <c r="M111" s="218"/>
      <c r="N111" s="219"/>
      <c r="O111" s="219"/>
      <c r="P111" s="219"/>
      <c r="Q111" s="219"/>
      <c r="R111" s="219"/>
      <c r="S111" s="219"/>
      <c r="T111" s="220"/>
      <c r="AT111" s="221" t="s">
        <v>219</v>
      </c>
      <c r="AU111" s="221" t="s">
        <v>80</v>
      </c>
      <c r="AV111" s="14" t="s">
        <v>82</v>
      </c>
      <c r="AW111" s="14" t="s">
        <v>34</v>
      </c>
      <c r="AX111" s="14" t="s">
        <v>73</v>
      </c>
      <c r="AY111" s="221" t="s">
        <v>206</v>
      </c>
    </row>
    <row r="112" spans="1:65" s="15" customFormat="1">
      <c r="B112" s="222"/>
      <c r="C112" s="223"/>
      <c r="D112" s="199" t="s">
        <v>219</v>
      </c>
      <c r="E112" s="224" t="s">
        <v>21</v>
      </c>
      <c r="F112" s="225" t="s">
        <v>236</v>
      </c>
      <c r="G112" s="223"/>
      <c r="H112" s="226">
        <v>147</v>
      </c>
      <c r="I112" s="227"/>
      <c r="J112" s="223"/>
      <c r="K112" s="223"/>
      <c r="L112" s="228"/>
      <c r="M112" s="229"/>
      <c r="N112" s="230"/>
      <c r="O112" s="230"/>
      <c r="P112" s="230"/>
      <c r="Q112" s="230"/>
      <c r="R112" s="230"/>
      <c r="S112" s="230"/>
      <c r="T112" s="231"/>
      <c r="AT112" s="232" t="s">
        <v>219</v>
      </c>
      <c r="AU112" s="232" t="s">
        <v>80</v>
      </c>
      <c r="AV112" s="15" t="s">
        <v>213</v>
      </c>
      <c r="AW112" s="15" t="s">
        <v>34</v>
      </c>
      <c r="AX112" s="15" t="s">
        <v>80</v>
      </c>
      <c r="AY112" s="232" t="s">
        <v>206</v>
      </c>
    </row>
    <row r="113" spans="1:65" s="2" customFormat="1" ht="16.5" customHeight="1">
      <c r="A113" s="37"/>
      <c r="B113" s="38"/>
      <c r="C113" s="181" t="s">
        <v>295</v>
      </c>
      <c r="D113" s="181" t="s">
        <v>208</v>
      </c>
      <c r="E113" s="182" t="s">
        <v>2234</v>
      </c>
      <c r="F113" s="183" t="s">
        <v>2235</v>
      </c>
      <c r="G113" s="184" t="s">
        <v>375</v>
      </c>
      <c r="H113" s="185">
        <v>97</v>
      </c>
      <c r="I113" s="186"/>
      <c r="J113" s="187">
        <f>ROUND(I113*H113,2)</f>
        <v>0</v>
      </c>
      <c r="K113" s="183" t="s">
        <v>21</v>
      </c>
      <c r="L113" s="42"/>
      <c r="M113" s="188" t="s">
        <v>21</v>
      </c>
      <c r="N113" s="189" t="s">
        <v>44</v>
      </c>
      <c r="O113" s="67"/>
      <c r="P113" s="190">
        <f>O113*H113</f>
        <v>0</v>
      </c>
      <c r="Q113" s="190">
        <v>0</v>
      </c>
      <c r="R113" s="190">
        <f>Q113*H113</f>
        <v>0</v>
      </c>
      <c r="S113" s="190">
        <v>0</v>
      </c>
      <c r="T113" s="191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92" t="s">
        <v>866</v>
      </c>
      <c r="AT113" s="192" t="s">
        <v>208</v>
      </c>
      <c r="AU113" s="192" t="s">
        <v>80</v>
      </c>
      <c r="AY113" s="20" t="s">
        <v>206</v>
      </c>
      <c r="BE113" s="193">
        <f>IF(N113="základní",J113,0)</f>
        <v>0</v>
      </c>
      <c r="BF113" s="193">
        <f>IF(N113="snížená",J113,0)</f>
        <v>0</v>
      </c>
      <c r="BG113" s="193">
        <f>IF(N113="zákl. přenesená",J113,0)</f>
        <v>0</v>
      </c>
      <c r="BH113" s="193">
        <f>IF(N113="sníž. přenesená",J113,0)</f>
        <v>0</v>
      </c>
      <c r="BI113" s="193">
        <f>IF(N113="nulová",J113,0)</f>
        <v>0</v>
      </c>
      <c r="BJ113" s="20" t="s">
        <v>80</v>
      </c>
      <c r="BK113" s="193">
        <f>ROUND(I113*H113,2)</f>
        <v>0</v>
      </c>
      <c r="BL113" s="20" t="s">
        <v>866</v>
      </c>
      <c r="BM113" s="192" t="s">
        <v>365</v>
      </c>
    </row>
    <row r="114" spans="1:65" s="13" customFormat="1">
      <c r="B114" s="201"/>
      <c r="C114" s="202"/>
      <c r="D114" s="199" t="s">
        <v>219</v>
      </c>
      <c r="E114" s="203" t="s">
        <v>21</v>
      </c>
      <c r="F114" s="204" t="s">
        <v>2089</v>
      </c>
      <c r="G114" s="202"/>
      <c r="H114" s="203" t="s">
        <v>21</v>
      </c>
      <c r="I114" s="205"/>
      <c r="J114" s="202"/>
      <c r="K114" s="202"/>
      <c r="L114" s="206"/>
      <c r="M114" s="207"/>
      <c r="N114" s="208"/>
      <c r="O114" s="208"/>
      <c r="P114" s="208"/>
      <c r="Q114" s="208"/>
      <c r="R114" s="208"/>
      <c r="S114" s="208"/>
      <c r="T114" s="209"/>
      <c r="AT114" s="210" t="s">
        <v>219</v>
      </c>
      <c r="AU114" s="210" t="s">
        <v>80</v>
      </c>
      <c r="AV114" s="13" t="s">
        <v>80</v>
      </c>
      <c r="AW114" s="13" t="s">
        <v>34</v>
      </c>
      <c r="AX114" s="13" t="s">
        <v>73</v>
      </c>
      <c r="AY114" s="210" t="s">
        <v>206</v>
      </c>
    </row>
    <row r="115" spans="1:65" s="14" customFormat="1">
      <c r="B115" s="211"/>
      <c r="C115" s="212"/>
      <c r="D115" s="199" t="s">
        <v>219</v>
      </c>
      <c r="E115" s="213" t="s">
        <v>21</v>
      </c>
      <c r="F115" s="214" t="s">
        <v>1488</v>
      </c>
      <c r="G115" s="212"/>
      <c r="H115" s="215">
        <v>97</v>
      </c>
      <c r="I115" s="216"/>
      <c r="J115" s="212"/>
      <c r="K115" s="212"/>
      <c r="L115" s="217"/>
      <c r="M115" s="218"/>
      <c r="N115" s="219"/>
      <c r="O115" s="219"/>
      <c r="P115" s="219"/>
      <c r="Q115" s="219"/>
      <c r="R115" s="219"/>
      <c r="S115" s="219"/>
      <c r="T115" s="220"/>
      <c r="AT115" s="221" t="s">
        <v>219</v>
      </c>
      <c r="AU115" s="221" t="s">
        <v>80</v>
      </c>
      <c r="AV115" s="14" t="s">
        <v>82</v>
      </c>
      <c r="AW115" s="14" t="s">
        <v>34</v>
      </c>
      <c r="AX115" s="14" t="s">
        <v>73</v>
      </c>
      <c r="AY115" s="221" t="s">
        <v>206</v>
      </c>
    </row>
    <row r="116" spans="1:65" s="15" customFormat="1">
      <c r="B116" s="222"/>
      <c r="C116" s="223"/>
      <c r="D116" s="199" t="s">
        <v>219</v>
      </c>
      <c r="E116" s="224" t="s">
        <v>21</v>
      </c>
      <c r="F116" s="225" t="s">
        <v>236</v>
      </c>
      <c r="G116" s="223"/>
      <c r="H116" s="226">
        <v>97</v>
      </c>
      <c r="I116" s="227"/>
      <c r="J116" s="223"/>
      <c r="K116" s="223"/>
      <c r="L116" s="228"/>
      <c r="M116" s="229"/>
      <c r="N116" s="230"/>
      <c r="O116" s="230"/>
      <c r="P116" s="230"/>
      <c r="Q116" s="230"/>
      <c r="R116" s="230"/>
      <c r="S116" s="230"/>
      <c r="T116" s="231"/>
      <c r="AT116" s="232" t="s">
        <v>219</v>
      </c>
      <c r="AU116" s="232" t="s">
        <v>80</v>
      </c>
      <c r="AV116" s="15" t="s">
        <v>213</v>
      </c>
      <c r="AW116" s="15" t="s">
        <v>34</v>
      </c>
      <c r="AX116" s="15" t="s">
        <v>80</v>
      </c>
      <c r="AY116" s="232" t="s">
        <v>206</v>
      </c>
    </row>
    <row r="117" spans="1:65" s="2" customFormat="1" ht="16.5" customHeight="1">
      <c r="A117" s="37"/>
      <c r="B117" s="38"/>
      <c r="C117" s="181" t="s">
        <v>304</v>
      </c>
      <c r="D117" s="181" t="s">
        <v>208</v>
      </c>
      <c r="E117" s="182" t="s">
        <v>2199</v>
      </c>
      <c r="F117" s="183" t="s">
        <v>2200</v>
      </c>
      <c r="G117" s="184" t="s">
        <v>375</v>
      </c>
      <c r="H117" s="185">
        <v>147</v>
      </c>
      <c r="I117" s="186"/>
      <c r="J117" s="187">
        <f>ROUND(I117*H117,2)</f>
        <v>0</v>
      </c>
      <c r="K117" s="183" t="s">
        <v>21</v>
      </c>
      <c r="L117" s="42"/>
      <c r="M117" s="188" t="s">
        <v>21</v>
      </c>
      <c r="N117" s="189" t="s">
        <v>44</v>
      </c>
      <c r="O117" s="67"/>
      <c r="P117" s="190">
        <f>O117*H117</f>
        <v>0</v>
      </c>
      <c r="Q117" s="190">
        <v>0</v>
      </c>
      <c r="R117" s="190">
        <f>Q117*H117</f>
        <v>0</v>
      </c>
      <c r="S117" s="190">
        <v>0</v>
      </c>
      <c r="T117" s="191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92" t="s">
        <v>866</v>
      </c>
      <c r="AT117" s="192" t="s">
        <v>208</v>
      </c>
      <c r="AU117" s="192" t="s">
        <v>80</v>
      </c>
      <c r="AY117" s="20" t="s">
        <v>206</v>
      </c>
      <c r="BE117" s="193">
        <f>IF(N117="základní",J117,0)</f>
        <v>0</v>
      </c>
      <c r="BF117" s="193">
        <f>IF(N117="snížená",J117,0)</f>
        <v>0</v>
      </c>
      <c r="BG117" s="193">
        <f>IF(N117="zákl. přenesená",J117,0)</f>
        <v>0</v>
      </c>
      <c r="BH117" s="193">
        <f>IF(N117="sníž. přenesená",J117,0)</f>
        <v>0</v>
      </c>
      <c r="BI117" s="193">
        <f>IF(N117="nulová",J117,0)</f>
        <v>0</v>
      </c>
      <c r="BJ117" s="20" t="s">
        <v>80</v>
      </c>
      <c r="BK117" s="193">
        <f>ROUND(I117*H117,2)</f>
        <v>0</v>
      </c>
      <c r="BL117" s="20" t="s">
        <v>866</v>
      </c>
      <c r="BM117" s="192" t="s">
        <v>382</v>
      </c>
    </row>
    <row r="118" spans="1:65" s="13" customFormat="1">
      <c r="B118" s="201"/>
      <c r="C118" s="202"/>
      <c r="D118" s="199" t="s">
        <v>219</v>
      </c>
      <c r="E118" s="203" t="s">
        <v>21</v>
      </c>
      <c r="F118" s="204" t="s">
        <v>2089</v>
      </c>
      <c r="G118" s="202"/>
      <c r="H118" s="203" t="s">
        <v>21</v>
      </c>
      <c r="I118" s="205"/>
      <c r="J118" s="202"/>
      <c r="K118" s="202"/>
      <c r="L118" s="206"/>
      <c r="M118" s="207"/>
      <c r="N118" s="208"/>
      <c r="O118" s="208"/>
      <c r="P118" s="208"/>
      <c r="Q118" s="208"/>
      <c r="R118" s="208"/>
      <c r="S118" s="208"/>
      <c r="T118" s="209"/>
      <c r="AT118" s="210" t="s">
        <v>219</v>
      </c>
      <c r="AU118" s="210" t="s">
        <v>80</v>
      </c>
      <c r="AV118" s="13" t="s">
        <v>80</v>
      </c>
      <c r="AW118" s="13" t="s">
        <v>34</v>
      </c>
      <c r="AX118" s="13" t="s">
        <v>73</v>
      </c>
      <c r="AY118" s="210" t="s">
        <v>206</v>
      </c>
    </row>
    <row r="119" spans="1:65" s="14" customFormat="1">
      <c r="B119" s="211"/>
      <c r="C119" s="212"/>
      <c r="D119" s="199" t="s">
        <v>219</v>
      </c>
      <c r="E119" s="213" t="s">
        <v>21</v>
      </c>
      <c r="F119" s="214" t="s">
        <v>1403</v>
      </c>
      <c r="G119" s="212"/>
      <c r="H119" s="215">
        <v>147</v>
      </c>
      <c r="I119" s="216"/>
      <c r="J119" s="212"/>
      <c r="K119" s="212"/>
      <c r="L119" s="217"/>
      <c r="M119" s="218"/>
      <c r="N119" s="219"/>
      <c r="O119" s="219"/>
      <c r="P119" s="219"/>
      <c r="Q119" s="219"/>
      <c r="R119" s="219"/>
      <c r="S119" s="219"/>
      <c r="T119" s="220"/>
      <c r="AT119" s="221" t="s">
        <v>219</v>
      </c>
      <c r="AU119" s="221" t="s">
        <v>80</v>
      </c>
      <c r="AV119" s="14" t="s">
        <v>82</v>
      </c>
      <c r="AW119" s="14" t="s">
        <v>34</v>
      </c>
      <c r="AX119" s="14" t="s">
        <v>73</v>
      </c>
      <c r="AY119" s="221" t="s">
        <v>206</v>
      </c>
    </row>
    <row r="120" spans="1:65" s="15" customFormat="1">
      <c r="B120" s="222"/>
      <c r="C120" s="223"/>
      <c r="D120" s="199" t="s">
        <v>219</v>
      </c>
      <c r="E120" s="224" t="s">
        <v>21</v>
      </c>
      <c r="F120" s="225" t="s">
        <v>236</v>
      </c>
      <c r="G120" s="223"/>
      <c r="H120" s="226">
        <v>147</v>
      </c>
      <c r="I120" s="227"/>
      <c r="J120" s="223"/>
      <c r="K120" s="223"/>
      <c r="L120" s="228"/>
      <c r="M120" s="229"/>
      <c r="N120" s="230"/>
      <c r="O120" s="230"/>
      <c r="P120" s="230"/>
      <c r="Q120" s="230"/>
      <c r="R120" s="230"/>
      <c r="S120" s="230"/>
      <c r="T120" s="231"/>
      <c r="AT120" s="232" t="s">
        <v>219</v>
      </c>
      <c r="AU120" s="232" t="s">
        <v>80</v>
      </c>
      <c r="AV120" s="15" t="s">
        <v>213</v>
      </c>
      <c r="AW120" s="15" t="s">
        <v>34</v>
      </c>
      <c r="AX120" s="15" t="s">
        <v>80</v>
      </c>
      <c r="AY120" s="232" t="s">
        <v>206</v>
      </c>
    </row>
    <row r="121" spans="1:65" s="2" customFormat="1" ht="16.5" customHeight="1">
      <c r="A121" s="37"/>
      <c r="B121" s="38"/>
      <c r="C121" s="181" t="s">
        <v>313</v>
      </c>
      <c r="D121" s="181" t="s">
        <v>208</v>
      </c>
      <c r="E121" s="182" t="s">
        <v>2201</v>
      </c>
      <c r="F121" s="183" t="s">
        <v>2202</v>
      </c>
      <c r="G121" s="184" t="s">
        <v>375</v>
      </c>
      <c r="H121" s="185">
        <v>147</v>
      </c>
      <c r="I121" s="186"/>
      <c r="J121" s="187">
        <f>ROUND(I121*H121,2)</f>
        <v>0</v>
      </c>
      <c r="K121" s="183" t="s">
        <v>21</v>
      </c>
      <c r="L121" s="42"/>
      <c r="M121" s="188" t="s">
        <v>21</v>
      </c>
      <c r="N121" s="189" t="s">
        <v>44</v>
      </c>
      <c r="O121" s="67"/>
      <c r="P121" s="190">
        <f>O121*H121</f>
        <v>0</v>
      </c>
      <c r="Q121" s="190">
        <v>0</v>
      </c>
      <c r="R121" s="190">
        <f>Q121*H121</f>
        <v>0</v>
      </c>
      <c r="S121" s="190">
        <v>0</v>
      </c>
      <c r="T121" s="191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866</v>
      </c>
      <c r="AT121" s="192" t="s">
        <v>208</v>
      </c>
      <c r="AU121" s="192" t="s">
        <v>80</v>
      </c>
      <c r="AY121" s="20" t="s">
        <v>206</v>
      </c>
      <c r="BE121" s="193">
        <f>IF(N121="základní",J121,0)</f>
        <v>0</v>
      </c>
      <c r="BF121" s="193">
        <f>IF(N121="snížená",J121,0)</f>
        <v>0</v>
      </c>
      <c r="BG121" s="193">
        <f>IF(N121="zákl. přenesená",J121,0)</f>
        <v>0</v>
      </c>
      <c r="BH121" s="193">
        <f>IF(N121="sníž. přenesená",J121,0)</f>
        <v>0</v>
      </c>
      <c r="BI121" s="193">
        <f>IF(N121="nulová",J121,0)</f>
        <v>0</v>
      </c>
      <c r="BJ121" s="20" t="s">
        <v>80</v>
      </c>
      <c r="BK121" s="193">
        <f>ROUND(I121*H121,2)</f>
        <v>0</v>
      </c>
      <c r="BL121" s="20" t="s">
        <v>866</v>
      </c>
      <c r="BM121" s="192" t="s">
        <v>400</v>
      </c>
    </row>
    <row r="122" spans="1:65" s="13" customFormat="1">
      <c r="B122" s="201"/>
      <c r="C122" s="202"/>
      <c r="D122" s="199" t="s">
        <v>219</v>
      </c>
      <c r="E122" s="203" t="s">
        <v>21</v>
      </c>
      <c r="F122" s="204" t="s">
        <v>2089</v>
      </c>
      <c r="G122" s="202"/>
      <c r="H122" s="203" t="s">
        <v>21</v>
      </c>
      <c r="I122" s="205"/>
      <c r="J122" s="202"/>
      <c r="K122" s="202"/>
      <c r="L122" s="206"/>
      <c r="M122" s="207"/>
      <c r="N122" s="208"/>
      <c r="O122" s="208"/>
      <c r="P122" s="208"/>
      <c r="Q122" s="208"/>
      <c r="R122" s="208"/>
      <c r="S122" s="208"/>
      <c r="T122" s="209"/>
      <c r="AT122" s="210" t="s">
        <v>219</v>
      </c>
      <c r="AU122" s="210" t="s">
        <v>80</v>
      </c>
      <c r="AV122" s="13" t="s">
        <v>80</v>
      </c>
      <c r="AW122" s="13" t="s">
        <v>34</v>
      </c>
      <c r="AX122" s="13" t="s">
        <v>73</v>
      </c>
      <c r="AY122" s="210" t="s">
        <v>206</v>
      </c>
    </row>
    <row r="123" spans="1:65" s="14" customFormat="1">
      <c r="B123" s="211"/>
      <c r="C123" s="212"/>
      <c r="D123" s="199" t="s">
        <v>219</v>
      </c>
      <c r="E123" s="213" t="s">
        <v>21</v>
      </c>
      <c r="F123" s="214" t="s">
        <v>1403</v>
      </c>
      <c r="G123" s="212"/>
      <c r="H123" s="215">
        <v>147</v>
      </c>
      <c r="I123" s="216"/>
      <c r="J123" s="212"/>
      <c r="K123" s="212"/>
      <c r="L123" s="217"/>
      <c r="M123" s="218"/>
      <c r="N123" s="219"/>
      <c r="O123" s="219"/>
      <c r="P123" s="219"/>
      <c r="Q123" s="219"/>
      <c r="R123" s="219"/>
      <c r="S123" s="219"/>
      <c r="T123" s="220"/>
      <c r="AT123" s="221" t="s">
        <v>219</v>
      </c>
      <c r="AU123" s="221" t="s">
        <v>80</v>
      </c>
      <c r="AV123" s="14" t="s">
        <v>82</v>
      </c>
      <c r="AW123" s="14" t="s">
        <v>34</v>
      </c>
      <c r="AX123" s="14" t="s">
        <v>73</v>
      </c>
      <c r="AY123" s="221" t="s">
        <v>206</v>
      </c>
    </row>
    <row r="124" spans="1:65" s="15" customFormat="1">
      <c r="B124" s="222"/>
      <c r="C124" s="223"/>
      <c r="D124" s="199" t="s">
        <v>219</v>
      </c>
      <c r="E124" s="224" t="s">
        <v>21</v>
      </c>
      <c r="F124" s="225" t="s">
        <v>236</v>
      </c>
      <c r="G124" s="223"/>
      <c r="H124" s="226">
        <v>147</v>
      </c>
      <c r="I124" s="227"/>
      <c r="J124" s="223"/>
      <c r="K124" s="223"/>
      <c r="L124" s="228"/>
      <c r="M124" s="229"/>
      <c r="N124" s="230"/>
      <c r="O124" s="230"/>
      <c r="P124" s="230"/>
      <c r="Q124" s="230"/>
      <c r="R124" s="230"/>
      <c r="S124" s="230"/>
      <c r="T124" s="231"/>
      <c r="AT124" s="232" t="s">
        <v>219</v>
      </c>
      <c r="AU124" s="232" t="s">
        <v>80</v>
      </c>
      <c r="AV124" s="15" t="s">
        <v>213</v>
      </c>
      <c r="AW124" s="15" t="s">
        <v>34</v>
      </c>
      <c r="AX124" s="15" t="s">
        <v>80</v>
      </c>
      <c r="AY124" s="232" t="s">
        <v>206</v>
      </c>
    </row>
    <row r="125" spans="1:65" s="2" customFormat="1" ht="16.5" customHeight="1">
      <c r="A125" s="37"/>
      <c r="B125" s="38"/>
      <c r="C125" s="181" t="s">
        <v>8</v>
      </c>
      <c r="D125" s="181" t="s">
        <v>208</v>
      </c>
      <c r="E125" s="182" t="s">
        <v>2236</v>
      </c>
      <c r="F125" s="183" t="s">
        <v>2237</v>
      </c>
      <c r="G125" s="184" t="s">
        <v>375</v>
      </c>
      <c r="H125" s="185">
        <v>12</v>
      </c>
      <c r="I125" s="186"/>
      <c r="J125" s="187">
        <f>ROUND(I125*H125,2)</f>
        <v>0</v>
      </c>
      <c r="K125" s="183" t="s">
        <v>21</v>
      </c>
      <c r="L125" s="42"/>
      <c r="M125" s="188" t="s">
        <v>21</v>
      </c>
      <c r="N125" s="189" t="s">
        <v>44</v>
      </c>
      <c r="O125" s="67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866</v>
      </c>
      <c r="AT125" s="192" t="s">
        <v>208</v>
      </c>
      <c r="AU125" s="192" t="s">
        <v>80</v>
      </c>
      <c r="AY125" s="20" t="s">
        <v>206</v>
      </c>
      <c r="BE125" s="193">
        <f>IF(N125="základní",J125,0)</f>
        <v>0</v>
      </c>
      <c r="BF125" s="193">
        <f>IF(N125="snížená",J125,0)</f>
        <v>0</v>
      </c>
      <c r="BG125" s="193">
        <f>IF(N125="zákl. přenesená",J125,0)</f>
        <v>0</v>
      </c>
      <c r="BH125" s="193">
        <f>IF(N125="sníž. přenesená",J125,0)</f>
        <v>0</v>
      </c>
      <c r="BI125" s="193">
        <f>IF(N125="nulová",J125,0)</f>
        <v>0</v>
      </c>
      <c r="BJ125" s="20" t="s">
        <v>80</v>
      </c>
      <c r="BK125" s="193">
        <f>ROUND(I125*H125,2)</f>
        <v>0</v>
      </c>
      <c r="BL125" s="20" t="s">
        <v>866</v>
      </c>
      <c r="BM125" s="192" t="s">
        <v>415</v>
      </c>
    </row>
    <row r="126" spans="1:65" s="13" customFormat="1">
      <c r="B126" s="201"/>
      <c r="C126" s="202"/>
      <c r="D126" s="199" t="s">
        <v>219</v>
      </c>
      <c r="E126" s="203" t="s">
        <v>21</v>
      </c>
      <c r="F126" s="204" t="s">
        <v>2089</v>
      </c>
      <c r="G126" s="202"/>
      <c r="H126" s="203" t="s">
        <v>21</v>
      </c>
      <c r="I126" s="205"/>
      <c r="J126" s="202"/>
      <c r="K126" s="202"/>
      <c r="L126" s="206"/>
      <c r="M126" s="207"/>
      <c r="N126" s="208"/>
      <c r="O126" s="208"/>
      <c r="P126" s="208"/>
      <c r="Q126" s="208"/>
      <c r="R126" s="208"/>
      <c r="S126" s="208"/>
      <c r="T126" s="209"/>
      <c r="AT126" s="210" t="s">
        <v>219</v>
      </c>
      <c r="AU126" s="210" t="s">
        <v>80</v>
      </c>
      <c r="AV126" s="13" t="s">
        <v>80</v>
      </c>
      <c r="AW126" s="13" t="s">
        <v>34</v>
      </c>
      <c r="AX126" s="13" t="s">
        <v>73</v>
      </c>
      <c r="AY126" s="210" t="s">
        <v>206</v>
      </c>
    </row>
    <row r="127" spans="1:65" s="14" customFormat="1">
      <c r="B127" s="211"/>
      <c r="C127" s="212"/>
      <c r="D127" s="199" t="s">
        <v>219</v>
      </c>
      <c r="E127" s="213" t="s">
        <v>21</v>
      </c>
      <c r="F127" s="214" t="s">
        <v>8</v>
      </c>
      <c r="G127" s="212"/>
      <c r="H127" s="215">
        <v>12</v>
      </c>
      <c r="I127" s="216"/>
      <c r="J127" s="212"/>
      <c r="K127" s="212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219</v>
      </c>
      <c r="AU127" s="221" t="s">
        <v>80</v>
      </c>
      <c r="AV127" s="14" t="s">
        <v>82</v>
      </c>
      <c r="AW127" s="14" t="s">
        <v>34</v>
      </c>
      <c r="AX127" s="14" t="s">
        <v>73</v>
      </c>
      <c r="AY127" s="221" t="s">
        <v>206</v>
      </c>
    </row>
    <row r="128" spans="1:65" s="15" customFormat="1">
      <c r="B128" s="222"/>
      <c r="C128" s="223"/>
      <c r="D128" s="199" t="s">
        <v>219</v>
      </c>
      <c r="E128" s="224" t="s">
        <v>21</v>
      </c>
      <c r="F128" s="225" t="s">
        <v>236</v>
      </c>
      <c r="G128" s="223"/>
      <c r="H128" s="226">
        <v>12</v>
      </c>
      <c r="I128" s="227"/>
      <c r="J128" s="223"/>
      <c r="K128" s="223"/>
      <c r="L128" s="228"/>
      <c r="M128" s="229"/>
      <c r="N128" s="230"/>
      <c r="O128" s="230"/>
      <c r="P128" s="230"/>
      <c r="Q128" s="230"/>
      <c r="R128" s="230"/>
      <c r="S128" s="230"/>
      <c r="T128" s="231"/>
      <c r="AT128" s="232" t="s">
        <v>219</v>
      </c>
      <c r="AU128" s="232" t="s">
        <v>80</v>
      </c>
      <c r="AV128" s="15" t="s">
        <v>213</v>
      </c>
      <c r="AW128" s="15" t="s">
        <v>34</v>
      </c>
      <c r="AX128" s="15" t="s">
        <v>80</v>
      </c>
      <c r="AY128" s="232" t="s">
        <v>206</v>
      </c>
    </row>
    <row r="129" spans="1:65" s="2" customFormat="1" ht="16.5" customHeight="1">
      <c r="A129" s="37"/>
      <c r="B129" s="38"/>
      <c r="C129" s="181" t="s">
        <v>324</v>
      </c>
      <c r="D129" s="181" t="s">
        <v>208</v>
      </c>
      <c r="E129" s="182" t="s">
        <v>2238</v>
      </c>
      <c r="F129" s="183" t="s">
        <v>2239</v>
      </c>
      <c r="G129" s="184" t="s">
        <v>375</v>
      </c>
      <c r="H129" s="185">
        <v>12</v>
      </c>
      <c r="I129" s="186"/>
      <c r="J129" s="187">
        <f>ROUND(I129*H129,2)</f>
        <v>0</v>
      </c>
      <c r="K129" s="183" t="s">
        <v>21</v>
      </c>
      <c r="L129" s="42"/>
      <c r="M129" s="188" t="s">
        <v>21</v>
      </c>
      <c r="N129" s="189" t="s">
        <v>44</v>
      </c>
      <c r="O129" s="67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866</v>
      </c>
      <c r="AT129" s="192" t="s">
        <v>208</v>
      </c>
      <c r="AU129" s="192" t="s">
        <v>80</v>
      </c>
      <c r="AY129" s="20" t="s">
        <v>206</v>
      </c>
      <c r="BE129" s="193">
        <f>IF(N129="základní",J129,0)</f>
        <v>0</v>
      </c>
      <c r="BF129" s="193">
        <f>IF(N129="snížená",J129,0)</f>
        <v>0</v>
      </c>
      <c r="BG129" s="193">
        <f>IF(N129="zákl. přenesená",J129,0)</f>
        <v>0</v>
      </c>
      <c r="BH129" s="193">
        <f>IF(N129="sníž. přenesená",J129,0)</f>
        <v>0</v>
      </c>
      <c r="BI129" s="193">
        <f>IF(N129="nulová",J129,0)</f>
        <v>0</v>
      </c>
      <c r="BJ129" s="20" t="s">
        <v>80</v>
      </c>
      <c r="BK129" s="193">
        <f>ROUND(I129*H129,2)</f>
        <v>0</v>
      </c>
      <c r="BL129" s="20" t="s">
        <v>866</v>
      </c>
      <c r="BM129" s="192" t="s">
        <v>429</v>
      </c>
    </row>
    <row r="130" spans="1:65" s="13" customFormat="1">
      <c r="B130" s="201"/>
      <c r="C130" s="202"/>
      <c r="D130" s="199" t="s">
        <v>219</v>
      </c>
      <c r="E130" s="203" t="s">
        <v>21</v>
      </c>
      <c r="F130" s="204" t="s">
        <v>2089</v>
      </c>
      <c r="G130" s="202"/>
      <c r="H130" s="203" t="s">
        <v>21</v>
      </c>
      <c r="I130" s="205"/>
      <c r="J130" s="202"/>
      <c r="K130" s="202"/>
      <c r="L130" s="206"/>
      <c r="M130" s="207"/>
      <c r="N130" s="208"/>
      <c r="O130" s="208"/>
      <c r="P130" s="208"/>
      <c r="Q130" s="208"/>
      <c r="R130" s="208"/>
      <c r="S130" s="208"/>
      <c r="T130" s="209"/>
      <c r="AT130" s="210" t="s">
        <v>219</v>
      </c>
      <c r="AU130" s="210" t="s">
        <v>80</v>
      </c>
      <c r="AV130" s="13" t="s">
        <v>80</v>
      </c>
      <c r="AW130" s="13" t="s">
        <v>34</v>
      </c>
      <c r="AX130" s="13" t="s">
        <v>73</v>
      </c>
      <c r="AY130" s="210" t="s">
        <v>206</v>
      </c>
    </row>
    <row r="131" spans="1:65" s="14" customFormat="1">
      <c r="B131" s="211"/>
      <c r="C131" s="212"/>
      <c r="D131" s="199" t="s">
        <v>219</v>
      </c>
      <c r="E131" s="213" t="s">
        <v>21</v>
      </c>
      <c r="F131" s="214" t="s">
        <v>8</v>
      </c>
      <c r="G131" s="212"/>
      <c r="H131" s="215">
        <v>12</v>
      </c>
      <c r="I131" s="216"/>
      <c r="J131" s="212"/>
      <c r="K131" s="212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219</v>
      </c>
      <c r="AU131" s="221" t="s">
        <v>80</v>
      </c>
      <c r="AV131" s="14" t="s">
        <v>82</v>
      </c>
      <c r="AW131" s="14" t="s">
        <v>34</v>
      </c>
      <c r="AX131" s="14" t="s">
        <v>73</v>
      </c>
      <c r="AY131" s="221" t="s">
        <v>206</v>
      </c>
    </row>
    <row r="132" spans="1:65" s="15" customFormat="1">
      <c r="B132" s="222"/>
      <c r="C132" s="223"/>
      <c r="D132" s="199" t="s">
        <v>219</v>
      </c>
      <c r="E132" s="224" t="s">
        <v>21</v>
      </c>
      <c r="F132" s="225" t="s">
        <v>236</v>
      </c>
      <c r="G132" s="223"/>
      <c r="H132" s="226">
        <v>12</v>
      </c>
      <c r="I132" s="227"/>
      <c r="J132" s="223"/>
      <c r="K132" s="223"/>
      <c r="L132" s="228"/>
      <c r="M132" s="229"/>
      <c r="N132" s="230"/>
      <c r="O132" s="230"/>
      <c r="P132" s="230"/>
      <c r="Q132" s="230"/>
      <c r="R132" s="230"/>
      <c r="S132" s="230"/>
      <c r="T132" s="231"/>
      <c r="AT132" s="232" t="s">
        <v>219</v>
      </c>
      <c r="AU132" s="232" t="s">
        <v>80</v>
      </c>
      <c r="AV132" s="15" t="s">
        <v>213</v>
      </c>
      <c r="AW132" s="15" t="s">
        <v>34</v>
      </c>
      <c r="AX132" s="15" t="s">
        <v>80</v>
      </c>
      <c r="AY132" s="232" t="s">
        <v>206</v>
      </c>
    </row>
    <row r="133" spans="1:65" s="2" customFormat="1" ht="16.5" customHeight="1">
      <c r="A133" s="37"/>
      <c r="B133" s="38"/>
      <c r="C133" s="181" t="s">
        <v>332</v>
      </c>
      <c r="D133" s="181" t="s">
        <v>208</v>
      </c>
      <c r="E133" s="182" t="s">
        <v>2240</v>
      </c>
      <c r="F133" s="183" t="s">
        <v>2241</v>
      </c>
      <c r="G133" s="184" t="s">
        <v>375</v>
      </c>
      <c r="H133" s="185">
        <v>12</v>
      </c>
      <c r="I133" s="186"/>
      <c r="J133" s="187">
        <f>ROUND(I133*H133,2)</f>
        <v>0</v>
      </c>
      <c r="K133" s="183" t="s">
        <v>21</v>
      </c>
      <c r="L133" s="42"/>
      <c r="M133" s="188" t="s">
        <v>21</v>
      </c>
      <c r="N133" s="189" t="s">
        <v>44</v>
      </c>
      <c r="O133" s="67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866</v>
      </c>
      <c r="AT133" s="192" t="s">
        <v>208</v>
      </c>
      <c r="AU133" s="192" t="s">
        <v>80</v>
      </c>
      <c r="AY133" s="20" t="s">
        <v>206</v>
      </c>
      <c r="BE133" s="193">
        <f>IF(N133="základní",J133,0)</f>
        <v>0</v>
      </c>
      <c r="BF133" s="193">
        <f>IF(N133="snížená",J133,0)</f>
        <v>0</v>
      </c>
      <c r="BG133" s="193">
        <f>IF(N133="zákl. přenesená",J133,0)</f>
        <v>0</v>
      </c>
      <c r="BH133" s="193">
        <f>IF(N133="sníž. přenesená",J133,0)</f>
        <v>0</v>
      </c>
      <c r="BI133" s="193">
        <f>IF(N133="nulová",J133,0)</f>
        <v>0</v>
      </c>
      <c r="BJ133" s="20" t="s">
        <v>80</v>
      </c>
      <c r="BK133" s="193">
        <f>ROUND(I133*H133,2)</f>
        <v>0</v>
      </c>
      <c r="BL133" s="20" t="s">
        <v>866</v>
      </c>
      <c r="BM133" s="192" t="s">
        <v>444</v>
      </c>
    </row>
    <row r="134" spans="1:65" s="13" customFormat="1">
      <c r="B134" s="201"/>
      <c r="C134" s="202"/>
      <c r="D134" s="199" t="s">
        <v>219</v>
      </c>
      <c r="E134" s="203" t="s">
        <v>21</v>
      </c>
      <c r="F134" s="204" t="s">
        <v>2089</v>
      </c>
      <c r="G134" s="202"/>
      <c r="H134" s="203" t="s">
        <v>21</v>
      </c>
      <c r="I134" s="205"/>
      <c r="J134" s="202"/>
      <c r="K134" s="202"/>
      <c r="L134" s="206"/>
      <c r="M134" s="207"/>
      <c r="N134" s="208"/>
      <c r="O134" s="208"/>
      <c r="P134" s="208"/>
      <c r="Q134" s="208"/>
      <c r="R134" s="208"/>
      <c r="S134" s="208"/>
      <c r="T134" s="209"/>
      <c r="AT134" s="210" t="s">
        <v>219</v>
      </c>
      <c r="AU134" s="210" t="s">
        <v>80</v>
      </c>
      <c r="AV134" s="13" t="s">
        <v>80</v>
      </c>
      <c r="AW134" s="13" t="s">
        <v>34</v>
      </c>
      <c r="AX134" s="13" t="s">
        <v>73</v>
      </c>
      <c r="AY134" s="210" t="s">
        <v>206</v>
      </c>
    </row>
    <row r="135" spans="1:65" s="14" customFormat="1">
      <c r="B135" s="211"/>
      <c r="C135" s="212"/>
      <c r="D135" s="199" t="s">
        <v>219</v>
      </c>
      <c r="E135" s="213" t="s">
        <v>21</v>
      </c>
      <c r="F135" s="214" t="s">
        <v>8</v>
      </c>
      <c r="G135" s="212"/>
      <c r="H135" s="215">
        <v>12</v>
      </c>
      <c r="I135" s="216"/>
      <c r="J135" s="212"/>
      <c r="K135" s="212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219</v>
      </c>
      <c r="AU135" s="221" t="s">
        <v>80</v>
      </c>
      <c r="AV135" s="14" t="s">
        <v>82</v>
      </c>
      <c r="AW135" s="14" t="s">
        <v>34</v>
      </c>
      <c r="AX135" s="14" t="s">
        <v>73</v>
      </c>
      <c r="AY135" s="221" t="s">
        <v>206</v>
      </c>
    </row>
    <row r="136" spans="1:65" s="15" customFormat="1">
      <c r="B136" s="222"/>
      <c r="C136" s="223"/>
      <c r="D136" s="199" t="s">
        <v>219</v>
      </c>
      <c r="E136" s="224" t="s">
        <v>21</v>
      </c>
      <c r="F136" s="225" t="s">
        <v>236</v>
      </c>
      <c r="G136" s="223"/>
      <c r="H136" s="226">
        <v>12</v>
      </c>
      <c r="I136" s="227"/>
      <c r="J136" s="223"/>
      <c r="K136" s="223"/>
      <c r="L136" s="228"/>
      <c r="M136" s="229"/>
      <c r="N136" s="230"/>
      <c r="O136" s="230"/>
      <c r="P136" s="230"/>
      <c r="Q136" s="230"/>
      <c r="R136" s="230"/>
      <c r="S136" s="230"/>
      <c r="T136" s="231"/>
      <c r="AT136" s="232" t="s">
        <v>219</v>
      </c>
      <c r="AU136" s="232" t="s">
        <v>80</v>
      </c>
      <c r="AV136" s="15" t="s">
        <v>213</v>
      </c>
      <c r="AW136" s="15" t="s">
        <v>34</v>
      </c>
      <c r="AX136" s="15" t="s">
        <v>80</v>
      </c>
      <c r="AY136" s="232" t="s">
        <v>206</v>
      </c>
    </row>
    <row r="137" spans="1:65" s="2" customFormat="1" ht="16.5" customHeight="1">
      <c r="A137" s="37"/>
      <c r="B137" s="38"/>
      <c r="C137" s="181" t="s">
        <v>342</v>
      </c>
      <c r="D137" s="181" t="s">
        <v>208</v>
      </c>
      <c r="E137" s="182" t="s">
        <v>2242</v>
      </c>
      <c r="F137" s="183" t="s">
        <v>2243</v>
      </c>
      <c r="G137" s="184" t="s">
        <v>375</v>
      </c>
      <c r="H137" s="185">
        <v>12</v>
      </c>
      <c r="I137" s="186"/>
      <c r="J137" s="187">
        <f>ROUND(I137*H137,2)</f>
        <v>0</v>
      </c>
      <c r="K137" s="183" t="s">
        <v>21</v>
      </c>
      <c r="L137" s="42"/>
      <c r="M137" s="188" t="s">
        <v>21</v>
      </c>
      <c r="N137" s="189" t="s">
        <v>44</v>
      </c>
      <c r="O137" s="67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866</v>
      </c>
      <c r="AT137" s="192" t="s">
        <v>208</v>
      </c>
      <c r="AU137" s="192" t="s">
        <v>80</v>
      </c>
      <c r="AY137" s="20" t="s">
        <v>206</v>
      </c>
      <c r="BE137" s="193">
        <f>IF(N137="základní",J137,0)</f>
        <v>0</v>
      </c>
      <c r="BF137" s="193">
        <f>IF(N137="snížená",J137,0)</f>
        <v>0</v>
      </c>
      <c r="BG137" s="193">
        <f>IF(N137="zákl. přenesená",J137,0)</f>
        <v>0</v>
      </c>
      <c r="BH137" s="193">
        <f>IF(N137="sníž. přenesená",J137,0)</f>
        <v>0</v>
      </c>
      <c r="BI137" s="193">
        <f>IF(N137="nulová",J137,0)</f>
        <v>0</v>
      </c>
      <c r="BJ137" s="20" t="s">
        <v>80</v>
      </c>
      <c r="BK137" s="193">
        <f>ROUND(I137*H137,2)</f>
        <v>0</v>
      </c>
      <c r="BL137" s="20" t="s">
        <v>866</v>
      </c>
      <c r="BM137" s="192" t="s">
        <v>462</v>
      </c>
    </row>
    <row r="138" spans="1:65" s="13" customFormat="1">
      <c r="B138" s="201"/>
      <c r="C138" s="202"/>
      <c r="D138" s="199" t="s">
        <v>219</v>
      </c>
      <c r="E138" s="203" t="s">
        <v>21</v>
      </c>
      <c r="F138" s="204" t="s">
        <v>2089</v>
      </c>
      <c r="G138" s="202"/>
      <c r="H138" s="203" t="s">
        <v>21</v>
      </c>
      <c r="I138" s="205"/>
      <c r="J138" s="202"/>
      <c r="K138" s="202"/>
      <c r="L138" s="206"/>
      <c r="M138" s="207"/>
      <c r="N138" s="208"/>
      <c r="O138" s="208"/>
      <c r="P138" s="208"/>
      <c r="Q138" s="208"/>
      <c r="R138" s="208"/>
      <c r="S138" s="208"/>
      <c r="T138" s="209"/>
      <c r="AT138" s="210" t="s">
        <v>219</v>
      </c>
      <c r="AU138" s="210" t="s">
        <v>80</v>
      </c>
      <c r="AV138" s="13" t="s">
        <v>80</v>
      </c>
      <c r="AW138" s="13" t="s">
        <v>34</v>
      </c>
      <c r="AX138" s="13" t="s">
        <v>73</v>
      </c>
      <c r="AY138" s="210" t="s">
        <v>206</v>
      </c>
    </row>
    <row r="139" spans="1:65" s="14" customFormat="1">
      <c r="B139" s="211"/>
      <c r="C139" s="212"/>
      <c r="D139" s="199" t="s">
        <v>219</v>
      </c>
      <c r="E139" s="213" t="s">
        <v>21</v>
      </c>
      <c r="F139" s="214" t="s">
        <v>8</v>
      </c>
      <c r="G139" s="212"/>
      <c r="H139" s="215">
        <v>12</v>
      </c>
      <c r="I139" s="216"/>
      <c r="J139" s="212"/>
      <c r="K139" s="212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219</v>
      </c>
      <c r="AU139" s="221" t="s">
        <v>80</v>
      </c>
      <c r="AV139" s="14" t="s">
        <v>82</v>
      </c>
      <c r="AW139" s="14" t="s">
        <v>34</v>
      </c>
      <c r="AX139" s="14" t="s">
        <v>73</v>
      </c>
      <c r="AY139" s="221" t="s">
        <v>206</v>
      </c>
    </row>
    <row r="140" spans="1:65" s="15" customFormat="1">
      <c r="B140" s="222"/>
      <c r="C140" s="223"/>
      <c r="D140" s="199" t="s">
        <v>219</v>
      </c>
      <c r="E140" s="224" t="s">
        <v>21</v>
      </c>
      <c r="F140" s="225" t="s">
        <v>236</v>
      </c>
      <c r="G140" s="223"/>
      <c r="H140" s="226">
        <v>12</v>
      </c>
      <c r="I140" s="227"/>
      <c r="J140" s="223"/>
      <c r="K140" s="223"/>
      <c r="L140" s="228"/>
      <c r="M140" s="229"/>
      <c r="N140" s="230"/>
      <c r="O140" s="230"/>
      <c r="P140" s="230"/>
      <c r="Q140" s="230"/>
      <c r="R140" s="230"/>
      <c r="S140" s="230"/>
      <c r="T140" s="231"/>
      <c r="AT140" s="232" t="s">
        <v>219</v>
      </c>
      <c r="AU140" s="232" t="s">
        <v>80</v>
      </c>
      <c r="AV140" s="15" t="s">
        <v>213</v>
      </c>
      <c r="AW140" s="15" t="s">
        <v>34</v>
      </c>
      <c r="AX140" s="15" t="s">
        <v>80</v>
      </c>
      <c r="AY140" s="232" t="s">
        <v>206</v>
      </c>
    </row>
    <row r="141" spans="1:65" s="2" customFormat="1" ht="16.5" customHeight="1">
      <c r="A141" s="37"/>
      <c r="B141" s="38"/>
      <c r="C141" s="181" t="s">
        <v>350</v>
      </c>
      <c r="D141" s="181" t="s">
        <v>208</v>
      </c>
      <c r="E141" s="182" t="s">
        <v>2140</v>
      </c>
      <c r="F141" s="183" t="s">
        <v>2141</v>
      </c>
      <c r="G141" s="184" t="s">
        <v>375</v>
      </c>
      <c r="H141" s="185">
        <v>97</v>
      </c>
      <c r="I141" s="186"/>
      <c r="J141" s="187">
        <f>ROUND(I141*H141,2)</f>
        <v>0</v>
      </c>
      <c r="K141" s="183" t="s">
        <v>21</v>
      </c>
      <c r="L141" s="42"/>
      <c r="M141" s="188" t="s">
        <v>21</v>
      </c>
      <c r="N141" s="189" t="s">
        <v>44</v>
      </c>
      <c r="O141" s="67"/>
      <c r="P141" s="190">
        <f>O141*H141</f>
        <v>0</v>
      </c>
      <c r="Q141" s="190">
        <v>0</v>
      </c>
      <c r="R141" s="190">
        <f>Q141*H141</f>
        <v>0</v>
      </c>
      <c r="S141" s="190">
        <v>0</v>
      </c>
      <c r="T141" s="19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866</v>
      </c>
      <c r="AT141" s="192" t="s">
        <v>208</v>
      </c>
      <c r="AU141" s="192" t="s">
        <v>80</v>
      </c>
      <c r="AY141" s="20" t="s">
        <v>206</v>
      </c>
      <c r="BE141" s="193">
        <f>IF(N141="základní",J141,0)</f>
        <v>0</v>
      </c>
      <c r="BF141" s="193">
        <f>IF(N141="snížená",J141,0)</f>
        <v>0</v>
      </c>
      <c r="BG141" s="193">
        <f>IF(N141="zákl. přenesená",J141,0)</f>
        <v>0</v>
      </c>
      <c r="BH141" s="193">
        <f>IF(N141="sníž. přenesená",J141,0)</f>
        <v>0</v>
      </c>
      <c r="BI141" s="193">
        <f>IF(N141="nulová",J141,0)</f>
        <v>0</v>
      </c>
      <c r="BJ141" s="20" t="s">
        <v>80</v>
      </c>
      <c r="BK141" s="193">
        <f>ROUND(I141*H141,2)</f>
        <v>0</v>
      </c>
      <c r="BL141" s="20" t="s">
        <v>866</v>
      </c>
      <c r="BM141" s="192" t="s">
        <v>643</v>
      </c>
    </row>
    <row r="142" spans="1:65" s="2" customFormat="1" ht="16.5" customHeight="1">
      <c r="A142" s="37"/>
      <c r="B142" s="38"/>
      <c r="C142" s="244" t="s">
        <v>359</v>
      </c>
      <c r="D142" s="244" t="s">
        <v>437</v>
      </c>
      <c r="E142" s="245" t="s">
        <v>2142</v>
      </c>
      <c r="F142" s="246" t="s">
        <v>2143</v>
      </c>
      <c r="G142" s="247" t="s">
        <v>375</v>
      </c>
      <c r="H142" s="248">
        <v>97</v>
      </c>
      <c r="I142" s="249"/>
      <c r="J142" s="250">
        <f>ROUND(I142*H142,2)</f>
        <v>0</v>
      </c>
      <c r="K142" s="246" t="s">
        <v>21</v>
      </c>
      <c r="L142" s="251"/>
      <c r="M142" s="252" t="s">
        <v>21</v>
      </c>
      <c r="N142" s="253" t="s">
        <v>44</v>
      </c>
      <c r="O142" s="67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1657</v>
      </c>
      <c r="AT142" s="192" t="s">
        <v>437</v>
      </c>
      <c r="AU142" s="192" t="s">
        <v>80</v>
      </c>
      <c r="AY142" s="20" t="s">
        <v>206</v>
      </c>
      <c r="BE142" s="193">
        <f>IF(N142="základní",J142,0)</f>
        <v>0</v>
      </c>
      <c r="BF142" s="193">
        <f>IF(N142="snížená",J142,0)</f>
        <v>0</v>
      </c>
      <c r="BG142" s="193">
        <f>IF(N142="zákl. přenesená",J142,0)</f>
        <v>0</v>
      </c>
      <c r="BH142" s="193">
        <f>IF(N142="sníž. přenesená",J142,0)</f>
        <v>0</v>
      </c>
      <c r="BI142" s="193">
        <f>IF(N142="nulová",J142,0)</f>
        <v>0</v>
      </c>
      <c r="BJ142" s="20" t="s">
        <v>80</v>
      </c>
      <c r="BK142" s="193">
        <f>ROUND(I142*H142,2)</f>
        <v>0</v>
      </c>
      <c r="BL142" s="20" t="s">
        <v>866</v>
      </c>
      <c r="BM142" s="192" t="s">
        <v>663</v>
      </c>
    </row>
    <row r="143" spans="1:65" s="13" customFormat="1">
      <c r="B143" s="201"/>
      <c r="C143" s="202"/>
      <c r="D143" s="199" t="s">
        <v>219</v>
      </c>
      <c r="E143" s="203" t="s">
        <v>21</v>
      </c>
      <c r="F143" s="204" t="s">
        <v>2089</v>
      </c>
      <c r="G143" s="202"/>
      <c r="H143" s="203" t="s">
        <v>21</v>
      </c>
      <c r="I143" s="205"/>
      <c r="J143" s="202"/>
      <c r="K143" s="202"/>
      <c r="L143" s="206"/>
      <c r="M143" s="207"/>
      <c r="N143" s="208"/>
      <c r="O143" s="208"/>
      <c r="P143" s="208"/>
      <c r="Q143" s="208"/>
      <c r="R143" s="208"/>
      <c r="S143" s="208"/>
      <c r="T143" s="209"/>
      <c r="AT143" s="210" t="s">
        <v>219</v>
      </c>
      <c r="AU143" s="210" t="s">
        <v>80</v>
      </c>
      <c r="AV143" s="13" t="s">
        <v>80</v>
      </c>
      <c r="AW143" s="13" t="s">
        <v>34</v>
      </c>
      <c r="AX143" s="13" t="s">
        <v>73</v>
      </c>
      <c r="AY143" s="210" t="s">
        <v>206</v>
      </c>
    </row>
    <row r="144" spans="1:65" s="14" customFormat="1">
      <c r="B144" s="211"/>
      <c r="C144" s="212"/>
      <c r="D144" s="199" t="s">
        <v>219</v>
      </c>
      <c r="E144" s="213" t="s">
        <v>21</v>
      </c>
      <c r="F144" s="214" t="s">
        <v>1488</v>
      </c>
      <c r="G144" s="212"/>
      <c r="H144" s="215">
        <v>97</v>
      </c>
      <c r="I144" s="216"/>
      <c r="J144" s="212"/>
      <c r="K144" s="212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219</v>
      </c>
      <c r="AU144" s="221" t="s">
        <v>80</v>
      </c>
      <c r="AV144" s="14" t="s">
        <v>82</v>
      </c>
      <c r="AW144" s="14" t="s">
        <v>34</v>
      </c>
      <c r="AX144" s="14" t="s">
        <v>73</v>
      </c>
      <c r="AY144" s="221" t="s">
        <v>206</v>
      </c>
    </row>
    <row r="145" spans="1:65" s="15" customFormat="1">
      <c r="B145" s="222"/>
      <c r="C145" s="223"/>
      <c r="D145" s="199" t="s">
        <v>219</v>
      </c>
      <c r="E145" s="224" t="s">
        <v>21</v>
      </c>
      <c r="F145" s="225" t="s">
        <v>236</v>
      </c>
      <c r="G145" s="223"/>
      <c r="H145" s="226">
        <v>97</v>
      </c>
      <c r="I145" s="227"/>
      <c r="J145" s="223"/>
      <c r="K145" s="223"/>
      <c r="L145" s="228"/>
      <c r="M145" s="229"/>
      <c r="N145" s="230"/>
      <c r="O145" s="230"/>
      <c r="P145" s="230"/>
      <c r="Q145" s="230"/>
      <c r="R145" s="230"/>
      <c r="S145" s="230"/>
      <c r="T145" s="231"/>
      <c r="AT145" s="232" t="s">
        <v>219</v>
      </c>
      <c r="AU145" s="232" t="s">
        <v>80</v>
      </c>
      <c r="AV145" s="15" t="s">
        <v>213</v>
      </c>
      <c r="AW145" s="15" t="s">
        <v>34</v>
      </c>
      <c r="AX145" s="15" t="s">
        <v>80</v>
      </c>
      <c r="AY145" s="232" t="s">
        <v>206</v>
      </c>
    </row>
    <row r="146" spans="1:65" s="2" customFormat="1" ht="21.75" customHeight="1">
      <c r="A146" s="37"/>
      <c r="B146" s="38"/>
      <c r="C146" s="244" t="s">
        <v>365</v>
      </c>
      <c r="D146" s="244" t="s">
        <v>437</v>
      </c>
      <c r="E146" s="245" t="s">
        <v>2244</v>
      </c>
      <c r="F146" s="246" t="s">
        <v>2207</v>
      </c>
      <c r="G146" s="247" t="s">
        <v>2086</v>
      </c>
      <c r="H146" s="248">
        <v>1</v>
      </c>
      <c r="I146" s="249"/>
      <c r="J146" s="250">
        <f>ROUND(I146*H146,2)</f>
        <v>0</v>
      </c>
      <c r="K146" s="246" t="s">
        <v>21</v>
      </c>
      <c r="L146" s="251"/>
      <c r="M146" s="252" t="s">
        <v>21</v>
      </c>
      <c r="N146" s="253" t="s">
        <v>44</v>
      </c>
      <c r="O146" s="67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1657</v>
      </c>
      <c r="AT146" s="192" t="s">
        <v>437</v>
      </c>
      <c r="AU146" s="192" t="s">
        <v>80</v>
      </c>
      <c r="AY146" s="20" t="s">
        <v>206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20" t="s">
        <v>80</v>
      </c>
      <c r="BK146" s="193">
        <f>ROUND(I146*H146,2)</f>
        <v>0</v>
      </c>
      <c r="BL146" s="20" t="s">
        <v>866</v>
      </c>
      <c r="BM146" s="192" t="s">
        <v>681</v>
      </c>
    </row>
    <row r="147" spans="1:65" s="13" customFormat="1">
      <c r="B147" s="201"/>
      <c r="C147" s="202"/>
      <c r="D147" s="199" t="s">
        <v>219</v>
      </c>
      <c r="E147" s="203" t="s">
        <v>21</v>
      </c>
      <c r="F147" s="204" t="s">
        <v>2089</v>
      </c>
      <c r="G147" s="202"/>
      <c r="H147" s="203" t="s">
        <v>21</v>
      </c>
      <c r="I147" s="205"/>
      <c r="J147" s="202"/>
      <c r="K147" s="202"/>
      <c r="L147" s="206"/>
      <c r="M147" s="207"/>
      <c r="N147" s="208"/>
      <c r="O147" s="208"/>
      <c r="P147" s="208"/>
      <c r="Q147" s="208"/>
      <c r="R147" s="208"/>
      <c r="S147" s="208"/>
      <c r="T147" s="209"/>
      <c r="AT147" s="210" t="s">
        <v>219</v>
      </c>
      <c r="AU147" s="210" t="s">
        <v>80</v>
      </c>
      <c r="AV147" s="13" t="s">
        <v>80</v>
      </c>
      <c r="AW147" s="13" t="s">
        <v>34</v>
      </c>
      <c r="AX147" s="13" t="s">
        <v>73</v>
      </c>
      <c r="AY147" s="210" t="s">
        <v>206</v>
      </c>
    </row>
    <row r="148" spans="1:65" s="14" customFormat="1">
      <c r="B148" s="211"/>
      <c r="C148" s="212"/>
      <c r="D148" s="199" t="s">
        <v>219</v>
      </c>
      <c r="E148" s="213" t="s">
        <v>21</v>
      </c>
      <c r="F148" s="214" t="s">
        <v>80</v>
      </c>
      <c r="G148" s="212"/>
      <c r="H148" s="215">
        <v>1</v>
      </c>
      <c r="I148" s="216"/>
      <c r="J148" s="212"/>
      <c r="K148" s="212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219</v>
      </c>
      <c r="AU148" s="221" t="s">
        <v>80</v>
      </c>
      <c r="AV148" s="14" t="s">
        <v>82</v>
      </c>
      <c r="AW148" s="14" t="s">
        <v>34</v>
      </c>
      <c r="AX148" s="14" t="s">
        <v>73</v>
      </c>
      <c r="AY148" s="221" t="s">
        <v>206</v>
      </c>
    </row>
    <row r="149" spans="1:65" s="15" customFormat="1">
      <c r="B149" s="222"/>
      <c r="C149" s="223"/>
      <c r="D149" s="199" t="s">
        <v>219</v>
      </c>
      <c r="E149" s="224" t="s">
        <v>21</v>
      </c>
      <c r="F149" s="225" t="s">
        <v>236</v>
      </c>
      <c r="G149" s="223"/>
      <c r="H149" s="226">
        <v>1</v>
      </c>
      <c r="I149" s="227"/>
      <c r="J149" s="223"/>
      <c r="K149" s="223"/>
      <c r="L149" s="228"/>
      <c r="M149" s="229"/>
      <c r="N149" s="230"/>
      <c r="O149" s="230"/>
      <c r="P149" s="230"/>
      <c r="Q149" s="230"/>
      <c r="R149" s="230"/>
      <c r="S149" s="230"/>
      <c r="T149" s="231"/>
      <c r="AT149" s="232" t="s">
        <v>219</v>
      </c>
      <c r="AU149" s="232" t="s">
        <v>80</v>
      </c>
      <c r="AV149" s="15" t="s">
        <v>213</v>
      </c>
      <c r="AW149" s="15" t="s">
        <v>34</v>
      </c>
      <c r="AX149" s="15" t="s">
        <v>80</v>
      </c>
      <c r="AY149" s="232" t="s">
        <v>206</v>
      </c>
    </row>
    <row r="150" spans="1:65" s="2" customFormat="1" ht="16.5" customHeight="1">
      <c r="A150" s="37"/>
      <c r="B150" s="38"/>
      <c r="C150" s="181" t="s">
        <v>372</v>
      </c>
      <c r="D150" s="181" t="s">
        <v>208</v>
      </c>
      <c r="E150" s="182" t="s">
        <v>2245</v>
      </c>
      <c r="F150" s="183" t="s">
        <v>2246</v>
      </c>
      <c r="G150" s="184" t="s">
        <v>375</v>
      </c>
      <c r="H150" s="185">
        <v>50</v>
      </c>
      <c r="I150" s="186"/>
      <c r="J150" s="187">
        <f>ROUND(I150*H150,2)</f>
        <v>0</v>
      </c>
      <c r="K150" s="183" t="s">
        <v>21</v>
      </c>
      <c r="L150" s="42"/>
      <c r="M150" s="188" t="s">
        <v>21</v>
      </c>
      <c r="N150" s="189" t="s">
        <v>44</v>
      </c>
      <c r="O150" s="67"/>
      <c r="P150" s="190">
        <f>O150*H150</f>
        <v>0</v>
      </c>
      <c r="Q150" s="190">
        <v>0</v>
      </c>
      <c r="R150" s="190">
        <f>Q150*H150</f>
        <v>0</v>
      </c>
      <c r="S150" s="190">
        <v>0</v>
      </c>
      <c r="T150" s="19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866</v>
      </c>
      <c r="AT150" s="192" t="s">
        <v>208</v>
      </c>
      <c r="AU150" s="192" t="s">
        <v>80</v>
      </c>
      <c r="AY150" s="20" t="s">
        <v>206</v>
      </c>
      <c r="BE150" s="193">
        <f>IF(N150="základní",J150,0)</f>
        <v>0</v>
      </c>
      <c r="BF150" s="193">
        <f>IF(N150="snížená",J150,0)</f>
        <v>0</v>
      </c>
      <c r="BG150" s="193">
        <f>IF(N150="zákl. přenesená",J150,0)</f>
        <v>0</v>
      </c>
      <c r="BH150" s="193">
        <f>IF(N150="sníž. přenesená",J150,0)</f>
        <v>0</v>
      </c>
      <c r="BI150" s="193">
        <f>IF(N150="nulová",J150,0)</f>
        <v>0</v>
      </c>
      <c r="BJ150" s="20" t="s">
        <v>80</v>
      </c>
      <c r="BK150" s="193">
        <f>ROUND(I150*H150,2)</f>
        <v>0</v>
      </c>
      <c r="BL150" s="20" t="s">
        <v>866</v>
      </c>
      <c r="BM150" s="192" t="s">
        <v>693</v>
      </c>
    </row>
    <row r="151" spans="1:65" s="13" customFormat="1">
      <c r="B151" s="201"/>
      <c r="C151" s="202"/>
      <c r="D151" s="199" t="s">
        <v>219</v>
      </c>
      <c r="E151" s="203" t="s">
        <v>21</v>
      </c>
      <c r="F151" s="204" t="s">
        <v>2089</v>
      </c>
      <c r="G151" s="202"/>
      <c r="H151" s="203" t="s">
        <v>21</v>
      </c>
      <c r="I151" s="205"/>
      <c r="J151" s="202"/>
      <c r="K151" s="202"/>
      <c r="L151" s="206"/>
      <c r="M151" s="207"/>
      <c r="N151" s="208"/>
      <c r="O151" s="208"/>
      <c r="P151" s="208"/>
      <c r="Q151" s="208"/>
      <c r="R151" s="208"/>
      <c r="S151" s="208"/>
      <c r="T151" s="209"/>
      <c r="AT151" s="210" t="s">
        <v>219</v>
      </c>
      <c r="AU151" s="210" t="s">
        <v>80</v>
      </c>
      <c r="AV151" s="13" t="s">
        <v>80</v>
      </c>
      <c r="AW151" s="13" t="s">
        <v>34</v>
      </c>
      <c r="AX151" s="13" t="s">
        <v>73</v>
      </c>
      <c r="AY151" s="210" t="s">
        <v>206</v>
      </c>
    </row>
    <row r="152" spans="1:65" s="14" customFormat="1">
      <c r="B152" s="211"/>
      <c r="C152" s="212"/>
      <c r="D152" s="199" t="s">
        <v>219</v>
      </c>
      <c r="E152" s="213" t="s">
        <v>21</v>
      </c>
      <c r="F152" s="214" t="s">
        <v>773</v>
      </c>
      <c r="G152" s="212"/>
      <c r="H152" s="215">
        <v>50</v>
      </c>
      <c r="I152" s="216"/>
      <c r="J152" s="212"/>
      <c r="K152" s="212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219</v>
      </c>
      <c r="AU152" s="221" t="s">
        <v>80</v>
      </c>
      <c r="AV152" s="14" t="s">
        <v>82</v>
      </c>
      <c r="AW152" s="14" t="s">
        <v>34</v>
      </c>
      <c r="AX152" s="14" t="s">
        <v>73</v>
      </c>
      <c r="AY152" s="221" t="s">
        <v>206</v>
      </c>
    </row>
    <row r="153" spans="1:65" s="15" customFormat="1">
      <c r="B153" s="222"/>
      <c r="C153" s="223"/>
      <c r="D153" s="199" t="s">
        <v>219</v>
      </c>
      <c r="E153" s="224" t="s">
        <v>21</v>
      </c>
      <c r="F153" s="225" t="s">
        <v>236</v>
      </c>
      <c r="G153" s="223"/>
      <c r="H153" s="226">
        <v>50</v>
      </c>
      <c r="I153" s="227"/>
      <c r="J153" s="223"/>
      <c r="K153" s="223"/>
      <c r="L153" s="228"/>
      <c r="M153" s="229"/>
      <c r="N153" s="230"/>
      <c r="O153" s="230"/>
      <c r="P153" s="230"/>
      <c r="Q153" s="230"/>
      <c r="R153" s="230"/>
      <c r="S153" s="230"/>
      <c r="T153" s="231"/>
      <c r="AT153" s="232" t="s">
        <v>219</v>
      </c>
      <c r="AU153" s="232" t="s">
        <v>80</v>
      </c>
      <c r="AV153" s="15" t="s">
        <v>213</v>
      </c>
      <c r="AW153" s="15" t="s">
        <v>34</v>
      </c>
      <c r="AX153" s="15" t="s">
        <v>80</v>
      </c>
      <c r="AY153" s="232" t="s">
        <v>206</v>
      </c>
    </row>
    <row r="154" spans="1:65" s="2" customFormat="1" ht="16.5" customHeight="1">
      <c r="A154" s="37"/>
      <c r="B154" s="38"/>
      <c r="C154" s="181" t="s">
        <v>382</v>
      </c>
      <c r="D154" s="181" t="s">
        <v>208</v>
      </c>
      <c r="E154" s="182" t="s">
        <v>2208</v>
      </c>
      <c r="F154" s="183" t="s">
        <v>2209</v>
      </c>
      <c r="G154" s="184" t="s">
        <v>840</v>
      </c>
      <c r="H154" s="185">
        <v>24</v>
      </c>
      <c r="I154" s="186"/>
      <c r="J154" s="187">
        <f>ROUND(I154*H154,2)</f>
        <v>0</v>
      </c>
      <c r="K154" s="183" t="s">
        <v>21</v>
      </c>
      <c r="L154" s="42"/>
      <c r="M154" s="188" t="s">
        <v>21</v>
      </c>
      <c r="N154" s="189" t="s">
        <v>44</v>
      </c>
      <c r="O154" s="67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866</v>
      </c>
      <c r="AT154" s="192" t="s">
        <v>208</v>
      </c>
      <c r="AU154" s="192" t="s">
        <v>80</v>
      </c>
      <c r="AY154" s="20" t="s">
        <v>206</v>
      </c>
      <c r="BE154" s="193">
        <f>IF(N154="základní",J154,0)</f>
        <v>0</v>
      </c>
      <c r="BF154" s="193">
        <f>IF(N154="snížená",J154,0)</f>
        <v>0</v>
      </c>
      <c r="BG154" s="193">
        <f>IF(N154="zákl. přenesená",J154,0)</f>
        <v>0</v>
      </c>
      <c r="BH154" s="193">
        <f>IF(N154="sníž. přenesená",J154,0)</f>
        <v>0</v>
      </c>
      <c r="BI154" s="193">
        <f>IF(N154="nulová",J154,0)</f>
        <v>0</v>
      </c>
      <c r="BJ154" s="20" t="s">
        <v>80</v>
      </c>
      <c r="BK154" s="193">
        <f>ROUND(I154*H154,2)</f>
        <v>0</v>
      </c>
      <c r="BL154" s="20" t="s">
        <v>866</v>
      </c>
      <c r="BM154" s="192" t="s">
        <v>706</v>
      </c>
    </row>
    <row r="155" spans="1:65" s="13" customFormat="1">
      <c r="B155" s="201"/>
      <c r="C155" s="202"/>
      <c r="D155" s="199" t="s">
        <v>219</v>
      </c>
      <c r="E155" s="203" t="s">
        <v>21</v>
      </c>
      <c r="F155" s="204" t="s">
        <v>2089</v>
      </c>
      <c r="G155" s="202"/>
      <c r="H155" s="203" t="s">
        <v>21</v>
      </c>
      <c r="I155" s="205"/>
      <c r="J155" s="202"/>
      <c r="K155" s="202"/>
      <c r="L155" s="206"/>
      <c r="M155" s="207"/>
      <c r="N155" s="208"/>
      <c r="O155" s="208"/>
      <c r="P155" s="208"/>
      <c r="Q155" s="208"/>
      <c r="R155" s="208"/>
      <c r="S155" s="208"/>
      <c r="T155" s="209"/>
      <c r="AT155" s="210" t="s">
        <v>219</v>
      </c>
      <c r="AU155" s="210" t="s">
        <v>80</v>
      </c>
      <c r="AV155" s="13" t="s">
        <v>80</v>
      </c>
      <c r="AW155" s="13" t="s">
        <v>34</v>
      </c>
      <c r="AX155" s="13" t="s">
        <v>73</v>
      </c>
      <c r="AY155" s="210" t="s">
        <v>206</v>
      </c>
    </row>
    <row r="156" spans="1:65" s="14" customFormat="1">
      <c r="B156" s="211"/>
      <c r="C156" s="212"/>
      <c r="D156" s="199" t="s">
        <v>219</v>
      </c>
      <c r="E156" s="213" t="s">
        <v>21</v>
      </c>
      <c r="F156" s="214" t="s">
        <v>415</v>
      </c>
      <c r="G156" s="212"/>
      <c r="H156" s="215">
        <v>24</v>
      </c>
      <c r="I156" s="216"/>
      <c r="J156" s="212"/>
      <c r="K156" s="212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219</v>
      </c>
      <c r="AU156" s="221" t="s">
        <v>80</v>
      </c>
      <c r="AV156" s="14" t="s">
        <v>82</v>
      </c>
      <c r="AW156" s="14" t="s">
        <v>34</v>
      </c>
      <c r="AX156" s="14" t="s">
        <v>73</v>
      </c>
      <c r="AY156" s="221" t="s">
        <v>206</v>
      </c>
    </row>
    <row r="157" spans="1:65" s="15" customFormat="1">
      <c r="B157" s="222"/>
      <c r="C157" s="223"/>
      <c r="D157" s="199" t="s">
        <v>219</v>
      </c>
      <c r="E157" s="224" t="s">
        <v>21</v>
      </c>
      <c r="F157" s="225" t="s">
        <v>236</v>
      </c>
      <c r="G157" s="223"/>
      <c r="H157" s="226">
        <v>24</v>
      </c>
      <c r="I157" s="227"/>
      <c r="J157" s="223"/>
      <c r="K157" s="223"/>
      <c r="L157" s="228"/>
      <c r="M157" s="229"/>
      <c r="N157" s="230"/>
      <c r="O157" s="230"/>
      <c r="P157" s="230"/>
      <c r="Q157" s="230"/>
      <c r="R157" s="230"/>
      <c r="S157" s="230"/>
      <c r="T157" s="231"/>
      <c r="AT157" s="232" t="s">
        <v>219</v>
      </c>
      <c r="AU157" s="232" t="s">
        <v>80</v>
      </c>
      <c r="AV157" s="15" t="s">
        <v>213</v>
      </c>
      <c r="AW157" s="15" t="s">
        <v>34</v>
      </c>
      <c r="AX157" s="15" t="s">
        <v>80</v>
      </c>
      <c r="AY157" s="232" t="s">
        <v>206</v>
      </c>
    </row>
    <row r="158" spans="1:65" s="2" customFormat="1" ht="16.5" customHeight="1">
      <c r="A158" s="37"/>
      <c r="B158" s="38"/>
      <c r="C158" s="181" t="s">
        <v>7</v>
      </c>
      <c r="D158" s="181" t="s">
        <v>208</v>
      </c>
      <c r="E158" s="182" t="s">
        <v>2210</v>
      </c>
      <c r="F158" s="183" t="s">
        <v>2211</v>
      </c>
      <c r="G158" s="184" t="s">
        <v>840</v>
      </c>
      <c r="H158" s="185">
        <v>24</v>
      </c>
      <c r="I158" s="186"/>
      <c r="J158" s="187">
        <f>ROUND(I158*H158,2)</f>
        <v>0</v>
      </c>
      <c r="K158" s="183" t="s">
        <v>21</v>
      </c>
      <c r="L158" s="42"/>
      <c r="M158" s="188" t="s">
        <v>21</v>
      </c>
      <c r="N158" s="189" t="s">
        <v>44</v>
      </c>
      <c r="O158" s="67"/>
      <c r="P158" s="190">
        <f>O158*H158</f>
        <v>0</v>
      </c>
      <c r="Q158" s="190">
        <v>0</v>
      </c>
      <c r="R158" s="190">
        <f>Q158*H158</f>
        <v>0</v>
      </c>
      <c r="S158" s="190">
        <v>0</v>
      </c>
      <c r="T158" s="19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866</v>
      </c>
      <c r="AT158" s="192" t="s">
        <v>208</v>
      </c>
      <c r="AU158" s="192" t="s">
        <v>80</v>
      </c>
      <c r="AY158" s="20" t="s">
        <v>206</v>
      </c>
      <c r="BE158" s="193">
        <f>IF(N158="základní",J158,0)</f>
        <v>0</v>
      </c>
      <c r="BF158" s="193">
        <f>IF(N158="snížená",J158,0)</f>
        <v>0</v>
      </c>
      <c r="BG158" s="193">
        <f>IF(N158="zákl. přenesená",J158,0)</f>
        <v>0</v>
      </c>
      <c r="BH158" s="193">
        <f>IF(N158="sníž. přenesená",J158,0)</f>
        <v>0</v>
      </c>
      <c r="BI158" s="193">
        <f>IF(N158="nulová",J158,0)</f>
        <v>0</v>
      </c>
      <c r="BJ158" s="20" t="s">
        <v>80</v>
      </c>
      <c r="BK158" s="193">
        <f>ROUND(I158*H158,2)</f>
        <v>0</v>
      </c>
      <c r="BL158" s="20" t="s">
        <v>866</v>
      </c>
      <c r="BM158" s="192" t="s">
        <v>720</v>
      </c>
    </row>
    <row r="159" spans="1:65" s="13" customFormat="1">
      <c r="B159" s="201"/>
      <c r="C159" s="202"/>
      <c r="D159" s="199" t="s">
        <v>219</v>
      </c>
      <c r="E159" s="203" t="s">
        <v>21</v>
      </c>
      <c r="F159" s="204" t="s">
        <v>2089</v>
      </c>
      <c r="G159" s="202"/>
      <c r="H159" s="203" t="s">
        <v>21</v>
      </c>
      <c r="I159" s="205"/>
      <c r="J159" s="202"/>
      <c r="K159" s="202"/>
      <c r="L159" s="206"/>
      <c r="M159" s="207"/>
      <c r="N159" s="208"/>
      <c r="O159" s="208"/>
      <c r="P159" s="208"/>
      <c r="Q159" s="208"/>
      <c r="R159" s="208"/>
      <c r="S159" s="208"/>
      <c r="T159" s="209"/>
      <c r="AT159" s="210" t="s">
        <v>219</v>
      </c>
      <c r="AU159" s="210" t="s">
        <v>80</v>
      </c>
      <c r="AV159" s="13" t="s">
        <v>80</v>
      </c>
      <c r="AW159" s="13" t="s">
        <v>34</v>
      </c>
      <c r="AX159" s="13" t="s">
        <v>73</v>
      </c>
      <c r="AY159" s="210" t="s">
        <v>206</v>
      </c>
    </row>
    <row r="160" spans="1:65" s="14" customFormat="1">
      <c r="B160" s="211"/>
      <c r="C160" s="212"/>
      <c r="D160" s="199" t="s">
        <v>219</v>
      </c>
      <c r="E160" s="213" t="s">
        <v>21</v>
      </c>
      <c r="F160" s="214" t="s">
        <v>415</v>
      </c>
      <c r="G160" s="212"/>
      <c r="H160" s="215">
        <v>24</v>
      </c>
      <c r="I160" s="216"/>
      <c r="J160" s="212"/>
      <c r="K160" s="212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219</v>
      </c>
      <c r="AU160" s="221" t="s">
        <v>80</v>
      </c>
      <c r="AV160" s="14" t="s">
        <v>82</v>
      </c>
      <c r="AW160" s="14" t="s">
        <v>34</v>
      </c>
      <c r="AX160" s="14" t="s">
        <v>73</v>
      </c>
      <c r="AY160" s="221" t="s">
        <v>206</v>
      </c>
    </row>
    <row r="161" spans="1:65" s="15" customFormat="1">
      <c r="B161" s="222"/>
      <c r="C161" s="223"/>
      <c r="D161" s="199" t="s">
        <v>219</v>
      </c>
      <c r="E161" s="224" t="s">
        <v>21</v>
      </c>
      <c r="F161" s="225" t="s">
        <v>236</v>
      </c>
      <c r="G161" s="223"/>
      <c r="H161" s="226">
        <v>24</v>
      </c>
      <c r="I161" s="227"/>
      <c r="J161" s="223"/>
      <c r="K161" s="223"/>
      <c r="L161" s="228"/>
      <c r="M161" s="229"/>
      <c r="N161" s="230"/>
      <c r="O161" s="230"/>
      <c r="P161" s="230"/>
      <c r="Q161" s="230"/>
      <c r="R161" s="230"/>
      <c r="S161" s="230"/>
      <c r="T161" s="231"/>
      <c r="AT161" s="232" t="s">
        <v>219</v>
      </c>
      <c r="AU161" s="232" t="s">
        <v>80</v>
      </c>
      <c r="AV161" s="15" t="s">
        <v>213</v>
      </c>
      <c r="AW161" s="15" t="s">
        <v>34</v>
      </c>
      <c r="AX161" s="15" t="s">
        <v>80</v>
      </c>
      <c r="AY161" s="232" t="s">
        <v>206</v>
      </c>
    </row>
    <row r="162" spans="1:65" s="2" customFormat="1" ht="16.5" customHeight="1">
      <c r="A162" s="37"/>
      <c r="B162" s="38"/>
      <c r="C162" s="181" t="s">
        <v>400</v>
      </c>
      <c r="D162" s="181" t="s">
        <v>208</v>
      </c>
      <c r="E162" s="182" t="s">
        <v>2247</v>
      </c>
      <c r="F162" s="183" t="s">
        <v>2171</v>
      </c>
      <c r="G162" s="184" t="s">
        <v>2086</v>
      </c>
      <c r="H162" s="185">
        <v>1</v>
      </c>
      <c r="I162" s="186"/>
      <c r="J162" s="187">
        <f>ROUND(I162*H162,2)</f>
        <v>0</v>
      </c>
      <c r="K162" s="183" t="s">
        <v>21</v>
      </c>
      <c r="L162" s="42"/>
      <c r="M162" s="188" t="s">
        <v>21</v>
      </c>
      <c r="N162" s="189" t="s">
        <v>44</v>
      </c>
      <c r="O162" s="67"/>
      <c r="P162" s="190">
        <f>O162*H162</f>
        <v>0</v>
      </c>
      <c r="Q162" s="190">
        <v>0</v>
      </c>
      <c r="R162" s="190">
        <f>Q162*H162</f>
        <v>0</v>
      </c>
      <c r="S162" s="190">
        <v>0</v>
      </c>
      <c r="T162" s="19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866</v>
      </c>
      <c r="AT162" s="192" t="s">
        <v>208</v>
      </c>
      <c r="AU162" s="192" t="s">
        <v>80</v>
      </c>
      <c r="AY162" s="20" t="s">
        <v>206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20" t="s">
        <v>80</v>
      </c>
      <c r="BK162" s="193">
        <f>ROUND(I162*H162,2)</f>
        <v>0</v>
      </c>
      <c r="BL162" s="20" t="s">
        <v>866</v>
      </c>
      <c r="BM162" s="192" t="s">
        <v>730</v>
      </c>
    </row>
    <row r="163" spans="1:65" s="13" customFormat="1">
      <c r="B163" s="201"/>
      <c r="C163" s="202"/>
      <c r="D163" s="199" t="s">
        <v>219</v>
      </c>
      <c r="E163" s="203" t="s">
        <v>21</v>
      </c>
      <c r="F163" s="204" t="s">
        <v>2089</v>
      </c>
      <c r="G163" s="202"/>
      <c r="H163" s="203" t="s">
        <v>21</v>
      </c>
      <c r="I163" s="205"/>
      <c r="J163" s="202"/>
      <c r="K163" s="202"/>
      <c r="L163" s="206"/>
      <c r="M163" s="207"/>
      <c r="N163" s="208"/>
      <c r="O163" s="208"/>
      <c r="P163" s="208"/>
      <c r="Q163" s="208"/>
      <c r="R163" s="208"/>
      <c r="S163" s="208"/>
      <c r="T163" s="209"/>
      <c r="AT163" s="210" t="s">
        <v>219</v>
      </c>
      <c r="AU163" s="210" t="s">
        <v>80</v>
      </c>
      <c r="AV163" s="13" t="s">
        <v>80</v>
      </c>
      <c r="AW163" s="13" t="s">
        <v>34</v>
      </c>
      <c r="AX163" s="13" t="s">
        <v>73</v>
      </c>
      <c r="AY163" s="210" t="s">
        <v>206</v>
      </c>
    </row>
    <row r="164" spans="1:65" s="14" customFormat="1">
      <c r="B164" s="211"/>
      <c r="C164" s="212"/>
      <c r="D164" s="199" t="s">
        <v>219</v>
      </c>
      <c r="E164" s="213" t="s">
        <v>21</v>
      </c>
      <c r="F164" s="214" t="s">
        <v>80</v>
      </c>
      <c r="G164" s="212"/>
      <c r="H164" s="215">
        <v>1</v>
      </c>
      <c r="I164" s="216"/>
      <c r="J164" s="212"/>
      <c r="K164" s="212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219</v>
      </c>
      <c r="AU164" s="221" t="s">
        <v>80</v>
      </c>
      <c r="AV164" s="14" t="s">
        <v>82</v>
      </c>
      <c r="AW164" s="14" t="s">
        <v>34</v>
      </c>
      <c r="AX164" s="14" t="s">
        <v>73</v>
      </c>
      <c r="AY164" s="221" t="s">
        <v>206</v>
      </c>
    </row>
    <row r="165" spans="1:65" s="15" customFormat="1">
      <c r="B165" s="222"/>
      <c r="C165" s="223"/>
      <c r="D165" s="199" t="s">
        <v>219</v>
      </c>
      <c r="E165" s="224" t="s">
        <v>21</v>
      </c>
      <c r="F165" s="225" t="s">
        <v>236</v>
      </c>
      <c r="G165" s="223"/>
      <c r="H165" s="226">
        <v>1</v>
      </c>
      <c r="I165" s="227"/>
      <c r="J165" s="223"/>
      <c r="K165" s="223"/>
      <c r="L165" s="228"/>
      <c r="M165" s="229"/>
      <c r="N165" s="230"/>
      <c r="O165" s="230"/>
      <c r="P165" s="230"/>
      <c r="Q165" s="230"/>
      <c r="R165" s="230"/>
      <c r="S165" s="230"/>
      <c r="T165" s="231"/>
      <c r="AT165" s="232" t="s">
        <v>219</v>
      </c>
      <c r="AU165" s="232" t="s">
        <v>80</v>
      </c>
      <c r="AV165" s="15" t="s">
        <v>213</v>
      </c>
      <c r="AW165" s="15" t="s">
        <v>34</v>
      </c>
      <c r="AX165" s="15" t="s">
        <v>80</v>
      </c>
      <c r="AY165" s="232" t="s">
        <v>206</v>
      </c>
    </row>
    <row r="166" spans="1:65" s="2" customFormat="1" ht="16.5" customHeight="1">
      <c r="A166" s="37"/>
      <c r="B166" s="38"/>
      <c r="C166" s="181" t="s">
        <v>409</v>
      </c>
      <c r="D166" s="181" t="s">
        <v>208</v>
      </c>
      <c r="E166" s="182" t="s">
        <v>2248</v>
      </c>
      <c r="F166" s="183" t="s">
        <v>2173</v>
      </c>
      <c r="G166" s="184" t="s">
        <v>2086</v>
      </c>
      <c r="H166" s="185">
        <v>1</v>
      </c>
      <c r="I166" s="186"/>
      <c r="J166" s="187">
        <f>ROUND(I166*H166,2)</f>
        <v>0</v>
      </c>
      <c r="K166" s="183" t="s">
        <v>21</v>
      </c>
      <c r="L166" s="42"/>
      <c r="M166" s="188" t="s">
        <v>21</v>
      </c>
      <c r="N166" s="189" t="s">
        <v>44</v>
      </c>
      <c r="O166" s="67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866</v>
      </c>
      <c r="AT166" s="192" t="s">
        <v>208</v>
      </c>
      <c r="AU166" s="192" t="s">
        <v>80</v>
      </c>
      <c r="AY166" s="20" t="s">
        <v>206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20" t="s">
        <v>80</v>
      </c>
      <c r="BK166" s="193">
        <f>ROUND(I166*H166,2)</f>
        <v>0</v>
      </c>
      <c r="BL166" s="20" t="s">
        <v>866</v>
      </c>
      <c r="BM166" s="192" t="s">
        <v>741</v>
      </c>
    </row>
    <row r="167" spans="1:65" s="13" customFormat="1">
      <c r="B167" s="201"/>
      <c r="C167" s="202"/>
      <c r="D167" s="199" t="s">
        <v>219</v>
      </c>
      <c r="E167" s="203" t="s">
        <v>21</v>
      </c>
      <c r="F167" s="204" t="s">
        <v>2089</v>
      </c>
      <c r="G167" s="202"/>
      <c r="H167" s="203" t="s">
        <v>21</v>
      </c>
      <c r="I167" s="205"/>
      <c r="J167" s="202"/>
      <c r="K167" s="202"/>
      <c r="L167" s="206"/>
      <c r="M167" s="207"/>
      <c r="N167" s="208"/>
      <c r="O167" s="208"/>
      <c r="P167" s="208"/>
      <c r="Q167" s="208"/>
      <c r="R167" s="208"/>
      <c r="S167" s="208"/>
      <c r="T167" s="209"/>
      <c r="AT167" s="210" t="s">
        <v>219</v>
      </c>
      <c r="AU167" s="210" t="s">
        <v>80</v>
      </c>
      <c r="AV167" s="13" t="s">
        <v>80</v>
      </c>
      <c r="AW167" s="13" t="s">
        <v>34</v>
      </c>
      <c r="AX167" s="13" t="s">
        <v>73</v>
      </c>
      <c r="AY167" s="210" t="s">
        <v>206</v>
      </c>
    </row>
    <row r="168" spans="1:65" s="14" customFormat="1">
      <c r="B168" s="211"/>
      <c r="C168" s="212"/>
      <c r="D168" s="199" t="s">
        <v>219</v>
      </c>
      <c r="E168" s="213" t="s">
        <v>21</v>
      </c>
      <c r="F168" s="214" t="s">
        <v>80</v>
      </c>
      <c r="G168" s="212"/>
      <c r="H168" s="215">
        <v>1</v>
      </c>
      <c r="I168" s="216"/>
      <c r="J168" s="212"/>
      <c r="K168" s="212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219</v>
      </c>
      <c r="AU168" s="221" t="s">
        <v>80</v>
      </c>
      <c r="AV168" s="14" t="s">
        <v>82</v>
      </c>
      <c r="AW168" s="14" t="s">
        <v>34</v>
      </c>
      <c r="AX168" s="14" t="s">
        <v>73</v>
      </c>
      <c r="AY168" s="221" t="s">
        <v>206</v>
      </c>
    </row>
    <row r="169" spans="1:65" s="15" customFormat="1">
      <c r="B169" s="222"/>
      <c r="C169" s="223"/>
      <c r="D169" s="199" t="s">
        <v>219</v>
      </c>
      <c r="E169" s="224" t="s">
        <v>21</v>
      </c>
      <c r="F169" s="225" t="s">
        <v>236</v>
      </c>
      <c r="G169" s="223"/>
      <c r="H169" s="226">
        <v>1</v>
      </c>
      <c r="I169" s="227"/>
      <c r="J169" s="223"/>
      <c r="K169" s="223"/>
      <c r="L169" s="228"/>
      <c r="M169" s="229"/>
      <c r="N169" s="230"/>
      <c r="O169" s="230"/>
      <c r="P169" s="230"/>
      <c r="Q169" s="230"/>
      <c r="R169" s="230"/>
      <c r="S169" s="230"/>
      <c r="T169" s="231"/>
      <c r="AT169" s="232" t="s">
        <v>219</v>
      </c>
      <c r="AU169" s="232" t="s">
        <v>80</v>
      </c>
      <c r="AV169" s="15" t="s">
        <v>213</v>
      </c>
      <c r="AW169" s="15" t="s">
        <v>34</v>
      </c>
      <c r="AX169" s="15" t="s">
        <v>80</v>
      </c>
      <c r="AY169" s="232" t="s">
        <v>206</v>
      </c>
    </row>
    <row r="170" spans="1:65" s="2" customFormat="1" ht="16.5" customHeight="1">
      <c r="A170" s="37"/>
      <c r="B170" s="38"/>
      <c r="C170" s="181" t="s">
        <v>415</v>
      </c>
      <c r="D170" s="181" t="s">
        <v>208</v>
      </c>
      <c r="E170" s="182" t="s">
        <v>2249</v>
      </c>
      <c r="F170" s="183" t="s">
        <v>2175</v>
      </c>
      <c r="G170" s="184" t="s">
        <v>2086</v>
      </c>
      <c r="H170" s="185">
        <v>1</v>
      </c>
      <c r="I170" s="186"/>
      <c r="J170" s="187">
        <f>ROUND(I170*H170,2)</f>
        <v>0</v>
      </c>
      <c r="K170" s="183" t="s">
        <v>21</v>
      </c>
      <c r="L170" s="42"/>
      <c r="M170" s="188" t="s">
        <v>21</v>
      </c>
      <c r="N170" s="189" t="s">
        <v>44</v>
      </c>
      <c r="O170" s="67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2" t="s">
        <v>866</v>
      </c>
      <c r="AT170" s="192" t="s">
        <v>208</v>
      </c>
      <c r="AU170" s="192" t="s">
        <v>80</v>
      </c>
      <c r="AY170" s="20" t="s">
        <v>206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20" t="s">
        <v>80</v>
      </c>
      <c r="BK170" s="193">
        <f>ROUND(I170*H170,2)</f>
        <v>0</v>
      </c>
      <c r="BL170" s="20" t="s">
        <v>866</v>
      </c>
      <c r="BM170" s="192" t="s">
        <v>760</v>
      </c>
    </row>
    <row r="171" spans="1:65" s="13" customFormat="1">
      <c r="B171" s="201"/>
      <c r="C171" s="202"/>
      <c r="D171" s="199" t="s">
        <v>219</v>
      </c>
      <c r="E171" s="203" t="s">
        <v>21</v>
      </c>
      <c r="F171" s="204" t="s">
        <v>2089</v>
      </c>
      <c r="G171" s="202"/>
      <c r="H171" s="203" t="s">
        <v>21</v>
      </c>
      <c r="I171" s="205"/>
      <c r="J171" s="202"/>
      <c r="K171" s="202"/>
      <c r="L171" s="206"/>
      <c r="M171" s="207"/>
      <c r="N171" s="208"/>
      <c r="O171" s="208"/>
      <c r="P171" s="208"/>
      <c r="Q171" s="208"/>
      <c r="R171" s="208"/>
      <c r="S171" s="208"/>
      <c r="T171" s="209"/>
      <c r="AT171" s="210" t="s">
        <v>219</v>
      </c>
      <c r="AU171" s="210" t="s">
        <v>80</v>
      </c>
      <c r="AV171" s="13" t="s">
        <v>80</v>
      </c>
      <c r="AW171" s="13" t="s">
        <v>34</v>
      </c>
      <c r="AX171" s="13" t="s">
        <v>73</v>
      </c>
      <c r="AY171" s="210" t="s">
        <v>206</v>
      </c>
    </row>
    <row r="172" spans="1:65" s="14" customFormat="1">
      <c r="B172" s="211"/>
      <c r="C172" s="212"/>
      <c r="D172" s="199" t="s">
        <v>219</v>
      </c>
      <c r="E172" s="213" t="s">
        <v>21</v>
      </c>
      <c r="F172" s="214" t="s">
        <v>80</v>
      </c>
      <c r="G172" s="212"/>
      <c r="H172" s="215">
        <v>1</v>
      </c>
      <c r="I172" s="216"/>
      <c r="J172" s="212"/>
      <c r="K172" s="212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219</v>
      </c>
      <c r="AU172" s="221" t="s">
        <v>80</v>
      </c>
      <c r="AV172" s="14" t="s">
        <v>82</v>
      </c>
      <c r="AW172" s="14" t="s">
        <v>34</v>
      </c>
      <c r="AX172" s="14" t="s">
        <v>73</v>
      </c>
      <c r="AY172" s="221" t="s">
        <v>206</v>
      </c>
    </row>
    <row r="173" spans="1:65" s="15" customFormat="1">
      <c r="B173" s="222"/>
      <c r="C173" s="223"/>
      <c r="D173" s="199" t="s">
        <v>219</v>
      </c>
      <c r="E173" s="224" t="s">
        <v>21</v>
      </c>
      <c r="F173" s="225" t="s">
        <v>236</v>
      </c>
      <c r="G173" s="223"/>
      <c r="H173" s="226">
        <v>1</v>
      </c>
      <c r="I173" s="227"/>
      <c r="J173" s="223"/>
      <c r="K173" s="223"/>
      <c r="L173" s="228"/>
      <c r="M173" s="229"/>
      <c r="N173" s="230"/>
      <c r="O173" s="230"/>
      <c r="P173" s="230"/>
      <c r="Q173" s="230"/>
      <c r="R173" s="230"/>
      <c r="S173" s="230"/>
      <c r="T173" s="231"/>
      <c r="AT173" s="232" t="s">
        <v>219</v>
      </c>
      <c r="AU173" s="232" t="s">
        <v>80</v>
      </c>
      <c r="AV173" s="15" t="s">
        <v>213</v>
      </c>
      <c r="AW173" s="15" t="s">
        <v>34</v>
      </c>
      <c r="AX173" s="15" t="s">
        <v>80</v>
      </c>
      <c r="AY173" s="232" t="s">
        <v>206</v>
      </c>
    </row>
    <row r="174" spans="1:65" s="2" customFormat="1" ht="16.5" customHeight="1">
      <c r="A174" s="37"/>
      <c r="B174" s="38"/>
      <c r="C174" s="181" t="s">
        <v>422</v>
      </c>
      <c r="D174" s="181" t="s">
        <v>208</v>
      </c>
      <c r="E174" s="182" t="s">
        <v>2217</v>
      </c>
      <c r="F174" s="183" t="s">
        <v>2177</v>
      </c>
      <c r="G174" s="184" t="s">
        <v>2086</v>
      </c>
      <c r="H174" s="185">
        <v>1</v>
      </c>
      <c r="I174" s="186"/>
      <c r="J174" s="187">
        <f>ROUND(I174*H174,2)</f>
        <v>0</v>
      </c>
      <c r="K174" s="183" t="s">
        <v>21</v>
      </c>
      <c r="L174" s="42"/>
      <c r="M174" s="188" t="s">
        <v>21</v>
      </c>
      <c r="N174" s="189" t="s">
        <v>44</v>
      </c>
      <c r="O174" s="67"/>
      <c r="P174" s="190">
        <f>O174*H174</f>
        <v>0</v>
      </c>
      <c r="Q174" s="190">
        <v>0</v>
      </c>
      <c r="R174" s="190">
        <f>Q174*H174</f>
        <v>0</v>
      </c>
      <c r="S174" s="190">
        <v>0</v>
      </c>
      <c r="T174" s="19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866</v>
      </c>
      <c r="AT174" s="192" t="s">
        <v>208</v>
      </c>
      <c r="AU174" s="192" t="s">
        <v>80</v>
      </c>
      <c r="AY174" s="20" t="s">
        <v>206</v>
      </c>
      <c r="BE174" s="193">
        <f>IF(N174="základní",J174,0)</f>
        <v>0</v>
      </c>
      <c r="BF174" s="193">
        <f>IF(N174="snížená",J174,0)</f>
        <v>0</v>
      </c>
      <c r="BG174" s="193">
        <f>IF(N174="zákl. přenesená",J174,0)</f>
        <v>0</v>
      </c>
      <c r="BH174" s="193">
        <f>IF(N174="sníž. přenesená",J174,0)</f>
        <v>0</v>
      </c>
      <c r="BI174" s="193">
        <f>IF(N174="nulová",J174,0)</f>
        <v>0</v>
      </c>
      <c r="BJ174" s="20" t="s">
        <v>80</v>
      </c>
      <c r="BK174" s="193">
        <f>ROUND(I174*H174,2)</f>
        <v>0</v>
      </c>
      <c r="BL174" s="20" t="s">
        <v>866</v>
      </c>
      <c r="BM174" s="192" t="s">
        <v>773</v>
      </c>
    </row>
    <row r="175" spans="1:65" s="13" customFormat="1">
      <c r="B175" s="201"/>
      <c r="C175" s="202"/>
      <c r="D175" s="199" t="s">
        <v>219</v>
      </c>
      <c r="E175" s="203" t="s">
        <v>21</v>
      </c>
      <c r="F175" s="204" t="s">
        <v>2089</v>
      </c>
      <c r="G175" s="202"/>
      <c r="H175" s="203" t="s">
        <v>21</v>
      </c>
      <c r="I175" s="205"/>
      <c r="J175" s="202"/>
      <c r="K175" s="202"/>
      <c r="L175" s="206"/>
      <c r="M175" s="207"/>
      <c r="N175" s="208"/>
      <c r="O175" s="208"/>
      <c r="P175" s="208"/>
      <c r="Q175" s="208"/>
      <c r="R175" s="208"/>
      <c r="S175" s="208"/>
      <c r="T175" s="209"/>
      <c r="AT175" s="210" t="s">
        <v>219</v>
      </c>
      <c r="AU175" s="210" t="s">
        <v>80</v>
      </c>
      <c r="AV175" s="13" t="s">
        <v>80</v>
      </c>
      <c r="AW175" s="13" t="s">
        <v>34</v>
      </c>
      <c r="AX175" s="13" t="s">
        <v>73</v>
      </c>
      <c r="AY175" s="210" t="s">
        <v>206</v>
      </c>
    </row>
    <row r="176" spans="1:65" s="14" customFormat="1">
      <c r="B176" s="211"/>
      <c r="C176" s="212"/>
      <c r="D176" s="199" t="s">
        <v>219</v>
      </c>
      <c r="E176" s="213" t="s">
        <v>21</v>
      </c>
      <c r="F176" s="214" t="s">
        <v>80</v>
      </c>
      <c r="G176" s="212"/>
      <c r="H176" s="215">
        <v>1</v>
      </c>
      <c r="I176" s="216"/>
      <c r="J176" s="212"/>
      <c r="K176" s="212"/>
      <c r="L176" s="217"/>
      <c r="M176" s="218"/>
      <c r="N176" s="219"/>
      <c r="O176" s="219"/>
      <c r="P176" s="219"/>
      <c r="Q176" s="219"/>
      <c r="R176" s="219"/>
      <c r="S176" s="219"/>
      <c r="T176" s="220"/>
      <c r="AT176" s="221" t="s">
        <v>219</v>
      </c>
      <c r="AU176" s="221" t="s">
        <v>80</v>
      </c>
      <c r="AV176" s="14" t="s">
        <v>82</v>
      </c>
      <c r="AW176" s="14" t="s">
        <v>34</v>
      </c>
      <c r="AX176" s="14" t="s">
        <v>73</v>
      </c>
      <c r="AY176" s="221" t="s">
        <v>206</v>
      </c>
    </row>
    <row r="177" spans="1:51" s="15" customFormat="1">
      <c r="B177" s="222"/>
      <c r="C177" s="223"/>
      <c r="D177" s="199" t="s">
        <v>219</v>
      </c>
      <c r="E177" s="224" t="s">
        <v>21</v>
      </c>
      <c r="F177" s="225" t="s">
        <v>236</v>
      </c>
      <c r="G177" s="223"/>
      <c r="H177" s="226">
        <v>1</v>
      </c>
      <c r="I177" s="227"/>
      <c r="J177" s="223"/>
      <c r="K177" s="223"/>
      <c r="L177" s="228"/>
      <c r="M177" s="258"/>
      <c r="N177" s="259"/>
      <c r="O177" s="259"/>
      <c r="P177" s="259"/>
      <c r="Q177" s="259"/>
      <c r="R177" s="259"/>
      <c r="S177" s="259"/>
      <c r="T177" s="260"/>
      <c r="AT177" s="232" t="s">
        <v>219</v>
      </c>
      <c r="AU177" s="232" t="s">
        <v>80</v>
      </c>
      <c r="AV177" s="15" t="s">
        <v>213</v>
      </c>
      <c r="AW177" s="15" t="s">
        <v>34</v>
      </c>
      <c r="AX177" s="15" t="s">
        <v>80</v>
      </c>
      <c r="AY177" s="232" t="s">
        <v>206</v>
      </c>
    </row>
    <row r="178" spans="1:51" s="2" customFormat="1" ht="6.95" customHeight="1">
      <c r="A178" s="37"/>
      <c r="B178" s="50"/>
      <c r="C178" s="51"/>
      <c r="D178" s="51"/>
      <c r="E178" s="51"/>
      <c r="F178" s="51"/>
      <c r="G178" s="51"/>
      <c r="H178" s="51"/>
      <c r="I178" s="51"/>
      <c r="J178" s="51"/>
      <c r="K178" s="51"/>
      <c r="L178" s="42"/>
      <c r="M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</row>
  </sheetData>
  <sheetProtection algorithmName="SHA-512" hashValue="wyje0mfOcNNN5CuJQlgxhNEvub3oJPmaMDMzYKzo0Q1UZh6HwrYerJrtj0nZAK2sQ4Kh3YL8ZH71/mCne01HqQ==" saltValue="MorsRuj6jeclpUIYuzGErnyVatftIBNb5W82JAze6Qkh0llvqJunUrvKG149xp8T5Yvi2sh77+/ujLbRJnncug==" spinCount="100000" sheet="1" objects="1" scenarios="1" formatColumns="0" formatRows="0" autoFilter="0"/>
  <autoFilter ref="C85:K177" xr:uid="{00000000-0009-0000-0000-00000A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BM13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135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2079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2250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ROUND(J86,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ROUND((SUM(BE86:BE131)),  2)</f>
        <v>0</v>
      </c>
      <c r="G35" s="37"/>
      <c r="H35" s="37"/>
      <c r="I35" s="127">
        <v>0.21</v>
      </c>
      <c r="J35" s="126">
        <f>ROUND(((SUM(BE86:BE131))*I35),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ROUND((SUM(BF86:BF131)),  2)</f>
        <v>0</v>
      </c>
      <c r="G36" s="37"/>
      <c r="H36" s="37"/>
      <c r="I36" s="127">
        <v>0.12</v>
      </c>
      <c r="J36" s="126">
        <f>ROUND(((SUM(BF86:BF131))*I36),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ROUND((SUM(BG86:BG131)),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ROUND((SUM(BH86:BH131)),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ROUND((SUM(BI86:BI131)),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2079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D.2.6.d - Optický kabel z budovy P4 (EPS) do budovy A (EPS)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J86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2251</v>
      </c>
      <c r="E64" s="146"/>
      <c r="F64" s="146"/>
      <c r="G64" s="146"/>
      <c r="H64" s="146"/>
      <c r="I64" s="146"/>
      <c r="J64" s="147">
        <f>J87</f>
        <v>0</v>
      </c>
      <c r="K64" s="144"/>
      <c r="L64" s="148"/>
    </row>
    <row r="65" spans="1:31" s="2" customFormat="1" ht="21.75" customHeight="1">
      <c r="A65" s="37"/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116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 s="2" customFormat="1" ht="6.95" customHeight="1">
      <c r="A66" s="37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16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70" spans="1:31" s="2" customFormat="1" ht="6.95" customHeight="1">
      <c r="A70" s="37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11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24.95" customHeight="1">
      <c r="A71" s="37"/>
      <c r="B71" s="38"/>
      <c r="C71" s="26" t="s">
        <v>191</v>
      </c>
      <c r="D71" s="39"/>
      <c r="E71" s="39"/>
      <c r="F71" s="39"/>
      <c r="G71" s="39"/>
      <c r="H71" s="39"/>
      <c r="I71" s="39"/>
      <c r="J71" s="39"/>
      <c r="K71" s="39"/>
      <c r="L71" s="11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6.95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16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2" customHeight="1">
      <c r="A73" s="37"/>
      <c r="B73" s="38"/>
      <c r="C73" s="32" t="s">
        <v>16</v>
      </c>
      <c r="D73" s="39"/>
      <c r="E73" s="39"/>
      <c r="F73" s="39"/>
      <c r="G73" s="39"/>
      <c r="H73" s="39"/>
      <c r="I73" s="39"/>
      <c r="J73" s="39"/>
      <c r="K73" s="39"/>
      <c r="L73" s="11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26.25" customHeight="1">
      <c r="A74" s="37"/>
      <c r="B74" s="38"/>
      <c r="C74" s="39"/>
      <c r="D74" s="39"/>
      <c r="E74" s="397" t="str">
        <f>E7</f>
        <v>Novostavba Onkologické kliniky P4 - Přeložky, Přípojky, OS, Komunikace, chodníky a přístřešky, Sadové úpravy</v>
      </c>
      <c r="F74" s="398"/>
      <c r="G74" s="398"/>
      <c r="H74" s="398"/>
      <c r="I74" s="39"/>
      <c r="J74" s="39"/>
      <c r="K74" s="39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1" customFormat="1" ht="12" customHeight="1">
      <c r="B75" s="24"/>
      <c r="C75" s="32" t="s">
        <v>174</v>
      </c>
      <c r="D75" s="25"/>
      <c r="E75" s="25"/>
      <c r="F75" s="25"/>
      <c r="G75" s="25"/>
      <c r="H75" s="25"/>
      <c r="I75" s="25"/>
      <c r="J75" s="25"/>
      <c r="K75" s="25"/>
      <c r="L75" s="23"/>
    </row>
    <row r="76" spans="1:31" s="2" customFormat="1" ht="16.5" customHeight="1">
      <c r="A76" s="37"/>
      <c r="B76" s="38"/>
      <c r="C76" s="39"/>
      <c r="D76" s="39"/>
      <c r="E76" s="397" t="s">
        <v>2079</v>
      </c>
      <c r="F76" s="396"/>
      <c r="G76" s="396"/>
      <c r="H76" s="396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2" t="s">
        <v>176</v>
      </c>
      <c r="D77" s="39"/>
      <c r="E77" s="39"/>
      <c r="F77" s="39"/>
      <c r="G77" s="39"/>
      <c r="H77" s="39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6.5" customHeight="1">
      <c r="A78" s="37"/>
      <c r="B78" s="38"/>
      <c r="C78" s="39"/>
      <c r="D78" s="39"/>
      <c r="E78" s="361" t="str">
        <f>E11</f>
        <v>D.2.6.d - Optický kabel z budovy P4 (EPS) do budovy A (EPS)</v>
      </c>
      <c r="F78" s="396"/>
      <c r="G78" s="396"/>
      <c r="H78" s="396"/>
      <c r="I78" s="39"/>
      <c r="J78" s="39"/>
      <c r="K78" s="39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6.95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2" customHeight="1">
      <c r="A80" s="37"/>
      <c r="B80" s="38"/>
      <c r="C80" s="32" t="s">
        <v>22</v>
      </c>
      <c r="D80" s="39"/>
      <c r="E80" s="39"/>
      <c r="F80" s="30" t="str">
        <f>F14</f>
        <v>Olomouc</v>
      </c>
      <c r="G80" s="39"/>
      <c r="H80" s="39"/>
      <c r="I80" s="32" t="s">
        <v>24</v>
      </c>
      <c r="J80" s="62" t="str">
        <f>IF(J14="","",J14)</f>
        <v>16. 2. 2024</v>
      </c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6.9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25.7" customHeight="1">
      <c r="A82" s="37"/>
      <c r="B82" s="38"/>
      <c r="C82" s="32" t="s">
        <v>26</v>
      </c>
      <c r="D82" s="39"/>
      <c r="E82" s="39"/>
      <c r="F82" s="30" t="str">
        <f>E17</f>
        <v>Fakultní nemocnice Olomouc</v>
      </c>
      <c r="G82" s="39"/>
      <c r="H82" s="39"/>
      <c r="I82" s="32" t="s">
        <v>32</v>
      </c>
      <c r="J82" s="35" t="str">
        <f>E23</f>
        <v>Adam Rujbr Architects</v>
      </c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5.2" customHeight="1">
      <c r="A83" s="37"/>
      <c r="B83" s="38"/>
      <c r="C83" s="32" t="s">
        <v>30</v>
      </c>
      <c r="D83" s="39"/>
      <c r="E83" s="39"/>
      <c r="F83" s="30" t="str">
        <f>IF(E20="","",E20)</f>
        <v>Vyplň údaj</v>
      </c>
      <c r="G83" s="39"/>
      <c r="H83" s="39"/>
      <c r="I83" s="32" t="s">
        <v>35</v>
      </c>
      <c r="J83" s="35" t="str">
        <f>E26</f>
        <v xml:space="preserve"> </v>
      </c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0.3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11" customFormat="1" ht="29.25" customHeight="1">
      <c r="A85" s="154"/>
      <c r="B85" s="155"/>
      <c r="C85" s="156" t="s">
        <v>192</v>
      </c>
      <c r="D85" s="157" t="s">
        <v>58</v>
      </c>
      <c r="E85" s="157" t="s">
        <v>54</v>
      </c>
      <c r="F85" s="157" t="s">
        <v>55</v>
      </c>
      <c r="G85" s="157" t="s">
        <v>193</v>
      </c>
      <c r="H85" s="157" t="s">
        <v>194</v>
      </c>
      <c r="I85" s="157" t="s">
        <v>195</v>
      </c>
      <c r="J85" s="157" t="s">
        <v>180</v>
      </c>
      <c r="K85" s="158" t="s">
        <v>196</v>
      </c>
      <c r="L85" s="159"/>
      <c r="M85" s="71" t="s">
        <v>21</v>
      </c>
      <c r="N85" s="72" t="s">
        <v>43</v>
      </c>
      <c r="O85" s="72" t="s">
        <v>197</v>
      </c>
      <c r="P85" s="72" t="s">
        <v>198</v>
      </c>
      <c r="Q85" s="72" t="s">
        <v>199</v>
      </c>
      <c r="R85" s="72" t="s">
        <v>200</v>
      </c>
      <c r="S85" s="72" t="s">
        <v>201</v>
      </c>
      <c r="T85" s="73" t="s">
        <v>202</v>
      </c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</row>
    <row r="86" spans="1:65" s="2" customFormat="1" ht="22.9" customHeight="1">
      <c r="A86" s="37"/>
      <c r="B86" s="38"/>
      <c r="C86" s="78" t="s">
        <v>203</v>
      </c>
      <c r="D86" s="39"/>
      <c r="E86" s="39"/>
      <c r="F86" s="39"/>
      <c r="G86" s="39"/>
      <c r="H86" s="39"/>
      <c r="I86" s="39"/>
      <c r="J86" s="160">
        <f>BK86</f>
        <v>0</v>
      </c>
      <c r="K86" s="39"/>
      <c r="L86" s="42"/>
      <c r="M86" s="74"/>
      <c r="N86" s="161"/>
      <c r="O86" s="75"/>
      <c r="P86" s="162">
        <f>P87</f>
        <v>0</v>
      </c>
      <c r="Q86" s="75"/>
      <c r="R86" s="162">
        <f>R87</f>
        <v>0</v>
      </c>
      <c r="S86" s="75"/>
      <c r="T86" s="163">
        <f>T87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20" t="s">
        <v>72</v>
      </c>
      <c r="AU86" s="20" t="s">
        <v>181</v>
      </c>
      <c r="BK86" s="164">
        <f>BK87</f>
        <v>0</v>
      </c>
    </row>
    <row r="87" spans="1:65" s="12" customFormat="1" ht="25.9" customHeight="1">
      <c r="B87" s="165"/>
      <c r="C87" s="166"/>
      <c r="D87" s="167" t="s">
        <v>72</v>
      </c>
      <c r="E87" s="168" t="s">
        <v>2252</v>
      </c>
      <c r="F87" s="168" t="s">
        <v>2253</v>
      </c>
      <c r="G87" s="166"/>
      <c r="H87" s="166"/>
      <c r="I87" s="169"/>
      <c r="J87" s="170">
        <f>BK87</f>
        <v>0</v>
      </c>
      <c r="K87" s="166"/>
      <c r="L87" s="171"/>
      <c r="M87" s="172"/>
      <c r="N87" s="173"/>
      <c r="O87" s="173"/>
      <c r="P87" s="174">
        <f>SUM(P88:P131)</f>
        <v>0</v>
      </c>
      <c r="Q87" s="173"/>
      <c r="R87" s="174">
        <f>SUM(R88:R131)</f>
        <v>0</v>
      </c>
      <c r="S87" s="173"/>
      <c r="T87" s="175">
        <f>SUM(T88:T131)</f>
        <v>0</v>
      </c>
      <c r="AR87" s="176" t="s">
        <v>80</v>
      </c>
      <c r="AT87" s="177" t="s">
        <v>72</v>
      </c>
      <c r="AU87" s="177" t="s">
        <v>73</v>
      </c>
      <c r="AY87" s="176" t="s">
        <v>206</v>
      </c>
      <c r="BK87" s="178">
        <f>SUM(BK88:BK131)</f>
        <v>0</v>
      </c>
    </row>
    <row r="88" spans="1:65" s="2" customFormat="1" ht="16.5" customHeight="1">
      <c r="A88" s="37"/>
      <c r="B88" s="38"/>
      <c r="C88" s="181" t="s">
        <v>80</v>
      </c>
      <c r="D88" s="181" t="s">
        <v>208</v>
      </c>
      <c r="E88" s="182" t="s">
        <v>2182</v>
      </c>
      <c r="F88" s="183" t="s">
        <v>2183</v>
      </c>
      <c r="G88" s="184" t="s">
        <v>840</v>
      </c>
      <c r="H88" s="185">
        <v>2</v>
      </c>
      <c r="I88" s="186"/>
      <c r="J88" s="187">
        <f>ROUND(I88*H88,2)</f>
        <v>0</v>
      </c>
      <c r="K88" s="183" t="s">
        <v>21</v>
      </c>
      <c r="L88" s="42"/>
      <c r="M88" s="188" t="s">
        <v>21</v>
      </c>
      <c r="N88" s="189" t="s">
        <v>44</v>
      </c>
      <c r="O88" s="67"/>
      <c r="P88" s="190">
        <f>O88*H88</f>
        <v>0</v>
      </c>
      <c r="Q88" s="190">
        <v>0</v>
      </c>
      <c r="R88" s="190">
        <f>Q88*H88</f>
        <v>0</v>
      </c>
      <c r="S88" s="190">
        <v>0</v>
      </c>
      <c r="T88" s="191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92" t="s">
        <v>866</v>
      </c>
      <c r="AT88" s="192" t="s">
        <v>208</v>
      </c>
      <c r="AU88" s="192" t="s">
        <v>80</v>
      </c>
      <c r="AY88" s="20" t="s">
        <v>206</v>
      </c>
      <c r="BE88" s="193">
        <f>IF(N88="základní",J88,0)</f>
        <v>0</v>
      </c>
      <c r="BF88" s="193">
        <f>IF(N88="snížená",J88,0)</f>
        <v>0</v>
      </c>
      <c r="BG88" s="193">
        <f>IF(N88="zákl. přenesená",J88,0)</f>
        <v>0</v>
      </c>
      <c r="BH88" s="193">
        <f>IF(N88="sníž. přenesená",J88,0)</f>
        <v>0</v>
      </c>
      <c r="BI88" s="193">
        <f>IF(N88="nulová",J88,0)</f>
        <v>0</v>
      </c>
      <c r="BJ88" s="20" t="s">
        <v>80</v>
      </c>
      <c r="BK88" s="193">
        <f>ROUND(I88*H88,2)</f>
        <v>0</v>
      </c>
      <c r="BL88" s="20" t="s">
        <v>866</v>
      </c>
      <c r="BM88" s="192" t="s">
        <v>82</v>
      </c>
    </row>
    <row r="89" spans="1:65" s="2" customFormat="1" ht="16.5" customHeight="1">
      <c r="A89" s="37"/>
      <c r="B89" s="38"/>
      <c r="C89" s="244" t="s">
        <v>82</v>
      </c>
      <c r="D89" s="244" t="s">
        <v>437</v>
      </c>
      <c r="E89" s="245" t="s">
        <v>2184</v>
      </c>
      <c r="F89" s="246" t="s">
        <v>2185</v>
      </c>
      <c r="G89" s="247" t="s">
        <v>840</v>
      </c>
      <c r="H89" s="248">
        <v>2</v>
      </c>
      <c r="I89" s="249"/>
      <c r="J89" s="250">
        <f>ROUND(I89*H89,2)</f>
        <v>0</v>
      </c>
      <c r="K89" s="246" t="s">
        <v>21</v>
      </c>
      <c r="L89" s="251"/>
      <c r="M89" s="252" t="s">
        <v>21</v>
      </c>
      <c r="N89" s="253" t="s">
        <v>44</v>
      </c>
      <c r="O89" s="67"/>
      <c r="P89" s="190">
        <f>O89*H89</f>
        <v>0</v>
      </c>
      <c r="Q89" s="190">
        <v>0</v>
      </c>
      <c r="R89" s="190">
        <f>Q89*H89</f>
        <v>0</v>
      </c>
      <c r="S89" s="190">
        <v>0</v>
      </c>
      <c r="T89" s="191">
        <f>S89*H89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192" t="s">
        <v>1657</v>
      </c>
      <c r="AT89" s="192" t="s">
        <v>437</v>
      </c>
      <c r="AU89" s="192" t="s">
        <v>80</v>
      </c>
      <c r="AY89" s="20" t="s">
        <v>206</v>
      </c>
      <c r="BE89" s="193">
        <f>IF(N89="základní",J89,0)</f>
        <v>0</v>
      </c>
      <c r="BF89" s="193">
        <f>IF(N89="snížená",J89,0)</f>
        <v>0</v>
      </c>
      <c r="BG89" s="193">
        <f>IF(N89="zákl. přenesená",J89,0)</f>
        <v>0</v>
      </c>
      <c r="BH89" s="193">
        <f>IF(N89="sníž. přenesená",J89,0)</f>
        <v>0</v>
      </c>
      <c r="BI89" s="193">
        <f>IF(N89="nulová",J89,0)</f>
        <v>0</v>
      </c>
      <c r="BJ89" s="20" t="s">
        <v>80</v>
      </c>
      <c r="BK89" s="193">
        <f>ROUND(I89*H89,2)</f>
        <v>0</v>
      </c>
      <c r="BL89" s="20" t="s">
        <v>866</v>
      </c>
      <c r="BM89" s="192" t="s">
        <v>213</v>
      </c>
    </row>
    <row r="90" spans="1:65" s="2" customFormat="1" ht="39">
      <c r="A90" s="37"/>
      <c r="B90" s="38"/>
      <c r="C90" s="39"/>
      <c r="D90" s="199" t="s">
        <v>217</v>
      </c>
      <c r="E90" s="39"/>
      <c r="F90" s="200" t="s">
        <v>2186</v>
      </c>
      <c r="G90" s="39"/>
      <c r="H90" s="39"/>
      <c r="I90" s="196"/>
      <c r="J90" s="39"/>
      <c r="K90" s="39"/>
      <c r="L90" s="42"/>
      <c r="M90" s="197"/>
      <c r="N90" s="198"/>
      <c r="O90" s="67"/>
      <c r="P90" s="67"/>
      <c r="Q90" s="67"/>
      <c r="R90" s="67"/>
      <c r="S90" s="67"/>
      <c r="T90" s="68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T90" s="20" t="s">
        <v>217</v>
      </c>
      <c r="AU90" s="20" t="s">
        <v>80</v>
      </c>
    </row>
    <row r="91" spans="1:65" s="13" customFormat="1">
      <c r="B91" s="201"/>
      <c r="C91" s="202"/>
      <c r="D91" s="199" t="s">
        <v>219</v>
      </c>
      <c r="E91" s="203" t="s">
        <v>21</v>
      </c>
      <c r="F91" s="204" t="s">
        <v>2089</v>
      </c>
      <c r="G91" s="202"/>
      <c r="H91" s="203" t="s">
        <v>21</v>
      </c>
      <c r="I91" s="205"/>
      <c r="J91" s="202"/>
      <c r="K91" s="202"/>
      <c r="L91" s="206"/>
      <c r="M91" s="207"/>
      <c r="N91" s="208"/>
      <c r="O91" s="208"/>
      <c r="P91" s="208"/>
      <c r="Q91" s="208"/>
      <c r="R91" s="208"/>
      <c r="S91" s="208"/>
      <c r="T91" s="209"/>
      <c r="AT91" s="210" t="s">
        <v>219</v>
      </c>
      <c r="AU91" s="210" t="s">
        <v>80</v>
      </c>
      <c r="AV91" s="13" t="s">
        <v>80</v>
      </c>
      <c r="AW91" s="13" t="s">
        <v>34</v>
      </c>
      <c r="AX91" s="13" t="s">
        <v>73</v>
      </c>
      <c r="AY91" s="210" t="s">
        <v>206</v>
      </c>
    </row>
    <row r="92" spans="1:65" s="14" customFormat="1">
      <c r="B92" s="211"/>
      <c r="C92" s="212"/>
      <c r="D92" s="199" t="s">
        <v>219</v>
      </c>
      <c r="E92" s="213" t="s">
        <v>21</v>
      </c>
      <c r="F92" s="214" t="s">
        <v>82</v>
      </c>
      <c r="G92" s="212"/>
      <c r="H92" s="215">
        <v>2</v>
      </c>
      <c r="I92" s="216"/>
      <c r="J92" s="212"/>
      <c r="K92" s="212"/>
      <c r="L92" s="217"/>
      <c r="M92" s="218"/>
      <c r="N92" s="219"/>
      <c r="O92" s="219"/>
      <c r="P92" s="219"/>
      <c r="Q92" s="219"/>
      <c r="R92" s="219"/>
      <c r="S92" s="219"/>
      <c r="T92" s="220"/>
      <c r="AT92" s="221" t="s">
        <v>219</v>
      </c>
      <c r="AU92" s="221" t="s">
        <v>80</v>
      </c>
      <c r="AV92" s="14" t="s">
        <v>82</v>
      </c>
      <c r="AW92" s="14" t="s">
        <v>34</v>
      </c>
      <c r="AX92" s="14" t="s">
        <v>73</v>
      </c>
      <c r="AY92" s="221" t="s">
        <v>206</v>
      </c>
    </row>
    <row r="93" spans="1:65" s="15" customFormat="1">
      <c r="B93" s="222"/>
      <c r="C93" s="223"/>
      <c r="D93" s="199" t="s">
        <v>219</v>
      </c>
      <c r="E93" s="224" t="s">
        <v>21</v>
      </c>
      <c r="F93" s="225" t="s">
        <v>236</v>
      </c>
      <c r="G93" s="223"/>
      <c r="H93" s="226">
        <v>2</v>
      </c>
      <c r="I93" s="227"/>
      <c r="J93" s="223"/>
      <c r="K93" s="223"/>
      <c r="L93" s="228"/>
      <c r="M93" s="229"/>
      <c r="N93" s="230"/>
      <c r="O93" s="230"/>
      <c r="P93" s="230"/>
      <c r="Q93" s="230"/>
      <c r="R93" s="230"/>
      <c r="S93" s="230"/>
      <c r="T93" s="231"/>
      <c r="AT93" s="232" t="s">
        <v>219</v>
      </c>
      <c r="AU93" s="232" t="s">
        <v>80</v>
      </c>
      <c r="AV93" s="15" t="s">
        <v>213</v>
      </c>
      <c r="AW93" s="15" t="s">
        <v>34</v>
      </c>
      <c r="AX93" s="15" t="s">
        <v>80</v>
      </c>
      <c r="AY93" s="232" t="s">
        <v>206</v>
      </c>
    </row>
    <row r="94" spans="1:65" s="2" customFormat="1" ht="21.75" customHeight="1">
      <c r="A94" s="37"/>
      <c r="B94" s="38"/>
      <c r="C94" s="181" t="s">
        <v>244</v>
      </c>
      <c r="D94" s="181" t="s">
        <v>208</v>
      </c>
      <c r="E94" s="182" t="s">
        <v>2254</v>
      </c>
      <c r="F94" s="183" t="s">
        <v>2255</v>
      </c>
      <c r="G94" s="184" t="s">
        <v>375</v>
      </c>
      <c r="H94" s="185">
        <v>1060</v>
      </c>
      <c r="I94" s="186"/>
      <c r="J94" s="187">
        <f>ROUND(I94*H94,2)</f>
        <v>0</v>
      </c>
      <c r="K94" s="183" t="s">
        <v>21</v>
      </c>
      <c r="L94" s="42"/>
      <c r="M94" s="188" t="s">
        <v>21</v>
      </c>
      <c r="N94" s="189" t="s">
        <v>44</v>
      </c>
      <c r="O94" s="67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92" t="s">
        <v>866</v>
      </c>
      <c r="AT94" s="192" t="s">
        <v>208</v>
      </c>
      <c r="AU94" s="192" t="s">
        <v>80</v>
      </c>
      <c r="AY94" s="20" t="s">
        <v>206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0" t="s">
        <v>80</v>
      </c>
      <c r="BK94" s="193">
        <f>ROUND(I94*H94,2)</f>
        <v>0</v>
      </c>
      <c r="BL94" s="20" t="s">
        <v>866</v>
      </c>
      <c r="BM94" s="192" t="s">
        <v>268</v>
      </c>
    </row>
    <row r="95" spans="1:65" s="2" customFormat="1" ht="21.75" customHeight="1">
      <c r="A95" s="37"/>
      <c r="B95" s="38"/>
      <c r="C95" s="244" t="s">
        <v>213</v>
      </c>
      <c r="D95" s="244" t="s">
        <v>437</v>
      </c>
      <c r="E95" s="245" t="s">
        <v>2256</v>
      </c>
      <c r="F95" s="246" t="s">
        <v>2257</v>
      </c>
      <c r="G95" s="247" t="s">
        <v>375</v>
      </c>
      <c r="H95" s="248">
        <v>1060</v>
      </c>
      <c r="I95" s="249"/>
      <c r="J95" s="250">
        <f>ROUND(I95*H95,2)</f>
        <v>0</v>
      </c>
      <c r="K95" s="246" t="s">
        <v>21</v>
      </c>
      <c r="L95" s="251"/>
      <c r="M95" s="252" t="s">
        <v>21</v>
      </c>
      <c r="N95" s="253" t="s">
        <v>44</v>
      </c>
      <c r="O95" s="67"/>
      <c r="P95" s="190">
        <f>O95*H95</f>
        <v>0</v>
      </c>
      <c r="Q95" s="190">
        <v>0</v>
      </c>
      <c r="R95" s="190">
        <f>Q95*H95</f>
        <v>0</v>
      </c>
      <c r="S95" s="190">
        <v>0</v>
      </c>
      <c r="T95" s="191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192" t="s">
        <v>1657</v>
      </c>
      <c r="AT95" s="192" t="s">
        <v>437</v>
      </c>
      <c r="AU95" s="192" t="s">
        <v>80</v>
      </c>
      <c r="AY95" s="20" t="s">
        <v>206</v>
      </c>
      <c r="BE95" s="193">
        <f>IF(N95="základní",J95,0)</f>
        <v>0</v>
      </c>
      <c r="BF95" s="193">
        <f>IF(N95="snížená",J95,0)</f>
        <v>0</v>
      </c>
      <c r="BG95" s="193">
        <f>IF(N95="zákl. přenesená",J95,0)</f>
        <v>0</v>
      </c>
      <c r="BH95" s="193">
        <f>IF(N95="sníž. přenesená",J95,0)</f>
        <v>0</v>
      </c>
      <c r="BI95" s="193">
        <f>IF(N95="nulová",J95,0)</f>
        <v>0</v>
      </c>
      <c r="BJ95" s="20" t="s">
        <v>80</v>
      </c>
      <c r="BK95" s="193">
        <f>ROUND(I95*H95,2)</f>
        <v>0</v>
      </c>
      <c r="BL95" s="20" t="s">
        <v>866</v>
      </c>
      <c r="BM95" s="192" t="s">
        <v>289</v>
      </c>
    </row>
    <row r="96" spans="1:65" s="2" customFormat="1" ht="16.5" customHeight="1">
      <c r="A96" s="37"/>
      <c r="B96" s="38"/>
      <c r="C96" s="181" t="s">
        <v>257</v>
      </c>
      <c r="D96" s="181" t="s">
        <v>208</v>
      </c>
      <c r="E96" s="182" t="s">
        <v>2258</v>
      </c>
      <c r="F96" s="183" t="s">
        <v>2259</v>
      </c>
      <c r="G96" s="184" t="s">
        <v>840</v>
      </c>
      <c r="H96" s="185">
        <v>420</v>
      </c>
      <c r="I96" s="186"/>
      <c r="J96" s="187">
        <f>ROUND(I96*H96,2)</f>
        <v>0</v>
      </c>
      <c r="K96" s="183" t="s">
        <v>21</v>
      </c>
      <c r="L96" s="42"/>
      <c r="M96" s="188" t="s">
        <v>21</v>
      </c>
      <c r="N96" s="189" t="s">
        <v>44</v>
      </c>
      <c r="O96" s="67"/>
      <c r="P96" s="190">
        <f>O96*H96</f>
        <v>0</v>
      </c>
      <c r="Q96" s="190">
        <v>0</v>
      </c>
      <c r="R96" s="190">
        <f>Q96*H96</f>
        <v>0</v>
      </c>
      <c r="S96" s="190">
        <v>0</v>
      </c>
      <c r="T96" s="191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192" t="s">
        <v>866</v>
      </c>
      <c r="AT96" s="192" t="s">
        <v>208</v>
      </c>
      <c r="AU96" s="192" t="s">
        <v>80</v>
      </c>
      <c r="AY96" s="20" t="s">
        <v>206</v>
      </c>
      <c r="BE96" s="193">
        <f>IF(N96="základní",J96,0)</f>
        <v>0</v>
      </c>
      <c r="BF96" s="193">
        <f>IF(N96="snížená",J96,0)</f>
        <v>0</v>
      </c>
      <c r="BG96" s="193">
        <f>IF(N96="zákl. přenesená",J96,0)</f>
        <v>0</v>
      </c>
      <c r="BH96" s="193">
        <f>IF(N96="sníž. přenesená",J96,0)</f>
        <v>0</v>
      </c>
      <c r="BI96" s="193">
        <f>IF(N96="nulová",J96,0)</f>
        <v>0</v>
      </c>
      <c r="BJ96" s="20" t="s">
        <v>80</v>
      </c>
      <c r="BK96" s="193">
        <f>ROUND(I96*H96,2)</f>
        <v>0</v>
      </c>
      <c r="BL96" s="20" t="s">
        <v>866</v>
      </c>
      <c r="BM96" s="192" t="s">
        <v>304</v>
      </c>
    </row>
    <row r="97" spans="1:65" s="2" customFormat="1" ht="16.5" customHeight="1">
      <c r="A97" s="37"/>
      <c r="B97" s="38"/>
      <c r="C97" s="244" t="s">
        <v>268</v>
      </c>
      <c r="D97" s="244" t="s">
        <v>437</v>
      </c>
      <c r="E97" s="245" t="s">
        <v>2260</v>
      </c>
      <c r="F97" s="246" t="s">
        <v>2261</v>
      </c>
      <c r="G97" s="247" t="s">
        <v>840</v>
      </c>
      <c r="H97" s="248">
        <v>420</v>
      </c>
      <c r="I97" s="249"/>
      <c r="J97" s="250">
        <f>ROUND(I97*H97,2)</f>
        <v>0</v>
      </c>
      <c r="K97" s="246" t="s">
        <v>21</v>
      </c>
      <c r="L97" s="251"/>
      <c r="M97" s="252" t="s">
        <v>21</v>
      </c>
      <c r="N97" s="253" t="s">
        <v>44</v>
      </c>
      <c r="O97" s="67"/>
      <c r="P97" s="190">
        <f>O97*H97</f>
        <v>0</v>
      </c>
      <c r="Q97" s="190">
        <v>0</v>
      </c>
      <c r="R97" s="190">
        <f>Q97*H97</f>
        <v>0</v>
      </c>
      <c r="S97" s="190">
        <v>0</v>
      </c>
      <c r="T97" s="191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192" t="s">
        <v>1657</v>
      </c>
      <c r="AT97" s="192" t="s">
        <v>437</v>
      </c>
      <c r="AU97" s="192" t="s">
        <v>80</v>
      </c>
      <c r="AY97" s="20" t="s">
        <v>206</v>
      </c>
      <c r="BE97" s="193">
        <f>IF(N97="základní",J97,0)</f>
        <v>0</v>
      </c>
      <c r="BF97" s="193">
        <f>IF(N97="snížená",J97,0)</f>
        <v>0</v>
      </c>
      <c r="BG97" s="193">
        <f>IF(N97="zákl. přenesená",J97,0)</f>
        <v>0</v>
      </c>
      <c r="BH97" s="193">
        <f>IF(N97="sníž. přenesená",J97,0)</f>
        <v>0</v>
      </c>
      <c r="BI97" s="193">
        <f>IF(N97="nulová",J97,0)</f>
        <v>0</v>
      </c>
      <c r="BJ97" s="20" t="s">
        <v>80</v>
      </c>
      <c r="BK97" s="193">
        <f>ROUND(I97*H97,2)</f>
        <v>0</v>
      </c>
      <c r="BL97" s="20" t="s">
        <v>866</v>
      </c>
      <c r="BM97" s="192" t="s">
        <v>8</v>
      </c>
    </row>
    <row r="98" spans="1:65" s="13" customFormat="1">
      <c r="B98" s="201"/>
      <c r="C98" s="202"/>
      <c r="D98" s="199" t="s">
        <v>219</v>
      </c>
      <c r="E98" s="203" t="s">
        <v>21</v>
      </c>
      <c r="F98" s="204" t="s">
        <v>2089</v>
      </c>
      <c r="G98" s="202"/>
      <c r="H98" s="203" t="s">
        <v>21</v>
      </c>
      <c r="I98" s="205"/>
      <c r="J98" s="202"/>
      <c r="K98" s="202"/>
      <c r="L98" s="206"/>
      <c r="M98" s="207"/>
      <c r="N98" s="208"/>
      <c r="O98" s="208"/>
      <c r="P98" s="208"/>
      <c r="Q98" s="208"/>
      <c r="R98" s="208"/>
      <c r="S98" s="208"/>
      <c r="T98" s="209"/>
      <c r="AT98" s="210" t="s">
        <v>219</v>
      </c>
      <c r="AU98" s="210" t="s">
        <v>80</v>
      </c>
      <c r="AV98" s="13" t="s">
        <v>80</v>
      </c>
      <c r="AW98" s="13" t="s">
        <v>34</v>
      </c>
      <c r="AX98" s="13" t="s">
        <v>73</v>
      </c>
      <c r="AY98" s="210" t="s">
        <v>206</v>
      </c>
    </row>
    <row r="99" spans="1:65" s="14" customFormat="1">
      <c r="B99" s="211"/>
      <c r="C99" s="212"/>
      <c r="D99" s="199" t="s">
        <v>219</v>
      </c>
      <c r="E99" s="213" t="s">
        <v>21</v>
      </c>
      <c r="F99" s="214" t="s">
        <v>2262</v>
      </c>
      <c r="G99" s="212"/>
      <c r="H99" s="215">
        <v>420</v>
      </c>
      <c r="I99" s="216"/>
      <c r="J99" s="212"/>
      <c r="K99" s="212"/>
      <c r="L99" s="217"/>
      <c r="M99" s="218"/>
      <c r="N99" s="219"/>
      <c r="O99" s="219"/>
      <c r="P99" s="219"/>
      <c r="Q99" s="219"/>
      <c r="R99" s="219"/>
      <c r="S99" s="219"/>
      <c r="T99" s="220"/>
      <c r="AT99" s="221" t="s">
        <v>219</v>
      </c>
      <c r="AU99" s="221" t="s">
        <v>80</v>
      </c>
      <c r="AV99" s="14" t="s">
        <v>82</v>
      </c>
      <c r="AW99" s="14" t="s">
        <v>34</v>
      </c>
      <c r="AX99" s="14" t="s">
        <v>73</v>
      </c>
      <c r="AY99" s="221" t="s">
        <v>206</v>
      </c>
    </row>
    <row r="100" spans="1:65" s="15" customFormat="1">
      <c r="B100" s="222"/>
      <c r="C100" s="223"/>
      <c r="D100" s="199" t="s">
        <v>219</v>
      </c>
      <c r="E100" s="224" t="s">
        <v>21</v>
      </c>
      <c r="F100" s="225" t="s">
        <v>236</v>
      </c>
      <c r="G100" s="223"/>
      <c r="H100" s="226">
        <v>420</v>
      </c>
      <c r="I100" s="227"/>
      <c r="J100" s="223"/>
      <c r="K100" s="223"/>
      <c r="L100" s="228"/>
      <c r="M100" s="229"/>
      <c r="N100" s="230"/>
      <c r="O100" s="230"/>
      <c r="P100" s="230"/>
      <c r="Q100" s="230"/>
      <c r="R100" s="230"/>
      <c r="S100" s="230"/>
      <c r="T100" s="231"/>
      <c r="AT100" s="232" t="s">
        <v>219</v>
      </c>
      <c r="AU100" s="232" t="s">
        <v>80</v>
      </c>
      <c r="AV100" s="15" t="s">
        <v>213</v>
      </c>
      <c r="AW100" s="15" t="s">
        <v>34</v>
      </c>
      <c r="AX100" s="15" t="s">
        <v>80</v>
      </c>
      <c r="AY100" s="232" t="s">
        <v>206</v>
      </c>
    </row>
    <row r="101" spans="1:65" s="2" customFormat="1" ht="16.5" customHeight="1">
      <c r="A101" s="37"/>
      <c r="B101" s="38"/>
      <c r="C101" s="181" t="s">
        <v>275</v>
      </c>
      <c r="D101" s="181" t="s">
        <v>208</v>
      </c>
      <c r="E101" s="182" t="s">
        <v>2191</v>
      </c>
      <c r="F101" s="183" t="s">
        <v>2192</v>
      </c>
      <c r="G101" s="184" t="s">
        <v>375</v>
      </c>
      <c r="H101" s="185">
        <v>320</v>
      </c>
      <c r="I101" s="186"/>
      <c r="J101" s="187">
        <f>ROUND(I101*H101,2)</f>
        <v>0</v>
      </c>
      <c r="K101" s="183" t="s">
        <v>21</v>
      </c>
      <c r="L101" s="42"/>
      <c r="M101" s="188" t="s">
        <v>21</v>
      </c>
      <c r="N101" s="189" t="s">
        <v>44</v>
      </c>
      <c r="O101" s="67"/>
      <c r="P101" s="190">
        <f>O101*H101</f>
        <v>0</v>
      </c>
      <c r="Q101" s="190">
        <v>0</v>
      </c>
      <c r="R101" s="190">
        <f>Q101*H101</f>
        <v>0</v>
      </c>
      <c r="S101" s="190">
        <v>0</v>
      </c>
      <c r="T101" s="191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192" t="s">
        <v>866</v>
      </c>
      <c r="AT101" s="192" t="s">
        <v>208</v>
      </c>
      <c r="AU101" s="192" t="s">
        <v>80</v>
      </c>
      <c r="AY101" s="20" t="s">
        <v>206</v>
      </c>
      <c r="BE101" s="193">
        <f>IF(N101="základní",J101,0)</f>
        <v>0</v>
      </c>
      <c r="BF101" s="193">
        <f>IF(N101="snížená",J101,0)</f>
        <v>0</v>
      </c>
      <c r="BG101" s="193">
        <f>IF(N101="zákl. přenesená",J101,0)</f>
        <v>0</v>
      </c>
      <c r="BH101" s="193">
        <f>IF(N101="sníž. přenesená",J101,0)</f>
        <v>0</v>
      </c>
      <c r="BI101" s="193">
        <f>IF(N101="nulová",J101,0)</f>
        <v>0</v>
      </c>
      <c r="BJ101" s="20" t="s">
        <v>80</v>
      </c>
      <c r="BK101" s="193">
        <f>ROUND(I101*H101,2)</f>
        <v>0</v>
      </c>
      <c r="BL101" s="20" t="s">
        <v>866</v>
      </c>
      <c r="BM101" s="192" t="s">
        <v>332</v>
      </c>
    </row>
    <row r="102" spans="1:65" s="2" customFormat="1" ht="16.5" customHeight="1">
      <c r="A102" s="37"/>
      <c r="B102" s="38"/>
      <c r="C102" s="244" t="s">
        <v>289</v>
      </c>
      <c r="D102" s="244" t="s">
        <v>437</v>
      </c>
      <c r="E102" s="245" t="s">
        <v>2193</v>
      </c>
      <c r="F102" s="246" t="s">
        <v>2194</v>
      </c>
      <c r="G102" s="247" t="s">
        <v>375</v>
      </c>
      <c r="H102" s="248">
        <v>320</v>
      </c>
      <c r="I102" s="249"/>
      <c r="J102" s="250">
        <f>ROUND(I102*H102,2)</f>
        <v>0</v>
      </c>
      <c r="K102" s="246" t="s">
        <v>21</v>
      </c>
      <c r="L102" s="251"/>
      <c r="M102" s="252" t="s">
        <v>21</v>
      </c>
      <c r="N102" s="253" t="s">
        <v>44</v>
      </c>
      <c r="O102" s="67"/>
      <c r="P102" s="190">
        <f>O102*H102</f>
        <v>0</v>
      </c>
      <c r="Q102" s="190">
        <v>0</v>
      </c>
      <c r="R102" s="190">
        <f>Q102*H102</f>
        <v>0</v>
      </c>
      <c r="S102" s="190">
        <v>0</v>
      </c>
      <c r="T102" s="191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92" t="s">
        <v>1657</v>
      </c>
      <c r="AT102" s="192" t="s">
        <v>437</v>
      </c>
      <c r="AU102" s="192" t="s">
        <v>80</v>
      </c>
      <c r="AY102" s="20" t="s">
        <v>206</v>
      </c>
      <c r="BE102" s="193">
        <f>IF(N102="základní",J102,0)</f>
        <v>0</v>
      </c>
      <c r="BF102" s="193">
        <f>IF(N102="snížená",J102,0)</f>
        <v>0</v>
      </c>
      <c r="BG102" s="193">
        <f>IF(N102="zákl. přenesená",J102,0)</f>
        <v>0</v>
      </c>
      <c r="BH102" s="193">
        <f>IF(N102="sníž. přenesená",J102,0)</f>
        <v>0</v>
      </c>
      <c r="BI102" s="193">
        <f>IF(N102="nulová",J102,0)</f>
        <v>0</v>
      </c>
      <c r="BJ102" s="20" t="s">
        <v>80</v>
      </c>
      <c r="BK102" s="193">
        <f>ROUND(I102*H102,2)</f>
        <v>0</v>
      </c>
      <c r="BL102" s="20" t="s">
        <v>866</v>
      </c>
      <c r="BM102" s="192" t="s">
        <v>350</v>
      </c>
    </row>
    <row r="103" spans="1:65" s="13" customFormat="1">
      <c r="B103" s="201"/>
      <c r="C103" s="202"/>
      <c r="D103" s="199" t="s">
        <v>219</v>
      </c>
      <c r="E103" s="203" t="s">
        <v>21</v>
      </c>
      <c r="F103" s="204" t="s">
        <v>2089</v>
      </c>
      <c r="G103" s="202"/>
      <c r="H103" s="203" t="s">
        <v>21</v>
      </c>
      <c r="I103" s="205"/>
      <c r="J103" s="202"/>
      <c r="K103" s="202"/>
      <c r="L103" s="206"/>
      <c r="M103" s="207"/>
      <c r="N103" s="208"/>
      <c r="O103" s="208"/>
      <c r="P103" s="208"/>
      <c r="Q103" s="208"/>
      <c r="R103" s="208"/>
      <c r="S103" s="208"/>
      <c r="T103" s="209"/>
      <c r="AT103" s="210" t="s">
        <v>219</v>
      </c>
      <c r="AU103" s="210" t="s">
        <v>80</v>
      </c>
      <c r="AV103" s="13" t="s">
        <v>80</v>
      </c>
      <c r="AW103" s="13" t="s">
        <v>34</v>
      </c>
      <c r="AX103" s="13" t="s">
        <v>73</v>
      </c>
      <c r="AY103" s="210" t="s">
        <v>206</v>
      </c>
    </row>
    <row r="104" spans="1:65" s="14" customFormat="1">
      <c r="B104" s="211"/>
      <c r="C104" s="212"/>
      <c r="D104" s="199" t="s">
        <v>219</v>
      </c>
      <c r="E104" s="213" t="s">
        <v>21</v>
      </c>
      <c r="F104" s="214" t="s">
        <v>2263</v>
      </c>
      <c r="G104" s="212"/>
      <c r="H104" s="215">
        <v>320</v>
      </c>
      <c r="I104" s="216"/>
      <c r="J104" s="212"/>
      <c r="K104" s="212"/>
      <c r="L104" s="217"/>
      <c r="M104" s="218"/>
      <c r="N104" s="219"/>
      <c r="O104" s="219"/>
      <c r="P104" s="219"/>
      <c r="Q104" s="219"/>
      <c r="R104" s="219"/>
      <c r="S104" s="219"/>
      <c r="T104" s="220"/>
      <c r="AT104" s="221" t="s">
        <v>219</v>
      </c>
      <c r="AU104" s="221" t="s">
        <v>80</v>
      </c>
      <c r="AV104" s="14" t="s">
        <v>82</v>
      </c>
      <c r="AW104" s="14" t="s">
        <v>34</v>
      </c>
      <c r="AX104" s="14" t="s">
        <v>73</v>
      </c>
      <c r="AY104" s="221" t="s">
        <v>206</v>
      </c>
    </row>
    <row r="105" spans="1:65" s="15" customFormat="1">
      <c r="B105" s="222"/>
      <c r="C105" s="223"/>
      <c r="D105" s="199" t="s">
        <v>219</v>
      </c>
      <c r="E105" s="224" t="s">
        <v>21</v>
      </c>
      <c r="F105" s="225" t="s">
        <v>236</v>
      </c>
      <c r="G105" s="223"/>
      <c r="H105" s="226">
        <v>320</v>
      </c>
      <c r="I105" s="227"/>
      <c r="J105" s="223"/>
      <c r="K105" s="223"/>
      <c r="L105" s="228"/>
      <c r="M105" s="229"/>
      <c r="N105" s="230"/>
      <c r="O105" s="230"/>
      <c r="P105" s="230"/>
      <c r="Q105" s="230"/>
      <c r="R105" s="230"/>
      <c r="S105" s="230"/>
      <c r="T105" s="231"/>
      <c r="AT105" s="232" t="s">
        <v>219</v>
      </c>
      <c r="AU105" s="232" t="s">
        <v>80</v>
      </c>
      <c r="AV105" s="15" t="s">
        <v>213</v>
      </c>
      <c r="AW105" s="15" t="s">
        <v>34</v>
      </c>
      <c r="AX105" s="15" t="s">
        <v>80</v>
      </c>
      <c r="AY105" s="232" t="s">
        <v>206</v>
      </c>
    </row>
    <row r="106" spans="1:65" s="2" customFormat="1" ht="16.5" customHeight="1">
      <c r="A106" s="37"/>
      <c r="B106" s="38"/>
      <c r="C106" s="181" t="s">
        <v>295</v>
      </c>
      <c r="D106" s="181" t="s">
        <v>208</v>
      </c>
      <c r="E106" s="182" t="s">
        <v>2230</v>
      </c>
      <c r="F106" s="183" t="s">
        <v>2231</v>
      </c>
      <c r="G106" s="184" t="s">
        <v>840</v>
      </c>
      <c r="H106" s="185">
        <v>6</v>
      </c>
      <c r="I106" s="186"/>
      <c r="J106" s="187">
        <f>ROUND(I106*H106,2)</f>
        <v>0</v>
      </c>
      <c r="K106" s="183" t="s">
        <v>21</v>
      </c>
      <c r="L106" s="42"/>
      <c r="M106" s="188" t="s">
        <v>21</v>
      </c>
      <c r="N106" s="189" t="s">
        <v>44</v>
      </c>
      <c r="O106" s="67"/>
      <c r="P106" s="190">
        <f>O106*H106</f>
        <v>0</v>
      </c>
      <c r="Q106" s="190">
        <v>0</v>
      </c>
      <c r="R106" s="190">
        <f>Q106*H106</f>
        <v>0</v>
      </c>
      <c r="S106" s="190">
        <v>0</v>
      </c>
      <c r="T106" s="191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92" t="s">
        <v>866</v>
      </c>
      <c r="AT106" s="192" t="s">
        <v>208</v>
      </c>
      <c r="AU106" s="192" t="s">
        <v>80</v>
      </c>
      <c r="AY106" s="20" t="s">
        <v>206</v>
      </c>
      <c r="BE106" s="193">
        <f>IF(N106="základní",J106,0)</f>
        <v>0</v>
      </c>
      <c r="BF106" s="193">
        <f>IF(N106="snížená",J106,0)</f>
        <v>0</v>
      </c>
      <c r="BG106" s="193">
        <f>IF(N106="zákl. přenesená",J106,0)</f>
        <v>0</v>
      </c>
      <c r="BH106" s="193">
        <f>IF(N106="sníž. přenesená",J106,0)</f>
        <v>0</v>
      </c>
      <c r="BI106" s="193">
        <f>IF(N106="nulová",J106,0)</f>
        <v>0</v>
      </c>
      <c r="BJ106" s="20" t="s">
        <v>80</v>
      </c>
      <c r="BK106" s="193">
        <f>ROUND(I106*H106,2)</f>
        <v>0</v>
      </c>
      <c r="BL106" s="20" t="s">
        <v>866</v>
      </c>
      <c r="BM106" s="192" t="s">
        <v>365</v>
      </c>
    </row>
    <row r="107" spans="1:65" s="2" customFormat="1" ht="16.5" customHeight="1">
      <c r="A107" s="37"/>
      <c r="B107" s="38"/>
      <c r="C107" s="244" t="s">
        <v>304</v>
      </c>
      <c r="D107" s="244" t="s">
        <v>437</v>
      </c>
      <c r="E107" s="245" t="s">
        <v>2232</v>
      </c>
      <c r="F107" s="246" t="s">
        <v>2233</v>
      </c>
      <c r="G107" s="247" t="s">
        <v>840</v>
      </c>
      <c r="H107" s="248">
        <v>6</v>
      </c>
      <c r="I107" s="249"/>
      <c r="J107" s="250">
        <f>ROUND(I107*H107,2)</f>
        <v>0</v>
      </c>
      <c r="K107" s="246" t="s">
        <v>21</v>
      </c>
      <c r="L107" s="251"/>
      <c r="M107" s="252" t="s">
        <v>21</v>
      </c>
      <c r="N107" s="253" t="s">
        <v>44</v>
      </c>
      <c r="O107" s="67"/>
      <c r="P107" s="190">
        <f>O107*H107</f>
        <v>0</v>
      </c>
      <c r="Q107" s="190">
        <v>0</v>
      </c>
      <c r="R107" s="190">
        <f>Q107*H107</f>
        <v>0</v>
      </c>
      <c r="S107" s="190">
        <v>0</v>
      </c>
      <c r="T107" s="191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92" t="s">
        <v>1657</v>
      </c>
      <c r="AT107" s="192" t="s">
        <v>437</v>
      </c>
      <c r="AU107" s="192" t="s">
        <v>80</v>
      </c>
      <c r="AY107" s="20" t="s">
        <v>206</v>
      </c>
      <c r="BE107" s="193">
        <f>IF(N107="základní",J107,0)</f>
        <v>0</v>
      </c>
      <c r="BF107" s="193">
        <f>IF(N107="snížená",J107,0)</f>
        <v>0</v>
      </c>
      <c r="BG107" s="193">
        <f>IF(N107="zákl. přenesená",J107,0)</f>
        <v>0</v>
      </c>
      <c r="BH107" s="193">
        <f>IF(N107="sníž. přenesená",J107,0)</f>
        <v>0</v>
      </c>
      <c r="BI107" s="193">
        <f>IF(N107="nulová",J107,0)</f>
        <v>0</v>
      </c>
      <c r="BJ107" s="20" t="s">
        <v>80</v>
      </c>
      <c r="BK107" s="193">
        <f>ROUND(I107*H107,2)</f>
        <v>0</v>
      </c>
      <c r="BL107" s="20" t="s">
        <v>866</v>
      </c>
      <c r="BM107" s="192" t="s">
        <v>382</v>
      </c>
    </row>
    <row r="108" spans="1:65" s="13" customFormat="1">
      <c r="B108" s="201"/>
      <c r="C108" s="202"/>
      <c r="D108" s="199" t="s">
        <v>219</v>
      </c>
      <c r="E108" s="203" t="s">
        <v>21</v>
      </c>
      <c r="F108" s="204" t="s">
        <v>2089</v>
      </c>
      <c r="G108" s="202"/>
      <c r="H108" s="203" t="s">
        <v>21</v>
      </c>
      <c r="I108" s="205"/>
      <c r="J108" s="202"/>
      <c r="K108" s="202"/>
      <c r="L108" s="206"/>
      <c r="M108" s="207"/>
      <c r="N108" s="208"/>
      <c r="O108" s="208"/>
      <c r="P108" s="208"/>
      <c r="Q108" s="208"/>
      <c r="R108" s="208"/>
      <c r="S108" s="208"/>
      <c r="T108" s="209"/>
      <c r="AT108" s="210" t="s">
        <v>219</v>
      </c>
      <c r="AU108" s="210" t="s">
        <v>80</v>
      </c>
      <c r="AV108" s="13" t="s">
        <v>80</v>
      </c>
      <c r="AW108" s="13" t="s">
        <v>34</v>
      </c>
      <c r="AX108" s="13" t="s">
        <v>73</v>
      </c>
      <c r="AY108" s="210" t="s">
        <v>206</v>
      </c>
    </row>
    <row r="109" spans="1:65" s="14" customFormat="1">
      <c r="B109" s="211"/>
      <c r="C109" s="212"/>
      <c r="D109" s="199" t="s">
        <v>219</v>
      </c>
      <c r="E109" s="213" t="s">
        <v>21</v>
      </c>
      <c r="F109" s="214" t="s">
        <v>268</v>
      </c>
      <c r="G109" s="212"/>
      <c r="H109" s="215">
        <v>6</v>
      </c>
      <c r="I109" s="216"/>
      <c r="J109" s="212"/>
      <c r="K109" s="212"/>
      <c r="L109" s="217"/>
      <c r="M109" s="218"/>
      <c r="N109" s="219"/>
      <c r="O109" s="219"/>
      <c r="P109" s="219"/>
      <c r="Q109" s="219"/>
      <c r="R109" s="219"/>
      <c r="S109" s="219"/>
      <c r="T109" s="220"/>
      <c r="AT109" s="221" t="s">
        <v>219</v>
      </c>
      <c r="AU109" s="221" t="s">
        <v>80</v>
      </c>
      <c r="AV109" s="14" t="s">
        <v>82</v>
      </c>
      <c r="AW109" s="14" t="s">
        <v>34</v>
      </c>
      <c r="AX109" s="14" t="s">
        <v>73</v>
      </c>
      <c r="AY109" s="221" t="s">
        <v>206</v>
      </c>
    </row>
    <row r="110" spans="1:65" s="15" customFormat="1">
      <c r="B110" s="222"/>
      <c r="C110" s="223"/>
      <c r="D110" s="199" t="s">
        <v>219</v>
      </c>
      <c r="E110" s="224" t="s">
        <v>21</v>
      </c>
      <c r="F110" s="225" t="s">
        <v>236</v>
      </c>
      <c r="G110" s="223"/>
      <c r="H110" s="226">
        <v>6</v>
      </c>
      <c r="I110" s="227"/>
      <c r="J110" s="223"/>
      <c r="K110" s="223"/>
      <c r="L110" s="228"/>
      <c r="M110" s="229"/>
      <c r="N110" s="230"/>
      <c r="O110" s="230"/>
      <c r="P110" s="230"/>
      <c r="Q110" s="230"/>
      <c r="R110" s="230"/>
      <c r="S110" s="230"/>
      <c r="T110" s="231"/>
      <c r="AT110" s="232" t="s">
        <v>219</v>
      </c>
      <c r="AU110" s="232" t="s">
        <v>80</v>
      </c>
      <c r="AV110" s="15" t="s">
        <v>213</v>
      </c>
      <c r="AW110" s="15" t="s">
        <v>34</v>
      </c>
      <c r="AX110" s="15" t="s">
        <v>80</v>
      </c>
      <c r="AY110" s="232" t="s">
        <v>206</v>
      </c>
    </row>
    <row r="111" spans="1:65" s="2" customFormat="1" ht="21.75" customHeight="1">
      <c r="A111" s="37"/>
      <c r="B111" s="38"/>
      <c r="C111" s="244" t="s">
        <v>313</v>
      </c>
      <c r="D111" s="244" t="s">
        <v>437</v>
      </c>
      <c r="E111" s="245" t="s">
        <v>2264</v>
      </c>
      <c r="F111" s="246" t="s">
        <v>2155</v>
      </c>
      <c r="G111" s="247" t="s">
        <v>2086</v>
      </c>
      <c r="H111" s="248">
        <v>1</v>
      </c>
      <c r="I111" s="249"/>
      <c r="J111" s="250">
        <f>ROUND(I111*H111,2)</f>
        <v>0</v>
      </c>
      <c r="K111" s="246" t="s">
        <v>21</v>
      </c>
      <c r="L111" s="251"/>
      <c r="M111" s="252" t="s">
        <v>21</v>
      </c>
      <c r="N111" s="253" t="s">
        <v>44</v>
      </c>
      <c r="O111" s="67"/>
      <c r="P111" s="190">
        <f>O111*H111</f>
        <v>0</v>
      </c>
      <c r="Q111" s="190">
        <v>0</v>
      </c>
      <c r="R111" s="190">
        <f>Q111*H111</f>
        <v>0</v>
      </c>
      <c r="S111" s="190">
        <v>0</v>
      </c>
      <c r="T111" s="191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92" t="s">
        <v>1657</v>
      </c>
      <c r="AT111" s="192" t="s">
        <v>437</v>
      </c>
      <c r="AU111" s="192" t="s">
        <v>80</v>
      </c>
      <c r="AY111" s="20" t="s">
        <v>206</v>
      </c>
      <c r="BE111" s="193">
        <f>IF(N111="základní",J111,0)</f>
        <v>0</v>
      </c>
      <c r="BF111" s="193">
        <f>IF(N111="snížená",J111,0)</f>
        <v>0</v>
      </c>
      <c r="BG111" s="193">
        <f>IF(N111="zákl. přenesená",J111,0)</f>
        <v>0</v>
      </c>
      <c r="BH111" s="193">
        <f>IF(N111="sníž. přenesená",J111,0)</f>
        <v>0</v>
      </c>
      <c r="BI111" s="193">
        <f>IF(N111="nulová",J111,0)</f>
        <v>0</v>
      </c>
      <c r="BJ111" s="20" t="s">
        <v>80</v>
      </c>
      <c r="BK111" s="193">
        <f>ROUND(I111*H111,2)</f>
        <v>0</v>
      </c>
      <c r="BL111" s="20" t="s">
        <v>866</v>
      </c>
      <c r="BM111" s="192" t="s">
        <v>400</v>
      </c>
    </row>
    <row r="112" spans="1:65" s="13" customFormat="1">
      <c r="B112" s="201"/>
      <c r="C112" s="202"/>
      <c r="D112" s="199" t="s">
        <v>219</v>
      </c>
      <c r="E112" s="203" t="s">
        <v>21</v>
      </c>
      <c r="F112" s="204" t="s">
        <v>2089</v>
      </c>
      <c r="G112" s="202"/>
      <c r="H112" s="203" t="s">
        <v>21</v>
      </c>
      <c r="I112" s="205"/>
      <c r="J112" s="202"/>
      <c r="K112" s="202"/>
      <c r="L112" s="206"/>
      <c r="M112" s="207"/>
      <c r="N112" s="208"/>
      <c r="O112" s="208"/>
      <c r="P112" s="208"/>
      <c r="Q112" s="208"/>
      <c r="R112" s="208"/>
      <c r="S112" s="208"/>
      <c r="T112" s="209"/>
      <c r="AT112" s="210" t="s">
        <v>219</v>
      </c>
      <c r="AU112" s="210" t="s">
        <v>80</v>
      </c>
      <c r="AV112" s="13" t="s">
        <v>80</v>
      </c>
      <c r="AW112" s="13" t="s">
        <v>34</v>
      </c>
      <c r="AX112" s="13" t="s">
        <v>73</v>
      </c>
      <c r="AY112" s="210" t="s">
        <v>206</v>
      </c>
    </row>
    <row r="113" spans="1:65" s="14" customFormat="1">
      <c r="B113" s="211"/>
      <c r="C113" s="212"/>
      <c r="D113" s="199" t="s">
        <v>219</v>
      </c>
      <c r="E113" s="213" t="s">
        <v>21</v>
      </c>
      <c r="F113" s="214" t="s">
        <v>80</v>
      </c>
      <c r="G113" s="212"/>
      <c r="H113" s="215">
        <v>1</v>
      </c>
      <c r="I113" s="216"/>
      <c r="J113" s="212"/>
      <c r="K113" s="212"/>
      <c r="L113" s="217"/>
      <c r="M113" s="218"/>
      <c r="N113" s="219"/>
      <c r="O113" s="219"/>
      <c r="P113" s="219"/>
      <c r="Q113" s="219"/>
      <c r="R113" s="219"/>
      <c r="S113" s="219"/>
      <c r="T113" s="220"/>
      <c r="AT113" s="221" t="s">
        <v>219</v>
      </c>
      <c r="AU113" s="221" t="s">
        <v>80</v>
      </c>
      <c r="AV113" s="14" t="s">
        <v>82</v>
      </c>
      <c r="AW113" s="14" t="s">
        <v>34</v>
      </c>
      <c r="AX113" s="14" t="s">
        <v>73</v>
      </c>
      <c r="AY113" s="221" t="s">
        <v>206</v>
      </c>
    </row>
    <row r="114" spans="1:65" s="15" customFormat="1">
      <c r="B114" s="222"/>
      <c r="C114" s="223"/>
      <c r="D114" s="199" t="s">
        <v>219</v>
      </c>
      <c r="E114" s="224" t="s">
        <v>21</v>
      </c>
      <c r="F114" s="225" t="s">
        <v>236</v>
      </c>
      <c r="G114" s="223"/>
      <c r="H114" s="226">
        <v>1</v>
      </c>
      <c r="I114" s="227"/>
      <c r="J114" s="223"/>
      <c r="K114" s="223"/>
      <c r="L114" s="228"/>
      <c r="M114" s="229"/>
      <c r="N114" s="230"/>
      <c r="O114" s="230"/>
      <c r="P114" s="230"/>
      <c r="Q114" s="230"/>
      <c r="R114" s="230"/>
      <c r="S114" s="230"/>
      <c r="T114" s="231"/>
      <c r="AT114" s="232" t="s">
        <v>219</v>
      </c>
      <c r="AU114" s="232" t="s">
        <v>80</v>
      </c>
      <c r="AV114" s="15" t="s">
        <v>213</v>
      </c>
      <c r="AW114" s="15" t="s">
        <v>34</v>
      </c>
      <c r="AX114" s="15" t="s">
        <v>80</v>
      </c>
      <c r="AY114" s="232" t="s">
        <v>206</v>
      </c>
    </row>
    <row r="115" spans="1:65" s="2" customFormat="1" ht="16.5" customHeight="1">
      <c r="A115" s="37"/>
      <c r="B115" s="38"/>
      <c r="C115" s="181" t="s">
        <v>8</v>
      </c>
      <c r="D115" s="181" t="s">
        <v>208</v>
      </c>
      <c r="E115" s="182" t="s">
        <v>2208</v>
      </c>
      <c r="F115" s="183" t="s">
        <v>2209</v>
      </c>
      <c r="G115" s="184" t="s">
        <v>840</v>
      </c>
      <c r="H115" s="185">
        <v>48</v>
      </c>
      <c r="I115" s="186"/>
      <c r="J115" s="187">
        <f>ROUND(I115*H115,2)</f>
        <v>0</v>
      </c>
      <c r="K115" s="183" t="s">
        <v>21</v>
      </c>
      <c r="L115" s="42"/>
      <c r="M115" s="188" t="s">
        <v>21</v>
      </c>
      <c r="N115" s="189" t="s">
        <v>44</v>
      </c>
      <c r="O115" s="67"/>
      <c r="P115" s="190">
        <f>O115*H115</f>
        <v>0</v>
      </c>
      <c r="Q115" s="190">
        <v>0</v>
      </c>
      <c r="R115" s="190">
        <f>Q115*H115</f>
        <v>0</v>
      </c>
      <c r="S115" s="190">
        <v>0</v>
      </c>
      <c r="T115" s="191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92" t="s">
        <v>866</v>
      </c>
      <c r="AT115" s="192" t="s">
        <v>208</v>
      </c>
      <c r="AU115" s="192" t="s">
        <v>80</v>
      </c>
      <c r="AY115" s="20" t="s">
        <v>206</v>
      </c>
      <c r="BE115" s="193">
        <f>IF(N115="základní",J115,0)</f>
        <v>0</v>
      </c>
      <c r="BF115" s="193">
        <f>IF(N115="snížená",J115,0)</f>
        <v>0</v>
      </c>
      <c r="BG115" s="193">
        <f>IF(N115="zákl. přenesená",J115,0)</f>
        <v>0</v>
      </c>
      <c r="BH115" s="193">
        <f>IF(N115="sníž. přenesená",J115,0)</f>
        <v>0</v>
      </c>
      <c r="BI115" s="193">
        <f>IF(N115="nulová",J115,0)</f>
        <v>0</v>
      </c>
      <c r="BJ115" s="20" t="s">
        <v>80</v>
      </c>
      <c r="BK115" s="193">
        <f>ROUND(I115*H115,2)</f>
        <v>0</v>
      </c>
      <c r="BL115" s="20" t="s">
        <v>866</v>
      </c>
      <c r="BM115" s="192" t="s">
        <v>415</v>
      </c>
    </row>
    <row r="116" spans="1:65" s="13" customFormat="1">
      <c r="B116" s="201"/>
      <c r="C116" s="202"/>
      <c r="D116" s="199" t="s">
        <v>219</v>
      </c>
      <c r="E116" s="203" t="s">
        <v>21</v>
      </c>
      <c r="F116" s="204" t="s">
        <v>2089</v>
      </c>
      <c r="G116" s="202"/>
      <c r="H116" s="203" t="s">
        <v>21</v>
      </c>
      <c r="I116" s="205"/>
      <c r="J116" s="202"/>
      <c r="K116" s="202"/>
      <c r="L116" s="206"/>
      <c r="M116" s="207"/>
      <c r="N116" s="208"/>
      <c r="O116" s="208"/>
      <c r="P116" s="208"/>
      <c r="Q116" s="208"/>
      <c r="R116" s="208"/>
      <c r="S116" s="208"/>
      <c r="T116" s="209"/>
      <c r="AT116" s="210" t="s">
        <v>219</v>
      </c>
      <c r="AU116" s="210" t="s">
        <v>80</v>
      </c>
      <c r="AV116" s="13" t="s">
        <v>80</v>
      </c>
      <c r="AW116" s="13" t="s">
        <v>34</v>
      </c>
      <c r="AX116" s="13" t="s">
        <v>73</v>
      </c>
      <c r="AY116" s="210" t="s">
        <v>206</v>
      </c>
    </row>
    <row r="117" spans="1:65" s="14" customFormat="1">
      <c r="B117" s="211"/>
      <c r="C117" s="212"/>
      <c r="D117" s="199" t="s">
        <v>219</v>
      </c>
      <c r="E117" s="213" t="s">
        <v>21</v>
      </c>
      <c r="F117" s="214" t="s">
        <v>760</v>
      </c>
      <c r="G117" s="212"/>
      <c r="H117" s="215">
        <v>48</v>
      </c>
      <c r="I117" s="216"/>
      <c r="J117" s="212"/>
      <c r="K117" s="212"/>
      <c r="L117" s="217"/>
      <c r="M117" s="218"/>
      <c r="N117" s="219"/>
      <c r="O117" s="219"/>
      <c r="P117" s="219"/>
      <c r="Q117" s="219"/>
      <c r="R117" s="219"/>
      <c r="S117" s="219"/>
      <c r="T117" s="220"/>
      <c r="AT117" s="221" t="s">
        <v>219</v>
      </c>
      <c r="AU117" s="221" t="s">
        <v>80</v>
      </c>
      <c r="AV117" s="14" t="s">
        <v>82</v>
      </c>
      <c r="AW117" s="14" t="s">
        <v>34</v>
      </c>
      <c r="AX117" s="14" t="s">
        <v>73</v>
      </c>
      <c r="AY117" s="221" t="s">
        <v>206</v>
      </c>
    </row>
    <row r="118" spans="1:65" s="15" customFormat="1">
      <c r="B118" s="222"/>
      <c r="C118" s="223"/>
      <c r="D118" s="199" t="s">
        <v>219</v>
      </c>
      <c r="E118" s="224" t="s">
        <v>21</v>
      </c>
      <c r="F118" s="225" t="s">
        <v>236</v>
      </c>
      <c r="G118" s="223"/>
      <c r="H118" s="226">
        <v>48</v>
      </c>
      <c r="I118" s="227"/>
      <c r="J118" s="223"/>
      <c r="K118" s="223"/>
      <c r="L118" s="228"/>
      <c r="M118" s="229"/>
      <c r="N118" s="230"/>
      <c r="O118" s="230"/>
      <c r="P118" s="230"/>
      <c r="Q118" s="230"/>
      <c r="R118" s="230"/>
      <c r="S118" s="230"/>
      <c r="T118" s="231"/>
      <c r="AT118" s="232" t="s">
        <v>219</v>
      </c>
      <c r="AU118" s="232" t="s">
        <v>80</v>
      </c>
      <c r="AV118" s="15" t="s">
        <v>213</v>
      </c>
      <c r="AW118" s="15" t="s">
        <v>34</v>
      </c>
      <c r="AX118" s="15" t="s">
        <v>80</v>
      </c>
      <c r="AY118" s="232" t="s">
        <v>206</v>
      </c>
    </row>
    <row r="119" spans="1:65" s="2" customFormat="1" ht="16.5" customHeight="1">
      <c r="A119" s="37"/>
      <c r="B119" s="38"/>
      <c r="C119" s="181" t="s">
        <v>324</v>
      </c>
      <c r="D119" s="181" t="s">
        <v>208</v>
      </c>
      <c r="E119" s="182" t="s">
        <v>2210</v>
      </c>
      <c r="F119" s="183" t="s">
        <v>2211</v>
      </c>
      <c r="G119" s="184" t="s">
        <v>840</v>
      </c>
      <c r="H119" s="185">
        <v>24</v>
      </c>
      <c r="I119" s="186"/>
      <c r="J119" s="187">
        <f>ROUND(I119*H119,2)</f>
        <v>0</v>
      </c>
      <c r="K119" s="183" t="s">
        <v>21</v>
      </c>
      <c r="L119" s="42"/>
      <c r="M119" s="188" t="s">
        <v>21</v>
      </c>
      <c r="N119" s="189" t="s">
        <v>44</v>
      </c>
      <c r="O119" s="67"/>
      <c r="P119" s="190">
        <f>O119*H119</f>
        <v>0</v>
      </c>
      <c r="Q119" s="190">
        <v>0</v>
      </c>
      <c r="R119" s="190">
        <f>Q119*H119</f>
        <v>0</v>
      </c>
      <c r="S119" s="190">
        <v>0</v>
      </c>
      <c r="T119" s="191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866</v>
      </c>
      <c r="AT119" s="192" t="s">
        <v>208</v>
      </c>
      <c r="AU119" s="192" t="s">
        <v>80</v>
      </c>
      <c r="AY119" s="20" t="s">
        <v>206</v>
      </c>
      <c r="BE119" s="193">
        <f>IF(N119="základní",J119,0)</f>
        <v>0</v>
      </c>
      <c r="BF119" s="193">
        <f>IF(N119="snížená",J119,0)</f>
        <v>0</v>
      </c>
      <c r="BG119" s="193">
        <f>IF(N119="zákl. přenesená",J119,0)</f>
        <v>0</v>
      </c>
      <c r="BH119" s="193">
        <f>IF(N119="sníž. přenesená",J119,0)</f>
        <v>0</v>
      </c>
      <c r="BI119" s="193">
        <f>IF(N119="nulová",J119,0)</f>
        <v>0</v>
      </c>
      <c r="BJ119" s="20" t="s">
        <v>80</v>
      </c>
      <c r="BK119" s="193">
        <f>ROUND(I119*H119,2)</f>
        <v>0</v>
      </c>
      <c r="BL119" s="20" t="s">
        <v>866</v>
      </c>
      <c r="BM119" s="192" t="s">
        <v>429</v>
      </c>
    </row>
    <row r="120" spans="1:65" s="13" customFormat="1">
      <c r="B120" s="201"/>
      <c r="C120" s="202"/>
      <c r="D120" s="199" t="s">
        <v>219</v>
      </c>
      <c r="E120" s="203" t="s">
        <v>21</v>
      </c>
      <c r="F120" s="204" t="s">
        <v>2089</v>
      </c>
      <c r="G120" s="202"/>
      <c r="H120" s="203" t="s">
        <v>21</v>
      </c>
      <c r="I120" s="205"/>
      <c r="J120" s="202"/>
      <c r="K120" s="202"/>
      <c r="L120" s="206"/>
      <c r="M120" s="207"/>
      <c r="N120" s="208"/>
      <c r="O120" s="208"/>
      <c r="P120" s="208"/>
      <c r="Q120" s="208"/>
      <c r="R120" s="208"/>
      <c r="S120" s="208"/>
      <c r="T120" s="209"/>
      <c r="AT120" s="210" t="s">
        <v>219</v>
      </c>
      <c r="AU120" s="210" t="s">
        <v>80</v>
      </c>
      <c r="AV120" s="13" t="s">
        <v>80</v>
      </c>
      <c r="AW120" s="13" t="s">
        <v>34</v>
      </c>
      <c r="AX120" s="13" t="s">
        <v>73</v>
      </c>
      <c r="AY120" s="210" t="s">
        <v>206</v>
      </c>
    </row>
    <row r="121" spans="1:65" s="14" customFormat="1">
      <c r="B121" s="211"/>
      <c r="C121" s="212"/>
      <c r="D121" s="199" t="s">
        <v>219</v>
      </c>
      <c r="E121" s="213" t="s">
        <v>21</v>
      </c>
      <c r="F121" s="214" t="s">
        <v>415</v>
      </c>
      <c r="G121" s="212"/>
      <c r="H121" s="215">
        <v>24</v>
      </c>
      <c r="I121" s="216"/>
      <c r="J121" s="212"/>
      <c r="K121" s="212"/>
      <c r="L121" s="217"/>
      <c r="M121" s="218"/>
      <c r="N121" s="219"/>
      <c r="O121" s="219"/>
      <c r="P121" s="219"/>
      <c r="Q121" s="219"/>
      <c r="R121" s="219"/>
      <c r="S121" s="219"/>
      <c r="T121" s="220"/>
      <c r="AT121" s="221" t="s">
        <v>219</v>
      </c>
      <c r="AU121" s="221" t="s">
        <v>80</v>
      </c>
      <c r="AV121" s="14" t="s">
        <v>82</v>
      </c>
      <c r="AW121" s="14" t="s">
        <v>34</v>
      </c>
      <c r="AX121" s="14" t="s">
        <v>73</v>
      </c>
      <c r="AY121" s="221" t="s">
        <v>206</v>
      </c>
    </row>
    <row r="122" spans="1:65" s="15" customFormat="1">
      <c r="B122" s="222"/>
      <c r="C122" s="223"/>
      <c r="D122" s="199" t="s">
        <v>219</v>
      </c>
      <c r="E122" s="224" t="s">
        <v>21</v>
      </c>
      <c r="F122" s="225" t="s">
        <v>236</v>
      </c>
      <c r="G122" s="223"/>
      <c r="H122" s="226">
        <v>24</v>
      </c>
      <c r="I122" s="227"/>
      <c r="J122" s="223"/>
      <c r="K122" s="223"/>
      <c r="L122" s="228"/>
      <c r="M122" s="229"/>
      <c r="N122" s="230"/>
      <c r="O122" s="230"/>
      <c r="P122" s="230"/>
      <c r="Q122" s="230"/>
      <c r="R122" s="230"/>
      <c r="S122" s="230"/>
      <c r="T122" s="231"/>
      <c r="AT122" s="232" t="s">
        <v>219</v>
      </c>
      <c r="AU122" s="232" t="s">
        <v>80</v>
      </c>
      <c r="AV122" s="15" t="s">
        <v>213</v>
      </c>
      <c r="AW122" s="15" t="s">
        <v>34</v>
      </c>
      <c r="AX122" s="15" t="s">
        <v>80</v>
      </c>
      <c r="AY122" s="232" t="s">
        <v>206</v>
      </c>
    </row>
    <row r="123" spans="1:65" s="2" customFormat="1" ht="16.5" customHeight="1">
      <c r="A123" s="37"/>
      <c r="B123" s="38"/>
      <c r="C123" s="181" t="s">
        <v>332</v>
      </c>
      <c r="D123" s="181" t="s">
        <v>208</v>
      </c>
      <c r="E123" s="182" t="s">
        <v>2265</v>
      </c>
      <c r="F123" s="183" t="s">
        <v>2167</v>
      </c>
      <c r="G123" s="184" t="s">
        <v>2086</v>
      </c>
      <c r="H123" s="185">
        <v>1</v>
      </c>
      <c r="I123" s="186"/>
      <c r="J123" s="187">
        <f>ROUND(I123*H123,2)</f>
        <v>0</v>
      </c>
      <c r="K123" s="183" t="s">
        <v>21</v>
      </c>
      <c r="L123" s="42"/>
      <c r="M123" s="188" t="s">
        <v>21</v>
      </c>
      <c r="N123" s="189" t="s">
        <v>44</v>
      </c>
      <c r="O123" s="67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866</v>
      </c>
      <c r="AT123" s="192" t="s">
        <v>208</v>
      </c>
      <c r="AU123" s="192" t="s">
        <v>80</v>
      </c>
      <c r="AY123" s="20" t="s">
        <v>206</v>
      </c>
      <c r="BE123" s="193">
        <f>IF(N123="základní",J123,0)</f>
        <v>0</v>
      </c>
      <c r="BF123" s="193">
        <f>IF(N123="snížená",J123,0)</f>
        <v>0</v>
      </c>
      <c r="BG123" s="193">
        <f>IF(N123="zákl. přenesená",J123,0)</f>
        <v>0</v>
      </c>
      <c r="BH123" s="193">
        <f>IF(N123="sníž. přenesená",J123,0)</f>
        <v>0</v>
      </c>
      <c r="BI123" s="193">
        <f>IF(N123="nulová",J123,0)</f>
        <v>0</v>
      </c>
      <c r="BJ123" s="20" t="s">
        <v>80</v>
      </c>
      <c r="BK123" s="193">
        <f>ROUND(I123*H123,2)</f>
        <v>0</v>
      </c>
      <c r="BL123" s="20" t="s">
        <v>866</v>
      </c>
      <c r="BM123" s="192" t="s">
        <v>444</v>
      </c>
    </row>
    <row r="124" spans="1:65" s="2" customFormat="1" ht="16.5" customHeight="1">
      <c r="A124" s="37"/>
      <c r="B124" s="38"/>
      <c r="C124" s="244" t="s">
        <v>342</v>
      </c>
      <c r="D124" s="244" t="s">
        <v>437</v>
      </c>
      <c r="E124" s="245" t="s">
        <v>2266</v>
      </c>
      <c r="F124" s="246" t="s">
        <v>2169</v>
      </c>
      <c r="G124" s="247" t="s">
        <v>2086</v>
      </c>
      <c r="H124" s="248">
        <v>1</v>
      </c>
      <c r="I124" s="249"/>
      <c r="J124" s="250">
        <f>ROUND(I124*H124,2)</f>
        <v>0</v>
      </c>
      <c r="K124" s="246" t="s">
        <v>21</v>
      </c>
      <c r="L124" s="251"/>
      <c r="M124" s="252" t="s">
        <v>21</v>
      </c>
      <c r="N124" s="253" t="s">
        <v>44</v>
      </c>
      <c r="O124" s="67"/>
      <c r="P124" s="190">
        <f>O124*H124</f>
        <v>0</v>
      </c>
      <c r="Q124" s="190">
        <v>0</v>
      </c>
      <c r="R124" s="190">
        <f>Q124*H124</f>
        <v>0</v>
      </c>
      <c r="S124" s="190">
        <v>0</v>
      </c>
      <c r="T124" s="191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1657</v>
      </c>
      <c r="AT124" s="192" t="s">
        <v>437</v>
      </c>
      <c r="AU124" s="192" t="s">
        <v>80</v>
      </c>
      <c r="AY124" s="20" t="s">
        <v>206</v>
      </c>
      <c r="BE124" s="193">
        <f>IF(N124="základní",J124,0)</f>
        <v>0</v>
      </c>
      <c r="BF124" s="193">
        <f>IF(N124="snížená",J124,0)</f>
        <v>0</v>
      </c>
      <c r="BG124" s="193">
        <f>IF(N124="zákl. přenesená",J124,0)</f>
        <v>0</v>
      </c>
      <c r="BH124" s="193">
        <f>IF(N124="sníž. přenesená",J124,0)</f>
        <v>0</v>
      </c>
      <c r="BI124" s="193">
        <f>IF(N124="nulová",J124,0)</f>
        <v>0</v>
      </c>
      <c r="BJ124" s="20" t="s">
        <v>80</v>
      </c>
      <c r="BK124" s="193">
        <f>ROUND(I124*H124,2)</f>
        <v>0</v>
      </c>
      <c r="BL124" s="20" t="s">
        <v>866</v>
      </c>
      <c r="BM124" s="192" t="s">
        <v>462</v>
      </c>
    </row>
    <row r="125" spans="1:65" s="13" customFormat="1">
      <c r="B125" s="201"/>
      <c r="C125" s="202"/>
      <c r="D125" s="199" t="s">
        <v>219</v>
      </c>
      <c r="E125" s="203" t="s">
        <v>21</v>
      </c>
      <c r="F125" s="204" t="s">
        <v>2089</v>
      </c>
      <c r="G125" s="202"/>
      <c r="H125" s="203" t="s">
        <v>21</v>
      </c>
      <c r="I125" s="205"/>
      <c r="J125" s="202"/>
      <c r="K125" s="202"/>
      <c r="L125" s="206"/>
      <c r="M125" s="207"/>
      <c r="N125" s="208"/>
      <c r="O125" s="208"/>
      <c r="P125" s="208"/>
      <c r="Q125" s="208"/>
      <c r="R125" s="208"/>
      <c r="S125" s="208"/>
      <c r="T125" s="209"/>
      <c r="AT125" s="210" t="s">
        <v>219</v>
      </c>
      <c r="AU125" s="210" t="s">
        <v>80</v>
      </c>
      <c r="AV125" s="13" t="s">
        <v>80</v>
      </c>
      <c r="AW125" s="13" t="s">
        <v>34</v>
      </c>
      <c r="AX125" s="13" t="s">
        <v>73</v>
      </c>
      <c r="AY125" s="210" t="s">
        <v>206</v>
      </c>
    </row>
    <row r="126" spans="1:65" s="14" customFormat="1">
      <c r="B126" s="211"/>
      <c r="C126" s="212"/>
      <c r="D126" s="199" t="s">
        <v>219</v>
      </c>
      <c r="E126" s="213" t="s">
        <v>21</v>
      </c>
      <c r="F126" s="214" t="s">
        <v>80</v>
      </c>
      <c r="G126" s="212"/>
      <c r="H126" s="215">
        <v>1</v>
      </c>
      <c r="I126" s="216"/>
      <c r="J126" s="212"/>
      <c r="K126" s="212"/>
      <c r="L126" s="217"/>
      <c r="M126" s="218"/>
      <c r="N126" s="219"/>
      <c r="O126" s="219"/>
      <c r="P126" s="219"/>
      <c r="Q126" s="219"/>
      <c r="R126" s="219"/>
      <c r="S126" s="219"/>
      <c r="T126" s="220"/>
      <c r="AT126" s="221" t="s">
        <v>219</v>
      </c>
      <c r="AU126" s="221" t="s">
        <v>80</v>
      </c>
      <c r="AV126" s="14" t="s">
        <v>82</v>
      </c>
      <c r="AW126" s="14" t="s">
        <v>34</v>
      </c>
      <c r="AX126" s="14" t="s">
        <v>73</v>
      </c>
      <c r="AY126" s="221" t="s">
        <v>206</v>
      </c>
    </row>
    <row r="127" spans="1:65" s="15" customFormat="1">
      <c r="B127" s="222"/>
      <c r="C127" s="223"/>
      <c r="D127" s="199" t="s">
        <v>219</v>
      </c>
      <c r="E127" s="224" t="s">
        <v>21</v>
      </c>
      <c r="F127" s="225" t="s">
        <v>236</v>
      </c>
      <c r="G127" s="223"/>
      <c r="H127" s="226">
        <v>1</v>
      </c>
      <c r="I127" s="227"/>
      <c r="J127" s="223"/>
      <c r="K127" s="223"/>
      <c r="L127" s="228"/>
      <c r="M127" s="229"/>
      <c r="N127" s="230"/>
      <c r="O127" s="230"/>
      <c r="P127" s="230"/>
      <c r="Q127" s="230"/>
      <c r="R127" s="230"/>
      <c r="S127" s="230"/>
      <c r="T127" s="231"/>
      <c r="AT127" s="232" t="s">
        <v>219</v>
      </c>
      <c r="AU127" s="232" t="s">
        <v>80</v>
      </c>
      <c r="AV127" s="15" t="s">
        <v>213</v>
      </c>
      <c r="AW127" s="15" t="s">
        <v>34</v>
      </c>
      <c r="AX127" s="15" t="s">
        <v>80</v>
      </c>
      <c r="AY127" s="232" t="s">
        <v>206</v>
      </c>
    </row>
    <row r="128" spans="1:65" s="2" customFormat="1" ht="16.5" customHeight="1">
      <c r="A128" s="37"/>
      <c r="B128" s="38"/>
      <c r="C128" s="181" t="s">
        <v>350</v>
      </c>
      <c r="D128" s="181" t="s">
        <v>208</v>
      </c>
      <c r="E128" s="182" t="s">
        <v>2217</v>
      </c>
      <c r="F128" s="183" t="s">
        <v>2177</v>
      </c>
      <c r="G128" s="184" t="s">
        <v>2086</v>
      </c>
      <c r="H128" s="185">
        <v>1</v>
      </c>
      <c r="I128" s="186"/>
      <c r="J128" s="187">
        <f>ROUND(I128*H128,2)</f>
        <v>0</v>
      </c>
      <c r="K128" s="183" t="s">
        <v>21</v>
      </c>
      <c r="L128" s="42"/>
      <c r="M128" s="188" t="s">
        <v>21</v>
      </c>
      <c r="N128" s="189" t="s">
        <v>44</v>
      </c>
      <c r="O128" s="67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866</v>
      </c>
      <c r="AT128" s="192" t="s">
        <v>208</v>
      </c>
      <c r="AU128" s="192" t="s">
        <v>80</v>
      </c>
      <c r="AY128" s="20" t="s">
        <v>206</v>
      </c>
      <c r="BE128" s="193">
        <f>IF(N128="základní",J128,0)</f>
        <v>0</v>
      </c>
      <c r="BF128" s="193">
        <f>IF(N128="snížená",J128,0)</f>
        <v>0</v>
      </c>
      <c r="BG128" s="193">
        <f>IF(N128="zákl. přenesená",J128,0)</f>
        <v>0</v>
      </c>
      <c r="BH128" s="193">
        <f>IF(N128="sníž. přenesená",J128,0)</f>
        <v>0</v>
      </c>
      <c r="BI128" s="193">
        <f>IF(N128="nulová",J128,0)</f>
        <v>0</v>
      </c>
      <c r="BJ128" s="20" t="s">
        <v>80</v>
      </c>
      <c r="BK128" s="193">
        <f>ROUND(I128*H128,2)</f>
        <v>0</v>
      </c>
      <c r="BL128" s="20" t="s">
        <v>866</v>
      </c>
      <c r="BM128" s="192" t="s">
        <v>643</v>
      </c>
    </row>
    <row r="129" spans="1:51" s="13" customFormat="1">
      <c r="B129" s="201"/>
      <c r="C129" s="202"/>
      <c r="D129" s="199" t="s">
        <v>219</v>
      </c>
      <c r="E129" s="203" t="s">
        <v>21</v>
      </c>
      <c r="F129" s="204" t="s">
        <v>2089</v>
      </c>
      <c r="G129" s="202"/>
      <c r="H129" s="203" t="s">
        <v>21</v>
      </c>
      <c r="I129" s="205"/>
      <c r="J129" s="202"/>
      <c r="K129" s="202"/>
      <c r="L129" s="206"/>
      <c r="M129" s="207"/>
      <c r="N129" s="208"/>
      <c r="O129" s="208"/>
      <c r="P129" s="208"/>
      <c r="Q129" s="208"/>
      <c r="R129" s="208"/>
      <c r="S129" s="208"/>
      <c r="T129" s="209"/>
      <c r="AT129" s="210" t="s">
        <v>219</v>
      </c>
      <c r="AU129" s="210" t="s">
        <v>80</v>
      </c>
      <c r="AV129" s="13" t="s">
        <v>80</v>
      </c>
      <c r="AW129" s="13" t="s">
        <v>34</v>
      </c>
      <c r="AX129" s="13" t="s">
        <v>73</v>
      </c>
      <c r="AY129" s="210" t="s">
        <v>206</v>
      </c>
    </row>
    <row r="130" spans="1:51" s="14" customFormat="1">
      <c r="B130" s="211"/>
      <c r="C130" s="212"/>
      <c r="D130" s="199" t="s">
        <v>219</v>
      </c>
      <c r="E130" s="213" t="s">
        <v>21</v>
      </c>
      <c r="F130" s="214" t="s">
        <v>80</v>
      </c>
      <c r="G130" s="212"/>
      <c r="H130" s="215">
        <v>1</v>
      </c>
      <c r="I130" s="216"/>
      <c r="J130" s="212"/>
      <c r="K130" s="212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219</v>
      </c>
      <c r="AU130" s="221" t="s">
        <v>80</v>
      </c>
      <c r="AV130" s="14" t="s">
        <v>82</v>
      </c>
      <c r="AW130" s="14" t="s">
        <v>34</v>
      </c>
      <c r="AX130" s="14" t="s">
        <v>73</v>
      </c>
      <c r="AY130" s="221" t="s">
        <v>206</v>
      </c>
    </row>
    <row r="131" spans="1:51" s="15" customFormat="1">
      <c r="B131" s="222"/>
      <c r="C131" s="223"/>
      <c r="D131" s="199" t="s">
        <v>219</v>
      </c>
      <c r="E131" s="224" t="s">
        <v>21</v>
      </c>
      <c r="F131" s="225" t="s">
        <v>236</v>
      </c>
      <c r="G131" s="223"/>
      <c r="H131" s="226">
        <v>1</v>
      </c>
      <c r="I131" s="227"/>
      <c r="J131" s="223"/>
      <c r="K131" s="223"/>
      <c r="L131" s="228"/>
      <c r="M131" s="258"/>
      <c r="N131" s="259"/>
      <c r="O131" s="259"/>
      <c r="P131" s="259"/>
      <c r="Q131" s="259"/>
      <c r="R131" s="259"/>
      <c r="S131" s="259"/>
      <c r="T131" s="260"/>
      <c r="AT131" s="232" t="s">
        <v>219</v>
      </c>
      <c r="AU131" s="232" t="s">
        <v>80</v>
      </c>
      <c r="AV131" s="15" t="s">
        <v>213</v>
      </c>
      <c r="AW131" s="15" t="s">
        <v>34</v>
      </c>
      <c r="AX131" s="15" t="s">
        <v>80</v>
      </c>
      <c r="AY131" s="232" t="s">
        <v>206</v>
      </c>
    </row>
    <row r="132" spans="1:51" s="2" customFormat="1" ht="6.95" customHeight="1">
      <c r="A132" s="37"/>
      <c r="B132" s="50"/>
      <c r="C132" s="51"/>
      <c r="D132" s="51"/>
      <c r="E132" s="51"/>
      <c r="F132" s="51"/>
      <c r="G132" s="51"/>
      <c r="H132" s="51"/>
      <c r="I132" s="51"/>
      <c r="J132" s="51"/>
      <c r="K132" s="51"/>
      <c r="L132" s="42"/>
      <c r="M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</sheetData>
  <sheetProtection algorithmName="SHA-512" hashValue="LOeGIEqHdF3mhaVuqlhXCOsPJ5zmMS8XLYxT3HiK4Kc+dyDnQOJjEFF2166OLyvOnBSxcjiY3HG7MWWcixGMJQ==" saltValue="gYFt8GqnWJovHlsGffpz5FOi0DTszO97bm8HEz04dkC+LBhW5+2ONHqglmRhj9uJFutf1iKES3oP3OnJAcOuXw==" spinCount="100000" sheet="1" objects="1" scenarios="1" formatColumns="0" formatRows="0" autoFilter="0"/>
  <autoFilter ref="C85:K131" xr:uid="{00000000-0009-0000-0000-00000B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BM24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138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2079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2267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ROUND(J86,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ROUND((SUM(BE86:BE245)),  2)</f>
        <v>0</v>
      </c>
      <c r="G35" s="37"/>
      <c r="H35" s="37"/>
      <c r="I35" s="127">
        <v>0.21</v>
      </c>
      <c r="J35" s="126">
        <f>ROUND(((SUM(BE86:BE245))*I35),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ROUND((SUM(BF86:BF245)),  2)</f>
        <v>0</v>
      </c>
      <c r="G36" s="37"/>
      <c r="H36" s="37"/>
      <c r="I36" s="127">
        <v>0.12</v>
      </c>
      <c r="J36" s="126">
        <f>ROUND(((SUM(BF86:BF245))*I36),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ROUND((SUM(BG86:BG245)),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ROUND((SUM(BH86:BH245)),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ROUND((SUM(BI86:BI245)),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2079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D.2.6.e - Napojení parkoviště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J86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2268</v>
      </c>
      <c r="E64" s="146"/>
      <c r="F64" s="146"/>
      <c r="G64" s="146"/>
      <c r="H64" s="146"/>
      <c r="I64" s="146"/>
      <c r="J64" s="147">
        <f>J87</f>
        <v>0</v>
      </c>
      <c r="K64" s="144"/>
      <c r="L64" s="148"/>
    </row>
    <row r="65" spans="1:31" s="2" customFormat="1" ht="21.75" customHeight="1">
      <c r="A65" s="37"/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116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 s="2" customFormat="1" ht="6.95" customHeight="1">
      <c r="A66" s="37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16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70" spans="1:31" s="2" customFormat="1" ht="6.95" customHeight="1">
      <c r="A70" s="37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11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24.95" customHeight="1">
      <c r="A71" s="37"/>
      <c r="B71" s="38"/>
      <c r="C71" s="26" t="s">
        <v>191</v>
      </c>
      <c r="D71" s="39"/>
      <c r="E71" s="39"/>
      <c r="F71" s="39"/>
      <c r="G71" s="39"/>
      <c r="H71" s="39"/>
      <c r="I71" s="39"/>
      <c r="J71" s="39"/>
      <c r="K71" s="39"/>
      <c r="L71" s="11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6.95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16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2" customHeight="1">
      <c r="A73" s="37"/>
      <c r="B73" s="38"/>
      <c r="C73" s="32" t="s">
        <v>16</v>
      </c>
      <c r="D73" s="39"/>
      <c r="E73" s="39"/>
      <c r="F73" s="39"/>
      <c r="G73" s="39"/>
      <c r="H73" s="39"/>
      <c r="I73" s="39"/>
      <c r="J73" s="39"/>
      <c r="K73" s="39"/>
      <c r="L73" s="11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26.25" customHeight="1">
      <c r="A74" s="37"/>
      <c r="B74" s="38"/>
      <c r="C74" s="39"/>
      <c r="D74" s="39"/>
      <c r="E74" s="397" t="str">
        <f>E7</f>
        <v>Novostavba Onkologické kliniky P4 - Přeložky, Přípojky, OS, Komunikace, chodníky a přístřešky, Sadové úpravy</v>
      </c>
      <c r="F74" s="398"/>
      <c r="G74" s="398"/>
      <c r="H74" s="398"/>
      <c r="I74" s="39"/>
      <c r="J74" s="39"/>
      <c r="K74" s="39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1" customFormat="1" ht="12" customHeight="1">
      <c r="B75" s="24"/>
      <c r="C75" s="32" t="s">
        <v>174</v>
      </c>
      <c r="D75" s="25"/>
      <c r="E75" s="25"/>
      <c r="F75" s="25"/>
      <c r="G75" s="25"/>
      <c r="H75" s="25"/>
      <c r="I75" s="25"/>
      <c r="J75" s="25"/>
      <c r="K75" s="25"/>
      <c r="L75" s="23"/>
    </row>
    <row r="76" spans="1:31" s="2" customFormat="1" ht="16.5" customHeight="1">
      <c r="A76" s="37"/>
      <c r="B76" s="38"/>
      <c r="C76" s="39"/>
      <c r="D76" s="39"/>
      <c r="E76" s="397" t="s">
        <v>2079</v>
      </c>
      <c r="F76" s="396"/>
      <c r="G76" s="396"/>
      <c r="H76" s="396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2" t="s">
        <v>176</v>
      </c>
      <c r="D77" s="39"/>
      <c r="E77" s="39"/>
      <c r="F77" s="39"/>
      <c r="G77" s="39"/>
      <c r="H77" s="39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6.5" customHeight="1">
      <c r="A78" s="37"/>
      <c r="B78" s="38"/>
      <c r="C78" s="39"/>
      <c r="D78" s="39"/>
      <c r="E78" s="361" t="str">
        <f>E11</f>
        <v>D.2.6.e - Napojení parkoviště</v>
      </c>
      <c r="F78" s="396"/>
      <c r="G78" s="396"/>
      <c r="H78" s="396"/>
      <c r="I78" s="39"/>
      <c r="J78" s="39"/>
      <c r="K78" s="39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6.95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2" customHeight="1">
      <c r="A80" s="37"/>
      <c r="B80" s="38"/>
      <c r="C80" s="32" t="s">
        <v>22</v>
      </c>
      <c r="D80" s="39"/>
      <c r="E80" s="39"/>
      <c r="F80" s="30" t="str">
        <f>F14</f>
        <v>Olomouc</v>
      </c>
      <c r="G80" s="39"/>
      <c r="H80" s="39"/>
      <c r="I80" s="32" t="s">
        <v>24</v>
      </c>
      <c r="J80" s="62" t="str">
        <f>IF(J14="","",J14)</f>
        <v>16. 2. 2024</v>
      </c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6.9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25.7" customHeight="1">
      <c r="A82" s="37"/>
      <c r="B82" s="38"/>
      <c r="C82" s="32" t="s">
        <v>26</v>
      </c>
      <c r="D82" s="39"/>
      <c r="E82" s="39"/>
      <c r="F82" s="30" t="str">
        <f>E17</f>
        <v>Fakultní nemocnice Olomouc</v>
      </c>
      <c r="G82" s="39"/>
      <c r="H82" s="39"/>
      <c r="I82" s="32" t="s">
        <v>32</v>
      </c>
      <c r="J82" s="35" t="str">
        <f>E23</f>
        <v>Adam Rujbr Architects</v>
      </c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5.2" customHeight="1">
      <c r="A83" s="37"/>
      <c r="B83" s="38"/>
      <c r="C83" s="32" t="s">
        <v>30</v>
      </c>
      <c r="D83" s="39"/>
      <c r="E83" s="39"/>
      <c r="F83" s="30" t="str">
        <f>IF(E20="","",E20)</f>
        <v>Vyplň údaj</v>
      </c>
      <c r="G83" s="39"/>
      <c r="H83" s="39"/>
      <c r="I83" s="32" t="s">
        <v>35</v>
      </c>
      <c r="J83" s="35" t="str">
        <f>E26</f>
        <v xml:space="preserve"> </v>
      </c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0.3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11" customFormat="1" ht="29.25" customHeight="1">
      <c r="A85" s="154"/>
      <c r="B85" s="155"/>
      <c r="C85" s="156" t="s">
        <v>192</v>
      </c>
      <c r="D85" s="157" t="s">
        <v>58</v>
      </c>
      <c r="E85" s="157" t="s">
        <v>54</v>
      </c>
      <c r="F85" s="157" t="s">
        <v>55</v>
      </c>
      <c r="G85" s="157" t="s">
        <v>193</v>
      </c>
      <c r="H85" s="157" t="s">
        <v>194</v>
      </c>
      <c r="I85" s="157" t="s">
        <v>195</v>
      </c>
      <c r="J85" s="157" t="s">
        <v>180</v>
      </c>
      <c r="K85" s="158" t="s">
        <v>196</v>
      </c>
      <c r="L85" s="159"/>
      <c r="M85" s="71" t="s">
        <v>21</v>
      </c>
      <c r="N85" s="72" t="s">
        <v>43</v>
      </c>
      <c r="O85" s="72" t="s">
        <v>197</v>
      </c>
      <c r="P85" s="72" t="s">
        <v>198</v>
      </c>
      <c r="Q85" s="72" t="s">
        <v>199</v>
      </c>
      <c r="R85" s="72" t="s">
        <v>200</v>
      </c>
      <c r="S85" s="72" t="s">
        <v>201</v>
      </c>
      <c r="T85" s="73" t="s">
        <v>202</v>
      </c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</row>
    <row r="86" spans="1:65" s="2" customFormat="1" ht="22.9" customHeight="1">
      <c r="A86" s="37"/>
      <c r="B86" s="38"/>
      <c r="C86" s="78" t="s">
        <v>203</v>
      </c>
      <c r="D86" s="39"/>
      <c r="E86" s="39"/>
      <c r="F86" s="39"/>
      <c r="G86" s="39"/>
      <c r="H86" s="39"/>
      <c r="I86" s="39"/>
      <c r="J86" s="160">
        <f>BK86</f>
        <v>0</v>
      </c>
      <c r="K86" s="39"/>
      <c r="L86" s="42"/>
      <c r="M86" s="74"/>
      <c r="N86" s="161"/>
      <c r="O86" s="75"/>
      <c r="P86" s="162">
        <f>P87</f>
        <v>0</v>
      </c>
      <c r="Q86" s="75"/>
      <c r="R86" s="162">
        <f>R87</f>
        <v>0</v>
      </c>
      <c r="S86" s="75"/>
      <c r="T86" s="163">
        <f>T87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20" t="s">
        <v>72</v>
      </c>
      <c r="AU86" s="20" t="s">
        <v>181</v>
      </c>
      <c r="BK86" s="164">
        <f>BK87</f>
        <v>0</v>
      </c>
    </row>
    <row r="87" spans="1:65" s="12" customFormat="1" ht="25.9" customHeight="1">
      <c r="B87" s="165"/>
      <c r="C87" s="166"/>
      <c r="D87" s="167" t="s">
        <v>72</v>
      </c>
      <c r="E87" s="168" t="s">
        <v>2269</v>
      </c>
      <c r="F87" s="168" t="s">
        <v>137</v>
      </c>
      <c r="G87" s="166"/>
      <c r="H87" s="166"/>
      <c r="I87" s="169"/>
      <c r="J87" s="170">
        <f>BK87</f>
        <v>0</v>
      </c>
      <c r="K87" s="166"/>
      <c r="L87" s="171"/>
      <c r="M87" s="172"/>
      <c r="N87" s="173"/>
      <c r="O87" s="173"/>
      <c r="P87" s="174">
        <f>SUM(P88:P245)</f>
        <v>0</v>
      </c>
      <c r="Q87" s="173"/>
      <c r="R87" s="174">
        <f>SUM(R88:R245)</f>
        <v>0</v>
      </c>
      <c r="S87" s="173"/>
      <c r="T87" s="175">
        <f>SUM(T88:T245)</f>
        <v>0</v>
      </c>
      <c r="AR87" s="176" t="s">
        <v>80</v>
      </c>
      <c r="AT87" s="177" t="s">
        <v>72</v>
      </c>
      <c r="AU87" s="177" t="s">
        <v>73</v>
      </c>
      <c r="AY87" s="176" t="s">
        <v>206</v>
      </c>
      <c r="BK87" s="178">
        <f>SUM(BK88:BK245)</f>
        <v>0</v>
      </c>
    </row>
    <row r="88" spans="1:65" s="2" customFormat="1" ht="16.5" customHeight="1">
      <c r="A88" s="37"/>
      <c r="B88" s="38"/>
      <c r="C88" s="181" t="s">
        <v>80</v>
      </c>
      <c r="D88" s="181" t="s">
        <v>208</v>
      </c>
      <c r="E88" s="182" t="s">
        <v>2270</v>
      </c>
      <c r="F88" s="183" t="s">
        <v>2271</v>
      </c>
      <c r="G88" s="184" t="s">
        <v>840</v>
      </c>
      <c r="H88" s="185">
        <v>1</v>
      </c>
      <c r="I88" s="186"/>
      <c r="J88" s="187">
        <f>ROUND(I88*H88,2)</f>
        <v>0</v>
      </c>
      <c r="K88" s="183" t="s">
        <v>21</v>
      </c>
      <c r="L88" s="42"/>
      <c r="M88" s="188" t="s">
        <v>21</v>
      </c>
      <c r="N88" s="189" t="s">
        <v>44</v>
      </c>
      <c r="O88" s="67"/>
      <c r="P88" s="190">
        <f>O88*H88</f>
        <v>0</v>
      </c>
      <c r="Q88" s="190">
        <v>0</v>
      </c>
      <c r="R88" s="190">
        <f>Q88*H88</f>
        <v>0</v>
      </c>
      <c r="S88" s="190">
        <v>0</v>
      </c>
      <c r="T88" s="191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92" t="s">
        <v>866</v>
      </c>
      <c r="AT88" s="192" t="s">
        <v>208</v>
      </c>
      <c r="AU88" s="192" t="s">
        <v>80</v>
      </c>
      <c r="AY88" s="20" t="s">
        <v>206</v>
      </c>
      <c r="BE88" s="193">
        <f>IF(N88="základní",J88,0)</f>
        <v>0</v>
      </c>
      <c r="BF88" s="193">
        <f>IF(N88="snížená",J88,0)</f>
        <v>0</v>
      </c>
      <c r="BG88" s="193">
        <f>IF(N88="zákl. přenesená",J88,0)</f>
        <v>0</v>
      </c>
      <c r="BH88" s="193">
        <f>IF(N88="sníž. přenesená",J88,0)</f>
        <v>0</v>
      </c>
      <c r="BI88" s="193">
        <f>IF(N88="nulová",J88,0)</f>
        <v>0</v>
      </c>
      <c r="BJ88" s="20" t="s">
        <v>80</v>
      </c>
      <c r="BK88" s="193">
        <f>ROUND(I88*H88,2)</f>
        <v>0</v>
      </c>
      <c r="BL88" s="20" t="s">
        <v>866</v>
      </c>
      <c r="BM88" s="192" t="s">
        <v>82</v>
      </c>
    </row>
    <row r="89" spans="1:65" s="2" customFormat="1" ht="16.5" customHeight="1">
      <c r="A89" s="37"/>
      <c r="B89" s="38"/>
      <c r="C89" s="244" t="s">
        <v>82</v>
      </c>
      <c r="D89" s="244" t="s">
        <v>437</v>
      </c>
      <c r="E89" s="245" t="s">
        <v>2272</v>
      </c>
      <c r="F89" s="246" t="s">
        <v>2273</v>
      </c>
      <c r="G89" s="247" t="s">
        <v>840</v>
      </c>
      <c r="H89" s="248">
        <v>1</v>
      </c>
      <c r="I89" s="249"/>
      <c r="J89" s="250">
        <f>ROUND(I89*H89,2)</f>
        <v>0</v>
      </c>
      <c r="K89" s="246" t="s">
        <v>21</v>
      </c>
      <c r="L89" s="251"/>
      <c r="M89" s="252" t="s">
        <v>21</v>
      </c>
      <c r="N89" s="253" t="s">
        <v>44</v>
      </c>
      <c r="O89" s="67"/>
      <c r="P89" s="190">
        <f>O89*H89</f>
        <v>0</v>
      </c>
      <c r="Q89" s="190">
        <v>0</v>
      </c>
      <c r="R89" s="190">
        <f>Q89*H89</f>
        <v>0</v>
      </c>
      <c r="S89" s="190">
        <v>0</v>
      </c>
      <c r="T89" s="191">
        <f>S89*H89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192" t="s">
        <v>1657</v>
      </c>
      <c r="AT89" s="192" t="s">
        <v>437</v>
      </c>
      <c r="AU89" s="192" t="s">
        <v>80</v>
      </c>
      <c r="AY89" s="20" t="s">
        <v>206</v>
      </c>
      <c r="BE89" s="193">
        <f>IF(N89="základní",J89,0)</f>
        <v>0</v>
      </c>
      <c r="BF89" s="193">
        <f>IF(N89="snížená",J89,0)</f>
        <v>0</v>
      </c>
      <c r="BG89" s="193">
        <f>IF(N89="zákl. přenesená",J89,0)</f>
        <v>0</v>
      </c>
      <c r="BH89" s="193">
        <f>IF(N89="sníž. přenesená",J89,0)</f>
        <v>0</v>
      </c>
      <c r="BI89" s="193">
        <f>IF(N89="nulová",J89,0)</f>
        <v>0</v>
      </c>
      <c r="BJ89" s="20" t="s">
        <v>80</v>
      </c>
      <c r="BK89" s="193">
        <f>ROUND(I89*H89,2)</f>
        <v>0</v>
      </c>
      <c r="BL89" s="20" t="s">
        <v>866</v>
      </c>
      <c r="BM89" s="192" t="s">
        <v>213</v>
      </c>
    </row>
    <row r="90" spans="1:65" s="13" customFormat="1">
      <c r="B90" s="201"/>
      <c r="C90" s="202"/>
      <c r="D90" s="199" t="s">
        <v>219</v>
      </c>
      <c r="E90" s="203" t="s">
        <v>21</v>
      </c>
      <c r="F90" s="204" t="s">
        <v>2089</v>
      </c>
      <c r="G90" s="202"/>
      <c r="H90" s="203" t="s">
        <v>21</v>
      </c>
      <c r="I90" s="205"/>
      <c r="J90" s="202"/>
      <c r="K90" s="202"/>
      <c r="L90" s="206"/>
      <c r="M90" s="207"/>
      <c r="N90" s="208"/>
      <c r="O90" s="208"/>
      <c r="P90" s="208"/>
      <c r="Q90" s="208"/>
      <c r="R90" s="208"/>
      <c r="S90" s="208"/>
      <c r="T90" s="209"/>
      <c r="AT90" s="210" t="s">
        <v>219</v>
      </c>
      <c r="AU90" s="210" t="s">
        <v>80</v>
      </c>
      <c r="AV90" s="13" t="s">
        <v>80</v>
      </c>
      <c r="AW90" s="13" t="s">
        <v>34</v>
      </c>
      <c r="AX90" s="13" t="s">
        <v>73</v>
      </c>
      <c r="AY90" s="210" t="s">
        <v>206</v>
      </c>
    </row>
    <row r="91" spans="1:65" s="14" customFormat="1">
      <c r="B91" s="211"/>
      <c r="C91" s="212"/>
      <c r="D91" s="199" t="s">
        <v>219</v>
      </c>
      <c r="E91" s="213" t="s">
        <v>21</v>
      </c>
      <c r="F91" s="214" t="s">
        <v>80</v>
      </c>
      <c r="G91" s="212"/>
      <c r="H91" s="215">
        <v>1</v>
      </c>
      <c r="I91" s="216"/>
      <c r="J91" s="212"/>
      <c r="K91" s="212"/>
      <c r="L91" s="217"/>
      <c r="M91" s="218"/>
      <c r="N91" s="219"/>
      <c r="O91" s="219"/>
      <c r="P91" s="219"/>
      <c r="Q91" s="219"/>
      <c r="R91" s="219"/>
      <c r="S91" s="219"/>
      <c r="T91" s="220"/>
      <c r="AT91" s="221" t="s">
        <v>219</v>
      </c>
      <c r="AU91" s="221" t="s">
        <v>80</v>
      </c>
      <c r="AV91" s="14" t="s">
        <v>82</v>
      </c>
      <c r="AW91" s="14" t="s">
        <v>34</v>
      </c>
      <c r="AX91" s="14" t="s">
        <v>73</v>
      </c>
      <c r="AY91" s="221" t="s">
        <v>206</v>
      </c>
    </row>
    <row r="92" spans="1:65" s="15" customFormat="1">
      <c r="B92" s="222"/>
      <c r="C92" s="223"/>
      <c r="D92" s="199" t="s">
        <v>219</v>
      </c>
      <c r="E92" s="224" t="s">
        <v>21</v>
      </c>
      <c r="F92" s="225" t="s">
        <v>236</v>
      </c>
      <c r="G92" s="223"/>
      <c r="H92" s="226">
        <v>1</v>
      </c>
      <c r="I92" s="227"/>
      <c r="J92" s="223"/>
      <c r="K92" s="223"/>
      <c r="L92" s="228"/>
      <c r="M92" s="229"/>
      <c r="N92" s="230"/>
      <c r="O92" s="230"/>
      <c r="P92" s="230"/>
      <c r="Q92" s="230"/>
      <c r="R92" s="230"/>
      <c r="S92" s="230"/>
      <c r="T92" s="231"/>
      <c r="AT92" s="232" t="s">
        <v>219</v>
      </c>
      <c r="AU92" s="232" t="s">
        <v>80</v>
      </c>
      <c r="AV92" s="15" t="s">
        <v>213</v>
      </c>
      <c r="AW92" s="15" t="s">
        <v>34</v>
      </c>
      <c r="AX92" s="15" t="s">
        <v>80</v>
      </c>
      <c r="AY92" s="232" t="s">
        <v>206</v>
      </c>
    </row>
    <row r="93" spans="1:65" s="2" customFormat="1" ht="16.5" customHeight="1">
      <c r="A93" s="37"/>
      <c r="B93" s="38"/>
      <c r="C93" s="181" t="s">
        <v>244</v>
      </c>
      <c r="D93" s="181" t="s">
        <v>208</v>
      </c>
      <c r="E93" s="182" t="s">
        <v>2274</v>
      </c>
      <c r="F93" s="183" t="s">
        <v>2275</v>
      </c>
      <c r="G93" s="184" t="s">
        <v>840</v>
      </c>
      <c r="H93" s="185">
        <v>1</v>
      </c>
      <c r="I93" s="186"/>
      <c r="J93" s="187">
        <f>ROUND(I93*H93,2)</f>
        <v>0</v>
      </c>
      <c r="K93" s="183" t="s">
        <v>21</v>
      </c>
      <c r="L93" s="42"/>
      <c r="M93" s="188" t="s">
        <v>21</v>
      </c>
      <c r="N93" s="189" t="s">
        <v>44</v>
      </c>
      <c r="O93" s="67"/>
      <c r="P93" s="190">
        <f>O93*H93</f>
        <v>0</v>
      </c>
      <c r="Q93" s="190">
        <v>0</v>
      </c>
      <c r="R93" s="190">
        <f>Q93*H93</f>
        <v>0</v>
      </c>
      <c r="S93" s="190">
        <v>0</v>
      </c>
      <c r="T93" s="191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92" t="s">
        <v>866</v>
      </c>
      <c r="AT93" s="192" t="s">
        <v>208</v>
      </c>
      <c r="AU93" s="192" t="s">
        <v>80</v>
      </c>
      <c r="AY93" s="20" t="s">
        <v>206</v>
      </c>
      <c r="BE93" s="193">
        <f>IF(N93="základní",J93,0)</f>
        <v>0</v>
      </c>
      <c r="BF93" s="193">
        <f>IF(N93="snížená",J93,0)</f>
        <v>0</v>
      </c>
      <c r="BG93" s="193">
        <f>IF(N93="zákl. přenesená",J93,0)</f>
        <v>0</v>
      </c>
      <c r="BH93" s="193">
        <f>IF(N93="sníž. přenesená",J93,0)</f>
        <v>0</v>
      </c>
      <c r="BI93" s="193">
        <f>IF(N93="nulová",J93,0)</f>
        <v>0</v>
      </c>
      <c r="BJ93" s="20" t="s">
        <v>80</v>
      </c>
      <c r="BK93" s="193">
        <f>ROUND(I93*H93,2)</f>
        <v>0</v>
      </c>
      <c r="BL93" s="20" t="s">
        <v>866</v>
      </c>
      <c r="BM93" s="192" t="s">
        <v>268</v>
      </c>
    </row>
    <row r="94" spans="1:65" s="2" customFormat="1" ht="16.5" customHeight="1">
      <c r="A94" s="37"/>
      <c r="B94" s="38"/>
      <c r="C94" s="244" t="s">
        <v>213</v>
      </c>
      <c r="D94" s="244" t="s">
        <v>437</v>
      </c>
      <c r="E94" s="245" t="s">
        <v>2276</v>
      </c>
      <c r="F94" s="246" t="s">
        <v>2277</v>
      </c>
      <c r="G94" s="247" t="s">
        <v>840</v>
      </c>
      <c r="H94" s="248">
        <v>1</v>
      </c>
      <c r="I94" s="249"/>
      <c r="J94" s="250">
        <f>ROUND(I94*H94,2)</f>
        <v>0</v>
      </c>
      <c r="K94" s="246" t="s">
        <v>21</v>
      </c>
      <c r="L94" s="251"/>
      <c r="M94" s="252" t="s">
        <v>21</v>
      </c>
      <c r="N94" s="253" t="s">
        <v>44</v>
      </c>
      <c r="O94" s="67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92" t="s">
        <v>1657</v>
      </c>
      <c r="AT94" s="192" t="s">
        <v>437</v>
      </c>
      <c r="AU94" s="192" t="s">
        <v>80</v>
      </c>
      <c r="AY94" s="20" t="s">
        <v>206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0" t="s">
        <v>80</v>
      </c>
      <c r="BK94" s="193">
        <f>ROUND(I94*H94,2)</f>
        <v>0</v>
      </c>
      <c r="BL94" s="20" t="s">
        <v>866</v>
      </c>
      <c r="BM94" s="192" t="s">
        <v>289</v>
      </c>
    </row>
    <row r="95" spans="1:65" s="13" customFormat="1">
      <c r="B95" s="201"/>
      <c r="C95" s="202"/>
      <c r="D95" s="199" t="s">
        <v>219</v>
      </c>
      <c r="E95" s="203" t="s">
        <v>21</v>
      </c>
      <c r="F95" s="204" t="s">
        <v>2089</v>
      </c>
      <c r="G95" s="202"/>
      <c r="H95" s="203" t="s">
        <v>21</v>
      </c>
      <c r="I95" s="205"/>
      <c r="J95" s="202"/>
      <c r="K95" s="202"/>
      <c r="L95" s="206"/>
      <c r="M95" s="207"/>
      <c r="N95" s="208"/>
      <c r="O95" s="208"/>
      <c r="P95" s="208"/>
      <c r="Q95" s="208"/>
      <c r="R95" s="208"/>
      <c r="S95" s="208"/>
      <c r="T95" s="209"/>
      <c r="AT95" s="210" t="s">
        <v>219</v>
      </c>
      <c r="AU95" s="210" t="s">
        <v>80</v>
      </c>
      <c r="AV95" s="13" t="s">
        <v>80</v>
      </c>
      <c r="AW95" s="13" t="s">
        <v>34</v>
      </c>
      <c r="AX95" s="13" t="s">
        <v>73</v>
      </c>
      <c r="AY95" s="210" t="s">
        <v>206</v>
      </c>
    </row>
    <row r="96" spans="1:65" s="14" customFormat="1">
      <c r="B96" s="211"/>
      <c r="C96" s="212"/>
      <c r="D96" s="199" t="s">
        <v>219</v>
      </c>
      <c r="E96" s="213" t="s">
        <v>21</v>
      </c>
      <c r="F96" s="214" t="s">
        <v>80</v>
      </c>
      <c r="G96" s="212"/>
      <c r="H96" s="215">
        <v>1</v>
      </c>
      <c r="I96" s="216"/>
      <c r="J96" s="212"/>
      <c r="K96" s="212"/>
      <c r="L96" s="217"/>
      <c r="M96" s="218"/>
      <c r="N96" s="219"/>
      <c r="O96" s="219"/>
      <c r="P96" s="219"/>
      <c r="Q96" s="219"/>
      <c r="R96" s="219"/>
      <c r="S96" s="219"/>
      <c r="T96" s="220"/>
      <c r="AT96" s="221" t="s">
        <v>219</v>
      </c>
      <c r="AU96" s="221" t="s">
        <v>80</v>
      </c>
      <c r="AV96" s="14" t="s">
        <v>82</v>
      </c>
      <c r="AW96" s="14" t="s">
        <v>34</v>
      </c>
      <c r="AX96" s="14" t="s">
        <v>73</v>
      </c>
      <c r="AY96" s="221" t="s">
        <v>206</v>
      </c>
    </row>
    <row r="97" spans="1:65" s="15" customFormat="1">
      <c r="B97" s="222"/>
      <c r="C97" s="223"/>
      <c r="D97" s="199" t="s">
        <v>219</v>
      </c>
      <c r="E97" s="224" t="s">
        <v>21</v>
      </c>
      <c r="F97" s="225" t="s">
        <v>236</v>
      </c>
      <c r="G97" s="223"/>
      <c r="H97" s="226">
        <v>1</v>
      </c>
      <c r="I97" s="227"/>
      <c r="J97" s="223"/>
      <c r="K97" s="223"/>
      <c r="L97" s="228"/>
      <c r="M97" s="229"/>
      <c r="N97" s="230"/>
      <c r="O97" s="230"/>
      <c r="P97" s="230"/>
      <c r="Q97" s="230"/>
      <c r="R97" s="230"/>
      <c r="S97" s="230"/>
      <c r="T97" s="231"/>
      <c r="AT97" s="232" t="s">
        <v>219</v>
      </c>
      <c r="AU97" s="232" t="s">
        <v>80</v>
      </c>
      <c r="AV97" s="15" t="s">
        <v>213</v>
      </c>
      <c r="AW97" s="15" t="s">
        <v>34</v>
      </c>
      <c r="AX97" s="15" t="s">
        <v>80</v>
      </c>
      <c r="AY97" s="232" t="s">
        <v>206</v>
      </c>
    </row>
    <row r="98" spans="1:65" s="2" customFormat="1" ht="16.5" customHeight="1">
      <c r="A98" s="37"/>
      <c r="B98" s="38"/>
      <c r="C98" s="181" t="s">
        <v>257</v>
      </c>
      <c r="D98" s="181" t="s">
        <v>208</v>
      </c>
      <c r="E98" s="182" t="s">
        <v>2278</v>
      </c>
      <c r="F98" s="183" t="s">
        <v>2279</v>
      </c>
      <c r="G98" s="184" t="s">
        <v>840</v>
      </c>
      <c r="H98" s="185">
        <v>2</v>
      </c>
      <c r="I98" s="186"/>
      <c r="J98" s="187">
        <f>ROUND(I98*H98,2)</f>
        <v>0</v>
      </c>
      <c r="K98" s="183" t="s">
        <v>21</v>
      </c>
      <c r="L98" s="42"/>
      <c r="M98" s="188" t="s">
        <v>21</v>
      </c>
      <c r="N98" s="189" t="s">
        <v>44</v>
      </c>
      <c r="O98" s="67"/>
      <c r="P98" s="190">
        <f>O98*H98</f>
        <v>0</v>
      </c>
      <c r="Q98" s="190">
        <v>0</v>
      </c>
      <c r="R98" s="190">
        <f>Q98*H98</f>
        <v>0</v>
      </c>
      <c r="S98" s="190">
        <v>0</v>
      </c>
      <c r="T98" s="191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92" t="s">
        <v>866</v>
      </c>
      <c r="AT98" s="192" t="s">
        <v>208</v>
      </c>
      <c r="AU98" s="192" t="s">
        <v>80</v>
      </c>
      <c r="AY98" s="20" t="s">
        <v>206</v>
      </c>
      <c r="BE98" s="193">
        <f>IF(N98="základní",J98,0)</f>
        <v>0</v>
      </c>
      <c r="BF98" s="193">
        <f>IF(N98="snížená",J98,0)</f>
        <v>0</v>
      </c>
      <c r="BG98" s="193">
        <f>IF(N98="zákl. přenesená",J98,0)</f>
        <v>0</v>
      </c>
      <c r="BH98" s="193">
        <f>IF(N98="sníž. přenesená",J98,0)</f>
        <v>0</v>
      </c>
      <c r="BI98" s="193">
        <f>IF(N98="nulová",J98,0)</f>
        <v>0</v>
      </c>
      <c r="BJ98" s="20" t="s">
        <v>80</v>
      </c>
      <c r="BK98" s="193">
        <f>ROUND(I98*H98,2)</f>
        <v>0</v>
      </c>
      <c r="BL98" s="20" t="s">
        <v>866</v>
      </c>
      <c r="BM98" s="192" t="s">
        <v>304</v>
      </c>
    </row>
    <row r="99" spans="1:65" s="2" customFormat="1" ht="16.5" customHeight="1">
      <c r="A99" s="37"/>
      <c r="B99" s="38"/>
      <c r="C99" s="244" t="s">
        <v>268</v>
      </c>
      <c r="D99" s="244" t="s">
        <v>437</v>
      </c>
      <c r="E99" s="245" t="s">
        <v>2280</v>
      </c>
      <c r="F99" s="246" t="s">
        <v>2281</v>
      </c>
      <c r="G99" s="247" t="s">
        <v>840</v>
      </c>
      <c r="H99" s="248">
        <v>2</v>
      </c>
      <c r="I99" s="249"/>
      <c r="J99" s="250">
        <f>ROUND(I99*H99,2)</f>
        <v>0</v>
      </c>
      <c r="K99" s="246" t="s">
        <v>21</v>
      </c>
      <c r="L99" s="251"/>
      <c r="M99" s="252" t="s">
        <v>21</v>
      </c>
      <c r="N99" s="253" t="s">
        <v>44</v>
      </c>
      <c r="O99" s="67"/>
      <c r="P99" s="190">
        <f>O99*H99</f>
        <v>0</v>
      </c>
      <c r="Q99" s="190">
        <v>0</v>
      </c>
      <c r="R99" s="190">
        <f>Q99*H99</f>
        <v>0</v>
      </c>
      <c r="S99" s="190">
        <v>0</v>
      </c>
      <c r="T99" s="191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92" t="s">
        <v>1657</v>
      </c>
      <c r="AT99" s="192" t="s">
        <v>437</v>
      </c>
      <c r="AU99" s="192" t="s">
        <v>80</v>
      </c>
      <c r="AY99" s="20" t="s">
        <v>206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20" t="s">
        <v>80</v>
      </c>
      <c r="BK99" s="193">
        <f>ROUND(I99*H99,2)</f>
        <v>0</v>
      </c>
      <c r="BL99" s="20" t="s">
        <v>866</v>
      </c>
      <c r="BM99" s="192" t="s">
        <v>8</v>
      </c>
    </row>
    <row r="100" spans="1:65" s="13" customFormat="1">
      <c r="B100" s="201"/>
      <c r="C100" s="202"/>
      <c r="D100" s="199" t="s">
        <v>219</v>
      </c>
      <c r="E100" s="203" t="s">
        <v>21</v>
      </c>
      <c r="F100" s="204" t="s">
        <v>2089</v>
      </c>
      <c r="G100" s="202"/>
      <c r="H100" s="203" t="s">
        <v>21</v>
      </c>
      <c r="I100" s="205"/>
      <c r="J100" s="202"/>
      <c r="K100" s="202"/>
      <c r="L100" s="206"/>
      <c r="M100" s="207"/>
      <c r="N100" s="208"/>
      <c r="O100" s="208"/>
      <c r="P100" s="208"/>
      <c r="Q100" s="208"/>
      <c r="R100" s="208"/>
      <c r="S100" s="208"/>
      <c r="T100" s="209"/>
      <c r="AT100" s="210" t="s">
        <v>219</v>
      </c>
      <c r="AU100" s="210" t="s">
        <v>80</v>
      </c>
      <c r="AV100" s="13" t="s">
        <v>80</v>
      </c>
      <c r="AW100" s="13" t="s">
        <v>34</v>
      </c>
      <c r="AX100" s="13" t="s">
        <v>73</v>
      </c>
      <c r="AY100" s="210" t="s">
        <v>206</v>
      </c>
    </row>
    <row r="101" spans="1:65" s="14" customFormat="1">
      <c r="B101" s="211"/>
      <c r="C101" s="212"/>
      <c r="D101" s="199" t="s">
        <v>219</v>
      </c>
      <c r="E101" s="213" t="s">
        <v>21</v>
      </c>
      <c r="F101" s="214" t="s">
        <v>82</v>
      </c>
      <c r="G101" s="212"/>
      <c r="H101" s="215">
        <v>2</v>
      </c>
      <c r="I101" s="216"/>
      <c r="J101" s="212"/>
      <c r="K101" s="212"/>
      <c r="L101" s="217"/>
      <c r="M101" s="218"/>
      <c r="N101" s="219"/>
      <c r="O101" s="219"/>
      <c r="P101" s="219"/>
      <c r="Q101" s="219"/>
      <c r="R101" s="219"/>
      <c r="S101" s="219"/>
      <c r="T101" s="220"/>
      <c r="AT101" s="221" t="s">
        <v>219</v>
      </c>
      <c r="AU101" s="221" t="s">
        <v>80</v>
      </c>
      <c r="AV101" s="14" t="s">
        <v>82</v>
      </c>
      <c r="AW101" s="14" t="s">
        <v>34</v>
      </c>
      <c r="AX101" s="14" t="s">
        <v>73</v>
      </c>
      <c r="AY101" s="221" t="s">
        <v>206</v>
      </c>
    </row>
    <row r="102" spans="1:65" s="15" customFormat="1">
      <c r="B102" s="222"/>
      <c r="C102" s="223"/>
      <c r="D102" s="199" t="s">
        <v>219</v>
      </c>
      <c r="E102" s="224" t="s">
        <v>21</v>
      </c>
      <c r="F102" s="225" t="s">
        <v>236</v>
      </c>
      <c r="G102" s="223"/>
      <c r="H102" s="226">
        <v>2</v>
      </c>
      <c r="I102" s="227"/>
      <c r="J102" s="223"/>
      <c r="K102" s="223"/>
      <c r="L102" s="228"/>
      <c r="M102" s="229"/>
      <c r="N102" s="230"/>
      <c r="O102" s="230"/>
      <c r="P102" s="230"/>
      <c r="Q102" s="230"/>
      <c r="R102" s="230"/>
      <c r="S102" s="230"/>
      <c r="T102" s="231"/>
      <c r="AT102" s="232" t="s">
        <v>219</v>
      </c>
      <c r="AU102" s="232" t="s">
        <v>80</v>
      </c>
      <c r="AV102" s="15" t="s">
        <v>213</v>
      </c>
      <c r="AW102" s="15" t="s">
        <v>34</v>
      </c>
      <c r="AX102" s="15" t="s">
        <v>80</v>
      </c>
      <c r="AY102" s="232" t="s">
        <v>206</v>
      </c>
    </row>
    <row r="103" spans="1:65" s="2" customFormat="1" ht="16.5" customHeight="1">
      <c r="A103" s="37"/>
      <c r="B103" s="38"/>
      <c r="C103" s="181" t="s">
        <v>275</v>
      </c>
      <c r="D103" s="181" t="s">
        <v>208</v>
      </c>
      <c r="E103" s="182" t="s">
        <v>2182</v>
      </c>
      <c r="F103" s="183" t="s">
        <v>2183</v>
      </c>
      <c r="G103" s="184" t="s">
        <v>840</v>
      </c>
      <c r="H103" s="185">
        <v>2</v>
      </c>
      <c r="I103" s="186"/>
      <c r="J103" s="187">
        <f>ROUND(I103*H103,2)</f>
        <v>0</v>
      </c>
      <c r="K103" s="183" t="s">
        <v>21</v>
      </c>
      <c r="L103" s="42"/>
      <c r="M103" s="188" t="s">
        <v>21</v>
      </c>
      <c r="N103" s="189" t="s">
        <v>44</v>
      </c>
      <c r="O103" s="67"/>
      <c r="P103" s="190">
        <f>O103*H103</f>
        <v>0</v>
      </c>
      <c r="Q103" s="190">
        <v>0</v>
      </c>
      <c r="R103" s="190">
        <f>Q103*H103</f>
        <v>0</v>
      </c>
      <c r="S103" s="190">
        <v>0</v>
      </c>
      <c r="T103" s="191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92" t="s">
        <v>866</v>
      </c>
      <c r="AT103" s="192" t="s">
        <v>208</v>
      </c>
      <c r="AU103" s="192" t="s">
        <v>80</v>
      </c>
      <c r="AY103" s="20" t="s">
        <v>206</v>
      </c>
      <c r="BE103" s="193">
        <f>IF(N103="základní",J103,0)</f>
        <v>0</v>
      </c>
      <c r="BF103" s="193">
        <f>IF(N103="snížená",J103,0)</f>
        <v>0</v>
      </c>
      <c r="BG103" s="193">
        <f>IF(N103="zákl. přenesená",J103,0)</f>
        <v>0</v>
      </c>
      <c r="BH103" s="193">
        <f>IF(N103="sníž. přenesená",J103,0)</f>
        <v>0</v>
      </c>
      <c r="BI103" s="193">
        <f>IF(N103="nulová",J103,0)</f>
        <v>0</v>
      </c>
      <c r="BJ103" s="20" t="s">
        <v>80</v>
      </c>
      <c r="BK103" s="193">
        <f>ROUND(I103*H103,2)</f>
        <v>0</v>
      </c>
      <c r="BL103" s="20" t="s">
        <v>866</v>
      </c>
      <c r="BM103" s="192" t="s">
        <v>332</v>
      </c>
    </row>
    <row r="104" spans="1:65" s="2" customFormat="1" ht="16.5" customHeight="1">
      <c r="A104" s="37"/>
      <c r="B104" s="38"/>
      <c r="C104" s="244" t="s">
        <v>289</v>
      </c>
      <c r="D104" s="244" t="s">
        <v>437</v>
      </c>
      <c r="E104" s="245" t="s">
        <v>2184</v>
      </c>
      <c r="F104" s="246" t="s">
        <v>2185</v>
      </c>
      <c r="G104" s="247" t="s">
        <v>840</v>
      </c>
      <c r="H104" s="248">
        <v>2</v>
      </c>
      <c r="I104" s="249"/>
      <c r="J104" s="250">
        <f>ROUND(I104*H104,2)</f>
        <v>0</v>
      </c>
      <c r="K104" s="246" t="s">
        <v>21</v>
      </c>
      <c r="L104" s="251"/>
      <c r="M104" s="252" t="s">
        <v>21</v>
      </c>
      <c r="N104" s="253" t="s">
        <v>44</v>
      </c>
      <c r="O104" s="67"/>
      <c r="P104" s="190">
        <f>O104*H104</f>
        <v>0</v>
      </c>
      <c r="Q104" s="190">
        <v>0</v>
      </c>
      <c r="R104" s="190">
        <f>Q104*H104</f>
        <v>0</v>
      </c>
      <c r="S104" s="190">
        <v>0</v>
      </c>
      <c r="T104" s="191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1657</v>
      </c>
      <c r="AT104" s="192" t="s">
        <v>437</v>
      </c>
      <c r="AU104" s="192" t="s">
        <v>80</v>
      </c>
      <c r="AY104" s="20" t="s">
        <v>206</v>
      </c>
      <c r="BE104" s="193">
        <f>IF(N104="základní",J104,0)</f>
        <v>0</v>
      </c>
      <c r="BF104" s="193">
        <f>IF(N104="snížená",J104,0)</f>
        <v>0</v>
      </c>
      <c r="BG104" s="193">
        <f>IF(N104="zákl. přenesená",J104,0)</f>
        <v>0</v>
      </c>
      <c r="BH104" s="193">
        <f>IF(N104="sníž. přenesená",J104,0)</f>
        <v>0</v>
      </c>
      <c r="BI104" s="193">
        <f>IF(N104="nulová",J104,0)</f>
        <v>0</v>
      </c>
      <c r="BJ104" s="20" t="s">
        <v>80</v>
      </c>
      <c r="BK104" s="193">
        <f>ROUND(I104*H104,2)</f>
        <v>0</v>
      </c>
      <c r="BL104" s="20" t="s">
        <v>866</v>
      </c>
      <c r="BM104" s="192" t="s">
        <v>350</v>
      </c>
    </row>
    <row r="105" spans="1:65" s="2" customFormat="1" ht="39">
      <c r="A105" s="37"/>
      <c r="B105" s="38"/>
      <c r="C105" s="39"/>
      <c r="D105" s="199" t="s">
        <v>217</v>
      </c>
      <c r="E105" s="39"/>
      <c r="F105" s="200" t="s">
        <v>2186</v>
      </c>
      <c r="G105" s="39"/>
      <c r="H105" s="39"/>
      <c r="I105" s="196"/>
      <c r="J105" s="39"/>
      <c r="K105" s="39"/>
      <c r="L105" s="42"/>
      <c r="M105" s="197"/>
      <c r="N105" s="198"/>
      <c r="O105" s="67"/>
      <c r="P105" s="67"/>
      <c r="Q105" s="67"/>
      <c r="R105" s="67"/>
      <c r="S105" s="67"/>
      <c r="T105" s="68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20" t="s">
        <v>217</v>
      </c>
      <c r="AU105" s="20" t="s">
        <v>80</v>
      </c>
    </row>
    <row r="106" spans="1:65" s="13" customFormat="1">
      <c r="B106" s="201"/>
      <c r="C106" s="202"/>
      <c r="D106" s="199" t="s">
        <v>219</v>
      </c>
      <c r="E106" s="203" t="s">
        <v>21</v>
      </c>
      <c r="F106" s="204" t="s">
        <v>2089</v>
      </c>
      <c r="G106" s="202"/>
      <c r="H106" s="203" t="s">
        <v>21</v>
      </c>
      <c r="I106" s="205"/>
      <c r="J106" s="202"/>
      <c r="K106" s="202"/>
      <c r="L106" s="206"/>
      <c r="M106" s="207"/>
      <c r="N106" s="208"/>
      <c r="O106" s="208"/>
      <c r="P106" s="208"/>
      <c r="Q106" s="208"/>
      <c r="R106" s="208"/>
      <c r="S106" s="208"/>
      <c r="T106" s="209"/>
      <c r="AT106" s="210" t="s">
        <v>219</v>
      </c>
      <c r="AU106" s="210" t="s">
        <v>80</v>
      </c>
      <c r="AV106" s="13" t="s">
        <v>80</v>
      </c>
      <c r="AW106" s="13" t="s">
        <v>34</v>
      </c>
      <c r="AX106" s="13" t="s">
        <v>73</v>
      </c>
      <c r="AY106" s="210" t="s">
        <v>206</v>
      </c>
    </row>
    <row r="107" spans="1:65" s="14" customFormat="1">
      <c r="B107" s="211"/>
      <c r="C107" s="212"/>
      <c r="D107" s="199" t="s">
        <v>219</v>
      </c>
      <c r="E107" s="213" t="s">
        <v>21</v>
      </c>
      <c r="F107" s="214" t="s">
        <v>82</v>
      </c>
      <c r="G107" s="212"/>
      <c r="H107" s="215">
        <v>2</v>
      </c>
      <c r="I107" s="216"/>
      <c r="J107" s="212"/>
      <c r="K107" s="212"/>
      <c r="L107" s="217"/>
      <c r="M107" s="218"/>
      <c r="N107" s="219"/>
      <c r="O107" s="219"/>
      <c r="P107" s="219"/>
      <c r="Q107" s="219"/>
      <c r="R107" s="219"/>
      <c r="S107" s="219"/>
      <c r="T107" s="220"/>
      <c r="AT107" s="221" t="s">
        <v>219</v>
      </c>
      <c r="AU107" s="221" t="s">
        <v>80</v>
      </c>
      <c r="AV107" s="14" t="s">
        <v>82</v>
      </c>
      <c r="AW107" s="14" t="s">
        <v>34</v>
      </c>
      <c r="AX107" s="14" t="s">
        <v>73</v>
      </c>
      <c r="AY107" s="221" t="s">
        <v>206</v>
      </c>
    </row>
    <row r="108" spans="1:65" s="15" customFormat="1">
      <c r="B108" s="222"/>
      <c r="C108" s="223"/>
      <c r="D108" s="199" t="s">
        <v>219</v>
      </c>
      <c r="E108" s="224" t="s">
        <v>21</v>
      </c>
      <c r="F108" s="225" t="s">
        <v>236</v>
      </c>
      <c r="G108" s="223"/>
      <c r="H108" s="226">
        <v>2</v>
      </c>
      <c r="I108" s="227"/>
      <c r="J108" s="223"/>
      <c r="K108" s="223"/>
      <c r="L108" s="228"/>
      <c r="M108" s="229"/>
      <c r="N108" s="230"/>
      <c r="O108" s="230"/>
      <c r="P108" s="230"/>
      <c r="Q108" s="230"/>
      <c r="R108" s="230"/>
      <c r="S108" s="230"/>
      <c r="T108" s="231"/>
      <c r="AT108" s="232" t="s">
        <v>219</v>
      </c>
      <c r="AU108" s="232" t="s">
        <v>80</v>
      </c>
      <c r="AV108" s="15" t="s">
        <v>213</v>
      </c>
      <c r="AW108" s="15" t="s">
        <v>34</v>
      </c>
      <c r="AX108" s="15" t="s">
        <v>80</v>
      </c>
      <c r="AY108" s="232" t="s">
        <v>206</v>
      </c>
    </row>
    <row r="109" spans="1:65" s="2" customFormat="1" ht="24.2" customHeight="1">
      <c r="A109" s="37"/>
      <c r="B109" s="38"/>
      <c r="C109" s="181" t="s">
        <v>295</v>
      </c>
      <c r="D109" s="181" t="s">
        <v>208</v>
      </c>
      <c r="E109" s="182" t="s">
        <v>2282</v>
      </c>
      <c r="F109" s="183" t="s">
        <v>2283</v>
      </c>
      <c r="G109" s="184" t="s">
        <v>840</v>
      </c>
      <c r="H109" s="185">
        <v>1</v>
      </c>
      <c r="I109" s="186"/>
      <c r="J109" s="187">
        <f>ROUND(I109*H109,2)</f>
        <v>0</v>
      </c>
      <c r="K109" s="183" t="s">
        <v>21</v>
      </c>
      <c r="L109" s="42"/>
      <c r="M109" s="188" t="s">
        <v>21</v>
      </c>
      <c r="N109" s="189" t="s">
        <v>44</v>
      </c>
      <c r="O109" s="67"/>
      <c r="P109" s="190">
        <f>O109*H109</f>
        <v>0</v>
      </c>
      <c r="Q109" s="190">
        <v>0</v>
      </c>
      <c r="R109" s="190">
        <f>Q109*H109</f>
        <v>0</v>
      </c>
      <c r="S109" s="190">
        <v>0</v>
      </c>
      <c r="T109" s="191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92" t="s">
        <v>866</v>
      </c>
      <c r="AT109" s="192" t="s">
        <v>208</v>
      </c>
      <c r="AU109" s="192" t="s">
        <v>80</v>
      </c>
      <c r="AY109" s="20" t="s">
        <v>206</v>
      </c>
      <c r="BE109" s="193">
        <f>IF(N109="základní",J109,0)</f>
        <v>0</v>
      </c>
      <c r="BF109" s="193">
        <f>IF(N109="snížená",J109,0)</f>
        <v>0</v>
      </c>
      <c r="BG109" s="193">
        <f>IF(N109="zákl. přenesená",J109,0)</f>
        <v>0</v>
      </c>
      <c r="BH109" s="193">
        <f>IF(N109="sníž. přenesená",J109,0)</f>
        <v>0</v>
      </c>
      <c r="BI109" s="193">
        <f>IF(N109="nulová",J109,0)</f>
        <v>0</v>
      </c>
      <c r="BJ109" s="20" t="s">
        <v>80</v>
      </c>
      <c r="BK109" s="193">
        <f>ROUND(I109*H109,2)</f>
        <v>0</v>
      </c>
      <c r="BL109" s="20" t="s">
        <v>866</v>
      </c>
      <c r="BM109" s="192" t="s">
        <v>365</v>
      </c>
    </row>
    <row r="110" spans="1:65" s="2" customFormat="1" ht="24.2" customHeight="1">
      <c r="A110" s="37"/>
      <c r="B110" s="38"/>
      <c r="C110" s="244" t="s">
        <v>304</v>
      </c>
      <c r="D110" s="244" t="s">
        <v>437</v>
      </c>
      <c r="E110" s="245" t="s">
        <v>2284</v>
      </c>
      <c r="F110" s="246" t="s">
        <v>2285</v>
      </c>
      <c r="G110" s="247" t="s">
        <v>840</v>
      </c>
      <c r="H110" s="248">
        <v>1</v>
      </c>
      <c r="I110" s="249"/>
      <c r="J110" s="250">
        <f>ROUND(I110*H110,2)</f>
        <v>0</v>
      </c>
      <c r="K110" s="246" t="s">
        <v>21</v>
      </c>
      <c r="L110" s="251"/>
      <c r="M110" s="252" t="s">
        <v>21</v>
      </c>
      <c r="N110" s="253" t="s">
        <v>44</v>
      </c>
      <c r="O110" s="67"/>
      <c r="P110" s="190">
        <f>O110*H110</f>
        <v>0</v>
      </c>
      <c r="Q110" s="190">
        <v>0</v>
      </c>
      <c r="R110" s="190">
        <f>Q110*H110</f>
        <v>0</v>
      </c>
      <c r="S110" s="190">
        <v>0</v>
      </c>
      <c r="T110" s="191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192" t="s">
        <v>1657</v>
      </c>
      <c r="AT110" s="192" t="s">
        <v>437</v>
      </c>
      <c r="AU110" s="192" t="s">
        <v>80</v>
      </c>
      <c r="AY110" s="20" t="s">
        <v>206</v>
      </c>
      <c r="BE110" s="193">
        <f>IF(N110="základní",J110,0)</f>
        <v>0</v>
      </c>
      <c r="BF110" s="193">
        <f>IF(N110="snížená",J110,0)</f>
        <v>0</v>
      </c>
      <c r="BG110" s="193">
        <f>IF(N110="zákl. přenesená",J110,0)</f>
        <v>0</v>
      </c>
      <c r="BH110" s="193">
        <f>IF(N110="sníž. přenesená",J110,0)</f>
        <v>0</v>
      </c>
      <c r="BI110" s="193">
        <f>IF(N110="nulová",J110,0)</f>
        <v>0</v>
      </c>
      <c r="BJ110" s="20" t="s">
        <v>80</v>
      </c>
      <c r="BK110" s="193">
        <f>ROUND(I110*H110,2)</f>
        <v>0</v>
      </c>
      <c r="BL110" s="20" t="s">
        <v>866</v>
      </c>
      <c r="BM110" s="192" t="s">
        <v>382</v>
      </c>
    </row>
    <row r="111" spans="1:65" s="13" customFormat="1">
      <c r="B111" s="201"/>
      <c r="C111" s="202"/>
      <c r="D111" s="199" t="s">
        <v>219</v>
      </c>
      <c r="E111" s="203" t="s">
        <v>21</v>
      </c>
      <c r="F111" s="204" t="s">
        <v>2089</v>
      </c>
      <c r="G111" s="202"/>
      <c r="H111" s="203" t="s">
        <v>21</v>
      </c>
      <c r="I111" s="205"/>
      <c r="J111" s="202"/>
      <c r="K111" s="202"/>
      <c r="L111" s="206"/>
      <c r="M111" s="207"/>
      <c r="N111" s="208"/>
      <c r="O111" s="208"/>
      <c r="P111" s="208"/>
      <c r="Q111" s="208"/>
      <c r="R111" s="208"/>
      <c r="S111" s="208"/>
      <c r="T111" s="209"/>
      <c r="AT111" s="210" t="s">
        <v>219</v>
      </c>
      <c r="AU111" s="210" t="s">
        <v>80</v>
      </c>
      <c r="AV111" s="13" t="s">
        <v>80</v>
      </c>
      <c r="AW111" s="13" t="s">
        <v>34</v>
      </c>
      <c r="AX111" s="13" t="s">
        <v>73</v>
      </c>
      <c r="AY111" s="210" t="s">
        <v>206</v>
      </c>
    </row>
    <row r="112" spans="1:65" s="14" customFormat="1">
      <c r="B112" s="211"/>
      <c r="C112" s="212"/>
      <c r="D112" s="199" t="s">
        <v>219</v>
      </c>
      <c r="E112" s="213" t="s">
        <v>21</v>
      </c>
      <c r="F112" s="214" t="s">
        <v>80</v>
      </c>
      <c r="G112" s="212"/>
      <c r="H112" s="215">
        <v>1</v>
      </c>
      <c r="I112" s="216"/>
      <c r="J112" s="212"/>
      <c r="K112" s="212"/>
      <c r="L112" s="217"/>
      <c r="M112" s="218"/>
      <c r="N112" s="219"/>
      <c r="O112" s="219"/>
      <c r="P112" s="219"/>
      <c r="Q112" s="219"/>
      <c r="R112" s="219"/>
      <c r="S112" s="219"/>
      <c r="T112" s="220"/>
      <c r="AT112" s="221" t="s">
        <v>219</v>
      </c>
      <c r="AU112" s="221" t="s">
        <v>80</v>
      </c>
      <c r="AV112" s="14" t="s">
        <v>82</v>
      </c>
      <c r="AW112" s="14" t="s">
        <v>34</v>
      </c>
      <c r="AX112" s="14" t="s">
        <v>73</v>
      </c>
      <c r="AY112" s="221" t="s">
        <v>206</v>
      </c>
    </row>
    <row r="113" spans="1:65" s="15" customFormat="1">
      <c r="B113" s="222"/>
      <c r="C113" s="223"/>
      <c r="D113" s="199" t="s">
        <v>219</v>
      </c>
      <c r="E113" s="224" t="s">
        <v>21</v>
      </c>
      <c r="F113" s="225" t="s">
        <v>236</v>
      </c>
      <c r="G113" s="223"/>
      <c r="H113" s="226">
        <v>1</v>
      </c>
      <c r="I113" s="227"/>
      <c r="J113" s="223"/>
      <c r="K113" s="223"/>
      <c r="L113" s="228"/>
      <c r="M113" s="229"/>
      <c r="N113" s="230"/>
      <c r="O113" s="230"/>
      <c r="P113" s="230"/>
      <c r="Q113" s="230"/>
      <c r="R113" s="230"/>
      <c r="S113" s="230"/>
      <c r="T113" s="231"/>
      <c r="AT113" s="232" t="s">
        <v>219</v>
      </c>
      <c r="AU113" s="232" t="s">
        <v>80</v>
      </c>
      <c r="AV113" s="15" t="s">
        <v>213</v>
      </c>
      <c r="AW113" s="15" t="s">
        <v>34</v>
      </c>
      <c r="AX113" s="15" t="s">
        <v>80</v>
      </c>
      <c r="AY113" s="232" t="s">
        <v>206</v>
      </c>
    </row>
    <row r="114" spans="1:65" s="2" customFormat="1" ht="16.5" customHeight="1">
      <c r="A114" s="37"/>
      <c r="B114" s="38"/>
      <c r="C114" s="181" t="s">
        <v>313</v>
      </c>
      <c r="D114" s="181" t="s">
        <v>208</v>
      </c>
      <c r="E114" s="182" t="s">
        <v>2286</v>
      </c>
      <c r="F114" s="183" t="s">
        <v>2287</v>
      </c>
      <c r="G114" s="184" t="s">
        <v>840</v>
      </c>
      <c r="H114" s="185">
        <v>2</v>
      </c>
      <c r="I114" s="186"/>
      <c r="J114" s="187">
        <f>ROUND(I114*H114,2)</f>
        <v>0</v>
      </c>
      <c r="K114" s="183" t="s">
        <v>21</v>
      </c>
      <c r="L114" s="42"/>
      <c r="M114" s="188" t="s">
        <v>21</v>
      </c>
      <c r="N114" s="189" t="s">
        <v>44</v>
      </c>
      <c r="O114" s="67"/>
      <c r="P114" s="190">
        <f>O114*H114</f>
        <v>0</v>
      </c>
      <c r="Q114" s="190">
        <v>0</v>
      </c>
      <c r="R114" s="190">
        <f>Q114*H114</f>
        <v>0</v>
      </c>
      <c r="S114" s="190">
        <v>0</v>
      </c>
      <c r="T114" s="191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92" t="s">
        <v>866</v>
      </c>
      <c r="AT114" s="192" t="s">
        <v>208</v>
      </c>
      <c r="AU114" s="192" t="s">
        <v>80</v>
      </c>
      <c r="AY114" s="20" t="s">
        <v>206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20" t="s">
        <v>80</v>
      </c>
      <c r="BK114" s="193">
        <f>ROUND(I114*H114,2)</f>
        <v>0</v>
      </c>
      <c r="BL114" s="20" t="s">
        <v>866</v>
      </c>
      <c r="BM114" s="192" t="s">
        <v>400</v>
      </c>
    </row>
    <row r="115" spans="1:65" s="2" customFormat="1" ht="16.5" customHeight="1">
      <c r="A115" s="37"/>
      <c r="B115" s="38"/>
      <c r="C115" s="244" t="s">
        <v>8</v>
      </c>
      <c r="D115" s="244" t="s">
        <v>437</v>
      </c>
      <c r="E115" s="245" t="s">
        <v>2288</v>
      </c>
      <c r="F115" s="246" t="s">
        <v>2289</v>
      </c>
      <c r="G115" s="247" t="s">
        <v>840</v>
      </c>
      <c r="H115" s="248">
        <v>2</v>
      </c>
      <c r="I115" s="249"/>
      <c r="J115" s="250">
        <f>ROUND(I115*H115,2)</f>
        <v>0</v>
      </c>
      <c r="K115" s="246" t="s">
        <v>21</v>
      </c>
      <c r="L115" s="251"/>
      <c r="M115" s="252" t="s">
        <v>21</v>
      </c>
      <c r="N115" s="253" t="s">
        <v>44</v>
      </c>
      <c r="O115" s="67"/>
      <c r="P115" s="190">
        <f>O115*H115</f>
        <v>0</v>
      </c>
      <c r="Q115" s="190">
        <v>0</v>
      </c>
      <c r="R115" s="190">
        <f>Q115*H115</f>
        <v>0</v>
      </c>
      <c r="S115" s="190">
        <v>0</v>
      </c>
      <c r="T115" s="191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92" t="s">
        <v>1657</v>
      </c>
      <c r="AT115" s="192" t="s">
        <v>437</v>
      </c>
      <c r="AU115" s="192" t="s">
        <v>80</v>
      </c>
      <c r="AY115" s="20" t="s">
        <v>206</v>
      </c>
      <c r="BE115" s="193">
        <f>IF(N115="základní",J115,0)</f>
        <v>0</v>
      </c>
      <c r="BF115" s="193">
        <f>IF(N115="snížená",J115,0)</f>
        <v>0</v>
      </c>
      <c r="BG115" s="193">
        <f>IF(N115="zákl. přenesená",J115,0)</f>
        <v>0</v>
      </c>
      <c r="BH115" s="193">
        <f>IF(N115="sníž. přenesená",J115,0)</f>
        <v>0</v>
      </c>
      <c r="BI115" s="193">
        <f>IF(N115="nulová",J115,0)</f>
        <v>0</v>
      </c>
      <c r="BJ115" s="20" t="s">
        <v>80</v>
      </c>
      <c r="BK115" s="193">
        <f>ROUND(I115*H115,2)</f>
        <v>0</v>
      </c>
      <c r="BL115" s="20" t="s">
        <v>866</v>
      </c>
      <c r="BM115" s="192" t="s">
        <v>415</v>
      </c>
    </row>
    <row r="116" spans="1:65" s="13" customFormat="1">
      <c r="B116" s="201"/>
      <c r="C116" s="202"/>
      <c r="D116" s="199" t="s">
        <v>219</v>
      </c>
      <c r="E116" s="203" t="s">
        <v>21</v>
      </c>
      <c r="F116" s="204" t="s">
        <v>2089</v>
      </c>
      <c r="G116" s="202"/>
      <c r="H116" s="203" t="s">
        <v>21</v>
      </c>
      <c r="I116" s="205"/>
      <c r="J116" s="202"/>
      <c r="K116" s="202"/>
      <c r="L116" s="206"/>
      <c r="M116" s="207"/>
      <c r="N116" s="208"/>
      <c r="O116" s="208"/>
      <c r="P116" s="208"/>
      <c r="Q116" s="208"/>
      <c r="R116" s="208"/>
      <c r="S116" s="208"/>
      <c r="T116" s="209"/>
      <c r="AT116" s="210" t="s">
        <v>219</v>
      </c>
      <c r="AU116" s="210" t="s">
        <v>80</v>
      </c>
      <c r="AV116" s="13" t="s">
        <v>80</v>
      </c>
      <c r="AW116" s="13" t="s">
        <v>34</v>
      </c>
      <c r="AX116" s="13" t="s">
        <v>73</v>
      </c>
      <c r="AY116" s="210" t="s">
        <v>206</v>
      </c>
    </row>
    <row r="117" spans="1:65" s="14" customFormat="1">
      <c r="B117" s="211"/>
      <c r="C117" s="212"/>
      <c r="D117" s="199" t="s">
        <v>219</v>
      </c>
      <c r="E117" s="213" t="s">
        <v>21</v>
      </c>
      <c r="F117" s="214" t="s">
        <v>82</v>
      </c>
      <c r="G117" s="212"/>
      <c r="H117" s="215">
        <v>2</v>
      </c>
      <c r="I117" s="216"/>
      <c r="J117" s="212"/>
      <c r="K117" s="212"/>
      <c r="L117" s="217"/>
      <c r="M117" s="218"/>
      <c r="N117" s="219"/>
      <c r="O117" s="219"/>
      <c r="P117" s="219"/>
      <c r="Q117" s="219"/>
      <c r="R117" s="219"/>
      <c r="S117" s="219"/>
      <c r="T117" s="220"/>
      <c r="AT117" s="221" t="s">
        <v>219</v>
      </c>
      <c r="AU117" s="221" t="s">
        <v>80</v>
      </c>
      <c r="AV117" s="14" t="s">
        <v>82</v>
      </c>
      <c r="AW117" s="14" t="s">
        <v>34</v>
      </c>
      <c r="AX117" s="14" t="s">
        <v>73</v>
      </c>
      <c r="AY117" s="221" t="s">
        <v>206</v>
      </c>
    </row>
    <row r="118" spans="1:65" s="15" customFormat="1">
      <c r="B118" s="222"/>
      <c r="C118" s="223"/>
      <c r="D118" s="199" t="s">
        <v>219</v>
      </c>
      <c r="E118" s="224" t="s">
        <v>21</v>
      </c>
      <c r="F118" s="225" t="s">
        <v>236</v>
      </c>
      <c r="G118" s="223"/>
      <c r="H118" s="226">
        <v>2</v>
      </c>
      <c r="I118" s="227"/>
      <c r="J118" s="223"/>
      <c r="K118" s="223"/>
      <c r="L118" s="228"/>
      <c r="M118" s="229"/>
      <c r="N118" s="230"/>
      <c r="O118" s="230"/>
      <c r="P118" s="230"/>
      <c r="Q118" s="230"/>
      <c r="R118" s="230"/>
      <c r="S118" s="230"/>
      <c r="T118" s="231"/>
      <c r="AT118" s="232" t="s">
        <v>219</v>
      </c>
      <c r="AU118" s="232" t="s">
        <v>80</v>
      </c>
      <c r="AV118" s="15" t="s">
        <v>213</v>
      </c>
      <c r="AW118" s="15" t="s">
        <v>34</v>
      </c>
      <c r="AX118" s="15" t="s">
        <v>80</v>
      </c>
      <c r="AY118" s="232" t="s">
        <v>206</v>
      </c>
    </row>
    <row r="119" spans="1:65" s="2" customFormat="1" ht="16.5" customHeight="1">
      <c r="A119" s="37"/>
      <c r="B119" s="38"/>
      <c r="C119" s="181" t="s">
        <v>324</v>
      </c>
      <c r="D119" s="181" t="s">
        <v>208</v>
      </c>
      <c r="E119" s="182" t="s">
        <v>2290</v>
      </c>
      <c r="F119" s="183" t="s">
        <v>2291</v>
      </c>
      <c r="G119" s="184" t="s">
        <v>840</v>
      </c>
      <c r="H119" s="185">
        <v>2</v>
      </c>
      <c r="I119" s="186"/>
      <c r="J119" s="187">
        <f>ROUND(I119*H119,2)</f>
        <v>0</v>
      </c>
      <c r="K119" s="183" t="s">
        <v>21</v>
      </c>
      <c r="L119" s="42"/>
      <c r="M119" s="188" t="s">
        <v>21</v>
      </c>
      <c r="N119" s="189" t="s">
        <v>44</v>
      </c>
      <c r="O119" s="67"/>
      <c r="P119" s="190">
        <f>O119*H119</f>
        <v>0</v>
      </c>
      <c r="Q119" s="190">
        <v>0</v>
      </c>
      <c r="R119" s="190">
        <f>Q119*H119</f>
        <v>0</v>
      </c>
      <c r="S119" s="190">
        <v>0</v>
      </c>
      <c r="T119" s="191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866</v>
      </c>
      <c r="AT119" s="192" t="s">
        <v>208</v>
      </c>
      <c r="AU119" s="192" t="s">
        <v>80</v>
      </c>
      <c r="AY119" s="20" t="s">
        <v>206</v>
      </c>
      <c r="BE119" s="193">
        <f>IF(N119="základní",J119,0)</f>
        <v>0</v>
      </c>
      <c r="BF119" s="193">
        <f>IF(N119="snížená",J119,0)</f>
        <v>0</v>
      </c>
      <c r="BG119" s="193">
        <f>IF(N119="zákl. přenesená",J119,0)</f>
        <v>0</v>
      </c>
      <c r="BH119" s="193">
        <f>IF(N119="sníž. přenesená",J119,0)</f>
        <v>0</v>
      </c>
      <c r="BI119" s="193">
        <f>IF(N119="nulová",J119,0)</f>
        <v>0</v>
      </c>
      <c r="BJ119" s="20" t="s">
        <v>80</v>
      </c>
      <c r="BK119" s="193">
        <f>ROUND(I119*H119,2)</f>
        <v>0</v>
      </c>
      <c r="BL119" s="20" t="s">
        <v>866</v>
      </c>
      <c r="BM119" s="192" t="s">
        <v>429</v>
      </c>
    </row>
    <row r="120" spans="1:65" s="2" customFormat="1" ht="16.5" customHeight="1">
      <c r="A120" s="37"/>
      <c r="B120" s="38"/>
      <c r="C120" s="244" t="s">
        <v>332</v>
      </c>
      <c r="D120" s="244" t="s">
        <v>437</v>
      </c>
      <c r="E120" s="245" t="s">
        <v>2292</v>
      </c>
      <c r="F120" s="246" t="s">
        <v>2293</v>
      </c>
      <c r="G120" s="247" t="s">
        <v>840</v>
      </c>
      <c r="H120" s="248">
        <v>2</v>
      </c>
      <c r="I120" s="249"/>
      <c r="J120" s="250">
        <f>ROUND(I120*H120,2)</f>
        <v>0</v>
      </c>
      <c r="K120" s="246" t="s">
        <v>21</v>
      </c>
      <c r="L120" s="251"/>
      <c r="M120" s="252" t="s">
        <v>21</v>
      </c>
      <c r="N120" s="253" t="s">
        <v>44</v>
      </c>
      <c r="O120" s="67"/>
      <c r="P120" s="190">
        <f>O120*H120</f>
        <v>0</v>
      </c>
      <c r="Q120" s="190">
        <v>0</v>
      </c>
      <c r="R120" s="190">
        <f>Q120*H120</f>
        <v>0</v>
      </c>
      <c r="S120" s="190">
        <v>0</v>
      </c>
      <c r="T120" s="191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92" t="s">
        <v>1657</v>
      </c>
      <c r="AT120" s="192" t="s">
        <v>437</v>
      </c>
      <c r="AU120" s="192" t="s">
        <v>80</v>
      </c>
      <c r="AY120" s="20" t="s">
        <v>206</v>
      </c>
      <c r="BE120" s="193">
        <f>IF(N120="základní",J120,0)</f>
        <v>0</v>
      </c>
      <c r="BF120" s="193">
        <f>IF(N120="snížená",J120,0)</f>
        <v>0</v>
      </c>
      <c r="BG120" s="193">
        <f>IF(N120="zákl. přenesená",J120,0)</f>
        <v>0</v>
      </c>
      <c r="BH120" s="193">
        <f>IF(N120="sníž. přenesená",J120,0)</f>
        <v>0</v>
      </c>
      <c r="BI120" s="193">
        <f>IF(N120="nulová",J120,0)</f>
        <v>0</v>
      </c>
      <c r="BJ120" s="20" t="s">
        <v>80</v>
      </c>
      <c r="BK120" s="193">
        <f>ROUND(I120*H120,2)</f>
        <v>0</v>
      </c>
      <c r="BL120" s="20" t="s">
        <v>866</v>
      </c>
      <c r="BM120" s="192" t="s">
        <v>444</v>
      </c>
    </row>
    <row r="121" spans="1:65" s="13" customFormat="1">
      <c r="B121" s="201"/>
      <c r="C121" s="202"/>
      <c r="D121" s="199" t="s">
        <v>219</v>
      </c>
      <c r="E121" s="203" t="s">
        <v>21</v>
      </c>
      <c r="F121" s="204" t="s">
        <v>2089</v>
      </c>
      <c r="G121" s="202"/>
      <c r="H121" s="203" t="s">
        <v>21</v>
      </c>
      <c r="I121" s="205"/>
      <c r="J121" s="202"/>
      <c r="K121" s="202"/>
      <c r="L121" s="206"/>
      <c r="M121" s="207"/>
      <c r="N121" s="208"/>
      <c r="O121" s="208"/>
      <c r="P121" s="208"/>
      <c r="Q121" s="208"/>
      <c r="R121" s="208"/>
      <c r="S121" s="208"/>
      <c r="T121" s="209"/>
      <c r="AT121" s="210" t="s">
        <v>219</v>
      </c>
      <c r="AU121" s="210" t="s">
        <v>80</v>
      </c>
      <c r="AV121" s="13" t="s">
        <v>80</v>
      </c>
      <c r="AW121" s="13" t="s">
        <v>34</v>
      </c>
      <c r="AX121" s="13" t="s">
        <v>73</v>
      </c>
      <c r="AY121" s="210" t="s">
        <v>206</v>
      </c>
    </row>
    <row r="122" spans="1:65" s="14" customFormat="1">
      <c r="B122" s="211"/>
      <c r="C122" s="212"/>
      <c r="D122" s="199" t="s">
        <v>219</v>
      </c>
      <c r="E122" s="213" t="s">
        <v>21</v>
      </c>
      <c r="F122" s="214" t="s">
        <v>82</v>
      </c>
      <c r="G122" s="212"/>
      <c r="H122" s="215">
        <v>2</v>
      </c>
      <c r="I122" s="216"/>
      <c r="J122" s="212"/>
      <c r="K122" s="212"/>
      <c r="L122" s="217"/>
      <c r="M122" s="218"/>
      <c r="N122" s="219"/>
      <c r="O122" s="219"/>
      <c r="P122" s="219"/>
      <c r="Q122" s="219"/>
      <c r="R122" s="219"/>
      <c r="S122" s="219"/>
      <c r="T122" s="220"/>
      <c r="AT122" s="221" t="s">
        <v>219</v>
      </c>
      <c r="AU122" s="221" t="s">
        <v>80</v>
      </c>
      <c r="AV122" s="14" t="s">
        <v>82</v>
      </c>
      <c r="AW122" s="14" t="s">
        <v>34</v>
      </c>
      <c r="AX122" s="14" t="s">
        <v>73</v>
      </c>
      <c r="AY122" s="221" t="s">
        <v>206</v>
      </c>
    </row>
    <row r="123" spans="1:65" s="15" customFormat="1">
      <c r="B123" s="222"/>
      <c r="C123" s="223"/>
      <c r="D123" s="199" t="s">
        <v>219</v>
      </c>
      <c r="E123" s="224" t="s">
        <v>21</v>
      </c>
      <c r="F123" s="225" t="s">
        <v>236</v>
      </c>
      <c r="G123" s="223"/>
      <c r="H123" s="226">
        <v>2</v>
      </c>
      <c r="I123" s="227"/>
      <c r="J123" s="223"/>
      <c r="K123" s="223"/>
      <c r="L123" s="228"/>
      <c r="M123" s="229"/>
      <c r="N123" s="230"/>
      <c r="O123" s="230"/>
      <c r="P123" s="230"/>
      <c r="Q123" s="230"/>
      <c r="R123" s="230"/>
      <c r="S123" s="230"/>
      <c r="T123" s="231"/>
      <c r="AT123" s="232" t="s">
        <v>219</v>
      </c>
      <c r="AU123" s="232" t="s">
        <v>80</v>
      </c>
      <c r="AV123" s="15" t="s">
        <v>213</v>
      </c>
      <c r="AW123" s="15" t="s">
        <v>34</v>
      </c>
      <c r="AX123" s="15" t="s">
        <v>80</v>
      </c>
      <c r="AY123" s="232" t="s">
        <v>206</v>
      </c>
    </row>
    <row r="124" spans="1:65" s="2" customFormat="1" ht="16.5" customHeight="1">
      <c r="A124" s="37"/>
      <c r="B124" s="38"/>
      <c r="C124" s="181" t="s">
        <v>342</v>
      </c>
      <c r="D124" s="181" t="s">
        <v>208</v>
      </c>
      <c r="E124" s="182" t="s">
        <v>2294</v>
      </c>
      <c r="F124" s="183" t="s">
        <v>2295</v>
      </c>
      <c r="G124" s="184" t="s">
        <v>840</v>
      </c>
      <c r="H124" s="185">
        <v>1</v>
      </c>
      <c r="I124" s="186"/>
      <c r="J124" s="187">
        <f>ROUND(I124*H124,2)</f>
        <v>0</v>
      </c>
      <c r="K124" s="183" t="s">
        <v>21</v>
      </c>
      <c r="L124" s="42"/>
      <c r="M124" s="188" t="s">
        <v>21</v>
      </c>
      <c r="N124" s="189" t="s">
        <v>44</v>
      </c>
      <c r="O124" s="67"/>
      <c r="P124" s="190">
        <f>O124*H124</f>
        <v>0</v>
      </c>
      <c r="Q124" s="190">
        <v>0</v>
      </c>
      <c r="R124" s="190">
        <f>Q124*H124</f>
        <v>0</v>
      </c>
      <c r="S124" s="190">
        <v>0</v>
      </c>
      <c r="T124" s="191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866</v>
      </c>
      <c r="AT124" s="192" t="s">
        <v>208</v>
      </c>
      <c r="AU124" s="192" t="s">
        <v>80</v>
      </c>
      <c r="AY124" s="20" t="s">
        <v>206</v>
      </c>
      <c r="BE124" s="193">
        <f>IF(N124="základní",J124,0)</f>
        <v>0</v>
      </c>
      <c r="BF124" s="193">
        <f>IF(N124="snížená",J124,0)</f>
        <v>0</v>
      </c>
      <c r="BG124" s="193">
        <f>IF(N124="zákl. přenesená",J124,0)</f>
        <v>0</v>
      </c>
      <c r="BH124" s="193">
        <f>IF(N124="sníž. přenesená",J124,0)</f>
        <v>0</v>
      </c>
      <c r="BI124" s="193">
        <f>IF(N124="nulová",J124,0)</f>
        <v>0</v>
      </c>
      <c r="BJ124" s="20" t="s">
        <v>80</v>
      </c>
      <c r="BK124" s="193">
        <f>ROUND(I124*H124,2)</f>
        <v>0</v>
      </c>
      <c r="BL124" s="20" t="s">
        <v>866</v>
      </c>
      <c r="BM124" s="192" t="s">
        <v>462</v>
      </c>
    </row>
    <row r="125" spans="1:65" s="2" customFormat="1" ht="16.5" customHeight="1">
      <c r="A125" s="37"/>
      <c r="B125" s="38"/>
      <c r="C125" s="244" t="s">
        <v>350</v>
      </c>
      <c r="D125" s="244" t="s">
        <v>437</v>
      </c>
      <c r="E125" s="245" t="s">
        <v>2296</v>
      </c>
      <c r="F125" s="246" t="s">
        <v>2297</v>
      </c>
      <c r="G125" s="247" t="s">
        <v>840</v>
      </c>
      <c r="H125" s="248">
        <v>1</v>
      </c>
      <c r="I125" s="249"/>
      <c r="J125" s="250">
        <f>ROUND(I125*H125,2)</f>
        <v>0</v>
      </c>
      <c r="K125" s="246" t="s">
        <v>21</v>
      </c>
      <c r="L125" s="251"/>
      <c r="M125" s="252" t="s">
        <v>21</v>
      </c>
      <c r="N125" s="253" t="s">
        <v>44</v>
      </c>
      <c r="O125" s="67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1657</v>
      </c>
      <c r="AT125" s="192" t="s">
        <v>437</v>
      </c>
      <c r="AU125" s="192" t="s">
        <v>80</v>
      </c>
      <c r="AY125" s="20" t="s">
        <v>206</v>
      </c>
      <c r="BE125" s="193">
        <f>IF(N125="základní",J125,0)</f>
        <v>0</v>
      </c>
      <c r="BF125" s="193">
        <f>IF(N125="snížená",J125,0)</f>
        <v>0</v>
      </c>
      <c r="BG125" s="193">
        <f>IF(N125="zákl. přenesená",J125,0)</f>
        <v>0</v>
      </c>
      <c r="BH125" s="193">
        <f>IF(N125="sníž. přenesená",J125,0)</f>
        <v>0</v>
      </c>
      <c r="BI125" s="193">
        <f>IF(N125="nulová",J125,0)</f>
        <v>0</v>
      </c>
      <c r="BJ125" s="20" t="s">
        <v>80</v>
      </c>
      <c r="BK125" s="193">
        <f>ROUND(I125*H125,2)</f>
        <v>0</v>
      </c>
      <c r="BL125" s="20" t="s">
        <v>866</v>
      </c>
      <c r="BM125" s="192" t="s">
        <v>643</v>
      </c>
    </row>
    <row r="126" spans="1:65" s="13" customFormat="1">
      <c r="B126" s="201"/>
      <c r="C126" s="202"/>
      <c r="D126" s="199" t="s">
        <v>219</v>
      </c>
      <c r="E126" s="203" t="s">
        <v>21</v>
      </c>
      <c r="F126" s="204" t="s">
        <v>2089</v>
      </c>
      <c r="G126" s="202"/>
      <c r="H126" s="203" t="s">
        <v>21</v>
      </c>
      <c r="I126" s="205"/>
      <c r="J126" s="202"/>
      <c r="K126" s="202"/>
      <c r="L126" s="206"/>
      <c r="M126" s="207"/>
      <c r="N126" s="208"/>
      <c r="O126" s="208"/>
      <c r="P126" s="208"/>
      <c r="Q126" s="208"/>
      <c r="R126" s="208"/>
      <c r="S126" s="208"/>
      <c r="T126" s="209"/>
      <c r="AT126" s="210" t="s">
        <v>219</v>
      </c>
      <c r="AU126" s="210" t="s">
        <v>80</v>
      </c>
      <c r="AV126" s="13" t="s">
        <v>80</v>
      </c>
      <c r="AW126" s="13" t="s">
        <v>34</v>
      </c>
      <c r="AX126" s="13" t="s">
        <v>73</v>
      </c>
      <c r="AY126" s="210" t="s">
        <v>206</v>
      </c>
    </row>
    <row r="127" spans="1:65" s="14" customFormat="1">
      <c r="B127" s="211"/>
      <c r="C127" s="212"/>
      <c r="D127" s="199" t="s">
        <v>219</v>
      </c>
      <c r="E127" s="213" t="s">
        <v>21</v>
      </c>
      <c r="F127" s="214" t="s">
        <v>80</v>
      </c>
      <c r="G127" s="212"/>
      <c r="H127" s="215">
        <v>1</v>
      </c>
      <c r="I127" s="216"/>
      <c r="J127" s="212"/>
      <c r="K127" s="212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219</v>
      </c>
      <c r="AU127" s="221" t="s">
        <v>80</v>
      </c>
      <c r="AV127" s="14" t="s">
        <v>82</v>
      </c>
      <c r="AW127" s="14" t="s">
        <v>34</v>
      </c>
      <c r="AX127" s="14" t="s">
        <v>73</v>
      </c>
      <c r="AY127" s="221" t="s">
        <v>206</v>
      </c>
    </row>
    <row r="128" spans="1:65" s="15" customFormat="1">
      <c r="B128" s="222"/>
      <c r="C128" s="223"/>
      <c r="D128" s="199" t="s">
        <v>219</v>
      </c>
      <c r="E128" s="224" t="s">
        <v>21</v>
      </c>
      <c r="F128" s="225" t="s">
        <v>236</v>
      </c>
      <c r="G128" s="223"/>
      <c r="H128" s="226">
        <v>1</v>
      </c>
      <c r="I128" s="227"/>
      <c r="J128" s="223"/>
      <c r="K128" s="223"/>
      <c r="L128" s="228"/>
      <c r="M128" s="229"/>
      <c r="N128" s="230"/>
      <c r="O128" s="230"/>
      <c r="P128" s="230"/>
      <c r="Q128" s="230"/>
      <c r="R128" s="230"/>
      <c r="S128" s="230"/>
      <c r="T128" s="231"/>
      <c r="AT128" s="232" t="s">
        <v>219</v>
      </c>
      <c r="AU128" s="232" t="s">
        <v>80</v>
      </c>
      <c r="AV128" s="15" t="s">
        <v>213</v>
      </c>
      <c r="AW128" s="15" t="s">
        <v>34</v>
      </c>
      <c r="AX128" s="15" t="s">
        <v>80</v>
      </c>
      <c r="AY128" s="232" t="s">
        <v>206</v>
      </c>
    </row>
    <row r="129" spans="1:65" s="2" customFormat="1" ht="16.5" customHeight="1">
      <c r="A129" s="37"/>
      <c r="B129" s="38"/>
      <c r="C129" s="181" t="s">
        <v>359</v>
      </c>
      <c r="D129" s="181" t="s">
        <v>208</v>
      </c>
      <c r="E129" s="182" t="s">
        <v>2298</v>
      </c>
      <c r="F129" s="183" t="s">
        <v>2299</v>
      </c>
      <c r="G129" s="184" t="s">
        <v>375</v>
      </c>
      <c r="H129" s="185">
        <v>188</v>
      </c>
      <c r="I129" s="186"/>
      <c r="J129" s="187">
        <f>ROUND(I129*H129,2)</f>
        <v>0</v>
      </c>
      <c r="K129" s="183" t="s">
        <v>21</v>
      </c>
      <c r="L129" s="42"/>
      <c r="M129" s="188" t="s">
        <v>21</v>
      </c>
      <c r="N129" s="189" t="s">
        <v>44</v>
      </c>
      <c r="O129" s="67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866</v>
      </c>
      <c r="AT129" s="192" t="s">
        <v>208</v>
      </c>
      <c r="AU129" s="192" t="s">
        <v>80</v>
      </c>
      <c r="AY129" s="20" t="s">
        <v>206</v>
      </c>
      <c r="BE129" s="193">
        <f>IF(N129="základní",J129,0)</f>
        <v>0</v>
      </c>
      <c r="BF129" s="193">
        <f>IF(N129="snížená",J129,0)</f>
        <v>0</v>
      </c>
      <c r="BG129" s="193">
        <f>IF(N129="zákl. přenesená",J129,0)</f>
        <v>0</v>
      </c>
      <c r="BH129" s="193">
        <f>IF(N129="sníž. přenesená",J129,0)</f>
        <v>0</v>
      </c>
      <c r="BI129" s="193">
        <f>IF(N129="nulová",J129,0)</f>
        <v>0</v>
      </c>
      <c r="BJ129" s="20" t="s">
        <v>80</v>
      </c>
      <c r="BK129" s="193">
        <f>ROUND(I129*H129,2)</f>
        <v>0</v>
      </c>
      <c r="BL129" s="20" t="s">
        <v>866</v>
      </c>
      <c r="BM129" s="192" t="s">
        <v>663</v>
      </c>
    </row>
    <row r="130" spans="1:65" s="2" customFormat="1" ht="16.5" customHeight="1">
      <c r="A130" s="37"/>
      <c r="B130" s="38"/>
      <c r="C130" s="244" t="s">
        <v>365</v>
      </c>
      <c r="D130" s="244" t="s">
        <v>437</v>
      </c>
      <c r="E130" s="245" t="s">
        <v>2300</v>
      </c>
      <c r="F130" s="246" t="s">
        <v>2301</v>
      </c>
      <c r="G130" s="247" t="s">
        <v>375</v>
      </c>
      <c r="H130" s="248">
        <v>188</v>
      </c>
      <c r="I130" s="249"/>
      <c r="J130" s="250">
        <f>ROUND(I130*H130,2)</f>
        <v>0</v>
      </c>
      <c r="K130" s="246" t="s">
        <v>21</v>
      </c>
      <c r="L130" s="251"/>
      <c r="M130" s="252" t="s">
        <v>21</v>
      </c>
      <c r="N130" s="253" t="s">
        <v>44</v>
      </c>
      <c r="O130" s="67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1657</v>
      </c>
      <c r="AT130" s="192" t="s">
        <v>437</v>
      </c>
      <c r="AU130" s="192" t="s">
        <v>80</v>
      </c>
      <c r="AY130" s="20" t="s">
        <v>206</v>
      </c>
      <c r="BE130" s="193">
        <f>IF(N130="základní",J130,0)</f>
        <v>0</v>
      </c>
      <c r="BF130" s="193">
        <f>IF(N130="snížená",J130,0)</f>
        <v>0</v>
      </c>
      <c r="BG130" s="193">
        <f>IF(N130="zákl. přenesená",J130,0)</f>
        <v>0</v>
      </c>
      <c r="BH130" s="193">
        <f>IF(N130="sníž. přenesená",J130,0)</f>
        <v>0</v>
      </c>
      <c r="BI130" s="193">
        <f>IF(N130="nulová",J130,0)</f>
        <v>0</v>
      </c>
      <c r="BJ130" s="20" t="s">
        <v>80</v>
      </c>
      <c r="BK130" s="193">
        <f>ROUND(I130*H130,2)</f>
        <v>0</v>
      </c>
      <c r="BL130" s="20" t="s">
        <v>866</v>
      </c>
      <c r="BM130" s="192" t="s">
        <v>681</v>
      </c>
    </row>
    <row r="131" spans="1:65" s="13" customFormat="1">
      <c r="B131" s="201"/>
      <c r="C131" s="202"/>
      <c r="D131" s="199" t="s">
        <v>219</v>
      </c>
      <c r="E131" s="203" t="s">
        <v>21</v>
      </c>
      <c r="F131" s="204" t="s">
        <v>2089</v>
      </c>
      <c r="G131" s="202"/>
      <c r="H131" s="203" t="s">
        <v>21</v>
      </c>
      <c r="I131" s="205"/>
      <c r="J131" s="202"/>
      <c r="K131" s="202"/>
      <c r="L131" s="206"/>
      <c r="M131" s="207"/>
      <c r="N131" s="208"/>
      <c r="O131" s="208"/>
      <c r="P131" s="208"/>
      <c r="Q131" s="208"/>
      <c r="R131" s="208"/>
      <c r="S131" s="208"/>
      <c r="T131" s="209"/>
      <c r="AT131" s="210" t="s">
        <v>219</v>
      </c>
      <c r="AU131" s="210" t="s">
        <v>80</v>
      </c>
      <c r="AV131" s="13" t="s">
        <v>80</v>
      </c>
      <c r="AW131" s="13" t="s">
        <v>34</v>
      </c>
      <c r="AX131" s="13" t="s">
        <v>73</v>
      </c>
      <c r="AY131" s="210" t="s">
        <v>206</v>
      </c>
    </row>
    <row r="132" spans="1:65" s="14" customFormat="1">
      <c r="B132" s="211"/>
      <c r="C132" s="212"/>
      <c r="D132" s="199" t="s">
        <v>219</v>
      </c>
      <c r="E132" s="213" t="s">
        <v>21</v>
      </c>
      <c r="F132" s="214" t="s">
        <v>1530</v>
      </c>
      <c r="G132" s="212"/>
      <c r="H132" s="215">
        <v>188</v>
      </c>
      <c r="I132" s="216"/>
      <c r="J132" s="212"/>
      <c r="K132" s="212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219</v>
      </c>
      <c r="AU132" s="221" t="s">
        <v>80</v>
      </c>
      <c r="AV132" s="14" t="s">
        <v>82</v>
      </c>
      <c r="AW132" s="14" t="s">
        <v>34</v>
      </c>
      <c r="AX132" s="14" t="s">
        <v>73</v>
      </c>
      <c r="AY132" s="221" t="s">
        <v>206</v>
      </c>
    </row>
    <row r="133" spans="1:65" s="15" customFormat="1">
      <c r="B133" s="222"/>
      <c r="C133" s="223"/>
      <c r="D133" s="199" t="s">
        <v>219</v>
      </c>
      <c r="E133" s="224" t="s">
        <v>21</v>
      </c>
      <c r="F133" s="225" t="s">
        <v>236</v>
      </c>
      <c r="G133" s="223"/>
      <c r="H133" s="226">
        <v>188</v>
      </c>
      <c r="I133" s="227"/>
      <c r="J133" s="223"/>
      <c r="K133" s="223"/>
      <c r="L133" s="228"/>
      <c r="M133" s="229"/>
      <c r="N133" s="230"/>
      <c r="O133" s="230"/>
      <c r="P133" s="230"/>
      <c r="Q133" s="230"/>
      <c r="R133" s="230"/>
      <c r="S133" s="230"/>
      <c r="T133" s="231"/>
      <c r="AT133" s="232" t="s">
        <v>219</v>
      </c>
      <c r="AU133" s="232" t="s">
        <v>80</v>
      </c>
      <c r="AV133" s="15" t="s">
        <v>213</v>
      </c>
      <c r="AW133" s="15" t="s">
        <v>34</v>
      </c>
      <c r="AX133" s="15" t="s">
        <v>80</v>
      </c>
      <c r="AY133" s="232" t="s">
        <v>206</v>
      </c>
    </row>
    <row r="134" spans="1:65" s="2" customFormat="1" ht="16.5" customHeight="1">
      <c r="A134" s="37"/>
      <c r="B134" s="38"/>
      <c r="C134" s="181" t="s">
        <v>372</v>
      </c>
      <c r="D134" s="181" t="s">
        <v>208</v>
      </c>
      <c r="E134" s="182" t="s">
        <v>2302</v>
      </c>
      <c r="F134" s="183" t="s">
        <v>2303</v>
      </c>
      <c r="G134" s="184" t="s">
        <v>375</v>
      </c>
      <c r="H134" s="185">
        <v>1153</v>
      </c>
      <c r="I134" s="186"/>
      <c r="J134" s="187">
        <f>ROUND(I134*H134,2)</f>
        <v>0</v>
      </c>
      <c r="K134" s="183" t="s">
        <v>21</v>
      </c>
      <c r="L134" s="42"/>
      <c r="M134" s="188" t="s">
        <v>21</v>
      </c>
      <c r="N134" s="189" t="s">
        <v>44</v>
      </c>
      <c r="O134" s="67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866</v>
      </c>
      <c r="AT134" s="192" t="s">
        <v>208</v>
      </c>
      <c r="AU134" s="192" t="s">
        <v>80</v>
      </c>
      <c r="AY134" s="20" t="s">
        <v>206</v>
      </c>
      <c r="BE134" s="193">
        <f>IF(N134="základní",J134,0)</f>
        <v>0</v>
      </c>
      <c r="BF134" s="193">
        <f>IF(N134="snížená",J134,0)</f>
        <v>0</v>
      </c>
      <c r="BG134" s="193">
        <f>IF(N134="zákl. přenesená",J134,0)</f>
        <v>0</v>
      </c>
      <c r="BH134" s="193">
        <f>IF(N134="sníž. přenesená",J134,0)</f>
        <v>0</v>
      </c>
      <c r="BI134" s="193">
        <f>IF(N134="nulová",J134,0)</f>
        <v>0</v>
      </c>
      <c r="BJ134" s="20" t="s">
        <v>80</v>
      </c>
      <c r="BK134" s="193">
        <f>ROUND(I134*H134,2)</f>
        <v>0</v>
      </c>
      <c r="BL134" s="20" t="s">
        <v>866</v>
      </c>
      <c r="BM134" s="192" t="s">
        <v>693</v>
      </c>
    </row>
    <row r="135" spans="1:65" s="2" customFormat="1" ht="16.5" customHeight="1">
      <c r="A135" s="37"/>
      <c r="B135" s="38"/>
      <c r="C135" s="244" t="s">
        <v>382</v>
      </c>
      <c r="D135" s="244" t="s">
        <v>437</v>
      </c>
      <c r="E135" s="245" t="s">
        <v>2304</v>
      </c>
      <c r="F135" s="246" t="s">
        <v>2305</v>
      </c>
      <c r="G135" s="247" t="s">
        <v>375</v>
      </c>
      <c r="H135" s="248">
        <v>1153</v>
      </c>
      <c r="I135" s="249"/>
      <c r="J135" s="250">
        <f>ROUND(I135*H135,2)</f>
        <v>0</v>
      </c>
      <c r="K135" s="246" t="s">
        <v>21</v>
      </c>
      <c r="L135" s="251"/>
      <c r="M135" s="252" t="s">
        <v>21</v>
      </c>
      <c r="N135" s="253" t="s">
        <v>44</v>
      </c>
      <c r="O135" s="67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1657</v>
      </c>
      <c r="AT135" s="192" t="s">
        <v>437</v>
      </c>
      <c r="AU135" s="192" t="s">
        <v>80</v>
      </c>
      <c r="AY135" s="20" t="s">
        <v>206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20" t="s">
        <v>80</v>
      </c>
      <c r="BK135" s="193">
        <f>ROUND(I135*H135,2)</f>
        <v>0</v>
      </c>
      <c r="BL135" s="20" t="s">
        <v>866</v>
      </c>
      <c r="BM135" s="192" t="s">
        <v>706</v>
      </c>
    </row>
    <row r="136" spans="1:65" s="2" customFormat="1" ht="16.5" customHeight="1">
      <c r="A136" s="37"/>
      <c r="B136" s="38"/>
      <c r="C136" s="181" t="s">
        <v>7</v>
      </c>
      <c r="D136" s="181" t="s">
        <v>208</v>
      </c>
      <c r="E136" s="182" t="s">
        <v>2306</v>
      </c>
      <c r="F136" s="183" t="s">
        <v>2307</v>
      </c>
      <c r="G136" s="184" t="s">
        <v>840</v>
      </c>
      <c r="H136" s="185">
        <v>16</v>
      </c>
      <c r="I136" s="186"/>
      <c r="J136" s="187">
        <f>ROUND(I136*H136,2)</f>
        <v>0</v>
      </c>
      <c r="K136" s="183" t="s">
        <v>21</v>
      </c>
      <c r="L136" s="42"/>
      <c r="M136" s="188" t="s">
        <v>21</v>
      </c>
      <c r="N136" s="189" t="s">
        <v>44</v>
      </c>
      <c r="O136" s="67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866</v>
      </c>
      <c r="AT136" s="192" t="s">
        <v>208</v>
      </c>
      <c r="AU136" s="192" t="s">
        <v>80</v>
      </c>
      <c r="AY136" s="20" t="s">
        <v>206</v>
      </c>
      <c r="BE136" s="193">
        <f>IF(N136="základní",J136,0)</f>
        <v>0</v>
      </c>
      <c r="BF136" s="193">
        <f>IF(N136="snížená",J136,0)</f>
        <v>0</v>
      </c>
      <c r="BG136" s="193">
        <f>IF(N136="zákl. přenesená",J136,0)</f>
        <v>0</v>
      </c>
      <c r="BH136" s="193">
        <f>IF(N136="sníž. přenesená",J136,0)</f>
        <v>0</v>
      </c>
      <c r="BI136" s="193">
        <f>IF(N136="nulová",J136,0)</f>
        <v>0</v>
      </c>
      <c r="BJ136" s="20" t="s">
        <v>80</v>
      </c>
      <c r="BK136" s="193">
        <f>ROUND(I136*H136,2)</f>
        <v>0</v>
      </c>
      <c r="BL136" s="20" t="s">
        <v>866</v>
      </c>
      <c r="BM136" s="192" t="s">
        <v>720</v>
      </c>
    </row>
    <row r="137" spans="1:65" s="2" customFormat="1" ht="16.5" customHeight="1">
      <c r="A137" s="37"/>
      <c r="B137" s="38"/>
      <c r="C137" s="244" t="s">
        <v>400</v>
      </c>
      <c r="D137" s="244" t="s">
        <v>437</v>
      </c>
      <c r="E137" s="245" t="s">
        <v>2308</v>
      </c>
      <c r="F137" s="246" t="s">
        <v>2309</v>
      </c>
      <c r="G137" s="247" t="s">
        <v>840</v>
      </c>
      <c r="H137" s="248">
        <v>16</v>
      </c>
      <c r="I137" s="249"/>
      <c r="J137" s="250">
        <f>ROUND(I137*H137,2)</f>
        <v>0</v>
      </c>
      <c r="K137" s="246" t="s">
        <v>21</v>
      </c>
      <c r="L137" s="251"/>
      <c r="M137" s="252" t="s">
        <v>21</v>
      </c>
      <c r="N137" s="253" t="s">
        <v>44</v>
      </c>
      <c r="O137" s="67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1657</v>
      </c>
      <c r="AT137" s="192" t="s">
        <v>437</v>
      </c>
      <c r="AU137" s="192" t="s">
        <v>80</v>
      </c>
      <c r="AY137" s="20" t="s">
        <v>206</v>
      </c>
      <c r="BE137" s="193">
        <f>IF(N137="základní",J137,0)</f>
        <v>0</v>
      </c>
      <c r="BF137" s="193">
        <f>IF(N137="snížená",J137,0)</f>
        <v>0</v>
      </c>
      <c r="BG137" s="193">
        <f>IF(N137="zákl. přenesená",J137,0)</f>
        <v>0</v>
      </c>
      <c r="BH137" s="193">
        <f>IF(N137="sníž. přenesená",J137,0)</f>
        <v>0</v>
      </c>
      <c r="BI137" s="193">
        <f>IF(N137="nulová",J137,0)</f>
        <v>0</v>
      </c>
      <c r="BJ137" s="20" t="s">
        <v>80</v>
      </c>
      <c r="BK137" s="193">
        <f>ROUND(I137*H137,2)</f>
        <v>0</v>
      </c>
      <c r="BL137" s="20" t="s">
        <v>866</v>
      </c>
      <c r="BM137" s="192" t="s">
        <v>730</v>
      </c>
    </row>
    <row r="138" spans="1:65" s="13" customFormat="1">
      <c r="B138" s="201"/>
      <c r="C138" s="202"/>
      <c r="D138" s="199" t="s">
        <v>219</v>
      </c>
      <c r="E138" s="203" t="s">
        <v>21</v>
      </c>
      <c r="F138" s="204" t="s">
        <v>2089</v>
      </c>
      <c r="G138" s="202"/>
      <c r="H138" s="203" t="s">
        <v>21</v>
      </c>
      <c r="I138" s="205"/>
      <c r="J138" s="202"/>
      <c r="K138" s="202"/>
      <c r="L138" s="206"/>
      <c r="M138" s="207"/>
      <c r="N138" s="208"/>
      <c r="O138" s="208"/>
      <c r="P138" s="208"/>
      <c r="Q138" s="208"/>
      <c r="R138" s="208"/>
      <c r="S138" s="208"/>
      <c r="T138" s="209"/>
      <c r="AT138" s="210" t="s">
        <v>219</v>
      </c>
      <c r="AU138" s="210" t="s">
        <v>80</v>
      </c>
      <c r="AV138" s="13" t="s">
        <v>80</v>
      </c>
      <c r="AW138" s="13" t="s">
        <v>34</v>
      </c>
      <c r="AX138" s="13" t="s">
        <v>73</v>
      </c>
      <c r="AY138" s="210" t="s">
        <v>206</v>
      </c>
    </row>
    <row r="139" spans="1:65" s="14" customFormat="1">
      <c r="B139" s="211"/>
      <c r="C139" s="212"/>
      <c r="D139" s="199" t="s">
        <v>219</v>
      </c>
      <c r="E139" s="213" t="s">
        <v>21</v>
      </c>
      <c r="F139" s="214" t="s">
        <v>350</v>
      </c>
      <c r="G139" s="212"/>
      <c r="H139" s="215">
        <v>16</v>
      </c>
      <c r="I139" s="216"/>
      <c r="J139" s="212"/>
      <c r="K139" s="212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219</v>
      </c>
      <c r="AU139" s="221" t="s">
        <v>80</v>
      </c>
      <c r="AV139" s="14" t="s">
        <v>82</v>
      </c>
      <c r="AW139" s="14" t="s">
        <v>34</v>
      </c>
      <c r="AX139" s="14" t="s">
        <v>73</v>
      </c>
      <c r="AY139" s="221" t="s">
        <v>206</v>
      </c>
    </row>
    <row r="140" spans="1:65" s="15" customFormat="1">
      <c r="B140" s="222"/>
      <c r="C140" s="223"/>
      <c r="D140" s="199" t="s">
        <v>219</v>
      </c>
      <c r="E140" s="224" t="s">
        <v>21</v>
      </c>
      <c r="F140" s="225" t="s">
        <v>236</v>
      </c>
      <c r="G140" s="223"/>
      <c r="H140" s="226">
        <v>16</v>
      </c>
      <c r="I140" s="227"/>
      <c r="J140" s="223"/>
      <c r="K140" s="223"/>
      <c r="L140" s="228"/>
      <c r="M140" s="229"/>
      <c r="N140" s="230"/>
      <c r="O140" s="230"/>
      <c r="P140" s="230"/>
      <c r="Q140" s="230"/>
      <c r="R140" s="230"/>
      <c r="S140" s="230"/>
      <c r="T140" s="231"/>
      <c r="AT140" s="232" t="s">
        <v>219</v>
      </c>
      <c r="AU140" s="232" t="s">
        <v>80</v>
      </c>
      <c r="AV140" s="15" t="s">
        <v>213</v>
      </c>
      <c r="AW140" s="15" t="s">
        <v>34</v>
      </c>
      <c r="AX140" s="15" t="s">
        <v>80</v>
      </c>
      <c r="AY140" s="232" t="s">
        <v>206</v>
      </c>
    </row>
    <row r="141" spans="1:65" s="2" customFormat="1" ht="16.5" customHeight="1">
      <c r="A141" s="37"/>
      <c r="B141" s="38"/>
      <c r="C141" s="181" t="s">
        <v>409</v>
      </c>
      <c r="D141" s="181" t="s">
        <v>208</v>
      </c>
      <c r="E141" s="182" t="s">
        <v>2106</v>
      </c>
      <c r="F141" s="183" t="s">
        <v>2107</v>
      </c>
      <c r="G141" s="184" t="s">
        <v>840</v>
      </c>
      <c r="H141" s="185">
        <v>1</v>
      </c>
      <c r="I141" s="186"/>
      <c r="J141" s="187">
        <f>ROUND(I141*H141,2)</f>
        <v>0</v>
      </c>
      <c r="K141" s="183" t="s">
        <v>21</v>
      </c>
      <c r="L141" s="42"/>
      <c r="M141" s="188" t="s">
        <v>21</v>
      </c>
      <c r="N141" s="189" t="s">
        <v>44</v>
      </c>
      <c r="O141" s="67"/>
      <c r="P141" s="190">
        <f>O141*H141</f>
        <v>0</v>
      </c>
      <c r="Q141" s="190">
        <v>0</v>
      </c>
      <c r="R141" s="190">
        <f>Q141*H141</f>
        <v>0</v>
      </c>
      <c r="S141" s="190">
        <v>0</v>
      </c>
      <c r="T141" s="19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866</v>
      </c>
      <c r="AT141" s="192" t="s">
        <v>208</v>
      </c>
      <c r="AU141" s="192" t="s">
        <v>80</v>
      </c>
      <c r="AY141" s="20" t="s">
        <v>206</v>
      </c>
      <c r="BE141" s="193">
        <f>IF(N141="základní",J141,0)</f>
        <v>0</v>
      </c>
      <c r="BF141" s="193">
        <f>IF(N141="snížená",J141,0)</f>
        <v>0</v>
      </c>
      <c r="BG141" s="193">
        <f>IF(N141="zákl. přenesená",J141,0)</f>
        <v>0</v>
      </c>
      <c r="BH141" s="193">
        <f>IF(N141="sníž. přenesená",J141,0)</f>
        <v>0</v>
      </c>
      <c r="BI141" s="193">
        <f>IF(N141="nulová",J141,0)</f>
        <v>0</v>
      </c>
      <c r="BJ141" s="20" t="s">
        <v>80</v>
      </c>
      <c r="BK141" s="193">
        <f>ROUND(I141*H141,2)</f>
        <v>0</v>
      </c>
      <c r="BL141" s="20" t="s">
        <v>866</v>
      </c>
      <c r="BM141" s="192" t="s">
        <v>741</v>
      </c>
    </row>
    <row r="142" spans="1:65" s="2" customFormat="1" ht="16.5" customHeight="1">
      <c r="A142" s="37"/>
      <c r="B142" s="38"/>
      <c r="C142" s="244" t="s">
        <v>415</v>
      </c>
      <c r="D142" s="244" t="s">
        <v>437</v>
      </c>
      <c r="E142" s="245" t="s">
        <v>2108</v>
      </c>
      <c r="F142" s="246" t="s">
        <v>2109</v>
      </c>
      <c r="G142" s="247" t="s">
        <v>840</v>
      </c>
      <c r="H142" s="248">
        <v>1</v>
      </c>
      <c r="I142" s="249"/>
      <c r="J142" s="250">
        <f>ROUND(I142*H142,2)</f>
        <v>0</v>
      </c>
      <c r="K142" s="246" t="s">
        <v>21</v>
      </c>
      <c r="L142" s="251"/>
      <c r="M142" s="252" t="s">
        <v>21</v>
      </c>
      <c r="N142" s="253" t="s">
        <v>44</v>
      </c>
      <c r="O142" s="67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1657</v>
      </c>
      <c r="AT142" s="192" t="s">
        <v>437</v>
      </c>
      <c r="AU142" s="192" t="s">
        <v>80</v>
      </c>
      <c r="AY142" s="20" t="s">
        <v>206</v>
      </c>
      <c r="BE142" s="193">
        <f>IF(N142="základní",J142,0)</f>
        <v>0</v>
      </c>
      <c r="BF142" s="193">
        <f>IF(N142="snížená",J142,0)</f>
        <v>0</v>
      </c>
      <c r="BG142" s="193">
        <f>IF(N142="zákl. přenesená",J142,0)</f>
        <v>0</v>
      </c>
      <c r="BH142" s="193">
        <f>IF(N142="sníž. přenesená",J142,0)</f>
        <v>0</v>
      </c>
      <c r="BI142" s="193">
        <f>IF(N142="nulová",J142,0)</f>
        <v>0</v>
      </c>
      <c r="BJ142" s="20" t="s">
        <v>80</v>
      </c>
      <c r="BK142" s="193">
        <f>ROUND(I142*H142,2)</f>
        <v>0</v>
      </c>
      <c r="BL142" s="20" t="s">
        <v>866</v>
      </c>
      <c r="BM142" s="192" t="s">
        <v>760</v>
      </c>
    </row>
    <row r="143" spans="1:65" s="13" customFormat="1">
      <c r="B143" s="201"/>
      <c r="C143" s="202"/>
      <c r="D143" s="199" t="s">
        <v>219</v>
      </c>
      <c r="E143" s="203" t="s">
        <v>21</v>
      </c>
      <c r="F143" s="204" t="s">
        <v>2089</v>
      </c>
      <c r="G143" s="202"/>
      <c r="H143" s="203" t="s">
        <v>21</v>
      </c>
      <c r="I143" s="205"/>
      <c r="J143" s="202"/>
      <c r="K143" s="202"/>
      <c r="L143" s="206"/>
      <c r="M143" s="207"/>
      <c r="N143" s="208"/>
      <c r="O143" s="208"/>
      <c r="P143" s="208"/>
      <c r="Q143" s="208"/>
      <c r="R143" s="208"/>
      <c r="S143" s="208"/>
      <c r="T143" s="209"/>
      <c r="AT143" s="210" t="s">
        <v>219</v>
      </c>
      <c r="AU143" s="210" t="s">
        <v>80</v>
      </c>
      <c r="AV143" s="13" t="s">
        <v>80</v>
      </c>
      <c r="AW143" s="13" t="s">
        <v>34</v>
      </c>
      <c r="AX143" s="13" t="s">
        <v>73</v>
      </c>
      <c r="AY143" s="210" t="s">
        <v>206</v>
      </c>
    </row>
    <row r="144" spans="1:65" s="14" customFormat="1">
      <c r="B144" s="211"/>
      <c r="C144" s="212"/>
      <c r="D144" s="199" t="s">
        <v>219</v>
      </c>
      <c r="E144" s="213" t="s">
        <v>21</v>
      </c>
      <c r="F144" s="214" t="s">
        <v>80</v>
      </c>
      <c r="G144" s="212"/>
      <c r="H144" s="215">
        <v>1</v>
      </c>
      <c r="I144" s="216"/>
      <c r="J144" s="212"/>
      <c r="K144" s="212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219</v>
      </c>
      <c r="AU144" s="221" t="s">
        <v>80</v>
      </c>
      <c r="AV144" s="14" t="s">
        <v>82</v>
      </c>
      <c r="AW144" s="14" t="s">
        <v>34</v>
      </c>
      <c r="AX144" s="14" t="s">
        <v>73</v>
      </c>
      <c r="AY144" s="221" t="s">
        <v>206</v>
      </c>
    </row>
    <row r="145" spans="1:65" s="15" customFormat="1">
      <c r="B145" s="222"/>
      <c r="C145" s="223"/>
      <c r="D145" s="199" t="s">
        <v>219</v>
      </c>
      <c r="E145" s="224" t="s">
        <v>21</v>
      </c>
      <c r="F145" s="225" t="s">
        <v>236</v>
      </c>
      <c r="G145" s="223"/>
      <c r="H145" s="226">
        <v>1</v>
      </c>
      <c r="I145" s="227"/>
      <c r="J145" s="223"/>
      <c r="K145" s="223"/>
      <c r="L145" s="228"/>
      <c r="M145" s="229"/>
      <c r="N145" s="230"/>
      <c r="O145" s="230"/>
      <c r="P145" s="230"/>
      <c r="Q145" s="230"/>
      <c r="R145" s="230"/>
      <c r="S145" s="230"/>
      <c r="T145" s="231"/>
      <c r="AT145" s="232" t="s">
        <v>219</v>
      </c>
      <c r="AU145" s="232" t="s">
        <v>80</v>
      </c>
      <c r="AV145" s="15" t="s">
        <v>213</v>
      </c>
      <c r="AW145" s="15" t="s">
        <v>34</v>
      </c>
      <c r="AX145" s="15" t="s">
        <v>80</v>
      </c>
      <c r="AY145" s="232" t="s">
        <v>206</v>
      </c>
    </row>
    <row r="146" spans="1:65" s="2" customFormat="1" ht="16.5" customHeight="1">
      <c r="A146" s="37"/>
      <c r="B146" s="38"/>
      <c r="C146" s="181" t="s">
        <v>422</v>
      </c>
      <c r="D146" s="181" t="s">
        <v>208</v>
      </c>
      <c r="E146" s="182" t="s">
        <v>2191</v>
      </c>
      <c r="F146" s="183" t="s">
        <v>2192</v>
      </c>
      <c r="G146" s="184" t="s">
        <v>375</v>
      </c>
      <c r="H146" s="185">
        <v>378</v>
      </c>
      <c r="I146" s="186"/>
      <c r="J146" s="187">
        <f>ROUND(I146*H146,2)</f>
        <v>0</v>
      </c>
      <c r="K146" s="183" t="s">
        <v>21</v>
      </c>
      <c r="L146" s="42"/>
      <c r="M146" s="188" t="s">
        <v>21</v>
      </c>
      <c r="N146" s="189" t="s">
        <v>44</v>
      </c>
      <c r="O146" s="67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866</v>
      </c>
      <c r="AT146" s="192" t="s">
        <v>208</v>
      </c>
      <c r="AU146" s="192" t="s">
        <v>80</v>
      </c>
      <c r="AY146" s="20" t="s">
        <v>206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20" t="s">
        <v>80</v>
      </c>
      <c r="BK146" s="193">
        <f>ROUND(I146*H146,2)</f>
        <v>0</v>
      </c>
      <c r="BL146" s="20" t="s">
        <v>866</v>
      </c>
      <c r="BM146" s="192" t="s">
        <v>773</v>
      </c>
    </row>
    <row r="147" spans="1:65" s="2" customFormat="1" ht="16.5" customHeight="1">
      <c r="A147" s="37"/>
      <c r="B147" s="38"/>
      <c r="C147" s="244" t="s">
        <v>429</v>
      </c>
      <c r="D147" s="244" t="s">
        <v>437</v>
      </c>
      <c r="E147" s="245" t="s">
        <v>2193</v>
      </c>
      <c r="F147" s="246" t="s">
        <v>2194</v>
      </c>
      <c r="G147" s="247" t="s">
        <v>375</v>
      </c>
      <c r="H147" s="248">
        <v>378</v>
      </c>
      <c r="I147" s="249"/>
      <c r="J147" s="250">
        <f>ROUND(I147*H147,2)</f>
        <v>0</v>
      </c>
      <c r="K147" s="246" t="s">
        <v>21</v>
      </c>
      <c r="L147" s="251"/>
      <c r="M147" s="252" t="s">
        <v>21</v>
      </c>
      <c r="N147" s="253" t="s">
        <v>44</v>
      </c>
      <c r="O147" s="67"/>
      <c r="P147" s="190">
        <f>O147*H147</f>
        <v>0</v>
      </c>
      <c r="Q147" s="190">
        <v>0</v>
      </c>
      <c r="R147" s="190">
        <f>Q147*H147</f>
        <v>0</v>
      </c>
      <c r="S147" s="190">
        <v>0</v>
      </c>
      <c r="T147" s="19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1657</v>
      </c>
      <c r="AT147" s="192" t="s">
        <v>437</v>
      </c>
      <c r="AU147" s="192" t="s">
        <v>80</v>
      </c>
      <c r="AY147" s="20" t="s">
        <v>206</v>
      </c>
      <c r="BE147" s="193">
        <f>IF(N147="základní",J147,0)</f>
        <v>0</v>
      </c>
      <c r="BF147" s="193">
        <f>IF(N147="snížená",J147,0)</f>
        <v>0</v>
      </c>
      <c r="BG147" s="193">
        <f>IF(N147="zákl. přenesená",J147,0)</f>
        <v>0</v>
      </c>
      <c r="BH147" s="193">
        <f>IF(N147="sníž. přenesená",J147,0)</f>
        <v>0</v>
      </c>
      <c r="BI147" s="193">
        <f>IF(N147="nulová",J147,0)</f>
        <v>0</v>
      </c>
      <c r="BJ147" s="20" t="s">
        <v>80</v>
      </c>
      <c r="BK147" s="193">
        <f>ROUND(I147*H147,2)</f>
        <v>0</v>
      </c>
      <c r="BL147" s="20" t="s">
        <v>866</v>
      </c>
      <c r="BM147" s="192" t="s">
        <v>787</v>
      </c>
    </row>
    <row r="148" spans="1:65" s="13" customFormat="1">
      <c r="B148" s="201"/>
      <c r="C148" s="202"/>
      <c r="D148" s="199" t="s">
        <v>219</v>
      </c>
      <c r="E148" s="203" t="s">
        <v>21</v>
      </c>
      <c r="F148" s="204" t="s">
        <v>2089</v>
      </c>
      <c r="G148" s="202"/>
      <c r="H148" s="203" t="s">
        <v>21</v>
      </c>
      <c r="I148" s="205"/>
      <c r="J148" s="202"/>
      <c r="K148" s="202"/>
      <c r="L148" s="206"/>
      <c r="M148" s="207"/>
      <c r="N148" s="208"/>
      <c r="O148" s="208"/>
      <c r="P148" s="208"/>
      <c r="Q148" s="208"/>
      <c r="R148" s="208"/>
      <c r="S148" s="208"/>
      <c r="T148" s="209"/>
      <c r="AT148" s="210" t="s">
        <v>219</v>
      </c>
      <c r="AU148" s="210" t="s">
        <v>80</v>
      </c>
      <c r="AV148" s="13" t="s">
        <v>80</v>
      </c>
      <c r="AW148" s="13" t="s">
        <v>34</v>
      </c>
      <c r="AX148" s="13" t="s">
        <v>73</v>
      </c>
      <c r="AY148" s="210" t="s">
        <v>206</v>
      </c>
    </row>
    <row r="149" spans="1:65" s="14" customFormat="1">
      <c r="B149" s="211"/>
      <c r="C149" s="212"/>
      <c r="D149" s="199" t="s">
        <v>219</v>
      </c>
      <c r="E149" s="213" t="s">
        <v>21</v>
      </c>
      <c r="F149" s="214" t="s">
        <v>2310</v>
      </c>
      <c r="G149" s="212"/>
      <c r="H149" s="215">
        <v>378</v>
      </c>
      <c r="I149" s="216"/>
      <c r="J149" s="212"/>
      <c r="K149" s="212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219</v>
      </c>
      <c r="AU149" s="221" t="s">
        <v>80</v>
      </c>
      <c r="AV149" s="14" t="s">
        <v>82</v>
      </c>
      <c r="AW149" s="14" t="s">
        <v>34</v>
      </c>
      <c r="AX149" s="14" t="s">
        <v>73</v>
      </c>
      <c r="AY149" s="221" t="s">
        <v>206</v>
      </c>
    </row>
    <row r="150" spans="1:65" s="15" customFormat="1">
      <c r="B150" s="222"/>
      <c r="C150" s="223"/>
      <c r="D150" s="199" t="s">
        <v>219</v>
      </c>
      <c r="E150" s="224" t="s">
        <v>21</v>
      </c>
      <c r="F150" s="225" t="s">
        <v>236</v>
      </c>
      <c r="G150" s="223"/>
      <c r="H150" s="226">
        <v>378</v>
      </c>
      <c r="I150" s="227"/>
      <c r="J150" s="223"/>
      <c r="K150" s="223"/>
      <c r="L150" s="228"/>
      <c r="M150" s="229"/>
      <c r="N150" s="230"/>
      <c r="O150" s="230"/>
      <c r="P150" s="230"/>
      <c r="Q150" s="230"/>
      <c r="R150" s="230"/>
      <c r="S150" s="230"/>
      <c r="T150" s="231"/>
      <c r="AT150" s="232" t="s">
        <v>219</v>
      </c>
      <c r="AU150" s="232" t="s">
        <v>80</v>
      </c>
      <c r="AV150" s="15" t="s">
        <v>213</v>
      </c>
      <c r="AW150" s="15" t="s">
        <v>34</v>
      </c>
      <c r="AX150" s="15" t="s">
        <v>80</v>
      </c>
      <c r="AY150" s="232" t="s">
        <v>206</v>
      </c>
    </row>
    <row r="151" spans="1:65" s="2" customFormat="1" ht="16.5" customHeight="1">
      <c r="A151" s="37"/>
      <c r="B151" s="38"/>
      <c r="C151" s="181" t="s">
        <v>436</v>
      </c>
      <c r="D151" s="181" t="s">
        <v>208</v>
      </c>
      <c r="E151" s="182" t="s">
        <v>2230</v>
      </c>
      <c r="F151" s="183" t="s">
        <v>2231</v>
      </c>
      <c r="G151" s="184" t="s">
        <v>840</v>
      </c>
      <c r="H151" s="185">
        <v>6</v>
      </c>
      <c r="I151" s="186"/>
      <c r="J151" s="187">
        <f>ROUND(I151*H151,2)</f>
        <v>0</v>
      </c>
      <c r="K151" s="183" t="s">
        <v>21</v>
      </c>
      <c r="L151" s="42"/>
      <c r="M151" s="188" t="s">
        <v>21</v>
      </c>
      <c r="N151" s="189" t="s">
        <v>44</v>
      </c>
      <c r="O151" s="67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866</v>
      </c>
      <c r="AT151" s="192" t="s">
        <v>208</v>
      </c>
      <c r="AU151" s="192" t="s">
        <v>80</v>
      </c>
      <c r="AY151" s="20" t="s">
        <v>206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20" t="s">
        <v>80</v>
      </c>
      <c r="BK151" s="193">
        <f>ROUND(I151*H151,2)</f>
        <v>0</v>
      </c>
      <c r="BL151" s="20" t="s">
        <v>866</v>
      </c>
      <c r="BM151" s="192" t="s">
        <v>799</v>
      </c>
    </row>
    <row r="152" spans="1:65" s="2" customFormat="1" ht="16.5" customHeight="1">
      <c r="A152" s="37"/>
      <c r="B152" s="38"/>
      <c r="C152" s="244" t="s">
        <v>444</v>
      </c>
      <c r="D152" s="244" t="s">
        <v>437</v>
      </c>
      <c r="E152" s="245" t="s">
        <v>2232</v>
      </c>
      <c r="F152" s="246" t="s">
        <v>2233</v>
      </c>
      <c r="G152" s="247" t="s">
        <v>840</v>
      </c>
      <c r="H152" s="248">
        <v>6</v>
      </c>
      <c r="I152" s="249"/>
      <c r="J152" s="250">
        <f>ROUND(I152*H152,2)</f>
        <v>0</v>
      </c>
      <c r="K152" s="246" t="s">
        <v>21</v>
      </c>
      <c r="L152" s="251"/>
      <c r="M152" s="252" t="s">
        <v>21</v>
      </c>
      <c r="N152" s="253" t="s">
        <v>44</v>
      </c>
      <c r="O152" s="67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1657</v>
      </c>
      <c r="AT152" s="192" t="s">
        <v>437</v>
      </c>
      <c r="AU152" s="192" t="s">
        <v>80</v>
      </c>
      <c r="AY152" s="20" t="s">
        <v>206</v>
      </c>
      <c r="BE152" s="193">
        <f>IF(N152="základní",J152,0)</f>
        <v>0</v>
      </c>
      <c r="BF152" s="193">
        <f>IF(N152="snížená",J152,0)</f>
        <v>0</v>
      </c>
      <c r="BG152" s="193">
        <f>IF(N152="zákl. přenesená",J152,0)</f>
        <v>0</v>
      </c>
      <c r="BH152" s="193">
        <f>IF(N152="sníž. přenesená",J152,0)</f>
        <v>0</v>
      </c>
      <c r="BI152" s="193">
        <f>IF(N152="nulová",J152,0)</f>
        <v>0</v>
      </c>
      <c r="BJ152" s="20" t="s">
        <v>80</v>
      </c>
      <c r="BK152" s="193">
        <f>ROUND(I152*H152,2)</f>
        <v>0</v>
      </c>
      <c r="BL152" s="20" t="s">
        <v>866</v>
      </c>
      <c r="BM152" s="192" t="s">
        <v>811</v>
      </c>
    </row>
    <row r="153" spans="1:65" s="13" customFormat="1">
      <c r="B153" s="201"/>
      <c r="C153" s="202"/>
      <c r="D153" s="199" t="s">
        <v>219</v>
      </c>
      <c r="E153" s="203" t="s">
        <v>21</v>
      </c>
      <c r="F153" s="204" t="s">
        <v>2089</v>
      </c>
      <c r="G153" s="202"/>
      <c r="H153" s="203" t="s">
        <v>21</v>
      </c>
      <c r="I153" s="205"/>
      <c r="J153" s="202"/>
      <c r="K153" s="202"/>
      <c r="L153" s="206"/>
      <c r="M153" s="207"/>
      <c r="N153" s="208"/>
      <c r="O153" s="208"/>
      <c r="P153" s="208"/>
      <c r="Q153" s="208"/>
      <c r="R153" s="208"/>
      <c r="S153" s="208"/>
      <c r="T153" s="209"/>
      <c r="AT153" s="210" t="s">
        <v>219</v>
      </c>
      <c r="AU153" s="210" t="s">
        <v>80</v>
      </c>
      <c r="AV153" s="13" t="s">
        <v>80</v>
      </c>
      <c r="AW153" s="13" t="s">
        <v>34</v>
      </c>
      <c r="AX153" s="13" t="s">
        <v>73</v>
      </c>
      <c r="AY153" s="210" t="s">
        <v>206</v>
      </c>
    </row>
    <row r="154" spans="1:65" s="14" customFormat="1">
      <c r="B154" s="211"/>
      <c r="C154" s="212"/>
      <c r="D154" s="199" t="s">
        <v>219</v>
      </c>
      <c r="E154" s="213" t="s">
        <v>21</v>
      </c>
      <c r="F154" s="214" t="s">
        <v>268</v>
      </c>
      <c r="G154" s="212"/>
      <c r="H154" s="215">
        <v>6</v>
      </c>
      <c r="I154" s="216"/>
      <c r="J154" s="212"/>
      <c r="K154" s="212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219</v>
      </c>
      <c r="AU154" s="221" t="s">
        <v>80</v>
      </c>
      <c r="AV154" s="14" t="s">
        <v>82</v>
      </c>
      <c r="AW154" s="14" t="s">
        <v>34</v>
      </c>
      <c r="AX154" s="14" t="s">
        <v>73</v>
      </c>
      <c r="AY154" s="221" t="s">
        <v>206</v>
      </c>
    </row>
    <row r="155" spans="1:65" s="15" customFormat="1">
      <c r="B155" s="222"/>
      <c r="C155" s="223"/>
      <c r="D155" s="199" t="s">
        <v>219</v>
      </c>
      <c r="E155" s="224" t="s">
        <v>21</v>
      </c>
      <c r="F155" s="225" t="s">
        <v>236</v>
      </c>
      <c r="G155" s="223"/>
      <c r="H155" s="226">
        <v>6</v>
      </c>
      <c r="I155" s="227"/>
      <c r="J155" s="223"/>
      <c r="K155" s="223"/>
      <c r="L155" s="228"/>
      <c r="M155" s="229"/>
      <c r="N155" s="230"/>
      <c r="O155" s="230"/>
      <c r="P155" s="230"/>
      <c r="Q155" s="230"/>
      <c r="R155" s="230"/>
      <c r="S155" s="230"/>
      <c r="T155" s="231"/>
      <c r="AT155" s="232" t="s">
        <v>219</v>
      </c>
      <c r="AU155" s="232" t="s">
        <v>80</v>
      </c>
      <c r="AV155" s="15" t="s">
        <v>213</v>
      </c>
      <c r="AW155" s="15" t="s">
        <v>34</v>
      </c>
      <c r="AX155" s="15" t="s">
        <v>80</v>
      </c>
      <c r="AY155" s="232" t="s">
        <v>206</v>
      </c>
    </row>
    <row r="156" spans="1:65" s="2" customFormat="1" ht="16.5" customHeight="1">
      <c r="A156" s="37"/>
      <c r="B156" s="38"/>
      <c r="C156" s="181" t="s">
        <v>453</v>
      </c>
      <c r="D156" s="181" t="s">
        <v>208</v>
      </c>
      <c r="E156" s="182" t="s">
        <v>2311</v>
      </c>
      <c r="F156" s="183" t="s">
        <v>2312</v>
      </c>
      <c r="G156" s="184" t="s">
        <v>375</v>
      </c>
      <c r="H156" s="185">
        <v>144</v>
      </c>
      <c r="I156" s="186"/>
      <c r="J156" s="187">
        <f>ROUND(I156*H156,2)</f>
        <v>0</v>
      </c>
      <c r="K156" s="183" t="s">
        <v>21</v>
      </c>
      <c r="L156" s="42"/>
      <c r="M156" s="188" t="s">
        <v>21</v>
      </c>
      <c r="N156" s="189" t="s">
        <v>44</v>
      </c>
      <c r="O156" s="67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866</v>
      </c>
      <c r="AT156" s="192" t="s">
        <v>208</v>
      </c>
      <c r="AU156" s="192" t="s">
        <v>80</v>
      </c>
      <c r="AY156" s="20" t="s">
        <v>206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20" t="s">
        <v>80</v>
      </c>
      <c r="BK156" s="193">
        <f>ROUND(I156*H156,2)</f>
        <v>0</v>
      </c>
      <c r="BL156" s="20" t="s">
        <v>866</v>
      </c>
      <c r="BM156" s="192" t="s">
        <v>825</v>
      </c>
    </row>
    <row r="157" spans="1:65" s="2" customFormat="1" ht="16.5" customHeight="1">
      <c r="A157" s="37"/>
      <c r="B157" s="38"/>
      <c r="C157" s="244" t="s">
        <v>462</v>
      </c>
      <c r="D157" s="244" t="s">
        <v>437</v>
      </c>
      <c r="E157" s="245" t="s">
        <v>2313</v>
      </c>
      <c r="F157" s="246" t="s">
        <v>2314</v>
      </c>
      <c r="G157" s="247" t="s">
        <v>375</v>
      </c>
      <c r="H157" s="248">
        <v>144</v>
      </c>
      <c r="I157" s="249"/>
      <c r="J157" s="250">
        <f>ROUND(I157*H157,2)</f>
        <v>0</v>
      </c>
      <c r="K157" s="246" t="s">
        <v>21</v>
      </c>
      <c r="L157" s="251"/>
      <c r="M157" s="252" t="s">
        <v>21</v>
      </c>
      <c r="N157" s="253" t="s">
        <v>44</v>
      </c>
      <c r="O157" s="67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1657</v>
      </c>
      <c r="AT157" s="192" t="s">
        <v>437</v>
      </c>
      <c r="AU157" s="192" t="s">
        <v>80</v>
      </c>
      <c r="AY157" s="20" t="s">
        <v>206</v>
      </c>
      <c r="BE157" s="193">
        <f>IF(N157="základní",J157,0)</f>
        <v>0</v>
      </c>
      <c r="BF157" s="193">
        <f>IF(N157="snížená",J157,0)</f>
        <v>0</v>
      </c>
      <c r="BG157" s="193">
        <f>IF(N157="zákl. přenesená",J157,0)</f>
        <v>0</v>
      </c>
      <c r="BH157" s="193">
        <f>IF(N157="sníž. přenesená",J157,0)</f>
        <v>0</v>
      </c>
      <c r="BI157" s="193">
        <f>IF(N157="nulová",J157,0)</f>
        <v>0</v>
      </c>
      <c r="BJ157" s="20" t="s">
        <v>80</v>
      </c>
      <c r="BK157" s="193">
        <f>ROUND(I157*H157,2)</f>
        <v>0</v>
      </c>
      <c r="BL157" s="20" t="s">
        <v>866</v>
      </c>
      <c r="BM157" s="192" t="s">
        <v>837</v>
      </c>
    </row>
    <row r="158" spans="1:65" s="13" customFormat="1">
      <c r="B158" s="201"/>
      <c r="C158" s="202"/>
      <c r="D158" s="199" t="s">
        <v>219</v>
      </c>
      <c r="E158" s="203" t="s">
        <v>21</v>
      </c>
      <c r="F158" s="204" t="s">
        <v>2089</v>
      </c>
      <c r="G158" s="202"/>
      <c r="H158" s="203" t="s">
        <v>21</v>
      </c>
      <c r="I158" s="205"/>
      <c r="J158" s="202"/>
      <c r="K158" s="202"/>
      <c r="L158" s="206"/>
      <c r="M158" s="207"/>
      <c r="N158" s="208"/>
      <c r="O158" s="208"/>
      <c r="P158" s="208"/>
      <c r="Q158" s="208"/>
      <c r="R158" s="208"/>
      <c r="S158" s="208"/>
      <c r="T158" s="209"/>
      <c r="AT158" s="210" t="s">
        <v>219</v>
      </c>
      <c r="AU158" s="210" t="s">
        <v>80</v>
      </c>
      <c r="AV158" s="13" t="s">
        <v>80</v>
      </c>
      <c r="AW158" s="13" t="s">
        <v>34</v>
      </c>
      <c r="AX158" s="13" t="s">
        <v>73</v>
      </c>
      <c r="AY158" s="210" t="s">
        <v>206</v>
      </c>
    </row>
    <row r="159" spans="1:65" s="14" customFormat="1">
      <c r="B159" s="211"/>
      <c r="C159" s="212"/>
      <c r="D159" s="199" t="s">
        <v>219</v>
      </c>
      <c r="E159" s="213" t="s">
        <v>21</v>
      </c>
      <c r="F159" s="214" t="s">
        <v>1412</v>
      </c>
      <c r="G159" s="212"/>
      <c r="H159" s="215">
        <v>144</v>
      </c>
      <c r="I159" s="216"/>
      <c r="J159" s="212"/>
      <c r="K159" s="212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219</v>
      </c>
      <c r="AU159" s="221" t="s">
        <v>80</v>
      </c>
      <c r="AV159" s="14" t="s">
        <v>82</v>
      </c>
      <c r="AW159" s="14" t="s">
        <v>34</v>
      </c>
      <c r="AX159" s="14" t="s">
        <v>73</v>
      </c>
      <c r="AY159" s="221" t="s">
        <v>206</v>
      </c>
    </row>
    <row r="160" spans="1:65" s="15" customFormat="1">
      <c r="B160" s="222"/>
      <c r="C160" s="223"/>
      <c r="D160" s="199" t="s">
        <v>219</v>
      </c>
      <c r="E160" s="224" t="s">
        <v>21</v>
      </c>
      <c r="F160" s="225" t="s">
        <v>236</v>
      </c>
      <c r="G160" s="223"/>
      <c r="H160" s="226">
        <v>144</v>
      </c>
      <c r="I160" s="227"/>
      <c r="J160" s="223"/>
      <c r="K160" s="223"/>
      <c r="L160" s="228"/>
      <c r="M160" s="229"/>
      <c r="N160" s="230"/>
      <c r="O160" s="230"/>
      <c r="P160" s="230"/>
      <c r="Q160" s="230"/>
      <c r="R160" s="230"/>
      <c r="S160" s="230"/>
      <c r="T160" s="231"/>
      <c r="AT160" s="232" t="s">
        <v>219</v>
      </c>
      <c r="AU160" s="232" t="s">
        <v>80</v>
      </c>
      <c r="AV160" s="15" t="s">
        <v>213</v>
      </c>
      <c r="AW160" s="15" t="s">
        <v>34</v>
      </c>
      <c r="AX160" s="15" t="s">
        <v>80</v>
      </c>
      <c r="AY160" s="232" t="s">
        <v>206</v>
      </c>
    </row>
    <row r="161" spans="1:65" s="2" customFormat="1" ht="16.5" customHeight="1">
      <c r="A161" s="37"/>
      <c r="B161" s="38"/>
      <c r="C161" s="181" t="s">
        <v>646</v>
      </c>
      <c r="D161" s="181" t="s">
        <v>208</v>
      </c>
      <c r="E161" s="182" t="s">
        <v>2315</v>
      </c>
      <c r="F161" s="183" t="s">
        <v>2316</v>
      </c>
      <c r="G161" s="184" t="s">
        <v>375</v>
      </c>
      <c r="H161" s="185">
        <v>148</v>
      </c>
      <c r="I161" s="186"/>
      <c r="J161" s="187">
        <f>ROUND(I161*H161,2)</f>
        <v>0</v>
      </c>
      <c r="K161" s="183" t="s">
        <v>21</v>
      </c>
      <c r="L161" s="42"/>
      <c r="M161" s="188" t="s">
        <v>21</v>
      </c>
      <c r="N161" s="189" t="s">
        <v>44</v>
      </c>
      <c r="O161" s="67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866</v>
      </c>
      <c r="AT161" s="192" t="s">
        <v>208</v>
      </c>
      <c r="AU161" s="192" t="s">
        <v>80</v>
      </c>
      <c r="AY161" s="20" t="s">
        <v>206</v>
      </c>
      <c r="BE161" s="193">
        <f>IF(N161="základní",J161,0)</f>
        <v>0</v>
      </c>
      <c r="BF161" s="193">
        <f>IF(N161="snížená",J161,0)</f>
        <v>0</v>
      </c>
      <c r="BG161" s="193">
        <f>IF(N161="zákl. přenesená",J161,0)</f>
        <v>0</v>
      </c>
      <c r="BH161" s="193">
        <f>IF(N161="sníž. přenesená",J161,0)</f>
        <v>0</v>
      </c>
      <c r="BI161" s="193">
        <f>IF(N161="nulová",J161,0)</f>
        <v>0</v>
      </c>
      <c r="BJ161" s="20" t="s">
        <v>80</v>
      </c>
      <c r="BK161" s="193">
        <f>ROUND(I161*H161,2)</f>
        <v>0</v>
      </c>
      <c r="BL161" s="20" t="s">
        <v>866</v>
      </c>
      <c r="BM161" s="192" t="s">
        <v>847</v>
      </c>
    </row>
    <row r="162" spans="1:65" s="2" customFormat="1" ht="16.5" customHeight="1">
      <c r="A162" s="37"/>
      <c r="B162" s="38"/>
      <c r="C162" s="244" t="s">
        <v>643</v>
      </c>
      <c r="D162" s="244" t="s">
        <v>437</v>
      </c>
      <c r="E162" s="245" t="s">
        <v>2317</v>
      </c>
      <c r="F162" s="246" t="s">
        <v>2318</v>
      </c>
      <c r="G162" s="247" t="s">
        <v>375</v>
      </c>
      <c r="H162" s="248">
        <v>148</v>
      </c>
      <c r="I162" s="249"/>
      <c r="J162" s="250">
        <f>ROUND(I162*H162,2)</f>
        <v>0</v>
      </c>
      <c r="K162" s="246" t="s">
        <v>21</v>
      </c>
      <c r="L162" s="251"/>
      <c r="M162" s="252" t="s">
        <v>21</v>
      </c>
      <c r="N162" s="253" t="s">
        <v>44</v>
      </c>
      <c r="O162" s="67"/>
      <c r="P162" s="190">
        <f>O162*H162</f>
        <v>0</v>
      </c>
      <c r="Q162" s="190">
        <v>0</v>
      </c>
      <c r="R162" s="190">
        <f>Q162*H162</f>
        <v>0</v>
      </c>
      <c r="S162" s="190">
        <v>0</v>
      </c>
      <c r="T162" s="19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1657</v>
      </c>
      <c r="AT162" s="192" t="s">
        <v>437</v>
      </c>
      <c r="AU162" s="192" t="s">
        <v>80</v>
      </c>
      <c r="AY162" s="20" t="s">
        <v>206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20" t="s">
        <v>80</v>
      </c>
      <c r="BK162" s="193">
        <f>ROUND(I162*H162,2)</f>
        <v>0</v>
      </c>
      <c r="BL162" s="20" t="s">
        <v>866</v>
      </c>
      <c r="BM162" s="192" t="s">
        <v>866</v>
      </c>
    </row>
    <row r="163" spans="1:65" s="13" customFormat="1">
      <c r="B163" s="201"/>
      <c r="C163" s="202"/>
      <c r="D163" s="199" t="s">
        <v>219</v>
      </c>
      <c r="E163" s="203" t="s">
        <v>21</v>
      </c>
      <c r="F163" s="204" t="s">
        <v>2089</v>
      </c>
      <c r="G163" s="202"/>
      <c r="H163" s="203" t="s">
        <v>21</v>
      </c>
      <c r="I163" s="205"/>
      <c r="J163" s="202"/>
      <c r="K163" s="202"/>
      <c r="L163" s="206"/>
      <c r="M163" s="207"/>
      <c r="N163" s="208"/>
      <c r="O163" s="208"/>
      <c r="P163" s="208"/>
      <c r="Q163" s="208"/>
      <c r="R163" s="208"/>
      <c r="S163" s="208"/>
      <c r="T163" s="209"/>
      <c r="AT163" s="210" t="s">
        <v>219</v>
      </c>
      <c r="AU163" s="210" t="s">
        <v>80</v>
      </c>
      <c r="AV163" s="13" t="s">
        <v>80</v>
      </c>
      <c r="AW163" s="13" t="s">
        <v>34</v>
      </c>
      <c r="AX163" s="13" t="s">
        <v>73</v>
      </c>
      <c r="AY163" s="210" t="s">
        <v>206</v>
      </c>
    </row>
    <row r="164" spans="1:65" s="14" customFormat="1">
      <c r="B164" s="211"/>
      <c r="C164" s="212"/>
      <c r="D164" s="199" t="s">
        <v>219</v>
      </c>
      <c r="E164" s="213" t="s">
        <v>21</v>
      </c>
      <c r="F164" s="214" t="s">
        <v>1423</v>
      </c>
      <c r="G164" s="212"/>
      <c r="H164" s="215">
        <v>148</v>
      </c>
      <c r="I164" s="216"/>
      <c r="J164" s="212"/>
      <c r="K164" s="212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219</v>
      </c>
      <c r="AU164" s="221" t="s">
        <v>80</v>
      </c>
      <c r="AV164" s="14" t="s">
        <v>82</v>
      </c>
      <c r="AW164" s="14" t="s">
        <v>34</v>
      </c>
      <c r="AX164" s="14" t="s">
        <v>73</v>
      </c>
      <c r="AY164" s="221" t="s">
        <v>206</v>
      </c>
    </row>
    <row r="165" spans="1:65" s="15" customFormat="1">
      <c r="B165" s="222"/>
      <c r="C165" s="223"/>
      <c r="D165" s="199" t="s">
        <v>219</v>
      </c>
      <c r="E165" s="224" t="s">
        <v>21</v>
      </c>
      <c r="F165" s="225" t="s">
        <v>236</v>
      </c>
      <c r="G165" s="223"/>
      <c r="H165" s="226">
        <v>148</v>
      </c>
      <c r="I165" s="227"/>
      <c r="J165" s="223"/>
      <c r="K165" s="223"/>
      <c r="L165" s="228"/>
      <c r="M165" s="229"/>
      <c r="N165" s="230"/>
      <c r="O165" s="230"/>
      <c r="P165" s="230"/>
      <c r="Q165" s="230"/>
      <c r="R165" s="230"/>
      <c r="S165" s="230"/>
      <c r="T165" s="231"/>
      <c r="AT165" s="232" t="s">
        <v>219</v>
      </c>
      <c r="AU165" s="232" t="s">
        <v>80</v>
      </c>
      <c r="AV165" s="15" t="s">
        <v>213</v>
      </c>
      <c r="AW165" s="15" t="s">
        <v>34</v>
      </c>
      <c r="AX165" s="15" t="s">
        <v>80</v>
      </c>
      <c r="AY165" s="232" t="s">
        <v>206</v>
      </c>
    </row>
    <row r="166" spans="1:65" s="2" customFormat="1" ht="16.5" customHeight="1">
      <c r="A166" s="37"/>
      <c r="B166" s="38"/>
      <c r="C166" s="181" t="s">
        <v>656</v>
      </c>
      <c r="D166" s="181" t="s">
        <v>208</v>
      </c>
      <c r="E166" s="182" t="s">
        <v>2114</v>
      </c>
      <c r="F166" s="183" t="s">
        <v>2115</v>
      </c>
      <c r="G166" s="184" t="s">
        <v>375</v>
      </c>
      <c r="H166" s="185">
        <v>26</v>
      </c>
      <c r="I166" s="186"/>
      <c r="J166" s="187">
        <f>ROUND(I166*H166,2)</f>
        <v>0</v>
      </c>
      <c r="K166" s="183" t="s">
        <v>21</v>
      </c>
      <c r="L166" s="42"/>
      <c r="M166" s="188" t="s">
        <v>21</v>
      </c>
      <c r="N166" s="189" t="s">
        <v>44</v>
      </c>
      <c r="O166" s="67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866</v>
      </c>
      <c r="AT166" s="192" t="s">
        <v>208</v>
      </c>
      <c r="AU166" s="192" t="s">
        <v>80</v>
      </c>
      <c r="AY166" s="20" t="s">
        <v>206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20" t="s">
        <v>80</v>
      </c>
      <c r="BK166" s="193">
        <f>ROUND(I166*H166,2)</f>
        <v>0</v>
      </c>
      <c r="BL166" s="20" t="s">
        <v>866</v>
      </c>
      <c r="BM166" s="192" t="s">
        <v>880</v>
      </c>
    </row>
    <row r="167" spans="1:65" s="2" customFormat="1" ht="16.5" customHeight="1">
      <c r="A167" s="37"/>
      <c r="B167" s="38"/>
      <c r="C167" s="244" t="s">
        <v>663</v>
      </c>
      <c r="D167" s="244" t="s">
        <v>437</v>
      </c>
      <c r="E167" s="245" t="s">
        <v>2116</v>
      </c>
      <c r="F167" s="246" t="s">
        <v>2117</v>
      </c>
      <c r="G167" s="247" t="s">
        <v>375</v>
      </c>
      <c r="H167" s="248">
        <v>26</v>
      </c>
      <c r="I167" s="249"/>
      <c r="J167" s="250">
        <f>ROUND(I167*H167,2)</f>
        <v>0</v>
      </c>
      <c r="K167" s="246" t="s">
        <v>21</v>
      </c>
      <c r="L167" s="251"/>
      <c r="M167" s="252" t="s">
        <v>21</v>
      </c>
      <c r="N167" s="253" t="s">
        <v>44</v>
      </c>
      <c r="O167" s="67"/>
      <c r="P167" s="190">
        <f>O167*H167</f>
        <v>0</v>
      </c>
      <c r="Q167" s="190">
        <v>0</v>
      </c>
      <c r="R167" s="190">
        <f>Q167*H167</f>
        <v>0</v>
      </c>
      <c r="S167" s="190">
        <v>0</v>
      </c>
      <c r="T167" s="19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2" t="s">
        <v>1657</v>
      </c>
      <c r="AT167" s="192" t="s">
        <v>437</v>
      </c>
      <c r="AU167" s="192" t="s">
        <v>80</v>
      </c>
      <c r="AY167" s="20" t="s">
        <v>206</v>
      </c>
      <c r="BE167" s="193">
        <f>IF(N167="základní",J167,0)</f>
        <v>0</v>
      </c>
      <c r="BF167" s="193">
        <f>IF(N167="snížená",J167,0)</f>
        <v>0</v>
      </c>
      <c r="BG167" s="193">
        <f>IF(N167="zákl. přenesená",J167,0)</f>
        <v>0</v>
      </c>
      <c r="BH167" s="193">
        <f>IF(N167="sníž. přenesená",J167,0)</f>
        <v>0</v>
      </c>
      <c r="BI167" s="193">
        <f>IF(N167="nulová",J167,0)</f>
        <v>0</v>
      </c>
      <c r="BJ167" s="20" t="s">
        <v>80</v>
      </c>
      <c r="BK167" s="193">
        <f>ROUND(I167*H167,2)</f>
        <v>0</v>
      </c>
      <c r="BL167" s="20" t="s">
        <v>866</v>
      </c>
      <c r="BM167" s="192" t="s">
        <v>522</v>
      </c>
    </row>
    <row r="168" spans="1:65" s="13" customFormat="1">
      <c r="B168" s="201"/>
      <c r="C168" s="202"/>
      <c r="D168" s="199" t="s">
        <v>219</v>
      </c>
      <c r="E168" s="203" t="s">
        <v>21</v>
      </c>
      <c r="F168" s="204" t="s">
        <v>2089</v>
      </c>
      <c r="G168" s="202"/>
      <c r="H168" s="203" t="s">
        <v>21</v>
      </c>
      <c r="I168" s="205"/>
      <c r="J168" s="202"/>
      <c r="K168" s="202"/>
      <c r="L168" s="206"/>
      <c r="M168" s="207"/>
      <c r="N168" s="208"/>
      <c r="O168" s="208"/>
      <c r="P168" s="208"/>
      <c r="Q168" s="208"/>
      <c r="R168" s="208"/>
      <c r="S168" s="208"/>
      <c r="T168" s="209"/>
      <c r="AT168" s="210" t="s">
        <v>219</v>
      </c>
      <c r="AU168" s="210" t="s">
        <v>80</v>
      </c>
      <c r="AV168" s="13" t="s">
        <v>80</v>
      </c>
      <c r="AW168" s="13" t="s">
        <v>34</v>
      </c>
      <c r="AX168" s="13" t="s">
        <v>73</v>
      </c>
      <c r="AY168" s="210" t="s">
        <v>206</v>
      </c>
    </row>
    <row r="169" spans="1:65" s="14" customFormat="1">
      <c r="B169" s="211"/>
      <c r="C169" s="212"/>
      <c r="D169" s="199" t="s">
        <v>219</v>
      </c>
      <c r="E169" s="213" t="s">
        <v>21</v>
      </c>
      <c r="F169" s="214" t="s">
        <v>429</v>
      </c>
      <c r="G169" s="212"/>
      <c r="H169" s="215">
        <v>26</v>
      </c>
      <c r="I169" s="216"/>
      <c r="J169" s="212"/>
      <c r="K169" s="212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219</v>
      </c>
      <c r="AU169" s="221" t="s">
        <v>80</v>
      </c>
      <c r="AV169" s="14" t="s">
        <v>82</v>
      </c>
      <c r="AW169" s="14" t="s">
        <v>34</v>
      </c>
      <c r="AX169" s="14" t="s">
        <v>73</v>
      </c>
      <c r="AY169" s="221" t="s">
        <v>206</v>
      </c>
    </row>
    <row r="170" spans="1:65" s="15" customFormat="1">
      <c r="B170" s="222"/>
      <c r="C170" s="223"/>
      <c r="D170" s="199" t="s">
        <v>219</v>
      </c>
      <c r="E170" s="224" t="s">
        <v>21</v>
      </c>
      <c r="F170" s="225" t="s">
        <v>236</v>
      </c>
      <c r="G170" s="223"/>
      <c r="H170" s="226">
        <v>26</v>
      </c>
      <c r="I170" s="227"/>
      <c r="J170" s="223"/>
      <c r="K170" s="223"/>
      <c r="L170" s="228"/>
      <c r="M170" s="229"/>
      <c r="N170" s="230"/>
      <c r="O170" s="230"/>
      <c r="P170" s="230"/>
      <c r="Q170" s="230"/>
      <c r="R170" s="230"/>
      <c r="S170" s="230"/>
      <c r="T170" s="231"/>
      <c r="AT170" s="232" t="s">
        <v>219</v>
      </c>
      <c r="AU170" s="232" t="s">
        <v>80</v>
      </c>
      <c r="AV170" s="15" t="s">
        <v>213</v>
      </c>
      <c r="AW170" s="15" t="s">
        <v>34</v>
      </c>
      <c r="AX170" s="15" t="s">
        <v>80</v>
      </c>
      <c r="AY170" s="232" t="s">
        <v>206</v>
      </c>
    </row>
    <row r="171" spans="1:65" s="2" customFormat="1" ht="16.5" customHeight="1">
      <c r="A171" s="37"/>
      <c r="B171" s="38"/>
      <c r="C171" s="181" t="s">
        <v>676</v>
      </c>
      <c r="D171" s="181" t="s">
        <v>208</v>
      </c>
      <c r="E171" s="182" t="s">
        <v>2124</v>
      </c>
      <c r="F171" s="183" t="s">
        <v>2125</v>
      </c>
      <c r="G171" s="184" t="s">
        <v>840</v>
      </c>
      <c r="H171" s="185">
        <v>2</v>
      </c>
      <c r="I171" s="186"/>
      <c r="J171" s="187">
        <f>ROUND(I171*H171,2)</f>
        <v>0</v>
      </c>
      <c r="K171" s="183" t="s">
        <v>21</v>
      </c>
      <c r="L171" s="42"/>
      <c r="M171" s="188" t="s">
        <v>21</v>
      </c>
      <c r="N171" s="189" t="s">
        <v>44</v>
      </c>
      <c r="O171" s="67"/>
      <c r="P171" s="190">
        <f>O171*H171</f>
        <v>0</v>
      </c>
      <c r="Q171" s="190">
        <v>0</v>
      </c>
      <c r="R171" s="190">
        <f>Q171*H171</f>
        <v>0</v>
      </c>
      <c r="S171" s="190">
        <v>0</v>
      </c>
      <c r="T171" s="19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866</v>
      </c>
      <c r="AT171" s="192" t="s">
        <v>208</v>
      </c>
      <c r="AU171" s="192" t="s">
        <v>80</v>
      </c>
      <c r="AY171" s="20" t="s">
        <v>206</v>
      </c>
      <c r="BE171" s="193">
        <f>IF(N171="základní",J171,0)</f>
        <v>0</v>
      </c>
      <c r="BF171" s="193">
        <f>IF(N171="snížená",J171,0)</f>
        <v>0</v>
      </c>
      <c r="BG171" s="193">
        <f>IF(N171="zákl. přenesená",J171,0)</f>
        <v>0</v>
      </c>
      <c r="BH171" s="193">
        <f>IF(N171="sníž. přenesená",J171,0)</f>
        <v>0</v>
      </c>
      <c r="BI171" s="193">
        <f>IF(N171="nulová",J171,0)</f>
        <v>0</v>
      </c>
      <c r="BJ171" s="20" t="s">
        <v>80</v>
      </c>
      <c r="BK171" s="193">
        <f>ROUND(I171*H171,2)</f>
        <v>0</v>
      </c>
      <c r="BL171" s="20" t="s">
        <v>866</v>
      </c>
      <c r="BM171" s="192" t="s">
        <v>549</v>
      </c>
    </row>
    <row r="172" spans="1:65" s="13" customFormat="1">
      <c r="B172" s="201"/>
      <c r="C172" s="202"/>
      <c r="D172" s="199" t="s">
        <v>219</v>
      </c>
      <c r="E172" s="203" t="s">
        <v>21</v>
      </c>
      <c r="F172" s="204" t="s">
        <v>2089</v>
      </c>
      <c r="G172" s="202"/>
      <c r="H172" s="203" t="s">
        <v>21</v>
      </c>
      <c r="I172" s="205"/>
      <c r="J172" s="202"/>
      <c r="K172" s="202"/>
      <c r="L172" s="206"/>
      <c r="M172" s="207"/>
      <c r="N172" s="208"/>
      <c r="O172" s="208"/>
      <c r="P172" s="208"/>
      <c r="Q172" s="208"/>
      <c r="R172" s="208"/>
      <c r="S172" s="208"/>
      <c r="T172" s="209"/>
      <c r="AT172" s="210" t="s">
        <v>219</v>
      </c>
      <c r="AU172" s="210" t="s">
        <v>80</v>
      </c>
      <c r="AV172" s="13" t="s">
        <v>80</v>
      </c>
      <c r="AW172" s="13" t="s">
        <v>34</v>
      </c>
      <c r="AX172" s="13" t="s">
        <v>73</v>
      </c>
      <c r="AY172" s="210" t="s">
        <v>206</v>
      </c>
    </row>
    <row r="173" spans="1:65" s="14" customFormat="1">
      <c r="B173" s="211"/>
      <c r="C173" s="212"/>
      <c r="D173" s="199" t="s">
        <v>219</v>
      </c>
      <c r="E173" s="213" t="s">
        <v>21</v>
      </c>
      <c r="F173" s="214" t="s">
        <v>82</v>
      </c>
      <c r="G173" s="212"/>
      <c r="H173" s="215">
        <v>2</v>
      </c>
      <c r="I173" s="216"/>
      <c r="J173" s="212"/>
      <c r="K173" s="212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219</v>
      </c>
      <c r="AU173" s="221" t="s">
        <v>80</v>
      </c>
      <c r="AV173" s="14" t="s">
        <v>82</v>
      </c>
      <c r="AW173" s="14" t="s">
        <v>34</v>
      </c>
      <c r="AX173" s="14" t="s">
        <v>73</v>
      </c>
      <c r="AY173" s="221" t="s">
        <v>206</v>
      </c>
    </row>
    <row r="174" spans="1:65" s="15" customFormat="1">
      <c r="B174" s="222"/>
      <c r="C174" s="223"/>
      <c r="D174" s="199" t="s">
        <v>219</v>
      </c>
      <c r="E174" s="224" t="s">
        <v>21</v>
      </c>
      <c r="F174" s="225" t="s">
        <v>236</v>
      </c>
      <c r="G174" s="223"/>
      <c r="H174" s="226">
        <v>2</v>
      </c>
      <c r="I174" s="227"/>
      <c r="J174" s="223"/>
      <c r="K174" s="223"/>
      <c r="L174" s="228"/>
      <c r="M174" s="229"/>
      <c r="N174" s="230"/>
      <c r="O174" s="230"/>
      <c r="P174" s="230"/>
      <c r="Q174" s="230"/>
      <c r="R174" s="230"/>
      <c r="S174" s="230"/>
      <c r="T174" s="231"/>
      <c r="AT174" s="232" t="s">
        <v>219</v>
      </c>
      <c r="AU174" s="232" t="s">
        <v>80</v>
      </c>
      <c r="AV174" s="15" t="s">
        <v>213</v>
      </c>
      <c r="AW174" s="15" t="s">
        <v>34</v>
      </c>
      <c r="AX174" s="15" t="s">
        <v>80</v>
      </c>
      <c r="AY174" s="232" t="s">
        <v>206</v>
      </c>
    </row>
    <row r="175" spans="1:65" s="2" customFormat="1" ht="16.5" customHeight="1">
      <c r="A175" s="37"/>
      <c r="B175" s="38"/>
      <c r="C175" s="181" t="s">
        <v>681</v>
      </c>
      <c r="D175" s="181" t="s">
        <v>208</v>
      </c>
      <c r="E175" s="182" t="s">
        <v>2126</v>
      </c>
      <c r="F175" s="183" t="s">
        <v>2127</v>
      </c>
      <c r="G175" s="184" t="s">
        <v>840</v>
      </c>
      <c r="H175" s="185">
        <v>2</v>
      </c>
      <c r="I175" s="186"/>
      <c r="J175" s="187">
        <f>ROUND(I175*H175,2)</f>
        <v>0</v>
      </c>
      <c r="K175" s="183" t="s">
        <v>21</v>
      </c>
      <c r="L175" s="42"/>
      <c r="M175" s="188" t="s">
        <v>21</v>
      </c>
      <c r="N175" s="189" t="s">
        <v>44</v>
      </c>
      <c r="O175" s="67"/>
      <c r="P175" s="190">
        <f>O175*H175</f>
        <v>0</v>
      </c>
      <c r="Q175" s="190">
        <v>0</v>
      </c>
      <c r="R175" s="190">
        <f>Q175*H175</f>
        <v>0</v>
      </c>
      <c r="S175" s="190">
        <v>0</v>
      </c>
      <c r="T175" s="19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2" t="s">
        <v>866</v>
      </c>
      <c r="AT175" s="192" t="s">
        <v>208</v>
      </c>
      <c r="AU175" s="192" t="s">
        <v>80</v>
      </c>
      <c r="AY175" s="20" t="s">
        <v>206</v>
      </c>
      <c r="BE175" s="193">
        <f>IF(N175="základní",J175,0)</f>
        <v>0</v>
      </c>
      <c r="BF175" s="193">
        <f>IF(N175="snížená",J175,0)</f>
        <v>0</v>
      </c>
      <c r="BG175" s="193">
        <f>IF(N175="zákl. přenesená",J175,0)</f>
        <v>0</v>
      </c>
      <c r="BH175" s="193">
        <f>IF(N175="sníž. přenesená",J175,0)</f>
        <v>0</v>
      </c>
      <c r="BI175" s="193">
        <f>IF(N175="nulová",J175,0)</f>
        <v>0</v>
      </c>
      <c r="BJ175" s="20" t="s">
        <v>80</v>
      </c>
      <c r="BK175" s="193">
        <f>ROUND(I175*H175,2)</f>
        <v>0</v>
      </c>
      <c r="BL175" s="20" t="s">
        <v>866</v>
      </c>
      <c r="BM175" s="192" t="s">
        <v>542</v>
      </c>
    </row>
    <row r="176" spans="1:65" s="13" customFormat="1">
      <c r="B176" s="201"/>
      <c r="C176" s="202"/>
      <c r="D176" s="199" t="s">
        <v>219</v>
      </c>
      <c r="E176" s="203" t="s">
        <v>21</v>
      </c>
      <c r="F176" s="204" t="s">
        <v>2089</v>
      </c>
      <c r="G176" s="202"/>
      <c r="H176" s="203" t="s">
        <v>21</v>
      </c>
      <c r="I176" s="205"/>
      <c r="J176" s="202"/>
      <c r="K176" s="202"/>
      <c r="L176" s="206"/>
      <c r="M176" s="207"/>
      <c r="N176" s="208"/>
      <c r="O176" s="208"/>
      <c r="P176" s="208"/>
      <c r="Q176" s="208"/>
      <c r="R176" s="208"/>
      <c r="S176" s="208"/>
      <c r="T176" s="209"/>
      <c r="AT176" s="210" t="s">
        <v>219</v>
      </c>
      <c r="AU176" s="210" t="s">
        <v>80</v>
      </c>
      <c r="AV176" s="13" t="s">
        <v>80</v>
      </c>
      <c r="AW176" s="13" t="s">
        <v>34</v>
      </c>
      <c r="AX176" s="13" t="s">
        <v>73</v>
      </c>
      <c r="AY176" s="210" t="s">
        <v>206</v>
      </c>
    </row>
    <row r="177" spans="1:65" s="14" customFormat="1">
      <c r="B177" s="211"/>
      <c r="C177" s="212"/>
      <c r="D177" s="199" t="s">
        <v>219</v>
      </c>
      <c r="E177" s="213" t="s">
        <v>21</v>
      </c>
      <c r="F177" s="214" t="s">
        <v>82</v>
      </c>
      <c r="G177" s="212"/>
      <c r="H177" s="215">
        <v>2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219</v>
      </c>
      <c r="AU177" s="221" t="s">
        <v>80</v>
      </c>
      <c r="AV177" s="14" t="s">
        <v>82</v>
      </c>
      <c r="AW177" s="14" t="s">
        <v>34</v>
      </c>
      <c r="AX177" s="14" t="s">
        <v>73</v>
      </c>
      <c r="AY177" s="221" t="s">
        <v>206</v>
      </c>
    </row>
    <row r="178" spans="1:65" s="15" customFormat="1">
      <c r="B178" s="222"/>
      <c r="C178" s="223"/>
      <c r="D178" s="199" t="s">
        <v>219</v>
      </c>
      <c r="E178" s="224" t="s">
        <v>21</v>
      </c>
      <c r="F178" s="225" t="s">
        <v>236</v>
      </c>
      <c r="G178" s="223"/>
      <c r="H178" s="226">
        <v>2</v>
      </c>
      <c r="I178" s="227"/>
      <c r="J178" s="223"/>
      <c r="K178" s="223"/>
      <c r="L178" s="228"/>
      <c r="M178" s="229"/>
      <c r="N178" s="230"/>
      <c r="O178" s="230"/>
      <c r="P178" s="230"/>
      <c r="Q178" s="230"/>
      <c r="R178" s="230"/>
      <c r="S178" s="230"/>
      <c r="T178" s="231"/>
      <c r="AT178" s="232" t="s">
        <v>219</v>
      </c>
      <c r="AU178" s="232" t="s">
        <v>80</v>
      </c>
      <c r="AV178" s="15" t="s">
        <v>213</v>
      </c>
      <c r="AW178" s="15" t="s">
        <v>34</v>
      </c>
      <c r="AX178" s="15" t="s">
        <v>80</v>
      </c>
      <c r="AY178" s="232" t="s">
        <v>206</v>
      </c>
    </row>
    <row r="179" spans="1:65" s="2" customFormat="1" ht="16.5" customHeight="1">
      <c r="A179" s="37"/>
      <c r="B179" s="38"/>
      <c r="C179" s="181" t="s">
        <v>687</v>
      </c>
      <c r="D179" s="181" t="s">
        <v>208</v>
      </c>
      <c r="E179" s="182" t="s">
        <v>2128</v>
      </c>
      <c r="F179" s="183" t="s">
        <v>2129</v>
      </c>
      <c r="G179" s="184" t="s">
        <v>375</v>
      </c>
      <c r="H179" s="185">
        <v>22</v>
      </c>
      <c r="I179" s="186"/>
      <c r="J179" s="187">
        <f>ROUND(I179*H179,2)</f>
        <v>0</v>
      </c>
      <c r="K179" s="183" t="s">
        <v>21</v>
      </c>
      <c r="L179" s="42"/>
      <c r="M179" s="188" t="s">
        <v>21</v>
      </c>
      <c r="N179" s="189" t="s">
        <v>44</v>
      </c>
      <c r="O179" s="67"/>
      <c r="P179" s="190">
        <f>O179*H179</f>
        <v>0</v>
      </c>
      <c r="Q179" s="190">
        <v>0</v>
      </c>
      <c r="R179" s="190">
        <f>Q179*H179</f>
        <v>0</v>
      </c>
      <c r="S179" s="190">
        <v>0</v>
      </c>
      <c r="T179" s="191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2" t="s">
        <v>866</v>
      </c>
      <c r="AT179" s="192" t="s">
        <v>208</v>
      </c>
      <c r="AU179" s="192" t="s">
        <v>80</v>
      </c>
      <c r="AY179" s="20" t="s">
        <v>206</v>
      </c>
      <c r="BE179" s="193">
        <f>IF(N179="základní",J179,0)</f>
        <v>0</v>
      </c>
      <c r="BF179" s="193">
        <f>IF(N179="snížená",J179,0)</f>
        <v>0</v>
      </c>
      <c r="BG179" s="193">
        <f>IF(N179="zákl. přenesená",J179,0)</f>
        <v>0</v>
      </c>
      <c r="BH179" s="193">
        <f>IF(N179="sníž. přenesená",J179,0)</f>
        <v>0</v>
      </c>
      <c r="BI179" s="193">
        <f>IF(N179="nulová",J179,0)</f>
        <v>0</v>
      </c>
      <c r="BJ179" s="20" t="s">
        <v>80</v>
      </c>
      <c r="BK179" s="193">
        <f>ROUND(I179*H179,2)</f>
        <v>0</v>
      </c>
      <c r="BL179" s="20" t="s">
        <v>866</v>
      </c>
      <c r="BM179" s="192" t="s">
        <v>993</v>
      </c>
    </row>
    <row r="180" spans="1:65" s="13" customFormat="1">
      <c r="B180" s="201"/>
      <c r="C180" s="202"/>
      <c r="D180" s="199" t="s">
        <v>219</v>
      </c>
      <c r="E180" s="203" t="s">
        <v>21</v>
      </c>
      <c r="F180" s="204" t="s">
        <v>2089</v>
      </c>
      <c r="G180" s="202"/>
      <c r="H180" s="203" t="s">
        <v>21</v>
      </c>
      <c r="I180" s="205"/>
      <c r="J180" s="202"/>
      <c r="K180" s="202"/>
      <c r="L180" s="206"/>
      <c r="M180" s="207"/>
      <c r="N180" s="208"/>
      <c r="O180" s="208"/>
      <c r="P180" s="208"/>
      <c r="Q180" s="208"/>
      <c r="R180" s="208"/>
      <c r="S180" s="208"/>
      <c r="T180" s="209"/>
      <c r="AT180" s="210" t="s">
        <v>219</v>
      </c>
      <c r="AU180" s="210" t="s">
        <v>80</v>
      </c>
      <c r="AV180" s="13" t="s">
        <v>80</v>
      </c>
      <c r="AW180" s="13" t="s">
        <v>34</v>
      </c>
      <c r="AX180" s="13" t="s">
        <v>73</v>
      </c>
      <c r="AY180" s="210" t="s">
        <v>206</v>
      </c>
    </row>
    <row r="181" spans="1:65" s="14" customFormat="1">
      <c r="B181" s="211"/>
      <c r="C181" s="212"/>
      <c r="D181" s="199" t="s">
        <v>219</v>
      </c>
      <c r="E181" s="213" t="s">
        <v>21</v>
      </c>
      <c r="F181" s="214" t="s">
        <v>400</v>
      </c>
      <c r="G181" s="212"/>
      <c r="H181" s="215">
        <v>22</v>
      </c>
      <c r="I181" s="216"/>
      <c r="J181" s="212"/>
      <c r="K181" s="212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219</v>
      </c>
      <c r="AU181" s="221" t="s">
        <v>80</v>
      </c>
      <c r="AV181" s="14" t="s">
        <v>82</v>
      </c>
      <c r="AW181" s="14" t="s">
        <v>34</v>
      </c>
      <c r="AX181" s="14" t="s">
        <v>73</v>
      </c>
      <c r="AY181" s="221" t="s">
        <v>206</v>
      </c>
    </row>
    <row r="182" spans="1:65" s="15" customFormat="1">
      <c r="B182" s="222"/>
      <c r="C182" s="223"/>
      <c r="D182" s="199" t="s">
        <v>219</v>
      </c>
      <c r="E182" s="224" t="s">
        <v>21</v>
      </c>
      <c r="F182" s="225" t="s">
        <v>236</v>
      </c>
      <c r="G182" s="223"/>
      <c r="H182" s="226">
        <v>22</v>
      </c>
      <c r="I182" s="227"/>
      <c r="J182" s="223"/>
      <c r="K182" s="223"/>
      <c r="L182" s="228"/>
      <c r="M182" s="229"/>
      <c r="N182" s="230"/>
      <c r="O182" s="230"/>
      <c r="P182" s="230"/>
      <c r="Q182" s="230"/>
      <c r="R182" s="230"/>
      <c r="S182" s="230"/>
      <c r="T182" s="231"/>
      <c r="AT182" s="232" t="s">
        <v>219</v>
      </c>
      <c r="AU182" s="232" t="s">
        <v>80</v>
      </c>
      <c r="AV182" s="15" t="s">
        <v>213</v>
      </c>
      <c r="AW182" s="15" t="s">
        <v>34</v>
      </c>
      <c r="AX182" s="15" t="s">
        <v>80</v>
      </c>
      <c r="AY182" s="232" t="s">
        <v>206</v>
      </c>
    </row>
    <row r="183" spans="1:65" s="2" customFormat="1" ht="16.5" customHeight="1">
      <c r="A183" s="37"/>
      <c r="B183" s="38"/>
      <c r="C183" s="181" t="s">
        <v>693</v>
      </c>
      <c r="D183" s="181" t="s">
        <v>208</v>
      </c>
      <c r="E183" s="182" t="s">
        <v>2195</v>
      </c>
      <c r="F183" s="183" t="s">
        <v>2196</v>
      </c>
      <c r="G183" s="184" t="s">
        <v>375</v>
      </c>
      <c r="H183" s="185">
        <v>175</v>
      </c>
      <c r="I183" s="186"/>
      <c r="J183" s="187">
        <f>ROUND(I183*H183,2)</f>
        <v>0</v>
      </c>
      <c r="K183" s="183" t="s">
        <v>21</v>
      </c>
      <c r="L183" s="42"/>
      <c r="M183" s="188" t="s">
        <v>21</v>
      </c>
      <c r="N183" s="189" t="s">
        <v>44</v>
      </c>
      <c r="O183" s="67"/>
      <c r="P183" s="190">
        <f>O183*H183</f>
        <v>0</v>
      </c>
      <c r="Q183" s="190">
        <v>0</v>
      </c>
      <c r="R183" s="190">
        <f>Q183*H183</f>
        <v>0</v>
      </c>
      <c r="S183" s="190">
        <v>0</v>
      </c>
      <c r="T183" s="19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2" t="s">
        <v>866</v>
      </c>
      <c r="AT183" s="192" t="s">
        <v>208</v>
      </c>
      <c r="AU183" s="192" t="s">
        <v>80</v>
      </c>
      <c r="AY183" s="20" t="s">
        <v>206</v>
      </c>
      <c r="BE183" s="193">
        <f>IF(N183="základní",J183,0)</f>
        <v>0</v>
      </c>
      <c r="BF183" s="193">
        <f>IF(N183="snížená",J183,0)</f>
        <v>0</v>
      </c>
      <c r="BG183" s="193">
        <f>IF(N183="zákl. přenesená",J183,0)</f>
        <v>0</v>
      </c>
      <c r="BH183" s="193">
        <f>IF(N183="sníž. přenesená",J183,0)</f>
        <v>0</v>
      </c>
      <c r="BI183" s="193">
        <f>IF(N183="nulová",J183,0)</f>
        <v>0</v>
      </c>
      <c r="BJ183" s="20" t="s">
        <v>80</v>
      </c>
      <c r="BK183" s="193">
        <f>ROUND(I183*H183,2)</f>
        <v>0</v>
      </c>
      <c r="BL183" s="20" t="s">
        <v>866</v>
      </c>
      <c r="BM183" s="192" t="s">
        <v>996</v>
      </c>
    </row>
    <row r="184" spans="1:65" s="13" customFormat="1">
      <c r="B184" s="201"/>
      <c r="C184" s="202"/>
      <c r="D184" s="199" t="s">
        <v>219</v>
      </c>
      <c r="E184" s="203" t="s">
        <v>21</v>
      </c>
      <c r="F184" s="204" t="s">
        <v>2089</v>
      </c>
      <c r="G184" s="202"/>
      <c r="H184" s="203" t="s">
        <v>21</v>
      </c>
      <c r="I184" s="205"/>
      <c r="J184" s="202"/>
      <c r="K184" s="202"/>
      <c r="L184" s="206"/>
      <c r="M184" s="207"/>
      <c r="N184" s="208"/>
      <c r="O184" s="208"/>
      <c r="P184" s="208"/>
      <c r="Q184" s="208"/>
      <c r="R184" s="208"/>
      <c r="S184" s="208"/>
      <c r="T184" s="209"/>
      <c r="AT184" s="210" t="s">
        <v>219</v>
      </c>
      <c r="AU184" s="210" t="s">
        <v>80</v>
      </c>
      <c r="AV184" s="13" t="s">
        <v>80</v>
      </c>
      <c r="AW184" s="13" t="s">
        <v>34</v>
      </c>
      <c r="AX184" s="13" t="s">
        <v>73</v>
      </c>
      <c r="AY184" s="210" t="s">
        <v>206</v>
      </c>
    </row>
    <row r="185" spans="1:65" s="14" customFormat="1">
      <c r="B185" s="211"/>
      <c r="C185" s="212"/>
      <c r="D185" s="199" t="s">
        <v>219</v>
      </c>
      <c r="E185" s="213" t="s">
        <v>21</v>
      </c>
      <c r="F185" s="214" t="s">
        <v>2133</v>
      </c>
      <c r="G185" s="212"/>
      <c r="H185" s="215">
        <v>175</v>
      </c>
      <c r="I185" s="216"/>
      <c r="J185" s="212"/>
      <c r="K185" s="212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219</v>
      </c>
      <c r="AU185" s="221" t="s">
        <v>80</v>
      </c>
      <c r="AV185" s="14" t="s">
        <v>82</v>
      </c>
      <c r="AW185" s="14" t="s">
        <v>34</v>
      </c>
      <c r="AX185" s="14" t="s">
        <v>73</v>
      </c>
      <c r="AY185" s="221" t="s">
        <v>206</v>
      </c>
    </row>
    <row r="186" spans="1:65" s="15" customFormat="1">
      <c r="B186" s="222"/>
      <c r="C186" s="223"/>
      <c r="D186" s="199" t="s">
        <v>219</v>
      </c>
      <c r="E186" s="224" t="s">
        <v>21</v>
      </c>
      <c r="F186" s="225" t="s">
        <v>236</v>
      </c>
      <c r="G186" s="223"/>
      <c r="H186" s="226">
        <v>175</v>
      </c>
      <c r="I186" s="227"/>
      <c r="J186" s="223"/>
      <c r="K186" s="223"/>
      <c r="L186" s="228"/>
      <c r="M186" s="229"/>
      <c r="N186" s="230"/>
      <c r="O186" s="230"/>
      <c r="P186" s="230"/>
      <c r="Q186" s="230"/>
      <c r="R186" s="230"/>
      <c r="S186" s="230"/>
      <c r="T186" s="231"/>
      <c r="AT186" s="232" t="s">
        <v>219</v>
      </c>
      <c r="AU186" s="232" t="s">
        <v>80</v>
      </c>
      <c r="AV186" s="15" t="s">
        <v>213</v>
      </c>
      <c r="AW186" s="15" t="s">
        <v>34</v>
      </c>
      <c r="AX186" s="15" t="s">
        <v>80</v>
      </c>
      <c r="AY186" s="232" t="s">
        <v>206</v>
      </c>
    </row>
    <row r="187" spans="1:65" s="2" customFormat="1" ht="16.5" customHeight="1">
      <c r="A187" s="37"/>
      <c r="B187" s="38"/>
      <c r="C187" s="181" t="s">
        <v>699</v>
      </c>
      <c r="D187" s="181" t="s">
        <v>208</v>
      </c>
      <c r="E187" s="182" t="s">
        <v>2234</v>
      </c>
      <c r="F187" s="183" t="s">
        <v>2235</v>
      </c>
      <c r="G187" s="184" t="s">
        <v>375</v>
      </c>
      <c r="H187" s="185">
        <v>175</v>
      </c>
      <c r="I187" s="186"/>
      <c r="J187" s="187">
        <f>ROUND(I187*H187,2)</f>
        <v>0</v>
      </c>
      <c r="K187" s="183" t="s">
        <v>21</v>
      </c>
      <c r="L187" s="42"/>
      <c r="M187" s="188" t="s">
        <v>21</v>
      </c>
      <c r="N187" s="189" t="s">
        <v>44</v>
      </c>
      <c r="O187" s="67"/>
      <c r="P187" s="190">
        <f>O187*H187</f>
        <v>0</v>
      </c>
      <c r="Q187" s="190">
        <v>0</v>
      </c>
      <c r="R187" s="190">
        <f>Q187*H187</f>
        <v>0</v>
      </c>
      <c r="S187" s="190">
        <v>0</v>
      </c>
      <c r="T187" s="19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92" t="s">
        <v>866</v>
      </c>
      <c r="AT187" s="192" t="s">
        <v>208</v>
      </c>
      <c r="AU187" s="192" t="s">
        <v>80</v>
      </c>
      <c r="AY187" s="20" t="s">
        <v>206</v>
      </c>
      <c r="BE187" s="193">
        <f>IF(N187="základní",J187,0)</f>
        <v>0</v>
      </c>
      <c r="BF187" s="193">
        <f>IF(N187="snížená",J187,0)</f>
        <v>0</v>
      </c>
      <c r="BG187" s="193">
        <f>IF(N187="zákl. přenesená",J187,0)</f>
        <v>0</v>
      </c>
      <c r="BH187" s="193">
        <f>IF(N187="sníž. přenesená",J187,0)</f>
        <v>0</v>
      </c>
      <c r="BI187" s="193">
        <f>IF(N187="nulová",J187,0)</f>
        <v>0</v>
      </c>
      <c r="BJ187" s="20" t="s">
        <v>80</v>
      </c>
      <c r="BK187" s="193">
        <f>ROUND(I187*H187,2)</f>
        <v>0</v>
      </c>
      <c r="BL187" s="20" t="s">
        <v>866</v>
      </c>
      <c r="BM187" s="192" t="s">
        <v>999</v>
      </c>
    </row>
    <row r="188" spans="1:65" s="13" customFormat="1">
      <c r="B188" s="201"/>
      <c r="C188" s="202"/>
      <c r="D188" s="199" t="s">
        <v>219</v>
      </c>
      <c r="E188" s="203" t="s">
        <v>21</v>
      </c>
      <c r="F188" s="204" t="s">
        <v>2089</v>
      </c>
      <c r="G188" s="202"/>
      <c r="H188" s="203" t="s">
        <v>21</v>
      </c>
      <c r="I188" s="205"/>
      <c r="J188" s="202"/>
      <c r="K188" s="202"/>
      <c r="L188" s="206"/>
      <c r="M188" s="207"/>
      <c r="N188" s="208"/>
      <c r="O188" s="208"/>
      <c r="P188" s="208"/>
      <c r="Q188" s="208"/>
      <c r="R188" s="208"/>
      <c r="S188" s="208"/>
      <c r="T188" s="209"/>
      <c r="AT188" s="210" t="s">
        <v>219</v>
      </c>
      <c r="AU188" s="210" t="s">
        <v>80</v>
      </c>
      <c r="AV188" s="13" t="s">
        <v>80</v>
      </c>
      <c r="AW188" s="13" t="s">
        <v>34</v>
      </c>
      <c r="AX188" s="13" t="s">
        <v>73</v>
      </c>
      <c r="AY188" s="210" t="s">
        <v>206</v>
      </c>
    </row>
    <row r="189" spans="1:65" s="14" customFormat="1">
      <c r="B189" s="211"/>
      <c r="C189" s="212"/>
      <c r="D189" s="199" t="s">
        <v>219</v>
      </c>
      <c r="E189" s="213" t="s">
        <v>21</v>
      </c>
      <c r="F189" s="214" t="s">
        <v>2133</v>
      </c>
      <c r="G189" s="212"/>
      <c r="H189" s="215">
        <v>175</v>
      </c>
      <c r="I189" s="216"/>
      <c r="J189" s="212"/>
      <c r="K189" s="212"/>
      <c r="L189" s="217"/>
      <c r="M189" s="218"/>
      <c r="N189" s="219"/>
      <c r="O189" s="219"/>
      <c r="P189" s="219"/>
      <c r="Q189" s="219"/>
      <c r="R189" s="219"/>
      <c r="S189" s="219"/>
      <c r="T189" s="220"/>
      <c r="AT189" s="221" t="s">
        <v>219</v>
      </c>
      <c r="AU189" s="221" t="s">
        <v>80</v>
      </c>
      <c r="AV189" s="14" t="s">
        <v>82</v>
      </c>
      <c r="AW189" s="14" t="s">
        <v>34</v>
      </c>
      <c r="AX189" s="14" t="s">
        <v>73</v>
      </c>
      <c r="AY189" s="221" t="s">
        <v>206</v>
      </c>
    </row>
    <row r="190" spans="1:65" s="15" customFormat="1">
      <c r="B190" s="222"/>
      <c r="C190" s="223"/>
      <c r="D190" s="199" t="s">
        <v>219</v>
      </c>
      <c r="E190" s="224" t="s">
        <v>21</v>
      </c>
      <c r="F190" s="225" t="s">
        <v>236</v>
      </c>
      <c r="G190" s="223"/>
      <c r="H190" s="226">
        <v>175</v>
      </c>
      <c r="I190" s="227"/>
      <c r="J190" s="223"/>
      <c r="K190" s="223"/>
      <c r="L190" s="228"/>
      <c r="M190" s="229"/>
      <c r="N190" s="230"/>
      <c r="O190" s="230"/>
      <c r="P190" s="230"/>
      <c r="Q190" s="230"/>
      <c r="R190" s="230"/>
      <c r="S190" s="230"/>
      <c r="T190" s="231"/>
      <c r="AT190" s="232" t="s">
        <v>219</v>
      </c>
      <c r="AU190" s="232" t="s">
        <v>80</v>
      </c>
      <c r="AV190" s="15" t="s">
        <v>213</v>
      </c>
      <c r="AW190" s="15" t="s">
        <v>34</v>
      </c>
      <c r="AX190" s="15" t="s">
        <v>80</v>
      </c>
      <c r="AY190" s="232" t="s">
        <v>206</v>
      </c>
    </row>
    <row r="191" spans="1:65" s="2" customFormat="1" ht="16.5" customHeight="1">
      <c r="A191" s="37"/>
      <c r="B191" s="38"/>
      <c r="C191" s="181" t="s">
        <v>706</v>
      </c>
      <c r="D191" s="181" t="s">
        <v>208</v>
      </c>
      <c r="E191" s="182" t="s">
        <v>2199</v>
      </c>
      <c r="F191" s="183" t="s">
        <v>2200</v>
      </c>
      <c r="G191" s="184" t="s">
        <v>375</v>
      </c>
      <c r="H191" s="185">
        <v>175</v>
      </c>
      <c r="I191" s="186"/>
      <c r="J191" s="187">
        <f>ROUND(I191*H191,2)</f>
        <v>0</v>
      </c>
      <c r="K191" s="183" t="s">
        <v>21</v>
      </c>
      <c r="L191" s="42"/>
      <c r="M191" s="188" t="s">
        <v>21</v>
      </c>
      <c r="N191" s="189" t="s">
        <v>44</v>
      </c>
      <c r="O191" s="67"/>
      <c r="P191" s="190">
        <f>O191*H191</f>
        <v>0</v>
      </c>
      <c r="Q191" s="190">
        <v>0</v>
      </c>
      <c r="R191" s="190">
        <f>Q191*H191</f>
        <v>0</v>
      </c>
      <c r="S191" s="190">
        <v>0</v>
      </c>
      <c r="T191" s="19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92" t="s">
        <v>866</v>
      </c>
      <c r="AT191" s="192" t="s">
        <v>208</v>
      </c>
      <c r="AU191" s="192" t="s">
        <v>80</v>
      </c>
      <c r="AY191" s="20" t="s">
        <v>206</v>
      </c>
      <c r="BE191" s="193">
        <f>IF(N191="základní",J191,0)</f>
        <v>0</v>
      </c>
      <c r="BF191" s="193">
        <f>IF(N191="snížená",J191,0)</f>
        <v>0</v>
      </c>
      <c r="BG191" s="193">
        <f>IF(N191="zákl. přenesená",J191,0)</f>
        <v>0</v>
      </c>
      <c r="BH191" s="193">
        <f>IF(N191="sníž. přenesená",J191,0)</f>
        <v>0</v>
      </c>
      <c r="BI191" s="193">
        <f>IF(N191="nulová",J191,0)</f>
        <v>0</v>
      </c>
      <c r="BJ191" s="20" t="s">
        <v>80</v>
      </c>
      <c r="BK191" s="193">
        <f>ROUND(I191*H191,2)</f>
        <v>0</v>
      </c>
      <c r="BL191" s="20" t="s">
        <v>866</v>
      </c>
      <c r="BM191" s="192" t="s">
        <v>1002</v>
      </c>
    </row>
    <row r="192" spans="1:65" s="13" customFormat="1">
      <c r="B192" s="201"/>
      <c r="C192" s="202"/>
      <c r="D192" s="199" t="s">
        <v>219</v>
      </c>
      <c r="E192" s="203" t="s">
        <v>21</v>
      </c>
      <c r="F192" s="204" t="s">
        <v>2089</v>
      </c>
      <c r="G192" s="202"/>
      <c r="H192" s="203" t="s">
        <v>21</v>
      </c>
      <c r="I192" s="205"/>
      <c r="J192" s="202"/>
      <c r="K192" s="202"/>
      <c r="L192" s="206"/>
      <c r="M192" s="207"/>
      <c r="N192" s="208"/>
      <c r="O192" s="208"/>
      <c r="P192" s="208"/>
      <c r="Q192" s="208"/>
      <c r="R192" s="208"/>
      <c r="S192" s="208"/>
      <c r="T192" s="209"/>
      <c r="AT192" s="210" t="s">
        <v>219</v>
      </c>
      <c r="AU192" s="210" t="s">
        <v>80</v>
      </c>
      <c r="AV192" s="13" t="s">
        <v>80</v>
      </c>
      <c r="AW192" s="13" t="s">
        <v>34</v>
      </c>
      <c r="AX192" s="13" t="s">
        <v>73</v>
      </c>
      <c r="AY192" s="210" t="s">
        <v>206</v>
      </c>
    </row>
    <row r="193" spans="1:65" s="14" customFormat="1">
      <c r="B193" s="211"/>
      <c r="C193" s="212"/>
      <c r="D193" s="199" t="s">
        <v>219</v>
      </c>
      <c r="E193" s="213" t="s">
        <v>21</v>
      </c>
      <c r="F193" s="214" t="s">
        <v>2133</v>
      </c>
      <c r="G193" s="212"/>
      <c r="H193" s="215">
        <v>175</v>
      </c>
      <c r="I193" s="216"/>
      <c r="J193" s="212"/>
      <c r="K193" s="212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219</v>
      </c>
      <c r="AU193" s="221" t="s">
        <v>80</v>
      </c>
      <c r="AV193" s="14" t="s">
        <v>82</v>
      </c>
      <c r="AW193" s="14" t="s">
        <v>34</v>
      </c>
      <c r="AX193" s="14" t="s">
        <v>73</v>
      </c>
      <c r="AY193" s="221" t="s">
        <v>206</v>
      </c>
    </row>
    <row r="194" spans="1:65" s="15" customFormat="1">
      <c r="B194" s="222"/>
      <c r="C194" s="223"/>
      <c r="D194" s="199" t="s">
        <v>219</v>
      </c>
      <c r="E194" s="224" t="s">
        <v>21</v>
      </c>
      <c r="F194" s="225" t="s">
        <v>236</v>
      </c>
      <c r="G194" s="223"/>
      <c r="H194" s="226">
        <v>175</v>
      </c>
      <c r="I194" s="227"/>
      <c r="J194" s="223"/>
      <c r="K194" s="223"/>
      <c r="L194" s="228"/>
      <c r="M194" s="229"/>
      <c r="N194" s="230"/>
      <c r="O194" s="230"/>
      <c r="P194" s="230"/>
      <c r="Q194" s="230"/>
      <c r="R194" s="230"/>
      <c r="S194" s="230"/>
      <c r="T194" s="231"/>
      <c r="AT194" s="232" t="s">
        <v>219</v>
      </c>
      <c r="AU194" s="232" t="s">
        <v>80</v>
      </c>
      <c r="AV194" s="15" t="s">
        <v>213</v>
      </c>
      <c r="AW194" s="15" t="s">
        <v>34</v>
      </c>
      <c r="AX194" s="15" t="s">
        <v>80</v>
      </c>
      <c r="AY194" s="232" t="s">
        <v>206</v>
      </c>
    </row>
    <row r="195" spans="1:65" s="2" customFormat="1" ht="16.5" customHeight="1">
      <c r="A195" s="37"/>
      <c r="B195" s="38"/>
      <c r="C195" s="181" t="s">
        <v>713</v>
      </c>
      <c r="D195" s="181" t="s">
        <v>208</v>
      </c>
      <c r="E195" s="182" t="s">
        <v>2201</v>
      </c>
      <c r="F195" s="183" t="s">
        <v>2202</v>
      </c>
      <c r="G195" s="184" t="s">
        <v>375</v>
      </c>
      <c r="H195" s="185">
        <v>175</v>
      </c>
      <c r="I195" s="186"/>
      <c r="J195" s="187">
        <f>ROUND(I195*H195,2)</f>
        <v>0</v>
      </c>
      <c r="K195" s="183" t="s">
        <v>21</v>
      </c>
      <c r="L195" s="42"/>
      <c r="M195" s="188" t="s">
        <v>21</v>
      </c>
      <c r="N195" s="189" t="s">
        <v>44</v>
      </c>
      <c r="O195" s="67"/>
      <c r="P195" s="190">
        <f>O195*H195</f>
        <v>0</v>
      </c>
      <c r="Q195" s="190">
        <v>0</v>
      </c>
      <c r="R195" s="190">
        <f>Q195*H195</f>
        <v>0</v>
      </c>
      <c r="S195" s="190">
        <v>0</v>
      </c>
      <c r="T195" s="191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92" t="s">
        <v>866</v>
      </c>
      <c r="AT195" s="192" t="s">
        <v>208</v>
      </c>
      <c r="AU195" s="192" t="s">
        <v>80</v>
      </c>
      <c r="AY195" s="20" t="s">
        <v>206</v>
      </c>
      <c r="BE195" s="193">
        <f>IF(N195="základní",J195,0)</f>
        <v>0</v>
      </c>
      <c r="BF195" s="193">
        <f>IF(N195="snížená",J195,0)</f>
        <v>0</v>
      </c>
      <c r="BG195" s="193">
        <f>IF(N195="zákl. přenesená",J195,0)</f>
        <v>0</v>
      </c>
      <c r="BH195" s="193">
        <f>IF(N195="sníž. přenesená",J195,0)</f>
        <v>0</v>
      </c>
      <c r="BI195" s="193">
        <f>IF(N195="nulová",J195,0)</f>
        <v>0</v>
      </c>
      <c r="BJ195" s="20" t="s">
        <v>80</v>
      </c>
      <c r="BK195" s="193">
        <f>ROUND(I195*H195,2)</f>
        <v>0</v>
      </c>
      <c r="BL195" s="20" t="s">
        <v>866</v>
      </c>
      <c r="BM195" s="192" t="s">
        <v>1005</v>
      </c>
    </row>
    <row r="196" spans="1:65" s="13" customFormat="1">
      <c r="B196" s="201"/>
      <c r="C196" s="202"/>
      <c r="D196" s="199" t="s">
        <v>219</v>
      </c>
      <c r="E196" s="203" t="s">
        <v>21</v>
      </c>
      <c r="F196" s="204" t="s">
        <v>2089</v>
      </c>
      <c r="G196" s="202"/>
      <c r="H196" s="203" t="s">
        <v>21</v>
      </c>
      <c r="I196" s="205"/>
      <c r="J196" s="202"/>
      <c r="K196" s="202"/>
      <c r="L196" s="206"/>
      <c r="M196" s="207"/>
      <c r="N196" s="208"/>
      <c r="O196" s="208"/>
      <c r="P196" s="208"/>
      <c r="Q196" s="208"/>
      <c r="R196" s="208"/>
      <c r="S196" s="208"/>
      <c r="T196" s="209"/>
      <c r="AT196" s="210" t="s">
        <v>219</v>
      </c>
      <c r="AU196" s="210" t="s">
        <v>80</v>
      </c>
      <c r="AV196" s="13" t="s">
        <v>80</v>
      </c>
      <c r="AW196" s="13" t="s">
        <v>34</v>
      </c>
      <c r="AX196" s="13" t="s">
        <v>73</v>
      </c>
      <c r="AY196" s="210" t="s">
        <v>206</v>
      </c>
    </row>
    <row r="197" spans="1:65" s="14" customFormat="1">
      <c r="B197" s="211"/>
      <c r="C197" s="212"/>
      <c r="D197" s="199" t="s">
        <v>219</v>
      </c>
      <c r="E197" s="213" t="s">
        <v>21</v>
      </c>
      <c r="F197" s="214" t="s">
        <v>2133</v>
      </c>
      <c r="G197" s="212"/>
      <c r="H197" s="215">
        <v>175</v>
      </c>
      <c r="I197" s="216"/>
      <c r="J197" s="212"/>
      <c r="K197" s="212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219</v>
      </c>
      <c r="AU197" s="221" t="s">
        <v>80</v>
      </c>
      <c r="AV197" s="14" t="s">
        <v>82</v>
      </c>
      <c r="AW197" s="14" t="s">
        <v>34</v>
      </c>
      <c r="AX197" s="14" t="s">
        <v>73</v>
      </c>
      <c r="AY197" s="221" t="s">
        <v>206</v>
      </c>
    </row>
    <row r="198" spans="1:65" s="15" customFormat="1">
      <c r="B198" s="222"/>
      <c r="C198" s="223"/>
      <c r="D198" s="199" t="s">
        <v>219</v>
      </c>
      <c r="E198" s="224" t="s">
        <v>21</v>
      </c>
      <c r="F198" s="225" t="s">
        <v>236</v>
      </c>
      <c r="G198" s="223"/>
      <c r="H198" s="226">
        <v>175</v>
      </c>
      <c r="I198" s="227"/>
      <c r="J198" s="223"/>
      <c r="K198" s="223"/>
      <c r="L198" s="228"/>
      <c r="M198" s="229"/>
      <c r="N198" s="230"/>
      <c r="O198" s="230"/>
      <c r="P198" s="230"/>
      <c r="Q198" s="230"/>
      <c r="R198" s="230"/>
      <c r="S198" s="230"/>
      <c r="T198" s="231"/>
      <c r="AT198" s="232" t="s">
        <v>219</v>
      </c>
      <c r="AU198" s="232" t="s">
        <v>80</v>
      </c>
      <c r="AV198" s="15" t="s">
        <v>213</v>
      </c>
      <c r="AW198" s="15" t="s">
        <v>34</v>
      </c>
      <c r="AX198" s="15" t="s">
        <v>80</v>
      </c>
      <c r="AY198" s="232" t="s">
        <v>206</v>
      </c>
    </row>
    <row r="199" spans="1:65" s="2" customFormat="1" ht="16.5" customHeight="1">
      <c r="A199" s="37"/>
      <c r="B199" s="38"/>
      <c r="C199" s="181" t="s">
        <v>720</v>
      </c>
      <c r="D199" s="181" t="s">
        <v>208</v>
      </c>
      <c r="E199" s="182" t="s">
        <v>2140</v>
      </c>
      <c r="F199" s="183" t="s">
        <v>2141</v>
      </c>
      <c r="G199" s="184" t="s">
        <v>375</v>
      </c>
      <c r="H199" s="185">
        <v>175</v>
      </c>
      <c r="I199" s="186"/>
      <c r="J199" s="187">
        <f>ROUND(I199*H199,2)</f>
        <v>0</v>
      </c>
      <c r="K199" s="183" t="s">
        <v>21</v>
      </c>
      <c r="L199" s="42"/>
      <c r="M199" s="188" t="s">
        <v>21</v>
      </c>
      <c r="N199" s="189" t="s">
        <v>44</v>
      </c>
      <c r="O199" s="67"/>
      <c r="P199" s="190">
        <f>O199*H199</f>
        <v>0</v>
      </c>
      <c r="Q199" s="190">
        <v>0</v>
      </c>
      <c r="R199" s="190">
        <f>Q199*H199</f>
        <v>0</v>
      </c>
      <c r="S199" s="190">
        <v>0</v>
      </c>
      <c r="T199" s="19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92" t="s">
        <v>866</v>
      </c>
      <c r="AT199" s="192" t="s">
        <v>208</v>
      </c>
      <c r="AU199" s="192" t="s">
        <v>80</v>
      </c>
      <c r="AY199" s="20" t="s">
        <v>206</v>
      </c>
      <c r="BE199" s="193">
        <f>IF(N199="základní",J199,0)</f>
        <v>0</v>
      </c>
      <c r="BF199" s="193">
        <f>IF(N199="snížená",J199,0)</f>
        <v>0</v>
      </c>
      <c r="BG199" s="193">
        <f>IF(N199="zákl. přenesená",J199,0)</f>
        <v>0</v>
      </c>
      <c r="BH199" s="193">
        <f>IF(N199="sníž. přenesená",J199,0)</f>
        <v>0</v>
      </c>
      <c r="BI199" s="193">
        <f>IF(N199="nulová",J199,0)</f>
        <v>0</v>
      </c>
      <c r="BJ199" s="20" t="s">
        <v>80</v>
      </c>
      <c r="BK199" s="193">
        <f>ROUND(I199*H199,2)</f>
        <v>0</v>
      </c>
      <c r="BL199" s="20" t="s">
        <v>866</v>
      </c>
      <c r="BM199" s="192" t="s">
        <v>1008</v>
      </c>
    </row>
    <row r="200" spans="1:65" s="2" customFormat="1" ht="16.5" customHeight="1">
      <c r="A200" s="37"/>
      <c r="B200" s="38"/>
      <c r="C200" s="244" t="s">
        <v>380</v>
      </c>
      <c r="D200" s="244" t="s">
        <v>437</v>
      </c>
      <c r="E200" s="245" t="s">
        <v>2142</v>
      </c>
      <c r="F200" s="246" t="s">
        <v>2143</v>
      </c>
      <c r="G200" s="247" t="s">
        <v>375</v>
      </c>
      <c r="H200" s="248">
        <v>175</v>
      </c>
      <c r="I200" s="249"/>
      <c r="J200" s="250">
        <f>ROUND(I200*H200,2)</f>
        <v>0</v>
      </c>
      <c r="K200" s="246" t="s">
        <v>21</v>
      </c>
      <c r="L200" s="251"/>
      <c r="M200" s="252" t="s">
        <v>21</v>
      </c>
      <c r="N200" s="253" t="s">
        <v>44</v>
      </c>
      <c r="O200" s="67"/>
      <c r="P200" s="190">
        <f>O200*H200</f>
        <v>0</v>
      </c>
      <c r="Q200" s="190">
        <v>0</v>
      </c>
      <c r="R200" s="190">
        <f>Q200*H200</f>
        <v>0</v>
      </c>
      <c r="S200" s="190">
        <v>0</v>
      </c>
      <c r="T200" s="191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92" t="s">
        <v>1657</v>
      </c>
      <c r="AT200" s="192" t="s">
        <v>437</v>
      </c>
      <c r="AU200" s="192" t="s">
        <v>80</v>
      </c>
      <c r="AY200" s="20" t="s">
        <v>206</v>
      </c>
      <c r="BE200" s="193">
        <f>IF(N200="základní",J200,0)</f>
        <v>0</v>
      </c>
      <c r="BF200" s="193">
        <f>IF(N200="snížená",J200,0)</f>
        <v>0</v>
      </c>
      <c r="BG200" s="193">
        <f>IF(N200="zákl. přenesená",J200,0)</f>
        <v>0</v>
      </c>
      <c r="BH200" s="193">
        <f>IF(N200="sníž. přenesená",J200,0)</f>
        <v>0</v>
      </c>
      <c r="BI200" s="193">
        <f>IF(N200="nulová",J200,0)</f>
        <v>0</v>
      </c>
      <c r="BJ200" s="20" t="s">
        <v>80</v>
      </c>
      <c r="BK200" s="193">
        <f>ROUND(I200*H200,2)</f>
        <v>0</v>
      </c>
      <c r="BL200" s="20" t="s">
        <v>866</v>
      </c>
      <c r="BM200" s="192" t="s">
        <v>1011</v>
      </c>
    </row>
    <row r="201" spans="1:65" s="13" customFormat="1">
      <c r="B201" s="201"/>
      <c r="C201" s="202"/>
      <c r="D201" s="199" t="s">
        <v>219</v>
      </c>
      <c r="E201" s="203" t="s">
        <v>21</v>
      </c>
      <c r="F201" s="204" t="s">
        <v>2089</v>
      </c>
      <c r="G201" s="202"/>
      <c r="H201" s="203" t="s">
        <v>21</v>
      </c>
      <c r="I201" s="205"/>
      <c r="J201" s="202"/>
      <c r="K201" s="202"/>
      <c r="L201" s="206"/>
      <c r="M201" s="207"/>
      <c r="N201" s="208"/>
      <c r="O201" s="208"/>
      <c r="P201" s="208"/>
      <c r="Q201" s="208"/>
      <c r="R201" s="208"/>
      <c r="S201" s="208"/>
      <c r="T201" s="209"/>
      <c r="AT201" s="210" t="s">
        <v>219</v>
      </c>
      <c r="AU201" s="210" t="s">
        <v>80</v>
      </c>
      <c r="AV201" s="13" t="s">
        <v>80</v>
      </c>
      <c r="AW201" s="13" t="s">
        <v>34</v>
      </c>
      <c r="AX201" s="13" t="s">
        <v>73</v>
      </c>
      <c r="AY201" s="210" t="s">
        <v>206</v>
      </c>
    </row>
    <row r="202" spans="1:65" s="14" customFormat="1">
      <c r="B202" s="211"/>
      <c r="C202" s="212"/>
      <c r="D202" s="199" t="s">
        <v>219</v>
      </c>
      <c r="E202" s="213" t="s">
        <v>21</v>
      </c>
      <c r="F202" s="214" t="s">
        <v>2133</v>
      </c>
      <c r="G202" s="212"/>
      <c r="H202" s="215">
        <v>175</v>
      </c>
      <c r="I202" s="216"/>
      <c r="J202" s="212"/>
      <c r="K202" s="212"/>
      <c r="L202" s="217"/>
      <c r="M202" s="218"/>
      <c r="N202" s="219"/>
      <c r="O202" s="219"/>
      <c r="P202" s="219"/>
      <c r="Q202" s="219"/>
      <c r="R202" s="219"/>
      <c r="S202" s="219"/>
      <c r="T202" s="220"/>
      <c r="AT202" s="221" t="s">
        <v>219</v>
      </c>
      <c r="AU202" s="221" t="s">
        <v>80</v>
      </c>
      <c r="AV202" s="14" t="s">
        <v>82</v>
      </c>
      <c r="AW202" s="14" t="s">
        <v>34</v>
      </c>
      <c r="AX202" s="14" t="s">
        <v>73</v>
      </c>
      <c r="AY202" s="221" t="s">
        <v>206</v>
      </c>
    </row>
    <row r="203" spans="1:65" s="15" customFormat="1">
      <c r="B203" s="222"/>
      <c r="C203" s="223"/>
      <c r="D203" s="199" t="s">
        <v>219</v>
      </c>
      <c r="E203" s="224" t="s">
        <v>21</v>
      </c>
      <c r="F203" s="225" t="s">
        <v>236</v>
      </c>
      <c r="G203" s="223"/>
      <c r="H203" s="226">
        <v>175</v>
      </c>
      <c r="I203" s="227"/>
      <c r="J203" s="223"/>
      <c r="K203" s="223"/>
      <c r="L203" s="228"/>
      <c r="M203" s="229"/>
      <c r="N203" s="230"/>
      <c r="O203" s="230"/>
      <c r="P203" s="230"/>
      <c r="Q203" s="230"/>
      <c r="R203" s="230"/>
      <c r="S203" s="230"/>
      <c r="T203" s="231"/>
      <c r="AT203" s="232" t="s">
        <v>219</v>
      </c>
      <c r="AU203" s="232" t="s">
        <v>80</v>
      </c>
      <c r="AV203" s="15" t="s">
        <v>213</v>
      </c>
      <c r="AW203" s="15" t="s">
        <v>34</v>
      </c>
      <c r="AX203" s="15" t="s">
        <v>80</v>
      </c>
      <c r="AY203" s="232" t="s">
        <v>206</v>
      </c>
    </row>
    <row r="204" spans="1:65" s="2" customFormat="1" ht="24.2" customHeight="1">
      <c r="A204" s="37"/>
      <c r="B204" s="38"/>
      <c r="C204" s="181" t="s">
        <v>730</v>
      </c>
      <c r="D204" s="181" t="s">
        <v>208</v>
      </c>
      <c r="E204" s="182" t="s">
        <v>2319</v>
      </c>
      <c r="F204" s="183" t="s">
        <v>2151</v>
      </c>
      <c r="G204" s="184" t="s">
        <v>2086</v>
      </c>
      <c r="H204" s="185">
        <v>1</v>
      </c>
      <c r="I204" s="186"/>
      <c r="J204" s="187">
        <f>ROUND(I204*H204,2)</f>
        <v>0</v>
      </c>
      <c r="K204" s="183" t="s">
        <v>21</v>
      </c>
      <c r="L204" s="42"/>
      <c r="M204" s="188" t="s">
        <v>21</v>
      </c>
      <c r="N204" s="189" t="s">
        <v>44</v>
      </c>
      <c r="O204" s="67"/>
      <c r="P204" s="190">
        <f>O204*H204</f>
        <v>0</v>
      </c>
      <c r="Q204" s="190">
        <v>0</v>
      </c>
      <c r="R204" s="190">
        <f>Q204*H204</f>
        <v>0</v>
      </c>
      <c r="S204" s="190">
        <v>0</v>
      </c>
      <c r="T204" s="19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92" t="s">
        <v>866</v>
      </c>
      <c r="AT204" s="192" t="s">
        <v>208</v>
      </c>
      <c r="AU204" s="192" t="s">
        <v>80</v>
      </c>
      <c r="AY204" s="20" t="s">
        <v>206</v>
      </c>
      <c r="BE204" s="193">
        <f>IF(N204="základní",J204,0)</f>
        <v>0</v>
      </c>
      <c r="BF204" s="193">
        <f>IF(N204="snížená",J204,0)</f>
        <v>0</v>
      </c>
      <c r="BG204" s="193">
        <f>IF(N204="zákl. přenesená",J204,0)</f>
        <v>0</v>
      </c>
      <c r="BH204" s="193">
        <f>IF(N204="sníž. přenesená",J204,0)</f>
        <v>0</v>
      </c>
      <c r="BI204" s="193">
        <f>IF(N204="nulová",J204,0)</f>
        <v>0</v>
      </c>
      <c r="BJ204" s="20" t="s">
        <v>80</v>
      </c>
      <c r="BK204" s="193">
        <f>ROUND(I204*H204,2)</f>
        <v>0</v>
      </c>
      <c r="BL204" s="20" t="s">
        <v>866</v>
      </c>
      <c r="BM204" s="192" t="s">
        <v>1014</v>
      </c>
    </row>
    <row r="205" spans="1:65" s="2" customFormat="1" ht="24.2" customHeight="1">
      <c r="A205" s="37"/>
      <c r="B205" s="38"/>
      <c r="C205" s="244" t="s">
        <v>736</v>
      </c>
      <c r="D205" s="244" t="s">
        <v>437</v>
      </c>
      <c r="E205" s="245" t="s">
        <v>2320</v>
      </c>
      <c r="F205" s="246" t="s">
        <v>2153</v>
      </c>
      <c r="G205" s="247" t="s">
        <v>2086</v>
      </c>
      <c r="H205" s="248">
        <v>1</v>
      </c>
      <c r="I205" s="249"/>
      <c r="J205" s="250">
        <f>ROUND(I205*H205,2)</f>
        <v>0</v>
      </c>
      <c r="K205" s="246" t="s">
        <v>21</v>
      </c>
      <c r="L205" s="251"/>
      <c r="M205" s="252" t="s">
        <v>21</v>
      </c>
      <c r="N205" s="253" t="s">
        <v>44</v>
      </c>
      <c r="O205" s="67"/>
      <c r="P205" s="190">
        <f>O205*H205</f>
        <v>0</v>
      </c>
      <c r="Q205" s="190">
        <v>0</v>
      </c>
      <c r="R205" s="190">
        <f>Q205*H205</f>
        <v>0</v>
      </c>
      <c r="S205" s="190">
        <v>0</v>
      </c>
      <c r="T205" s="191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92" t="s">
        <v>1657</v>
      </c>
      <c r="AT205" s="192" t="s">
        <v>437</v>
      </c>
      <c r="AU205" s="192" t="s">
        <v>80</v>
      </c>
      <c r="AY205" s="20" t="s">
        <v>206</v>
      </c>
      <c r="BE205" s="193">
        <f>IF(N205="základní",J205,0)</f>
        <v>0</v>
      </c>
      <c r="BF205" s="193">
        <f>IF(N205="snížená",J205,0)</f>
        <v>0</v>
      </c>
      <c r="BG205" s="193">
        <f>IF(N205="zákl. přenesená",J205,0)</f>
        <v>0</v>
      </c>
      <c r="BH205" s="193">
        <f>IF(N205="sníž. přenesená",J205,0)</f>
        <v>0</v>
      </c>
      <c r="BI205" s="193">
        <f>IF(N205="nulová",J205,0)</f>
        <v>0</v>
      </c>
      <c r="BJ205" s="20" t="s">
        <v>80</v>
      </c>
      <c r="BK205" s="193">
        <f>ROUND(I205*H205,2)</f>
        <v>0</v>
      </c>
      <c r="BL205" s="20" t="s">
        <v>866</v>
      </c>
      <c r="BM205" s="192" t="s">
        <v>1017</v>
      </c>
    </row>
    <row r="206" spans="1:65" s="13" customFormat="1">
      <c r="B206" s="201"/>
      <c r="C206" s="202"/>
      <c r="D206" s="199" t="s">
        <v>219</v>
      </c>
      <c r="E206" s="203" t="s">
        <v>21</v>
      </c>
      <c r="F206" s="204" t="s">
        <v>2089</v>
      </c>
      <c r="G206" s="202"/>
      <c r="H206" s="203" t="s">
        <v>21</v>
      </c>
      <c r="I206" s="205"/>
      <c r="J206" s="202"/>
      <c r="K206" s="202"/>
      <c r="L206" s="206"/>
      <c r="M206" s="207"/>
      <c r="N206" s="208"/>
      <c r="O206" s="208"/>
      <c r="P206" s="208"/>
      <c r="Q206" s="208"/>
      <c r="R206" s="208"/>
      <c r="S206" s="208"/>
      <c r="T206" s="209"/>
      <c r="AT206" s="210" t="s">
        <v>219</v>
      </c>
      <c r="AU206" s="210" t="s">
        <v>80</v>
      </c>
      <c r="AV206" s="13" t="s">
        <v>80</v>
      </c>
      <c r="AW206" s="13" t="s">
        <v>34</v>
      </c>
      <c r="AX206" s="13" t="s">
        <v>73</v>
      </c>
      <c r="AY206" s="210" t="s">
        <v>206</v>
      </c>
    </row>
    <row r="207" spans="1:65" s="14" customFormat="1">
      <c r="B207" s="211"/>
      <c r="C207" s="212"/>
      <c r="D207" s="199" t="s">
        <v>219</v>
      </c>
      <c r="E207" s="213" t="s">
        <v>21</v>
      </c>
      <c r="F207" s="214" t="s">
        <v>80</v>
      </c>
      <c r="G207" s="212"/>
      <c r="H207" s="215">
        <v>1</v>
      </c>
      <c r="I207" s="216"/>
      <c r="J207" s="212"/>
      <c r="K207" s="212"/>
      <c r="L207" s="217"/>
      <c r="M207" s="218"/>
      <c r="N207" s="219"/>
      <c r="O207" s="219"/>
      <c r="P207" s="219"/>
      <c r="Q207" s="219"/>
      <c r="R207" s="219"/>
      <c r="S207" s="219"/>
      <c r="T207" s="220"/>
      <c r="AT207" s="221" t="s">
        <v>219</v>
      </c>
      <c r="AU207" s="221" t="s">
        <v>80</v>
      </c>
      <c r="AV207" s="14" t="s">
        <v>82</v>
      </c>
      <c r="AW207" s="14" t="s">
        <v>34</v>
      </c>
      <c r="AX207" s="14" t="s">
        <v>73</v>
      </c>
      <c r="AY207" s="221" t="s">
        <v>206</v>
      </c>
    </row>
    <row r="208" spans="1:65" s="15" customFormat="1">
      <c r="B208" s="222"/>
      <c r="C208" s="223"/>
      <c r="D208" s="199" t="s">
        <v>219</v>
      </c>
      <c r="E208" s="224" t="s">
        <v>21</v>
      </c>
      <c r="F208" s="225" t="s">
        <v>236</v>
      </c>
      <c r="G208" s="223"/>
      <c r="H208" s="226">
        <v>1</v>
      </c>
      <c r="I208" s="227"/>
      <c r="J208" s="223"/>
      <c r="K208" s="223"/>
      <c r="L208" s="228"/>
      <c r="M208" s="229"/>
      <c r="N208" s="230"/>
      <c r="O208" s="230"/>
      <c r="P208" s="230"/>
      <c r="Q208" s="230"/>
      <c r="R208" s="230"/>
      <c r="S208" s="230"/>
      <c r="T208" s="231"/>
      <c r="AT208" s="232" t="s">
        <v>219</v>
      </c>
      <c r="AU208" s="232" t="s">
        <v>80</v>
      </c>
      <c r="AV208" s="15" t="s">
        <v>213</v>
      </c>
      <c r="AW208" s="15" t="s">
        <v>34</v>
      </c>
      <c r="AX208" s="15" t="s">
        <v>80</v>
      </c>
      <c r="AY208" s="232" t="s">
        <v>206</v>
      </c>
    </row>
    <row r="209" spans="1:65" s="2" customFormat="1" ht="21.75" customHeight="1">
      <c r="A209" s="37"/>
      <c r="B209" s="38"/>
      <c r="C209" s="244" t="s">
        <v>741</v>
      </c>
      <c r="D209" s="244" t="s">
        <v>437</v>
      </c>
      <c r="E209" s="245" t="s">
        <v>2321</v>
      </c>
      <c r="F209" s="246" t="s">
        <v>2207</v>
      </c>
      <c r="G209" s="247" t="s">
        <v>2086</v>
      </c>
      <c r="H209" s="248">
        <v>1</v>
      </c>
      <c r="I209" s="249"/>
      <c r="J209" s="250">
        <f>ROUND(I209*H209,2)</f>
        <v>0</v>
      </c>
      <c r="K209" s="246" t="s">
        <v>21</v>
      </c>
      <c r="L209" s="251"/>
      <c r="M209" s="252" t="s">
        <v>21</v>
      </c>
      <c r="N209" s="253" t="s">
        <v>44</v>
      </c>
      <c r="O209" s="67"/>
      <c r="P209" s="190">
        <f>O209*H209</f>
        <v>0</v>
      </c>
      <c r="Q209" s="190">
        <v>0</v>
      </c>
      <c r="R209" s="190">
        <f>Q209*H209</f>
        <v>0</v>
      </c>
      <c r="S209" s="190">
        <v>0</v>
      </c>
      <c r="T209" s="191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92" t="s">
        <v>1657</v>
      </c>
      <c r="AT209" s="192" t="s">
        <v>437</v>
      </c>
      <c r="AU209" s="192" t="s">
        <v>80</v>
      </c>
      <c r="AY209" s="20" t="s">
        <v>206</v>
      </c>
      <c r="BE209" s="193">
        <f>IF(N209="základní",J209,0)</f>
        <v>0</v>
      </c>
      <c r="BF209" s="193">
        <f>IF(N209="snížená",J209,0)</f>
        <v>0</v>
      </c>
      <c r="BG209" s="193">
        <f>IF(N209="zákl. přenesená",J209,0)</f>
        <v>0</v>
      </c>
      <c r="BH209" s="193">
        <f>IF(N209="sníž. přenesená",J209,0)</f>
        <v>0</v>
      </c>
      <c r="BI209" s="193">
        <f>IF(N209="nulová",J209,0)</f>
        <v>0</v>
      </c>
      <c r="BJ209" s="20" t="s">
        <v>80</v>
      </c>
      <c r="BK209" s="193">
        <f>ROUND(I209*H209,2)</f>
        <v>0</v>
      </c>
      <c r="BL209" s="20" t="s">
        <v>866</v>
      </c>
      <c r="BM209" s="192" t="s">
        <v>1020</v>
      </c>
    </row>
    <row r="210" spans="1:65" s="13" customFormat="1">
      <c r="B210" s="201"/>
      <c r="C210" s="202"/>
      <c r="D210" s="199" t="s">
        <v>219</v>
      </c>
      <c r="E210" s="203" t="s">
        <v>21</v>
      </c>
      <c r="F210" s="204" t="s">
        <v>2089</v>
      </c>
      <c r="G210" s="202"/>
      <c r="H210" s="203" t="s">
        <v>21</v>
      </c>
      <c r="I210" s="205"/>
      <c r="J210" s="202"/>
      <c r="K210" s="202"/>
      <c r="L210" s="206"/>
      <c r="M210" s="207"/>
      <c r="N210" s="208"/>
      <c r="O210" s="208"/>
      <c r="P210" s="208"/>
      <c r="Q210" s="208"/>
      <c r="R210" s="208"/>
      <c r="S210" s="208"/>
      <c r="T210" s="209"/>
      <c r="AT210" s="210" t="s">
        <v>219</v>
      </c>
      <c r="AU210" s="210" t="s">
        <v>80</v>
      </c>
      <c r="AV210" s="13" t="s">
        <v>80</v>
      </c>
      <c r="AW210" s="13" t="s">
        <v>34</v>
      </c>
      <c r="AX210" s="13" t="s">
        <v>73</v>
      </c>
      <c r="AY210" s="210" t="s">
        <v>206</v>
      </c>
    </row>
    <row r="211" spans="1:65" s="14" customFormat="1">
      <c r="B211" s="211"/>
      <c r="C211" s="212"/>
      <c r="D211" s="199" t="s">
        <v>219</v>
      </c>
      <c r="E211" s="213" t="s">
        <v>21</v>
      </c>
      <c r="F211" s="214" t="s">
        <v>80</v>
      </c>
      <c r="G211" s="212"/>
      <c r="H211" s="215">
        <v>1</v>
      </c>
      <c r="I211" s="216"/>
      <c r="J211" s="212"/>
      <c r="K211" s="212"/>
      <c r="L211" s="217"/>
      <c r="M211" s="218"/>
      <c r="N211" s="219"/>
      <c r="O211" s="219"/>
      <c r="P211" s="219"/>
      <c r="Q211" s="219"/>
      <c r="R211" s="219"/>
      <c r="S211" s="219"/>
      <c r="T211" s="220"/>
      <c r="AT211" s="221" t="s">
        <v>219</v>
      </c>
      <c r="AU211" s="221" t="s">
        <v>80</v>
      </c>
      <c r="AV211" s="14" t="s">
        <v>82</v>
      </c>
      <c r="AW211" s="14" t="s">
        <v>34</v>
      </c>
      <c r="AX211" s="14" t="s">
        <v>73</v>
      </c>
      <c r="AY211" s="221" t="s">
        <v>206</v>
      </c>
    </row>
    <row r="212" spans="1:65" s="15" customFormat="1">
      <c r="B212" s="222"/>
      <c r="C212" s="223"/>
      <c r="D212" s="199" t="s">
        <v>219</v>
      </c>
      <c r="E212" s="224" t="s">
        <v>21</v>
      </c>
      <c r="F212" s="225" t="s">
        <v>236</v>
      </c>
      <c r="G212" s="223"/>
      <c r="H212" s="226">
        <v>1</v>
      </c>
      <c r="I212" s="227"/>
      <c r="J212" s="223"/>
      <c r="K212" s="223"/>
      <c r="L212" s="228"/>
      <c r="M212" s="229"/>
      <c r="N212" s="230"/>
      <c r="O212" s="230"/>
      <c r="P212" s="230"/>
      <c r="Q212" s="230"/>
      <c r="R212" s="230"/>
      <c r="S212" s="230"/>
      <c r="T212" s="231"/>
      <c r="AT212" s="232" t="s">
        <v>219</v>
      </c>
      <c r="AU212" s="232" t="s">
        <v>80</v>
      </c>
      <c r="AV212" s="15" t="s">
        <v>213</v>
      </c>
      <c r="AW212" s="15" t="s">
        <v>34</v>
      </c>
      <c r="AX212" s="15" t="s">
        <v>80</v>
      </c>
      <c r="AY212" s="232" t="s">
        <v>206</v>
      </c>
    </row>
    <row r="213" spans="1:65" s="2" customFormat="1" ht="16.5" customHeight="1">
      <c r="A213" s="37"/>
      <c r="B213" s="38"/>
      <c r="C213" s="181" t="s">
        <v>747</v>
      </c>
      <c r="D213" s="181" t="s">
        <v>208</v>
      </c>
      <c r="E213" s="182" t="s">
        <v>2322</v>
      </c>
      <c r="F213" s="183" t="s">
        <v>2323</v>
      </c>
      <c r="G213" s="184" t="s">
        <v>840</v>
      </c>
      <c r="H213" s="185">
        <v>16</v>
      </c>
      <c r="I213" s="186"/>
      <c r="J213" s="187">
        <f>ROUND(I213*H213,2)</f>
        <v>0</v>
      </c>
      <c r="K213" s="183" t="s">
        <v>21</v>
      </c>
      <c r="L213" s="42"/>
      <c r="M213" s="188" t="s">
        <v>21</v>
      </c>
      <c r="N213" s="189" t="s">
        <v>44</v>
      </c>
      <c r="O213" s="67"/>
      <c r="P213" s="190">
        <f>O213*H213</f>
        <v>0</v>
      </c>
      <c r="Q213" s="190">
        <v>0</v>
      </c>
      <c r="R213" s="190">
        <f>Q213*H213</f>
        <v>0</v>
      </c>
      <c r="S213" s="190">
        <v>0</v>
      </c>
      <c r="T213" s="191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92" t="s">
        <v>866</v>
      </c>
      <c r="AT213" s="192" t="s">
        <v>208</v>
      </c>
      <c r="AU213" s="192" t="s">
        <v>80</v>
      </c>
      <c r="AY213" s="20" t="s">
        <v>206</v>
      </c>
      <c r="BE213" s="193">
        <f>IF(N213="základní",J213,0)</f>
        <v>0</v>
      </c>
      <c r="BF213" s="193">
        <f>IF(N213="snížená",J213,0)</f>
        <v>0</v>
      </c>
      <c r="BG213" s="193">
        <f>IF(N213="zákl. přenesená",J213,0)</f>
        <v>0</v>
      </c>
      <c r="BH213" s="193">
        <f>IF(N213="sníž. přenesená",J213,0)</f>
        <v>0</v>
      </c>
      <c r="BI213" s="193">
        <f>IF(N213="nulová",J213,0)</f>
        <v>0</v>
      </c>
      <c r="BJ213" s="20" t="s">
        <v>80</v>
      </c>
      <c r="BK213" s="193">
        <f>ROUND(I213*H213,2)</f>
        <v>0</v>
      </c>
      <c r="BL213" s="20" t="s">
        <v>866</v>
      </c>
      <c r="BM213" s="192" t="s">
        <v>611</v>
      </c>
    </row>
    <row r="214" spans="1:65" s="13" customFormat="1">
      <c r="B214" s="201"/>
      <c r="C214" s="202"/>
      <c r="D214" s="199" t="s">
        <v>219</v>
      </c>
      <c r="E214" s="203" t="s">
        <v>21</v>
      </c>
      <c r="F214" s="204" t="s">
        <v>2089</v>
      </c>
      <c r="G214" s="202"/>
      <c r="H214" s="203" t="s">
        <v>21</v>
      </c>
      <c r="I214" s="205"/>
      <c r="J214" s="202"/>
      <c r="K214" s="202"/>
      <c r="L214" s="206"/>
      <c r="M214" s="207"/>
      <c r="N214" s="208"/>
      <c r="O214" s="208"/>
      <c r="P214" s="208"/>
      <c r="Q214" s="208"/>
      <c r="R214" s="208"/>
      <c r="S214" s="208"/>
      <c r="T214" s="209"/>
      <c r="AT214" s="210" t="s">
        <v>219</v>
      </c>
      <c r="AU214" s="210" t="s">
        <v>80</v>
      </c>
      <c r="AV214" s="13" t="s">
        <v>80</v>
      </c>
      <c r="AW214" s="13" t="s">
        <v>34</v>
      </c>
      <c r="AX214" s="13" t="s">
        <v>73</v>
      </c>
      <c r="AY214" s="210" t="s">
        <v>206</v>
      </c>
    </row>
    <row r="215" spans="1:65" s="14" customFormat="1">
      <c r="B215" s="211"/>
      <c r="C215" s="212"/>
      <c r="D215" s="199" t="s">
        <v>219</v>
      </c>
      <c r="E215" s="213" t="s">
        <v>21</v>
      </c>
      <c r="F215" s="214" t="s">
        <v>350</v>
      </c>
      <c r="G215" s="212"/>
      <c r="H215" s="215">
        <v>16</v>
      </c>
      <c r="I215" s="216"/>
      <c r="J215" s="212"/>
      <c r="K215" s="212"/>
      <c r="L215" s="217"/>
      <c r="M215" s="218"/>
      <c r="N215" s="219"/>
      <c r="O215" s="219"/>
      <c r="P215" s="219"/>
      <c r="Q215" s="219"/>
      <c r="R215" s="219"/>
      <c r="S215" s="219"/>
      <c r="T215" s="220"/>
      <c r="AT215" s="221" t="s">
        <v>219</v>
      </c>
      <c r="AU215" s="221" t="s">
        <v>80</v>
      </c>
      <c r="AV215" s="14" t="s">
        <v>82</v>
      </c>
      <c r="AW215" s="14" t="s">
        <v>34</v>
      </c>
      <c r="AX215" s="14" t="s">
        <v>73</v>
      </c>
      <c r="AY215" s="221" t="s">
        <v>206</v>
      </c>
    </row>
    <row r="216" spans="1:65" s="15" customFormat="1">
      <c r="B216" s="222"/>
      <c r="C216" s="223"/>
      <c r="D216" s="199" t="s">
        <v>219</v>
      </c>
      <c r="E216" s="224" t="s">
        <v>21</v>
      </c>
      <c r="F216" s="225" t="s">
        <v>236</v>
      </c>
      <c r="G216" s="223"/>
      <c r="H216" s="226">
        <v>16</v>
      </c>
      <c r="I216" s="227"/>
      <c r="J216" s="223"/>
      <c r="K216" s="223"/>
      <c r="L216" s="228"/>
      <c r="M216" s="229"/>
      <c r="N216" s="230"/>
      <c r="O216" s="230"/>
      <c r="P216" s="230"/>
      <c r="Q216" s="230"/>
      <c r="R216" s="230"/>
      <c r="S216" s="230"/>
      <c r="T216" s="231"/>
      <c r="AT216" s="232" t="s">
        <v>219</v>
      </c>
      <c r="AU216" s="232" t="s">
        <v>80</v>
      </c>
      <c r="AV216" s="15" t="s">
        <v>213</v>
      </c>
      <c r="AW216" s="15" t="s">
        <v>34</v>
      </c>
      <c r="AX216" s="15" t="s">
        <v>80</v>
      </c>
      <c r="AY216" s="232" t="s">
        <v>206</v>
      </c>
    </row>
    <row r="217" spans="1:65" s="2" customFormat="1" ht="16.5" customHeight="1">
      <c r="A217" s="37"/>
      <c r="B217" s="38"/>
      <c r="C217" s="181" t="s">
        <v>760</v>
      </c>
      <c r="D217" s="181" t="s">
        <v>208</v>
      </c>
      <c r="E217" s="182" t="s">
        <v>2208</v>
      </c>
      <c r="F217" s="183" t="s">
        <v>2209</v>
      </c>
      <c r="G217" s="184" t="s">
        <v>840</v>
      </c>
      <c r="H217" s="185">
        <v>24</v>
      </c>
      <c r="I217" s="186"/>
      <c r="J217" s="187">
        <f>ROUND(I217*H217,2)</f>
        <v>0</v>
      </c>
      <c r="K217" s="183" t="s">
        <v>21</v>
      </c>
      <c r="L217" s="42"/>
      <c r="M217" s="188" t="s">
        <v>21</v>
      </c>
      <c r="N217" s="189" t="s">
        <v>44</v>
      </c>
      <c r="O217" s="67"/>
      <c r="P217" s="190">
        <f>O217*H217</f>
        <v>0</v>
      </c>
      <c r="Q217" s="190">
        <v>0</v>
      </c>
      <c r="R217" s="190">
        <f>Q217*H217</f>
        <v>0</v>
      </c>
      <c r="S217" s="190">
        <v>0</v>
      </c>
      <c r="T217" s="19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92" t="s">
        <v>866</v>
      </c>
      <c r="AT217" s="192" t="s">
        <v>208</v>
      </c>
      <c r="AU217" s="192" t="s">
        <v>80</v>
      </c>
      <c r="AY217" s="20" t="s">
        <v>206</v>
      </c>
      <c r="BE217" s="193">
        <f>IF(N217="základní",J217,0)</f>
        <v>0</v>
      </c>
      <c r="BF217" s="193">
        <f>IF(N217="snížená",J217,0)</f>
        <v>0</v>
      </c>
      <c r="BG217" s="193">
        <f>IF(N217="zákl. přenesená",J217,0)</f>
        <v>0</v>
      </c>
      <c r="BH217" s="193">
        <f>IF(N217="sníž. přenesená",J217,0)</f>
        <v>0</v>
      </c>
      <c r="BI217" s="193">
        <f>IF(N217="nulová",J217,0)</f>
        <v>0</v>
      </c>
      <c r="BJ217" s="20" t="s">
        <v>80</v>
      </c>
      <c r="BK217" s="193">
        <f>ROUND(I217*H217,2)</f>
        <v>0</v>
      </c>
      <c r="BL217" s="20" t="s">
        <v>866</v>
      </c>
      <c r="BM217" s="192" t="s">
        <v>1025</v>
      </c>
    </row>
    <row r="218" spans="1:65" s="13" customFormat="1">
      <c r="B218" s="201"/>
      <c r="C218" s="202"/>
      <c r="D218" s="199" t="s">
        <v>219</v>
      </c>
      <c r="E218" s="203" t="s">
        <v>21</v>
      </c>
      <c r="F218" s="204" t="s">
        <v>2089</v>
      </c>
      <c r="G218" s="202"/>
      <c r="H218" s="203" t="s">
        <v>21</v>
      </c>
      <c r="I218" s="205"/>
      <c r="J218" s="202"/>
      <c r="K218" s="202"/>
      <c r="L218" s="206"/>
      <c r="M218" s="207"/>
      <c r="N218" s="208"/>
      <c r="O218" s="208"/>
      <c r="P218" s="208"/>
      <c r="Q218" s="208"/>
      <c r="R218" s="208"/>
      <c r="S218" s="208"/>
      <c r="T218" s="209"/>
      <c r="AT218" s="210" t="s">
        <v>219</v>
      </c>
      <c r="AU218" s="210" t="s">
        <v>80</v>
      </c>
      <c r="AV218" s="13" t="s">
        <v>80</v>
      </c>
      <c r="AW218" s="13" t="s">
        <v>34</v>
      </c>
      <c r="AX218" s="13" t="s">
        <v>73</v>
      </c>
      <c r="AY218" s="210" t="s">
        <v>206</v>
      </c>
    </row>
    <row r="219" spans="1:65" s="14" customFormat="1">
      <c r="B219" s="211"/>
      <c r="C219" s="212"/>
      <c r="D219" s="199" t="s">
        <v>219</v>
      </c>
      <c r="E219" s="213" t="s">
        <v>21</v>
      </c>
      <c r="F219" s="214" t="s">
        <v>415</v>
      </c>
      <c r="G219" s="212"/>
      <c r="H219" s="215">
        <v>24</v>
      </c>
      <c r="I219" s="216"/>
      <c r="J219" s="212"/>
      <c r="K219" s="212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219</v>
      </c>
      <c r="AU219" s="221" t="s">
        <v>80</v>
      </c>
      <c r="AV219" s="14" t="s">
        <v>82</v>
      </c>
      <c r="AW219" s="14" t="s">
        <v>34</v>
      </c>
      <c r="AX219" s="14" t="s">
        <v>73</v>
      </c>
      <c r="AY219" s="221" t="s">
        <v>206</v>
      </c>
    </row>
    <row r="220" spans="1:65" s="15" customFormat="1">
      <c r="B220" s="222"/>
      <c r="C220" s="223"/>
      <c r="D220" s="199" t="s">
        <v>219</v>
      </c>
      <c r="E220" s="224" t="s">
        <v>21</v>
      </c>
      <c r="F220" s="225" t="s">
        <v>236</v>
      </c>
      <c r="G220" s="223"/>
      <c r="H220" s="226">
        <v>24</v>
      </c>
      <c r="I220" s="227"/>
      <c r="J220" s="223"/>
      <c r="K220" s="223"/>
      <c r="L220" s="228"/>
      <c r="M220" s="229"/>
      <c r="N220" s="230"/>
      <c r="O220" s="230"/>
      <c r="P220" s="230"/>
      <c r="Q220" s="230"/>
      <c r="R220" s="230"/>
      <c r="S220" s="230"/>
      <c r="T220" s="231"/>
      <c r="AT220" s="232" t="s">
        <v>219</v>
      </c>
      <c r="AU220" s="232" t="s">
        <v>80</v>
      </c>
      <c r="AV220" s="15" t="s">
        <v>213</v>
      </c>
      <c r="AW220" s="15" t="s">
        <v>34</v>
      </c>
      <c r="AX220" s="15" t="s">
        <v>80</v>
      </c>
      <c r="AY220" s="232" t="s">
        <v>206</v>
      </c>
    </row>
    <row r="221" spans="1:65" s="2" customFormat="1" ht="16.5" customHeight="1">
      <c r="A221" s="37"/>
      <c r="B221" s="38"/>
      <c r="C221" s="181" t="s">
        <v>765</v>
      </c>
      <c r="D221" s="181" t="s">
        <v>208</v>
      </c>
      <c r="E221" s="182" t="s">
        <v>2210</v>
      </c>
      <c r="F221" s="183" t="s">
        <v>2211</v>
      </c>
      <c r="G221" s="184" t="s">
        <v>840</v>
      </c>
      <c r="H221" s="185">
        <v>12</v>
      </c>
      <c r="I221" s="186"/>
      <c r="J221" s="187">
        <f>ROUND(I221*H221,2)</f>
        <v>0</v>
      </c>
      <c r="K221" s="183" t="s">
        <v>21</v>
      </c>
      <c r="L221" s="42"/>
      <c r="M221" s="188" t="s">
        <v>21</v>
      </c>
      <c r="N221" s="189" t="s">
        <v>44</v>
      </c>
      <c r="O221" s="67"/>
      <c r="P221" s="190">
        <f>O221*H221</f>
        <v>0</v>
      </c>
      <c r="Q221" s="190">
        <v>0</v>
      </c>
      <c r="R221" s="190">
        <f>Q221*H221</f>
        <v>0</v>
      </c>
      <c r="S221" s="190">
        <v>0</v>
      </c>
      <c r="T221" s="191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92" t="s">
        <v>866</v>
      </c>
      <c r="AT221" s="192" t="s">
        <v>208</v>
      </c>
      <c r="AU221" s="192" t="s">
        <v>80</v>
      </c>
      <c r="AY221" s="20" t="s">
        <v>206</v>
      </c>
      <c r="BE221" s="193">
        <f>IF(N221="základní",J221,0)</f>
        <v>0</v>
      </c>
      <c r="BF221" s="193">
        <f>IF(N221="snížená",J221,0)</f>
        <v>0</v>
      </c>
      <c r="BG221" s="193">
        <f>IF(N221="zákl. přenesená",J221,0)</f>
        <v>0</v>
      </c>
      <c r="BH221" s="193">
        <f>IF(N221="sníž. přenesená",J221,0)</f>
        <v>0</v>
      </c>
      <c r="BI221" s="193">
        <f>IF(N221="nulová",J221,0)</f>
        <v>0</v>
      </c>
      <c r="BJ221" s="20" t="s">
        <v>80</v>
      </c>
      <c r="BK221" s="193">
        <f>ROUND(I221*H221,2)</f>
        <v>0</v>
      </c>
      <c r="BL221" s="20" t="s">
        <v>866</v>
      </c>
      <c r="BM221" s="192" t="s">
        <v>1028</v>
      </c>
    </row>
    <row r="222" spans="1:65" s="13" customFormat="1">
      <c r="B222" s="201"/>
      <c r="C222" s="202"/>
      <c r="D222" s="199" t="s">
        <v>219</v>
      </c>
      <c r="E222" s="203" t="s">
        <v>21</v>
      </c>
      <c r="F222" s="204" t="s">
        <v>2089</v>
      </c>
      <c r="G222" s="202"/>
      <c r="H222" s="203" t="s">
        <v>21</v>
      </c>
      <c r="I222" s="205"/>
      <c r="J222" s="202"/>
      <c r="K222" s="202"/>
      <c r="L222" s="206"/>
      <c r="M222" s="207"/>
      <c r="N222" s="208"/>
      <c r="O222" s="208"/>
      <c r="P222" s="208"/>
      <c r="Q222" s="208"/>
      <c r="R222" s="208"/>
      <c r="S222" s="208"/>
      <c r="T222" s="209"/>
      <c r="AT222" s="210" t="s">
        <v>219</v>
      </c>
      <c r="AU222" s="210" t="s">
        <v>80</v>
      </c>
      <c r="AV222" s="13" t="s">
        <v>80</v>
      </c>
      <c r="AW222" s="13" t="s">
        <v>34</v>
      </c>
      <c r="AX222" s="13" t="s">
        <v>73</v>
      </c>
      <c r="AY222" s="210" t="s">
        <v>206</v>
      </c>
    </row>
    <row r="223" spans="1:65" s="14" customFormat="1">
      <c r="B223" s="211"/>
      <c r="C223" s="212"/>
      <c r="D223" s="199" t="s">
        <v>219</v>
      </c>
      <c r="E223" s="213" t="s">
        <v>21</v>
      </c>
      <c r="F223" s="214" t="s">
        <v>8</v>
      </c>
      <c r="G223" s="212"/>
      <c r="H223" s="215">
        <v>12</v>
      </c>
      <c r="I223" s="216"/>
      <c r="J223" s="212"/>
      <c r="K223" s="212"/>
      <c r="L223" s="217"/>
      <c r="M223" s="218"/>
      <c r="N223" s="219"/>
      <c r="O223" s="219"/>
      <c r="P223" s="219"/>
      <c r="Q223" s="219"/>
      <c r="R223" s="219"/>
      <c r="S223" s="219"/>
      <c r="T223" s="220"/>
      <c r="AT223" s="221" t="s">
        <v>219</v>
      </c>
      <c r="AU223" s="221" t="s">
        <v>80</v>
      </c>
      <c r="AV223" s="14" t="s">
        <v>82</v>
      </c>
      <c r="AW223" s="14" t="s">
        <v>34</v>
      </c>
      <c r="AX223" s="14" t="s">
        <v>73</v>
      </c>
      <c r="AY223" s="221" t="s">
        <v>206</v>
      </c>
    </row>
    <row r="224" spans="1:65" s="15" customFormat="1">
      <c r="B224" s="222"/>
      <c r="C224" s="223"/>
      <c r="D224" s="199" t="s">
        <v>219</v>
      </c>
      <c r="E224" s="224" t="s">
        <v>21</v>
      </c>
      <c r="F224" s="225" t="s">
        <v>236</v>
      </c>
      <c r="G224" s="223"/>
      <c r="H224" s="226">
        <v>12</v>
      </c>
      <c r="I224" s="227"/>
      <c r="J224" s="223"/>
      <c r="K224" s="223"/>
      <c r="L224" s="228"/>
      <c r="M224" s="229"/>
      <c r="N224" s="230"/>
      <c r="O224" s="230"/>
      <c r="P224" s="230"/>
      <c r="Q224" s="230"/>
      <c r="R224" s="230"/>
      <c r="S224" s="230"/>
      <c r="T224" s="231"/>
      <c r="AT224" s="232" t="s">
        <v>219</v>
      </c>
      <c r="AU224" s="232" t="s">
        <v>80</v>
      </c>
      <c r="AV224" s="15" t="s">
        <v>213</v>
      </c>
      <c r="AW224" s="15" t="s">
        <v>34</v>
      </c>
      <c r="AX224" s="15" t="s">
        <v>80</v>
      </c>
      <c r="AY224" s="232" t="s">
        <v>206</v>
      </c>
    </row>
    <row r="225" spans="1:65" s="2" customFormat="1" ht="16.5" customHeight="1">
      <c r="A225" s="37"/>
      <c r="B225" s="38"/>
      <c r="C225" s="181" t="s">
        <v>773</v>
      </c>
      <c r="D225" s="181" t="s">
        <v>208</v>
      </c>
      <c r="E225" s="182" t="s">
        <v>2324</v>
      </c>
      <c r="F225" s="183" t="s">
        <v>2167</v>
      </c>
      <c r="G225" s="184" t="s">
        <v>2086</v>
      </c>
      <c r="H225" s="185">
        <v>1</v>
      </c>
      <c r="I225" s="186"/>
      <c r="J225" s="187">
        <f>ROUND(I225*H225,2)</f>
        <v>0</v>
      </c>
      <c r="K225" s="183" t="s">
        <v>21</v>
      </c>
      <c r="L225" s="42"/>
      <c r="M225" s="188" t="s">
        <v>21</v>
      </c>
      <c r="N225" s="189" t="s">
        <v>44</v>
      </c>
      <c r="O225" s="67"/>
      <c r="P225" s="190">
        <f>O225*H225</f>
        <v>0</v>
      </c>
      <c r="Q225" s="190">
        <v>0</v>
      </c>
      <c r="R225" s="190">
        <f>Q225*H225</f>
        <v>0</v>
      </c>
      <c r="S225" s="190">
        <v>0</v>
      </c>
      <c r="T225" s="191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92" t="s">
        <v>866</v>
      </c>
      <c r="AT225" s="192" t="s">
        <v>208</v>
      </c>
      <c r="AU225" s="192" t="s">
        <v>80</v>
      </c>
      <c r="AY225" s="20" t="s">
        <v>206</v>
      </c>
      <c r="BE225" s="193">
        <f>IF(N225="základní",J225,0)</f>
        <v>0</v>
      </c>
      <c r="BF225" s="193">
        <f>IF(N225="snížená",J225,0)</f>
        <v>0</v>
      </c>
      <c r="BG225" s="193">
        <f>IF(N225="zákl. přenesená",J225,0)</f>
        <v>0</v>
      </c>
      <c r="BH225" s="193">
        <f>IF(N225="sníž. přenesená",J225,0)</f>
        <v>0</v>
      </c>
      <c r="BI225" s="193">
        <f>IF(N225="nulová",J225,0)</f>
        <v>0</v>
      </c>
      <c r="BJ225" s="20" t="s">
        <v>80</v>
      </c>
      <c r="BK225" s="193">
        <f>ROUND(I225*H225,2)</f>
        <v>0</v>
      </c>
      <c r="BL225" s="20" t="s">
        <v>866</v>
      </c>
      <c r="BM225" s="192" t="s">
        <v>1031</v>
      </c>
    </row>
    <row r="226" spans="1:65" s="2" customFormat="1" ht="16.5" customHeight="1">
      <c r="A226" s="37"/>
      <c r="B226" s="38"/>
      <c r="C226" s="244" t="s">
        <v>781</v>
      </c>
      <c r="D226" s="244" t="s">
        <v>437</v>
      </c>
      <c r="E226" s="245" t="s">
        <v>2325</v>
      </c>
      <c r="F226" s="246" t="s">
        <v>2169</v>
      </c>
      <c r="G226" s="247" t="s">
        <v>2086</v>
      </c>
      <c r="H226" s="248">
        <v>1</v>
      </c>
      <c r="I226" s="249"/>
      <c r="J226" s="250">
        <f>ROUND(I226*H226,2)</f>
        <v>0</v>
      </c>
      <c r="K226" s="246" t="s">
        <v>21</v>
      </c>
      <c r="L226" s="251"/>
      <c r="M226" s="252" t="s">
        <v>21</v>
      </c>
      <c r="N226" s="253" t="s">
        <v>44</v>
      </c>
      <c r="O226" s="67"/>
      <c r="P226" s="190">
        <f>O226*H226</f>
        <v>0</v>
      </c>
      <c r="Q226" s="190">
        <v>0</v>
      </c>
      <c r="R226" s="190">
        <f>Q226*H226</f>
        <v>0</v>
      </c>
      <c r="S226" s="190">
        <v>0</v>
      </c>
      <c r="T226" s="191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92" t="s">
        <v>1657</v>
      </c>
      <c r="AT226" s="192" t="s">
        <v>437</v>
      </c>
      <c r="AU226" s="192" t="s">
        <v>80</v>
      </c>
      <c r="AY226" s="20" t="s">
        <v>206</v>
      </c>
      <c r="BE226" s="193">
        <f>IF(N226="základní",J226,0)</f>
        <v>0</v>
      </c>
      <c r="BF226" s="193">
        <f>IF(N226="snížená",J226,0)</f>
        <v>0</v>
      </c>
      <c r="BG226" s="193">
        <f>IF(N226="zákl. přenesená",J226,0)</f>
        <v>0</v>
      </c>
      <c r="BH226" s="193">
        <f>IF(N226="sníž. přenesená",J226,0)</f>
        <v>0</v>
      </c>
      <c r="BI226" s="193">
        <f>IF(N226="nulová",J226,0)</f>
        <v>0</v>
      </c>
      <c r="BJ226" s="20" t="s">
        <v>80</v>
      </c>
      <c r="BK226" s="193">
        <f>ROUND(I226*H226,2)</f>
        <v>0</v>
      </c>
      <c r="BL226" s="20" t="s">
        <v>866</v>
      </c>
      <c r="BM226" s="192" t="s">
        <v>1034</v>
      </c>
    </row>
    <row r="227" spans="1:65" s="13" customFormat="1">
      <c r="B227" s="201"/>
      <c r="C227" s="202"/>
      <c r="D227" s="199" t="s">
        <v>219</v>
      </c>
      <c r="E227" s="203" t="s">
        <v>21</v>
      </c>
      <c r="F227" s="204" t="s">
        <v>2089</v>
      </c>
      <c r="G227" s="202"/>
      <c r="H227" s="203" t="s">
        <v>21</v>
      </c>
      <c r="I227" s="205"/>
      <c r="J227" s="202"/>
      <c r="K227" s="202"/>
      <c r="L227" s="206"/>
      <c r="M227" s="207"/>
      <c r="N227" s="208"/>
      <c r="O227" s="208"/>
      <c r="P227" s="208"/>
      <c r="Q227" s="208"/>
      <c r="R227" s="208"/>
      <c r="S227" s="208"/>
      <c r="T227" s="209"/>
      <c r="AT227" s="210" t="s">
        <v>219</v>
      </c>
      <c r="AU227" s="210" t="s">
        <v>80</v>
      </c>
      <c r="AV227" s="13" t="s">
        <v>80</v>
      </c>
      <c r="AW227" s="13" t="s">
        <v>34</v>
      </c>
      <c r="AX227" s="13" t="s">
        <v>73</v>
      </c>
      <c r="AY227" s="210" t="s">
        <v>206</v>
      </c>
    </row>
    <row r="228" spans="1:65" s="14" customFormat="1">
      <c r="B228" s="211"/>
      <c r="C228" s="212"/>
      <c r="D228" s="199" t="s">
        <v>219</v>
      </c>
      <c r="E228" s="213" t="s">
        <v>21</v>
      </c>
      <c r="F228" s="214" t="s">
        <v>80</v>
      </c>
      <c r="G228" s="212"/>
      <c r="H228" s="215">
        <v>1</v>
      </c>
      <c r="I228" s="216"/>
      <c r="J228" s="212"/>
      <c r="K228" s="212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219</v>
      </c>
      <c r="AU228" s="221" t="s">
        <v>80</v>
      </c>
      <c r="AV228" s="14" t="s">
        <v>82</v>
      </c>
      <c r="AW228" s="14" t="s">
        <v>34</v>
      </c>
      <c r="AX228" s="14" t="s">
        <v>73</v>
      </c>
      <c r="AY228" s="221" t="s">
        <v>206</v>
      </c>
    </row>
    <row r="229" spans="1:65" s="15" customFormat="1">
      <c r="B229" s="222"/>
      <c r="C229" s="223"/>
      <c r="D229" s="199" t="s">
        <v>219</v>
      </c>
      <c r="E229" s="224" t="s">
        <v>21</v>
      </c>
      <c r="F229" s="225" t="s">
        <v>236</v>
      </c>
      <c r="G229" s="223"/>
      <c r="H229" s="226">
        <v>1</v>
      </c>
      <c r="I229" s="227"/>
      <c r="J229" s="223"/>
      <c r="K229" s="223"/>
      <c r="L229" s="228"/>
      <c r="M229" s="229"/>
      <c r="N229" s="230"/>
      <c r="O229" s="230"/>
      <c r="P229" s="230"/>
      <c r="Q229" s="230"/>
      <c r="R229" s="230"/>
      <c r="S229" s="230"/>
      <c r="T229" s="231"/>
      <c r="AT229" s="232" t="s">
        <v>219</v>
      </c>
      <c r="AU229" s="232" t="s">
        <v>80</v>
      </c>
      <c r="AV229" s="15" t="s">
        <v>213</v>
      </c>
      <c r="AW229" s="15" t="s">
        <v>34</v>
      </c>
      <c r="AX229" s="15" t="s">
        <v>80</v>
      </c>
      <c r="AY229" s="232" t="s">
        <v>206</v>
      </c>
    </row>
    <row r="230" spans="1:65" s="2" customFormat="1" ht="16.5" customHeight="1">
      <c r="A230" s="37"/>
      <c r="B230" s="38"/>
      <c r="C230" s="181" t="s">
        <v>787</v>
      </c>
      <c r="D230" s="181" t="s">
        <v>208</v>
      </c>
      <c r="E230" s="182" t="s">
        <v>2326</v>
      </c>
      <c r="F230" s="183" t="s">
        <v>2171</v>
      </c>
      <c r="G230" s="184" t="s">
        <v>2086</v>
      </c>
      <c r="H230" s="185">
        <v>1</v>
      </c>
      <c r="I230" s="186"/>
      <c r="J230" s="187">
        <f>ROUND(I230*H230,2)</f>
        <v>0</v>
      </c>
      <c r="K230" s="183" t="s">
        <v>21</v>
      </c>
      <c r="L230" s="42"/>
      <c r="M230" s="188" t="s">
        <v>21</v>
      </c>
      <c r="N230" s="189" t="s">
        <v>44</v>
      </c>
      <c r="O230" s="67"/>
      <c r="P230" s="190">
        <f>O230*H230</f>
        <v>0</v>
      </c>
      <c r="Q230" s="190">
        <v>0</v>
      </c>
      <c r="R230" s="190">
        <f>Q230*H230</f>
        <v>0</v>
      </c>
      <c r="S230" s="190">
        <v>0</v>
      </c>
      <c r="T230" s="191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92" t="s">
        <v>866</v>
      </c>
      <c r="AT230" s="192" t="s">
        <v>208</v>
      </c>
      <c r="AU230" s="192" t="s">
        <v>80</v>
      </c>
      <c r="AY230" s="20" t="s">
        <v>206</v>
      </c>
      <c r="BE230" s="193">
        <f>IF(N230="základní",J230,0)</f>
        <v>0</v>
      </c>
      <c r="BF230" s="193">
        <f>IF(N230="snížená",J230,0)</f>
        <v>0</v>
      </c>
      <c r="BG230" s="193">
        <f>IF(N230="zákl. přenesená",J230,0)</f>
        <v>0</v>
      </c>
      <c r="BH230" s="193">
        <f>IF(N230="sníž. přenesená",J230,0)</f>
        <v>0</v>
      </c>
      <c r="BI230" s="193">
        <f>IF(N230="nulová",J230,0)</f>
        <v>0</v>
      </c>
      <c r="BJ230" s="20" t="s">
        <v>80</v>
      </c>
      <c r="BK230" s="193">
        <f>ROUND(I230*H230,2)</f>
        <v>0</v>
      </c>
      <c r="BL230" s="20" t="s">
        <v>866</v>
      </c>
      <c r="BM230" s="192" t="s">
        <v>1037</v>
      </c>
    </row>
    <row r="231" spans="1:65" s="13" customFormat="1">
      <c r="B231" s="201"/>
      <c r="C231" s="202"/>
      <c r="D231" s="199" t="s">
        <v>219</v>
      </c>
      <c r="E231" s="203" t="s">
        <v>21</v>
      </c>
      <c r="F231" s="204" t="s">
        <v>2089</v>
      </c>
      <c r="G231" s="202"/>
      <c r="H231" s="203" t="s">
        <v>21</v>
      </c>
      <c r="I231" s="205"/>
      <c r="J231" s="202"/>
      <c r="K231" s="202"/>
      <c r="L231" s="206"/>
      <c r="M231" s="207"/>
      <c r="N231" s="208"/>
      <c r="O231" s="208"/>
      <c r="P231" s="208"/>
      <c r="Q231" s="208"/>
      <c r="R231" s="208"/>
      <c r="S231" s="208"/>
      <c r="T231" s="209"/>
      <c r="AT231" s="210" t="s">
        <v>219</v>
      </c>
      <c r="AU231" s="210" t="s">
        <v>80</v>
      </c>
      <c r="AV231" s="13" t="s">
        <v>80</v>
      </c>
      <c r="AW231" s="13" t="s">
        <v>34</v>
      </c>
      <c r="AX231" s="13" t="s">
        <v>73</v>
      </c>
      <c r="AY231" s="210" t="s">
        <v>206</v>
      </c>
    </row>
    <row r="232" spans="1:65" s="14" customFormat="1">
      <c r="B232" s="211"/>
      <c r="C232" s="212"/>
      <c r="D232" s="199" t="s">
        <v>219</v>
      </c>
      <c r="E232" s="213" t="s">
        <v>21</v>
      </c>
      <c r="F232" s="214" t="s">
        <v>80</v>
      </c>
      <c r="G232" s="212"/>
      <c r="H232" s="215">
        <v>1</v>
      </c>
      <c r="I232" s="216"/>
      <c r="J232" s="212"/>
      <c r="K232" s="212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219</v>
      </c>
      <c r="AU232" s="221" t="s">
        <v>80</v>
      </c>
      <c r="AV232" s="14" t="s">
        <v>82</v>
      </c>
      <c r="AW232" s="14" t="s">
        <v>34</v>
      </c>
      <c r="AX232" s="14" t="s">
        <v>73</v>
      </c>
      <c r="AY232" s="221" t="s">
        <v>206</v>
      </c>
    </row>
    <row r="233" spans="1:65" s="15" customFormat="1">
      <c r="B233" s="222"/>
      <c r="C233" s="223"/>
      <c r="D233" s="199" t="s">
        <v>219</v>
      </c>
      <c r="E233" s="224" t="s">
        <v>21</v>
      </c>
      <c r="F233" s="225" t="s">
        <v>236</v>
      </c>
      <c r="G233" s="223"/>
      <c r="H233" s="226">
        <v>1</v>
      </c>
      <c r="I233" s="227"/>
      <c r="J233" s="223"/>
      <c r="K233" s="223"/>
      <c r="L233" s="228"/>
      <c r="M233" s="229"/>
      <c r="N233" s="230"/>
      <c r="O233" s="230"/>
      <c r="P233" s="230"/>
      <c r="Q233" s="230"/>
      <c r="R233" s="230"/>
      <c r="S233" s="230"/>
      <c r="T233" s="231"/>
      <c r="AT233" s="232" t="s">
        <v>219</v>
      </c>
      <c r="AU233" s="232" t="s">
        <v>80</v>
      </c>
      <c r="AV233" s="15" t="s">
        <v>213</v>
      </c>
      <c r="AW233" s="15" t="s">
        <v>34</v>
      </c>
      <c r="AX233" s="15" t="s">
        <v>80</v>
      </c>
      <c r="AY233" s="232" t="s">
        <v>206</v>
      </c>
    </row>
    <row r="234" spans="1:65" s="2" customFormat="1" ht="16.5" customHeight="1">
      <c r="A234" s="37"/>
      <c r="B234" s="38"/>
      <c r="C234" s="181" t="s">
        <v>792</v>
      </c>
      <c r="D234" s="181" t="s">
        <v>208</v>
      </c>
      <c r="E234" s="182" t="s">
        <v>2327</v>
      </c>
      <c r="F234" s="183" t="s">
        <v>2173</v>
      </c>
      <c r="G234" s="184" t="s">
        <v>2086</v>
      </c>
      <c r="H234" s="185">
        <v>1</v>
      </c>
      <c r="I234" s="186"/>
      <c r="J234" s="187">
        <f>ROUND(I234*H234,2)</f>
        <v>0</v>
      </c>
      <c r="K234" s="183" t="s">
        <v>21</v>
      </c>
      <c r="L234" s="42"/>
      <c r="M234" s="188" t="s">
        <v>21</v>
      </c>
      <c r="N234" s="189" t="s">
        <v>44</v>
      </c>
      <c r="O234" s="67"/>
      <c r="P234" s="190">
        <f>O234*H234</f>
        <v>0</v>
      </c>
      <c r="Q234" s="190">
        <v>0</v>
      </c>
      <c r="R234" s="190">
        <f>Q234*H234</f>
        <v>0</v>
      </c>
      <c r="S234" s="190">
        <v>0</v>
      </c>
      <c r="T234" s="191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92" t="s">
        <v>866</v>
      </c>
      <c r="AT234" s="192" t="s">
        <v>208</v>
      </c>
      <c r="AU234" s="192" t="s">
        <v>80</v>
      </c>
      <c r="AY234" s="20" t="s">
        <v>206</v>
      </c>
      <c r="BE234" s="193">
        <f>IF(N234="základní",J234,0)</f>
        <v>0</v>
      </c>
      <c r="BF234" s="193">
        <f>IF(N234="snížená",J234,0)</f>
        <v>0</v>
      </c>
      <c r="BG234" s="193">
        <f>IF(N234="zákl. přenesená",J234,0)</f>
        <v>0</v>
      </c>
      <c r="BH234" s="193">
        <f>IF(N234="sníž. přenesená",J234,0)</f>
        <v>0</v>
      </c>
      <c r="BI234" s="193">
        <f>IF(N234="nulová",J234,0)</f>
        <v>0</v>
      </c>
      <c r="BJ234" s="20" t="s">
        <v>80</v>
      </c>
      <c r="BK234" s="193">
        <f>ROUND(I234*H234,2)</f>
        <v>0</v>
      </c>
      <c r="BL234" s="20" t="s">
        <v>866</v>
      </c>
      <c r="BM234" s="192" t="s">
        <v>1040</v>
      </c>
    </row>
    <row r="235" spans="1:65" s="13" customFormat="1">
      <c r="B235" s="201"/>
      <c r="C235" s="202"/>
      <c r="D235" s="199" t="s">
        <v>219</v>
      </c>
      <c r="E235" s="203" t="s">
        <v>21</v>
      </c>
      <c r="F235" s="204" t="s">
        <v>2089</v>
      </c>
      <c r="G235" s="202"/>
      <c r="H235" s="203" t="s">
        <v>21</v>
      </c>
      <c r="I235" s="205"/>
      <c r="J235" s="202"/>
      <c r="K235" s="202"/>
      <c r="L235" s="206"/>
      <c r="M235" s="207"/>
      <c r="N235" s="208"/>
      <c r="O235" s="208"/>
      <c r="P235" s="208"/>
      <c r="Q235" s="208"/>
      <c r="R235" s="208"/>
      <c r="S235" s="208"/>
      <c r="T235" s="209"/>
      <c r="AT235" s="210" t="s">
        <v>219</v>
      </c>
      <c r="AU235" s="210" t="s">
        <v>80</v>
      </c>
      <c r="AV235" s="13" t="s">
        <v>80</v>
      </c>
      <c r="AW235" s="13" t="s">
        <v>34</v>
      </c>
      <c r="AX235" s="13" t="s">
        <v>73</v>
      </c>
      <c r="AY235" s="210" t="s">
        <v>206</v>
      </c>
    </row>
    <row r="236" spans="1:65" s="14" customFormat="1">
      <c r="B236" s="211"/>
      <c r="C236" s="212"/>
      <c r="D236" s="199" t="s">
        <v>219</v>
      </c>
      <c r="E236" s="213" t="s">
        <v>21</v>
      </c>
      <c r="F236" s="214" t="s">
        <v>80</v>
      </c>
      <c r="G236" s="212"/>
      <c r="H236" s="215">
        <v>1</v>
      </c>
      <c r="I236" s="216"/>
      <c r="J236" s="212"/>
      <c r="K236" s="212"/>
      <c r="L236" s="217"/>
      <c r="M236" s="218"/>
      <c r="N236" s="219"/>
      <c r="O236" s="219"/>
      <c r="P236" s="219"/>
      <c r="Q236" s="219"/>
      <c r="R236" s="219"/>
      <c r="S236" s="219"/>
      <c r="T236" s="220"/>
      <c r="AT236" s="221" t="s">
        <v>219</v>
      </c>
      <c r="AU236" s="221" t="s">
        <v>80</v>
      </c>
      <c r="AV236" s="14" t="s">
        <v>82</v>
      </c>
      <c r="AW236" s="14" t="s">
        <v>34</v>
      </c>
      <c r="AX236" s="14" t="s">
        <v>73</v>
      </c>
      <c r="AY236" s="221" t="s">
        <v>206</v>
      </c>
    </row>
    <row r="237" spans="1:65" s="15" customFormat="1">
      <c r="B237" s="222"/>
      <c r="C237" s="223"/>
      <c r="D237" s="199" t="s">
        <v>219</v>
      </c>
      <c r="E237" s="224" t="s">
        <v>21</v>
      </c>
      <c r="F237" s="225" t="s">
        <v>236</v>
      </c>
      <c r="G237" s="223"/>
      <c r="H237" s="226">
        <v>1</v>
      </c>
      <c r="I237" s="227"/>
      <c r="J237" s="223"/>
      <c r="K237" s="223"/>
      <c r="L237" s="228"/>
      <c r="M237" s="229"/>
      <c r="N237" s="230"/>
      <c r="O237" s="230"/>
      <c r="P237" s="230"/>
      <c r="Q237" s="230"/>
      <c r="R237" s="230"/>
      <c r="S237" s="230"/>
      <c r="T237" s="231"/>
      <c r="AT237" s="232" t="s">
        <v>219</v>
      </c>
      <c r="AU237" s="232" t="s">
        <v>80</v>
      </c>
      <c r="AV237" s="15" t="s">
        <v>213</v>
      </c>
      <c r="AW237" s="15" t="s">
        <v>34</v>
      </c>
      <c r="AX237" s="15" t="s">
        <v>80</v>
      </c>
      <c r="AY237" s="232" t="s">
        <v>206</v>
      </c>
    </row>
    <row r="238" spans="1:65" s="2" customFormat="1" ht="16.5" customHeight="1">
      <c r="A238" s="37"/>
      <c r="B238" s="38"/>
      <c r="C238" s="181" t="s">
        <v>799</v>
      </c>
      <c r="D238" s="181" t="s">
        <v>208</v>
      </c>
      <c r="E238" s="182" t="s">
        <v>2328</v>
      </c>
      <c r="F238" s="183" t="s">
        <v>2175</v>
      </c>
      <c r="G238" s="184" t="s">
        <v>2086</v>
      </c>
      <c r="H238" s="185">
        <v>1</v>
      </c>
      <c r="I238" s="186"/>
      <c r="J238" s="187">
        <f>ROUND(I238*H238,2)</f>
        <v>0</v>
      </c>
      <c r="K238" s="183" t="s">
        <v>21</v>
      </c>
      <c r="L238" s="42"/>
      <c r="M238" s="188" t="s">
        <v>21</v>
      </c>
      <c r="N238" s="189" t="s">
        <v>44</v>
      </c>
      <c r="O238" s="67"/>
      <c r="P238" s="190">
        <f>O238*H238</f>
        <v>0</v>
      </c>
      <c r="Q238" s="190">
        <v>0</v>
      </c>
      <c r="R238" s="190">
        <f>Q238*H238</f>
        <v>0</v>
      </c>
      <c r="S238" s="190">
        <v>0</v>
      </c>
      <c r="T238" s="191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92" t="s">
        <v>866</v>
      </c>
      <c r="AT238" s="192" t="s">
        <v>208</v>
      </c>
      <c r="AU238" s="192" t="s">
        <v>80</v>
      </c>
      <c r="AY238" s="20" t="s">
        <v>206</v>
      </c>
      <c r="BE238" s="193">
        <f>IF(N238="základní",J238,0)</f>
        <v>0</v>
      </c>
      <c r="BF238" s="193">
        <f>IF(N238="snížená",J238,0)</f>
        <v>0</v>
      </c>
      <c r="BG238" s="193">
        <f>IF(N238="zákl. přenesená",J238,0)</f>
        <v>0</v>
      </c>
      <c r="BH238" s="193">
        <f>IF(N238="sníž. přenesená",J238,0)</f>
        <v>0</v>
      </c>
      <c r="BI238" s="193">
        <f>IF(N238="nulová",J238,0)</f>
        <v>0</v>
      </c>
      <c r="BJ238" s="20" t="s">
        <v>80</v>
      </c>
      <c r="BK238" s="193">
        <f>ROUND(I238*H238,2)</f>
        <v>0</v>
      </c>
      <c r="BL238" s="20" t="s">
        <v>866</v>
      </c>
      <c r="BM238" s="192" t="s">
        <v>1043</v>
      </c>
    </row>
    <row r="239" spans="1:65" s="13" customFormat="1">
      <c r="B239" s="201"/>
      <c r="C239" s="202"/>
      <c r="D239" s="199" t="s">
        <v>219</v>
      </c>
      <c r="E239" s="203" t="s">
        <v>21</v>
      </c>
      <c r="F239" s="204" t="s">
        <v>2089</v>
      </c>
      <c r="G239" s="202"/>
      <c r="H239" s="203" t="s">
        <v>21</v>
      </c>
      <c r="I239" s="205"/>
      <c r="J239" s="202"/>
      <c r="K239" s="202"/>
      <c r="L239" s="206"/>
      <c r="M239" s="207"/>
      <c r="N239" s="208"/>
      <c r="O239" s="208"/>
      <c r="P239" s="208"/>
      <c r="Q239" s="208"/>
      <c r="R239" s="208"/>
      <c r="S239" s="208"/>
      <c r="T239" s="209"/>
      <c r="AT239" s="210" t="s">
        <v>219</v>
      </c>
      <c r="AU239" s="210" t="s">
        <v>80</v>
      </c>
      <c r="AV239" s="13" t="s">
        <v>80</v>
      </c>
      <c r="AW239" s="13" t="s">
        <v>34</v>
      </c>
      <c r="AX239" s="13" t="s">
        <v>73</v>
      </c>
      <c r="AY239" s="210" t="s">
        <v>206</v>
      </c>
    </row>
    <row r="240" spans="1:65" s="14" customFormat="1">
      <c r="B240" s="211"/>
      <c r="C240" s="212"/>
      <c r="D240" s="199" t="s">
        <v>219</v>
      </c>
      <c r="E240" s="213" t="s">
        <v>21</v>
      </c>
      <c r="F240" s="214" t="s">
        <v>80</v>
      </c>
      <c r="G240" s="212"/>
      <c r="H240" s="215">
        <v>1</v>
      </c>
      <c r="I240" s="216"/>
      <c r="J240" s="212"/>
      <c r="K240" s="212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219</v>
      </c>
      <c r="AU240" s="221" t="s">
        <v>80</v>
      </c>
      <c r="AV240" s="14" t="s">
        <v>82</v>
      </c>
      <c r="AW240" s="14" t="s">
        <v>34</v>
      </c>
      <c r="AX240" s="14" t="s">
        <v>73</v>
      </c>
      <c r="AY240" s="221" t="s">
        <v>206</v>
      </c>
    </row>
    <row r="241" spans="1:65" s="15" customFormat="1">
      <c r="B241" s="222"/>
      <c r="C241" s="223"/>
      <c r="D241" s="199" t="s">
        <v>219</v>
      </c>
      <c r="E241" s="224" t="s">
        <v>21</v>
      </c>
      <c r="F241" s="225" t="s">
        <v>236</v>
      </c>
      <c r="G241" s="223"/>
      <c r="H241" s="226">
        <v>1</v>
      </c>
      <c r="I241" s="227"/>
      <c r="J241" s="223"/>
      <c r="K241" s="223"/>
      <c r="L241" s="228"/>
      <c r="M241" s="229"/>
      <c r="N241" s="230"/>
      <c r="O241" s="230"/>
      <c r="P241" s="230"/>
      <c r="Q241" s="230"/>
      <c r="R241" s="230"/>
      <c r="S241" s="230"/>
      <c r="T241" s="231"/>
      <c r="AT241" s="232" t="s">
        <v>219</v>
      </c>
      <c r="AU241" s="232" t="s">
        <v>80</v>
      </c>
      <c r="AV241" s="15" t="s">
        <v>213</v>
      </c>
      <c r="AW241" s="15" t="s">
        <v>34</v>
      </c>
      <c r="AX241" s="15" t="s">
        <v>80</v>
      </c>
      <c r="AY241" s="232" t="s">
        <v>206</v>
      </c>
    </row>
    <row r="242" spans="1:65" s="2" customFormat="1" ht="16.5" customHeight="1">
      <c r="A242" s="37"/>
      <c r="B242" s="38"/>
      <c r="C242" s="181" t="s">
        <v>805</v>
      </c>
      <c r="D242" s="181" t="s">
        <v>208</v>
      </c>
      <c r="E242" s="182" t="s">
        <v>2217</v>
      </c>
      <c r="F242" s="183" t="s">
        <v>2177</v>
      </c>
      <c r="G242" s="184" t="s">
        <v>2086</v>
      </c>
      <c r="H242" s="185">
        <v>1</v>
      </c>
      <c r="I242" s="186"/>
      <c r="J242" s="187">
        <f>ROUND(I242*H242,2)</f>
        <v>0</v>
      </c>
      <c r="K242" s="183" t="s">
        <v>21</v>
      </c>
      <c r="L242" s="42"/>
      <c r="M242" s="188" t="s">
        <v>21</v>
      </c>
      <c r="N242" s="189" t="s">
        <v>44</v>
      </c>
      <c r="O242" s="67"/>
      <c r="P242" s="190">
        <f>O242*H242</f>
        <v>0</v>
      </c>
      <c r="Q242" s="190">
        <v>0</v>
      </c>
      <c r="R242" s="190">
        <f>Q242*H242</f>
        <v>0</v>
      </c>
      <c r="S242" s="190">
        <v>0</v>
      </c>
      <c r="T242" s="191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92" t="s">
        <v>866</v>
      </c>
      <c r="AT242" s="192" t="s">
        <v>208</v>
      </c>
      <c r="AU242" s="192" t="s">
        <v>80</v>
      </c>
      <c r="AY242" s="20" t="s">
        <v>206</v>
      </c>
      <c r="BE242" s="193">
        <f>IF(N242="základní",J242,0)</f>
        <v>0</v>
      </c>
      <c r="BF242" s="193">
        <f>IF(N242="snížená",J242,0)</f>
        <v>0</v>
      </c>
      <c r="BG242" s="193">
        <f>IF(N242="zákl. přenesená",J242,0)</f>
        <v>0</v>
      </c>
      <c r="BH242" s="193">
        <f>IF(N242="sníž. přenesená",J242,0)</f>
        <v>0</v>
      </c>
      <c r="BI242" s="193">
        <f>IF(N242="nulová",J242,0)</f>
        <v>0</v>
      </c>
      <c r="BJ242" s="20" t="s">
        <v>80</v>
      </c>
      <c r="BK242" s="193">
        <f>ROUND(I242*H242,2)</f>
        <v>0</v>
      </c>
      <c r="BL242" s="20" t="s">
        <v>866</v>
      </c>
      <c r="BM242" s="192" t="s">
        <v>1048</v>
      </c>
    </row>
    <row r="243" spans="1:65" s="13" customFormat="1">
      <c r="B243" s="201"/>
      <c r="C243" s="202"/>
      <c r="D243" s="199" t="s">
        <v>219</v>
      </c>
      <c r="E243" s="203" t="s">
        <v>21</v>
      </c>
      <c r="F243" s="204" t="s">
        <v>2089</v>
      </c>
      <c r="G243" s="202"/>
      <c r="H243" s="203" t="s">
        <v>21</v>
      </c>
      <c r="I243" s="205"/>
      <c r="J243" s="202"/>
      <c r="K243" s="202"/>
      <c r="L243" s="206"/>
      <c r="M243" s="207"/>
      <c r="N243" s="208"/>
      <c r="O243" s="208"/>
      <c r="P243" s="208"/>
      <c r="Q243" s="208"/>
      <c r="R243" s="208"/>
      <c r="S243" s="208"/>
      <c r="T243" s="209"/>
      <c r="AT243" s="210" t="s">
        <v>219</v>
      </c>
      <c r="AU243" s="210" t="s">
        <v>80</v>
      </c>
      <c r="AV243" s="13" t="s">
        <v>80</v>
      </c>
      <c r="AW243" s="13" t="s">
        <v>34</v>
      </c>
      <c r="AX243" s="13" t="s">
        <v>73</v>
      </c>
      <c r="AY243" s="210" t="s">
        <v>206</v>
      </c>
    </row>
    <row r="244" spans="1:65" s="14" customFormat="1">
      <c r="B244" s="211"/>
      <c r="C244" s="212"/>
      <c r="D244" s="199" t="s">
        <v>219</v>
      </c>
      <c r="E244" s="213" t="s">
        <v>21</v>
      </c>
      <c r="F244" s="214" t="s">
        <v>80</v>
      </c>
      <c r="G244" s="212"/>
      <c r="H244" s="215">
        <v>1</v>
      </c>
      <c r="I244" s="216"/>
      <c r="J244" s="212"/>
      <c r="K244" s="212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219</v>
      </c>
      <c r="AU244" s="221" t="s">
        <v>80</v>
      </c>
      <c r="AV244" s="14" t="s">
        <v>82</v>
      </c>
      <c r="AW244" s="14" t="s">
        <v>34</v>
      </c>
      <c r="AX244" s="14" t="s">
        <v>73</v>
      </c>
      <c r="AY244" s="221" t="s">
        <v>206</v>
      </c>
    </row>
    <row r="245" spans="1:65" s="15" customFormat="1">
      <c r="B245" s="222"/>
      <c r="C245" s="223"/>
      <c r="D245" s="199" t="s">
        <v>219</v>
      </c>
      <c r="E245" s="224" t="s">
        <v>21</v>
      </c>
      <c r="F245" s="225" t="s">
        <v>236</v>
      </c>
      <c r="G245" s="223"/>
      <c r="H245" s="226">
        <v>1</v>
      </c>
      <c r="I245" s="227"/>
      <c r="J245" s="223"/>
      <c r="K245" s="223"/>
      <c r="L245" s="228"/>
      <c r="M245" s="258"/>
      <c r="N245" s="259"/>
      <c r="O245" s="259"/>
      <c r="P245" s="259"/>
      <c r="Q245" s="259"/>
      <c r="R245" s="259"/>
      <c r="S245" s="259"/>
      <c r="T245" s="260"/>
      <c r="AT245" s="232" t="s">
        <v>219</v>
      </c>
      <c r="AU245" s="232" t="s">
        <v>80</v>
      </c>
      <c r="AV245" s="15" t="s">
        <v>213</v>
      </c>
      <c r="AW245" s="15" t="s">
        <v>34</v>
      </c>
      <c r="AX245" s="15" t="s">
        <v>80</v>
      </c>
      <c r="AY245" s="232" t="s">
        <v>206</v>
      </c>
    </row>
    <row r="246" spans="1:65" s="2" customFormat="1" ht="6.95" customHeight="1">
      <c r="A246" s="37"/>
      <c r="B246" s="50"/>
      <c r="C246" s="51"/>
      <c r="D246" s="51"/>
      <c r="E246" s="51"/>
      <c r="F246" s="51"/>
      <c r="G246" s="51"/>
      <c r="H246" s="51"/>
      <c r="I246" s="51"/>
      <c r="J246" s="51"/>
      <c r="K246" s="51"/>
      <c r="L246" s="42"/>
      <c r="M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</row>
  </sheetData>
  <sheetProtection algorithmName="SHA-512" hashValue="F3kGpd/tzWWDT1HPuBiZ1ESKg799ZBSADdkubydg8rHYLvEz3Em3rhDhP4esgheXJrSuFUYjy0HfDxpjz75gZA==" saltValue="pb+GVu9IwpJlMPDP3RyClNeLmvoEZhKpD8Z+tFrM0nqUFyublzLdvl6XpxGvxS1Zicl3MF509LCr7kz/faz2nw==" spinCount="100000" sheet="1" objects="1" scenarios="1" formatColumns="0" formatRows="0" autoFilter="0"/>
  <autoFilter ref="C85:K245" xr:uid="{00000000-0009-0000-0000-00000C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BM15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141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2079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2329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ROUND(J86,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ROUND((SUM(BE86:BE151)),  2)</f>
        <v>0</v>
      </c>
      <c r="G35" s="37"/>
      <c r="H35" s="37"/>
      <c r="I35" s="127">
        <v>0.21</v>
      </c>
      <c r="J35" s="126">
        <f>ROUND(((SUM(BE86:BE151))*I35),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ROUND((SUM(BF86:BF151)),  2)</f>
        <v>0</v>
      </c>
      <c r="G36" s="37"/>
      <c r="H36" s="37"/>
      <c r="I36" s="127">
        <v>0.12</v>
      </c>
      <c r="J36" s="126">
        <f>ROUND(((SUM(BF86:BF151))*I36),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ROUND((SUM(BG86:BG151)),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ROUND((SUM(BH86:BH151)),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ROUND((SUM(BI86:BI151)),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2079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D.2.6.f - Přeložka SEK MERIT GROUP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J86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2330</v>
      </c>
      <c r="E64" s="146"/>
      <c r="F64" s="146"/>
      <c r="G64" s="146"/>
      <c r="H64" s="146"/>
      <c r="I64" s="146"/>
      <c r="J64" s="147">
        <f>J87</f>
        <v>0</v>
      </c>
      <c r="K64" s="144"/>
      <c r="L64" s="148"/>
    </row>
    <row r="65" spans="1:31" s="2" customFormat="1" ht="21.75" customHeight="1">
      <c r="A65" s="37"/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116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 s="2" customFormat="1" ht="6.95" customHeight="1">
      <c r="A66" s="37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16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70" spans="1:31" s="2" customFormat="1" ht="6.95" customHeight="1">
      <c r="A70" s="37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11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24.95" customHeight="1">
      <c r="A71" s="37"/>
      <c r="B71" s="38"/>
      <c r="C71" s="26" t="s">
        <v>191</v>
      </c>
      <c r="D71" s="39"/>
      <c r="E71" s="39"/>
      <c r="F71" s="39"/>
      <c r="G71" s="39"/>
      <c r="H71" s="39"/>
      <c r="I71" s="39"/>
      <c r="J71" s="39"/>
      <c r="K71" s="39"/>
      <c r="L71" s="11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6.95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16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2" customHeight="1">
      <c r="A73" s="37"/>
      <c r="B73" s="38"/>
      <c r="C73" s="32" t="s">
        <v>16</v>
      </c>
      <c r="D73" s="39"/>
      <c r="E73" s="39"/>
      <c r="F73" s="39"/>
      <c r="G73" s="39"/>
      <c r="H73" s="39"/>
      <c r="I73" s="39"/>
      <c r="J73" s="39"/>
      <c r="K73" s="39"/>
      <c r="L73" s="11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26.25" customHeight="1">
      <c r="A74" s="37"/>
      <c r="B74" s="38"/>
      <c r="C74" s="39"/>
      <c r="D74" s="39"/>
      <c r="E74" s="397" t="str">
        <f>E7</f>
        <v>Novostavba Onkologické kliniky P4 - Přeložky, Přípojky, OS, Komunikace, chodníky a přístřešky, Sadové úpravy</v>
      </c>
      <c r="F74" s="398"/>
      <c r="G74" s="398"/>
      <c r="H74" s="398"/>
      <c r="I74" s="39"/>
      <c r="J74" s="39"/>
      <c r="K74" s="39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1" customFormat="1" ht="12" customHeight="1">
      <c r="B75" s="24"/>
      <c r="C75" s="32" t="s">
        <v>174</v>
      </c>
      <c r="D75" s="25"/>
      <c r="E75" s="25"/>
      <c r="F75" s="25"/>
      <c r="G75" s="25"/>
      <c r="H75" s="25"/>
      <c r="I75" s="25"/>
      <c r="J75" s="25"/>
      <c r="K75" s="25"/>
      <c r="L75" s="23"/>
    </row>
    <row r="76" spans="1:31" s="2" customFormat="1" ht="16.5" customHeight="1">
      <c r="A76" s="37"/>
      <c r="B76" s="38"/>
      <c r="C76" s="39"/>
      <c r="D76" s="39"/>
      <c r="E76" s="397" t="s">
        <v>2079</v>
      </c>
      <c r="F76" s="396"/>
      <c r="G76" s="396"/>
      <c r="H76" s="396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2" t="s">
        <v>176</v>
      </c>
      <c r="D77" s="39"/>
      <c r="E77" s="39"/>
      <c r="F77" s="39"/>
      <c r="G77" s="39"/>
      <c r="H77" s="39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6.5" customHeight="1">
      <c r="A78" s="37"/>
      <c r="B78" s="38"/>
      <c r="C78" s="39"/>
      <c r="D78" s="39"/>
      <c r="E78" s="361" t="str">
        <f>E11</f>
        <v>D.2.6.f - Přeložka SEK MERIT GROUP</v>
      </c>
      <c r="F78" s="396"/>
      <c r="G78" s="396"/>
      <c r="H78" s="396"/>
      <c r="I78" s="39"/>
      <c r="J78" s="39"/>
      <c r="K78" s="39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6.95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2" customHeight="1">
      <c r="A80" s="37"/>
      <c r="B80" s="38"/>
      <c r="C80" s="32" t="s">
        <v>22</v>
      </c>
      <c r="D80" s="39"/>
      <c r="E80" s="39"/>
      <c r="F80" s="30" t="str">
        <f>F14</f>
        <v>Olomouc</v>
      </c>
      <c r="G80" s="39"/>
      <c r="H80" s="39"/>
      <c r="I80" s="32" t="s">
        <v>24</v>
      </c>
      <c r="J80" s="62" t="str">
        <f>IF(J14="","",J14)</f>
        <v>16. 2. 2024</v>
      </c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6.9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25.7" customHeight="1">
      <c r="A82" s="37"/>
      <c r="B82" s="38"/>
      <c r="C82" s="32" t="s">
        <v>26</v>
      </c>
      <c r="D82" s="39"/>
      <c r="E82" s="39"/>
      <c r="F82" s="30" t="str">
        <f>E17</f>
        <v>Fakultní nemocnice Olomouc</v>
      </c>
      <c r="G82" s="39"/>
      <c r="H82" s="39"/>
      <c r="I82" s="32" t="s">
        <v>32</v>
      </c>
      <c r="J82" s="35" t="str">
        <f>E23</f>
        <v>Adam Rujbr Architects</v>
      </c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5.2" customHeight="1">
      <c r="A83" s="37"/>
      <c r="B83" s="38"/>
      <c r="C83" s="32" t="s">
        <v>30</v>
      </c>
      <c r="D83" s="39"/>
      <c r="E83" s="39"/>
      <c r="F83" s="30" t="str">
        <f>IF(E20="","",E20)</f>
        <v>Vyplň údaj</v>
      </c>
      <c r="G83" s="39"/>
      <c r="H83" s="39"/>
      <c r="I83" s="32" t="s">
        <v>35</v>
      </c>
      <c r="J83" s="35" t="str">
        <f>E26</f>
        <v xml:space="preserve"> </v>
      </c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0.3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11" customFormat="1" ht="29.25" customHeight="1">
      <c r="A85" s="154"/>
      <c r="B85" s="155"/>
      <c r="C85" s="156" t="s">
        <v>192</v>
      </c>
      <c r="D85" s="157" t="s">
        <v>58</v>
      </c>
      <c r="E85" s="157" t="s">
        <v>54</v>
      </c>
      <c r="F85" s="157" t="s">
        <v>55</v>
      </c>
      <c r="G85" s="157" t="s">
        <v>193</v>
      </c>
      <c r="H85" s="157" t="s">
        <v>194</v>
      </c>
      <c r="I85" s="157" t="s">
        <v>195</v>
      </c>
      <c r="J85" s="157" t="s">
        <v>180</v>
      </c>
      <c r="K85" s="158" t="s">
        <v>196</v>
      </c>
      <c r="L85" s="159"/>
      <c r="M85" s="71" t="s">
        <v>21</v>
      </c>
      <c r="N85" s="72" t="s">
        <v>43</v>
      </c>
      <c r="O85" s="72" t="s">
        <v>197</v>
      </c>
      <c r="P85" s="72" t="s">
        <v>198</v>
      </c>
      <c r="Q85" s="72" t="s">
        <v>199</v>
      </c>
      <c r="R85" s="72" t="s">
        <v>200</v>
      </c>
      <c r="S85" s="72" t="s">
        <v>201</v>
      </c>
      <c r="T85" s="73" t="s">
        <v>202</v>
      </c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</row>
    <row r="86" spans="1:65" s="2" customFormat="1" ht="22.9" customHeight="1">
      <c r="A86" s="37"/>
      <c r="B86" s="38"/>
      <c r="C86" s="78" t="s">
        <v>203</v>
      </c>
      <c r="D86" s="39"/>
      <c r="E86" s="39"/>
      <c r="F86" s="39"/>
      <c r="G86" s="39"/>
      <c r="H86" s="39"/>
      <c r="I86" s="39"/>
      <c r="J86" s="160">
        <f>BK86</f>
        <v>0</v>
      </c>
      <c r="K86" s="39"/>
      <c r="L86" s="42"/>
      <c r="M86" s="74"/>
      <c r="N86" s="161"/>
      <c r="O86" s="75"/>
      <c r="P86" s="162">
        <f>P87</f>
        <v>0</v>
      </c>
      <c r="Q86" s="75"/>
      <c r="R86" s="162">
        <f>R87</f>
        <v>0</v>
      </c>
      <c r="S86" s="75"/>
      <c r="T86" s="163">
        <f>T87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20" t="s">
        <v>72</v>
      </c>
      <c r="AU86" s="20" t="s">
        <v>181</v>
      </c>
      <c r="BK86" s="164">
        <f>BK87</f>
        <v>0</v>
      </c>
    </row>
    <row r="87" spans="1:65" s="12" customFormat="1" ht="25.9" customHeight="1">
      <c r="B87" s="165"/>
      <c r="C87" s="166"/>
      <c r="D87" s="167" t="s">
        <v>72</v>
      </c>
      <c r="E87" s="168" t="s">
        <v>2331</v>
      </c>
      <c r="F87" s="168" t="s">
        <v>140</v>
      </c>
      <c r="G87" s="166"/>
      <c r="H87" s="166"/>
      <c r="I87" s="169"/>
      <c r="J87" s="170">
        <f>BK87</f>
        <v>0</v>
      </c>
      <c r="K87" s="166"/>
      <c r="L87" s="171"/>
      <c r="M87" s="172"/>
      <c r="N87" s="173"/>
      <c r="O87" s="173"/>
      <c r="P87" s="174">
        <f>SUM(P88:P151)</f>
        <v>0</v>
      </c>
      <c r="Q87" s="173"/>
      <c r="R87" s="174">
        <f>SUM(R88:R151)</f>
        <v>0</v>
      </c>
      <c r="S87" s="173"/>
      <c r="T87" s="175">
        <f>SUM(T88:T151)</f>
        <v>0</v>
      </c>
      <c r="AR87" s="176" t="s">
        <v>80</v>
      </c>
      <c r="AT87" s="177" t="s">
        <v>72</v>
      </c>
      <c r="AU87" s="177" t="s">
        <v>73</v>
      </c>
      <c r="AY87" s="176" t="s">
        <v>206</v>
      </c>
      <c r="BK87" s="178">
        <f>SUM(BK88:BK151)</f>
        <v>0</v>
      </c>
    </row>
    <row r="88" spans="1:65" s="2" customFormat="1" ht="16.5" customHeight="1">
      <c r="A88" s="37"/>
      <c r="B88" s="38"/>
      <c r="C88" s="181" t="s">
        <v>80</v>
      </c>
      <c r="D88" s="181" t="s">
        <v>208</v>
      </c>
      <c r="E88" s="182" t="s">
        <v>2332</v>
      </c>
      <c r="F88" s="183" t="s">
        <v>2333</v>
      </c>
      <c r="G88" s="184" t="s">
        <v>840</v>
      </c>
      <c r="H88" s="185">
        <v>4</v>
      </c>
      <c r="I88" s="186"/>
      <c r="J88" s="187">
        <f>ROUND(I88*H88,2)</f>
        <v>0</v>
      </c>
      <c r="K88" s="183" t="s">
        <v>21</v>
      </c>
      <c r="L88" s="42"/>
      <c r="M88" s="188" t="s">
        <v>21</v>
      </c>
      <c r="N88" s="189" t="s">
        <v>44</v>
      </c>
      <c r="O88" s="67"/>
      <c r="P88" s="190">
        <f>O88*H88</f>
        <v>0</v>
      </c>
      <c r="Q88" s="190">
        <v>0</v>
      </c>
      <c r="R88" s="190">
        <f>Q88*H88</f>
        <v>0</v>
      </c>
      <c r="S88" s="190">
        <v>0</v>
      </c>
      <c r="T88" s="191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92" t="s">
        <v>866</v>
      </c>
      <c r="AT88" s="192" t="s">
        <v>208</v>
      </c>
      <c r="AU88" s="192" t="s">
        <v>80</v>
      </c>
      <c r="AY88" s="20" t="s">
        <v>206</v>
      </c>
      <c r="BE88" s="193">
        <f>IF(N88="základní",J88,0)</f>
        <v>0</v>
      </c>
      <c r="BF88" s="193">
        <f>IF(N88="snížená",J88,0)</f>
        <v>0</v>
      </c>
      <c r="BG88" s="193">
        <f>IF(N88="zákl. přenesená",J88,0)</f>
        <v>0</v>
      </c>
      <c r="BH88" s="193">
        <f>IF(N88="sníž. přenesená",J88,0)</f>
        <v>0</v>
      </c>
      <c r="BI88" s="193">
        <f>IF(N88="nulová",J88,0)</f>
        <v>0</v>
      </c>
      <c r="BJ88" s="20" t="s">
        <v>80</v>
      </c>
      <c r="BK88" s="193">
        <f>ROUND(I88*H88,2)</f>
        <v>0</v>
      </c>
      <c r="BL88" s="20" t="s">
        <v>866</v>
      </c>
      <c r="BM88" s="192" t="s">
        <v>82</v>
      </c>
    </row>
    <row r="89" spans="1:65" s="2" customFormat="1" ht="16.5" customHeight="1">
      <c r="A89" s="37"/>
      <c r="B89" s="38"/>
      <c r="C89" s="244" t="s">
        <v>82</v>
      </c>
      <c r="D89" s="244" t="s">
        <v>437</v>
      </c>
      <c r="E89" s="245" t="s">
        <v>2334</v>
      </c>
      <c r="F89" s="246" t="s">
        <v>2335</v>
      </c>
      <c r="G89" s="247" t="s">
        <v>840</v>
      </c>
      <c r="H89" s="248">
        <v>4</v>
      </c>
      <c r="I89" s="249"/>
      <c r="J89" s="250">
        <f>ROUND(I89*H89,2)</f>
        <v>0</v>
      </c>
      <c r="K89" s="246" t="s">
        <v>21</v>
      </c>
      <c r="L89" s="251"/>
      <c r="M89" s="252" t="s">
        <v>21</v>
      </c>
      <c r="N89" s="253" t="s">
        <v>44</v>
      </c>
      <c r="O89" s="67"/>
      <c r="P89" s="190">
        <f>O89*H89</f>
        <v>0</v>
      </c>
      <c r="Q89" s="190">
        <v>0</v>
      </c>
      <c r="R89" s="190">
        <f>Q89*H89</f>
        <v>0</v>
      </c>
      <c r="S89" s="190">
        <v>0</v>
      </c>
      <c r="T89" s="191">
        <f>S89*H89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192" t="s">
        <v>1657</v>
      </c>
      <c r="AT89" s="192" t="s">
        <v>437</v>
      </c>
      <c r="AU89" s="192" t="s">
        <v>80</v>
      </c>
      <c r="AY89" s="20" t="s">
        <v>206</v>
      </c>
      <c r="BE89" s="193">
        <f>IF(N89="základní",J89,0)</f>
        <v>0</v>
      </c>
      <c r="BF89" s="193">
        <f>IF(N89="snížená",J89,0)</f>
        <v>0</v>
      </c>
      <c r="BG89" s="193">
        <f>IF(N89="zákl. přenesená",J89,0)</f>
        <v>0</v>
      </c>
      <c r="BH89" s="193">
        <f>IF(N89="sníž. přenesená",J89,0)</f>
        <v>0</v>
      </c>
      <c r="BI89" s="193">
        <f>IF(N89="nulová",J89,0)</f>
        <v>0</v>
      </c>
      <c r="BJ89" s="20" t="s">
        <v>80</v>
      </c>
      <c r="BK89" s="193">
        <f>ROUND(I89*H89,2)</f>
        <v>0</v>
      </c>
      <c r="BL89" s="20" t="s">
        <v>866</v>
      </c>
      <c r="BM89" s="192" t="s">
        <v>213</v>
      </c>
    </row>
    <row r="90" spans="1:65" s="13" customFormat="1">
      <c r="B90" s="201"/>
      <c r="C90" s="202"/>
      <c r="D90" s="199" t="s">
        <v>219</v>
      </c>
      <c r="E90" s="203" t="s">
        <v>21</v>
      </c>
      <c r="F90" s="204" t="s">
        <v>2089</v>
      </c>
      <c r="G90" s="202"/>
      <c r="H90" s="203" t="s">
        <v>21</v>
      </c>
      <c r="I90" s="205"/>
      <c r="J90" s="202"/>
      <c r="K90" s="202"/>
      <c r="L90" s="206"/>
      <c r="M90" s="207"/>
      <c r="N90" s="208"/>
      <c r="O90" s="208"/>
      <c r="P90" s="208"/>
      <c r="Q90" s="208"/>
      <c r="R90" s="208"/>
      <c r="S90" s="208"/>
      <c r="T90" s="209"/>
      <c r="AT90" s="210" t="s">
        <v>219</v>
      </c>
      <c r="AU90" s="210" t="s">
        <v>80</v>
      </c>
      <c r="AV90" s="13" t="s">
        <v>80</v>
      </c>
      <c r="AW90" s="13" t="s">
        <v>34</v>
      </c>
      <c r="AX90" s="13" t="s">
        <v>73</v>
      </c>
      <c r="AY90" s="210" t="s">
        <v>206</v>
      </c>
    </row>
    <row r="91" spans="1:65" s="14" customFormat="1">
      <c r="B91" s="211"/>
      <c r="C91" s="212"/>
      <c r="D91" s="199" t="s">
        <v>219</v>
      </c>
      <c r="E91" s="213" t="s">
        <v>21</v>
      </c>
      <c r="F91" s="214" t="s">
        <v>213</v>
      </c>
      <c r="G91" s="212"/>
      <c r="H91" s="215">
        <v>4</v>
      </c>
      <c r="I91" s="216"/>
      <c r="J91" s="212"/>
      <c r="K91" s="212"/>
      <c r="L91" s="217"/>
      <c r="M91" s="218"/>
      <c r="N91" s="219"/>
      <c r="O91" s="219"/>
      <c r="P91" s="219"/>
      <c r="Q91" s="219"/>
      <c r="R91" s="219"/>
      <c r="S91" s="219"/>
      <c r="T91" s="220"/>
      <c r="AT91" s="221" t="s">
        <v>219</v>
      </c>
      <c r="AU91" s="221" t="s">
        <v>80</v>
      </c>
      <c r="AV91" s="14" t="s">
        <v>82</v>
      </c>
      <c r="AW91" s="14" t="s">
        <v>34</v>
      </c>
      <c r="AX91" s="14" t="s">
        <v>73</v>
      </c>
      <c r="AY91" s="221" t="s">
        <v>206</v>
      </c>
    </row>
    <row r="92" spans="1:65" s="15" customFormat="1">
      <c r="B92" s="222"/>
      <c r="C92" s="223"/>
      <c r="D92" s="199" t="s">
        <v>219</v>
      </c>
      <c r="E92" s="224" t="s">
        <v>21</v>
      </c>
      <c r="F92" s="225" t="s">
        <v>236</v>
      </c>
      <c r="G92" s="223"/>
      <c r="H92" s="226">
        <v>4</v>
      </c>
      <c r="I92" s="227"/>
      <c r="J92" s="223"/>
      <c r="K92" s="223"/>
      <c r="L92" s="228"/>
      <c r="M92" s="229"/>
      <c r="N92" s="230"/>
      <c r="O92" s="230"/>
      <c r="P92" s="230"/>
      <c r="Q92" s="230"/>
      <c r="R92" s="230"/>
      <c r="S92" s="230"/>
      <c r="T92" s="231"/>
      <c r="AT92" s="232" t="s">
        <v>219</v>
      </c>
      <c r="AU92" s="232" t="s">
        <v>80</v>
      </c>
      <c r="AV92" s="15" t="s">
        <v>213</v>
      </c>
      <c r="AW92" s="15" t="s">
        <v>34</v>
      </c>
      <c r="AX92" s="15" t="s">
        <v>80</v>
      </c>
      <c r="AY92" s="232" t="s">
        <v>206</v>
      </c>
    </row>
    <row r="93" spans="1:65" s="2" customFormat="1" ht="16.5" customHeight="1">
      <c r="A93" s="37"/>
      <c r="B93" s="38"/>
      <c r="C93" s="181" t="s">
        <v>244</v>
      </c>
      <c r="D93" s="181" t="s">
        <v>208</v>
      </c>
      <c r="E93" s="182" t="s">
        <v>2336</v>
      </c>
      <c r="F93" s="183" t="s">
        <v>2337</v>
      </c>
      <c r="G93" s="184" t="s">
        <v>840</v>
      </c>
      <c r="H93" s="185">
        <v>2</v>
      </c>
      <c r="I93" s="186"/>
      <c r="J93" s="187">
        <f>ROUND(I93*H93,2)</f>
        <v>0</v>
      </c>
      <c r="K93" s="183" t="s">
        <v>21</v>
      </c>
      <c r="L93" s="42"/>
      <c r="M93" s="188" t="s">
        <v>21</v>
      </c>
      <c r="N93" s="189" t="s">
        <v>44</v>
      </c>
      <c r="O93" s="67"/>
      <c r="P93" s="190">
        <f>O93*H93</f>
        <v>0</v>
      </c>
      <c r="Q93" s="190">
        <v>0</v>
      </c>
      <c r="R93" s="190">
        <f>Q93*H93</f>
        <v>0</v>
      </c>
      <c r="S93" s="190">
        <v>0</v>
      </c>
      <c r="T93" s="191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92" t="s">
        <v>866</v>
      </c>
      <c r="AT93" s="192" t="s">
        <v>208</v>
      </c>
      <c r="AU93" s="192" t="s">
        <v>80</v>
      </c>
      <c r="AY93" s="20" t="s">
        <v>206</v>
      </c>
      <c r="BE93" s="193">
        <f>IF(N93="základní",J93,0)</f>
        <v>0</v>
      </c>
      <c r="BF93" s="193">
        <f>IF(N93="snížená",J93,0)</f>
        <v>0</v>
      </c>
      <c r="BG93" s="193">
        <f>IF(N93="zákl. přenesená",J93,0)</f>
        <v>0</v>
      </c>
      <c r="BH93" s="193">
        <f>IF(N93="sníž. přenesená",J93,0)</f>
        <v>0</v>
      </c>
      <c r="BI93" s="193">
        <f>IF(N93="nulová",J93,0)</f>
        <v>0</v>
      </c>
      <c r="BJ93" s="20" t="s">
        <v>80</v>
      </c>
      <c r="BK93" s="193">
        <f>ROUND(I93*H93,2)</f>
        <v>0</v>
      </c>
      <c r="BL93" s="20" t="s">
        <v>866</v>
      </c>
      <c r="BM93" s="192" t="s">
        <v>268</v>
      </c>
    </row>
    <row r="94" spans="1:65" s="2" customFormat="1" ht="16.5" customHeight="1">
      <c r="A94" s="37"/>
      <c r="B94" s="38"/>
      <c r="C94" s="244" t="s">
        <v>213</v>
      </c>
      <c r="D94" s="244" t="s">
        <v>437</v>
      </c>
      <c r="E94" s="245" t="s">
        <v>2338</v>
      </c>
      <c r="F94" s="246" t="s">
        <v>2339</v>
      </c>
      <c r="G94" s="247" t="s">
        <v>840</v>
      </c>
      <c r="H94" s="248">
        <v>2</v>
      </c>
      <c r="I94" s="249"/>
      <c r="J94" s="250">
        <f>ROUND(I94*H94,2)</f>
        <v>0</v>
      </c>
      <c r="K94" s="246" t="s">
        <v>21</v>
      </c>
      <c r="L94" s="251"/>
      <c r="M94" s="252" t="s">
        <v>21</v>
      </c>
      <c r="N94" s="253" t="s">
        <v>44</v>
      </c>
      <c r="O94" s="67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92" t="s">
        <v>1657</v>
      </c>
      <c r="AT94" s="192" t="s">
        <v>437</v>
      </c>
      <c r="AU94" s="192" t="s">
        <v>80</v>
      </c>
      <c r="AY94" s="20" t="s">
        <v>206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0" t="s">
        <v>80</v>
      </c>
      <c r="BK94" s="193">
        <f>ROUND(I94*H94,2)</f>
        <v>0</v>
      </c>
      <c r="BL94" s="20" t="s">
        <v>866</v>
      </c>
      <c r="BM94" s="192" t="s">
        <v>289</v>
      </c>
    </row>
    <row r="95" spans="1:65" s="13" customFormat="1">
      <c r="B95" s="201"/>
      <c r="C95" s="202"/>
      <c r="D95" s="199" t="s">
        <v>219</v>
      </c>
      <c r="E95" s="203" t="s">
        <v>21</v>
      </c>
      <c r="F95" s="204" t="s">
        <v>2089</v>
      </c>
      <c r="G95" s="202"/>
      <c r="H95" s="203" t="s">
        <v>21</v>
      </c>
      <c r="I95" s="205"/>
      <c r="J95" s="202"/>
      <c r="K95" s="202"/>
      <c r="L95" s="206"/>
      <c r="M95" s="207"/>
      <c r="N95" s="208"/>
      <c r="O95" s="208"/>
      <c r="P95" s="208"/>
      <c r="Q95" s="208"/>
      <c r="R95" s="208"/>
      <c r="S95" s="208"/>
      <c r="T95" s="209"/>
      <c r="AT95" s="210" t="s">
        <v>219</v>
      </c>
      <c r="AU95" s="210" t="s">
        <v>80</v>
      </c>
      <c r="AV95" s="13" t="s">
        <v>80</v>
      </c>
      <c r="AW95" s="13" t="s">
        <v>34</v>
      </c>
      <c r="AX95" s="13" t="s">
        <v>73</v>
      </c>
      <c r="AY95" s="210" t="s">
        <v>206</v>
      </c>
    </row>
    <row r="96" spans="1:65" s="14" customFormat="1">
      <c r="B96" s="211"/>
      <c r="C96" s="212"/>
      <c r="D96" s="199" t="s">
        <v>219</v>
      </c>
      <c r="E96" s="213" t="s">
        <v>21</v>
      </c>
      <c r="F96" s="214" t="s">
        <v>82</v>
      </c>
      <c r="G96" s="212"/>
      <c r="H96" s="215">
        <v>2</v>
      </c>
      <c r="I96" s="216"/>
      <c r="J96" s="212"/>
      <c r="K96" s="212"/>
      <c r="L96" s="217"/>
      <c r="M96" s="218"/>
      <c r="N96" s="219"/>
      <c r="O96" s="219"/>
      <c r="P96" s="219"/>
      <c r="Q96" s="219"/>
      <c r="R96" s="219"/>
      <c r="S96" s="219"/>
      <c r="T96" s="220"/>
      <c r="AT96" s="221" t="s">
        <v>219</v>
      </c>
      <c r="AU96" s="221" t="s">
        <v>80</v>
      </c>
      <c r="AV96" s="14" t="s">
        <v>82</v>
      </c>
      <c r="AW96" s="14" t="s">
        <v>34</v>
      </c>
      <c r="AX96" s="14" t="s">
        <v>73</v>
      </c>
      <c r="AY96" s="221" t="s">
        <v>206</v>
      </c>
    </row>
    <row r="97" spans="1:65" s="15" customFormat="1">
      <c r="B97" s="222"/>
      <c r="C97" s="223"/>
      <c r="D97" s="199" t="s">
        <v>219</v>
      </c>
      <c r="E97" s="224" t="s">
        <v>21</v>
      </c>
      <c r="F97" s="225" t="s">
        <v>236</v>
      </c>
      <c r="G97" s="223"/>
      <c r="H97" s="226">
        <v>2</v>
      </c>
      <c r="I97" s="227"/>
      <c r="J97" s="223"/>
      <c r="K97" s="223"/>
      <c r="L97" s="228"/>
      <c r="M97" s="229"/>
      <c r="N97" s="230"/>
      <c r="O97" s="230"/>
      <c r="P97" s="230"/>
      <c r="Q97" s="230"/>
      <c r="R97" s="230"/>
      <c r="S97" s="230"/>
      <c r="T97" s="231"/>
      <c r="AT97" s="232" t="s">
        <v>219</v>
      </c>
      <c r="AU97" s="232" t="s">
        <v>80</v>
      </c>
      <c r="AV97" s="15" t="s">
        <v>213</v>
      </c>
      <c r="AW97" s="15" t="s">
        <v>34</v>
      </c>
      <c r="AX97" s="15" t="s">
        <v>80</v>
      </c>
      <c r="AY97" s="232" t="s">
        <v>206</v>
      </c>
    </row>
    <row r="98" spans="1:65" s="2" customFormat="1" ht="16.5" customHeight="1">
      <c r="A98" s="37"/>
      <c r="B98" s="38"/>
      <c r="C98" s="181" t="s">
        <v>257</v>
      </c>
      <c r="D98" s="181" t="s">
        <v>208</v>
      </c>
      <c r="E98" s="182" t="s">
        <v>2340</v>
      </c>
      <c r="F98" s="183" t="s">
        <v>2341</v>
      </c>
      <c r="G98" s="184" t="s">
        <v>840</v>
      </c>
      <c r="H98" s="185">
        <v>4</v>
      </c>
      <c r="I98" s="186"/>
      <c r="J98" s="187">
        <f>ROUND(I98*H98,2)</f>
        <v>0</v>
      </c>
      <c r="K98" s="183" t="s">
        <v>21</v>
      </c>
      <c r="L98" s="42"/>
      <c r="M98" s="188" t="s">
        <v>21</v>
      </c>
      <c r="N98" s="189" t="s">
        <v>44</v>
      </c>
      <c r="O98" s="67"/>
      <c r="P98" s="190">
        <f>O98*H98</f>
        <v>0</v>
      </c>
      <c r="Q98" s="190">
        <v>0</v>
      </c>
      <c r="R98" s="190">
        <f>Q98*H98</f>
        <v>0</v>
      </c>
      <c r="S98" s="190">
        <v>0</v>
      </c>
      <c r="T98" s="191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92" t="s">
        <v>866</v>
      </c>
      <c r="AT98" s="192" t="s">
        <v>208</v>
      </c>
      <c r="AU98" s="192" t="s">
        <v>80</v>
      </c>
      <c r="AY98" s="20" t="s">
        <v>206</v>
      </c>
      <c r="BE98" s="193">
        <f>IF(N98="základní",J98,0)</f>
        <v>0</v>
      </c>
      <c r="BF98" s="193">
        <f>IF(N98="snížená",J98,0)</f>
        <v>0</v>
      </c>
      <c r="BG98" s="193">
        <f>IF(N98="zákl. přenesená",J98,0)</f>
        <v>0</v>
      </c>
      <c r="BH98" s="193">
        <f>IF(N98="sníž. přenesená",J98,0)</f>
        <v>0</v>
      </c>
      <c r="BI98" s="193">
        <f>IF(N98="nulová",J98,0)</f>
        <v>0</v>
      </c>
      <c r="BJ98" s="20" t="s">
        <v>80</v>
      </c>
      <c r="BK98" s="193">
        <f>ROUND(I98*H98,2)</f>
        <v>0</v>
      </c>
      <c r="BL98" s="20" t="s">
        <v>866</v>
      </c>
      <c r="BM98" s="192" t="s">
        <v>304</v>
      </c>
    </row>
    <row r="99" spans="1:65" s="2" customFormat="1" ht="16.5" customHeight="1">
      <c r="A99" s="37"/>
      <c r="B99" s="38"/>
      <c r="C99" s="244" t="s">
        <v>268</v>
      </c>
      <c r="D99" s="244" t="s">
        <v>437</v>
      </c>
      <c r="E99" s="245" t="s">
        <v>2342</v>
      </c>
      <c r="F99" s="246" t="s">
        <v>2343</v>
      </c>
      <c r="G99" s="247" t="s">
        <v>840</v>
      </c>
      <c r="H99" s="248">
        <v>4</v>
      </c>
      <c r="I99" s="249"/>
      <c r="J99" s="250">
        <f>ROUND(I99*H99,2)</f>
        <v>0</v>
      </c>
      <c r="K99" s="246" t="s">
        <v>21</v>
      </c>
      <c r="L99" s="251"/>
      <c r="M99" s="252" t="s">
        <v>21</v>
      </c>
      <c r="N99" s="253" t="s">
        <v>44</v>
      </c>
      <c r="O99" s="67"/>
      <c r="P99" s="190">
        <f>O99*H99</f>
        <v>0</v>
      </c>
      <c r="Q99" s="190">
        <v>0</v>
      </c>
      <c r="R99" s="190">
        <f>Q99*H99</f>
        <v>0</v>
      </c>
      <c r="S99" s="190">
        <v>0</v>
      </c>
      <c r="T99" s="191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92" t="s">
        <v>1657</v>
      </c>
      <c r="AT99" s="192" t="s">
        <v>437</v>
      </c>
      <c r="AU99" s="192" t="s">
        <v>80</v>
      </c>
      <c r="AY99" s="20" t="s">
        <v>206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20" t="s">
        <v>80</v>
      </c>
      <c r="BK99" s="193">
        <f>ROUND(I99*H99,2)</f>
        <v>0</v>
      </c>
      <c r="BL99" s="20" t="s">
        <v>866</v>
      </c>
      <c r="BM99" s="192" t="s">
        <v>8</v>
      </c>
    </row>
    <row r="100" spans="1:65" s="13" customFormat="1">
      <c r="B100" s="201"/>
      <c r="C100" s="202"/>
      <c r="D100" s="199" t="s">
        <v>219</v>
      </c>
      <c r="E100" s="203" t="s">
        <v>21</v>
      </c>
      <c r="F100" s="204" t="s">
        <v>2089</v>
      </c>
      <c r="G100" s="202"/>
      <c r="H100" s="203" t="s">
        <v>21</v>
      </c>
      <c r="I100" s="205"/>
      <c r="J100" s="202"/>
      <c r="K100" s="202"/>
      <c r="L100" s="206"/>
      <c r="M100" s="207"/>
      <c r="N100" s="208"/>
      <c r="O100" s="208"/>
      <c r="P100" s="208"/>
      <c r="Q100" s="208"/>
      <c r="R100" s="208"/>
      <c r="S100" s="208"/>
      <c r="T100" s="209"/>
      <c r="AT100" s="210" t="s">
        <v>219</v>
      </c>
      <c r="AU100" s="210" t="s">
        <v>80</v>
      </c>
      <c r="AV100" s="13" t="s">
        <v>80</v>
      </c>
      <c r="AW100" s="13" t="s">
        <v>34</v>
      </c>
      <c r="AX100" s="13" t="s">
        <v>73</v>
      </c>
      <c r="AY100" s="210" t="s">
        <v>206</v>
      </c>
    </row>
    <row r="101" spans="1:65" s="14" customFormat="1">
      <c r="B101" s="211"/>
      <c r="C101" s="212"/>
      <c r="D101" s="199" t="s">
        <v>219</v>
      </c>
      <c r="E101" s="213" t="s">
        <v>21</v>
      </c>
      <c r="F101" s="214" t="s">
        <v>213</v>
      </c>
      <c r="G101" s="212"/>
      <c r="H101" s="215">
        <v>4</v>
      </c>
      <c r="I101" s="216"/>
      <c r="J101" s="212"/>
      <c r="K101" s="212"/>
      <c r="L101" s="217"/>
      <c r="M101" s="218"/>
      <c r="N101" s="219"/>
      <c r="O101" s="219"/>
      <c r="P101" s="219"/>
      <c r="Q101" s="219"/>
      <c r="R101" s="219"/>
      <c r="S101" s="219"/>
      <c r="T101" s="220"/>
      <c r="AT101" s="221" t="s">
        <v>219</v>
      </c>
      <c r="AU101" s="221" t="s">
        <v>80</v>
      </c>
      <c r="AV101" s="14" t="s">
        <v>82</v>
      </c>
      <c r="AW101" s="14" t="s">
        <v>34</v>
      </c>
      <c r="AX101" s="14" t="s">
        <v>73</v>
      </c>
      <c r="AY101" s="221" t="s">
        <v>206</v>
      </c>
    </row>
    <row r="102" spans="1:65" s="15" customFormat="1">
      <c r="B102" s="222"/>
      <c r="C102" s="223"/>
      <c r="D102" s="199" t="s">
        <v>219</v>
      </c>
      <c r="E102" s="224" t="s">
        <v>21</v>
      </c>
      <c r="F102" s="225" t="s">
        <v>236</v>
      </c>
      <c r="G102" s="223"/>
      <c r="H102" s="226">
        <v>4</v>
      </c>
      <c r="I102" s="227"/>
      <c r="J102" s="223"/>
      <c r="K102" s="223"/>
      <c r="L102" s="228"/>
      <c r="M102" s="229"/>
      <c r="N102" s="230"/>
      <c r="O102" s="230"/>
      <c r="P102" s="230"/>
      <c r="Q102" s="230"/>
      <c r="R102" s="230"/>
      <c r="S102" s="230"/>
      <c r="T102" s="231"/>
      <c r="AT102" s="232" t="s">
        <v>219</v>
      </c>
      <c r="AU102" s="232" t="s">
        <v>80</v>
      </c>
      <c r="AV102" s="15" t="s">
        <v>213</v>
      </c>
      <c r="AW102" s="15" t="s">
        <v>34</v>
      </c>
      <c r="AX102" s="15" t="s">
        <v>80</v>
      </c>
      <c r="AY102" s="232" t="s">
        <v>206</v>
      </c>
    </row>
    <row r="103" spans="1:65" s="2" customFormat="1" ht="16.5" customHeight="1">
      <c r="A103" s="37"/>
      <c r="B103" s="38"/>
      <c r="C103" s="181" t="s">
        <v>275</v>
      </c>
      <c r="D103" s="181" t="s">
        <v>208</v>
      </c>
      <c r="E103" s="182" t="s">
        <v>2344</v>
      </c>
      <c r="F103" s="183" t="s">
        <v>2345</v>
      </c>
      <c r="G103" s="184" t="s">
        <v>375</v>
      </c>
      <c r="H103" s="185">
        <v>13</v>
      </c>
      <c r="I103" s="186"/>
      <c r="J103" s="187">
        <f>ROUND(I103*H103,2)</f>
        <v>0</v>
      </c>
      <c r="K103" s="183" t="s">
        <v>21</v>
      </c>
      <c r="L103" s="42"/>
      <c r="M103" s="188" t="s">
        <v>21</v>
      </c>
      <c r="N103" s="189" t="s">
        <v>44</v>
      </c>
      <c r="O103" s="67"/>
      <c r="P103" s="190">
        <f>O103*H103</f>
        <v>0</v>
      </c>
      <c r="Q103" s="190">
        <v>0</v>
      </c>
      <c r="R103" s="190">
        <f>Q103*H103</f>
        <v>0</v>
      </c>
      <c r="S103" s="190">
        <v>0</v>
      </c>
      <c r="T103" s="191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92" t="s">
        <v>866</v>
      </c>
      <c r="AT103" s="192" t="s">
        <v>208</v>
      </c>
      <c r="AU103" s="192" t="s">
        <v>80</v>
      </c>
      <c r="AY103" s="20" t="s">
        <v>206</v>
      </c>
      <c r="BE103" s="193">
        <f>IF(N103="základní",J103,0)</f>
        <v>0</v>
      </c>
      <c r="BF103" s="193">
        <f>IF(N103="snížená",J103,0)</f>
        <v>0</v>
      </c>
      <c r="BG103" s="193">
        <f>IF(N103="zákl. přenesená",J103,0)</f>
        <v>0</v>
      </c>
      <c r="BH103" s="193">
        <f>IF(N103="sníž. přenesená",J103,0)</f>
        <v>0</v>
      </c>
      <c r="BI103" s="193">
        <f>IF(N103="nulová",J103,0)</f>
        <v>0</v>
      </c>
      <c r="BJ103" s="20" t="s">
        <v>80</v>
      </c>
      <c r="BK103" s="193">
        <f>ROUND(I103*H103,2)</f>
        <v>0</v>
      </c>
      <c r="BL103" s="20" t="s">
        <v>866</v>
      </c>
      <c r="BM103" s="192" t="s">
        <v>332</v>
      </c>
    </row>
    <row r="104" spans="1:65" s="13" customFormat="1">
      <c r="B104" s="201"/>
      <c r="C104" s="202"/>
      <c r="D104" s="199" t="s">
        <v>219</v>
      </c>
      <c r="E104" s="203" t="s">
        <v>21</v>
      </c>
      <c r="F104" s="204" t="s">
        <v>2089</v>
      </c>
      <c r="G104" s="202"/>
      <c r="H104" s="203" t="s">
        <v>21</v>
      </c>
      <c r="I104" s="205"/>
      <c r="J104" s="202"/>
      <c r="K104" s="202"/>
      <c r="L104" s="206"/>
      <c r="M104" s="207"/>
      <c r="N104" s="208"/>
      <c r="O104" s="208"/>
      <c r="P104" s="208"/>
      <c r="Q104" s="208"/>
      <c r="R104" s="208"/>
      <c r="S104" s="208"/>
      <c r="T104" s="209"/>
      <c r="AT104" s="210" t="s">
        <v>219</v>
      </c>
      <c r="AU104" s="210" t="s">
        <v>80</v>
      </c>
      <c r="AV104" s="13" t="s">
        <v>80</v>
      </c>
      <c r="AW104" s="13" t="s">
        <v>34</v>
      </c>
      <c r="AX104" s="13" t="s">
        <v>73</v>
      </c>
      <c r="AY104" s="210" t="s">
        <v>206</v>
      </c>
    </row>
    <row r="105" spans="1:65" s="14" customFormat="1">
      <c r="B105" s="211"/>
      <c r="C105" s="212"/>
      <c r="D105" s="199" t="s">
        <v>219</v>
      </c>
      <c r="E105" s="213" t="s">
        <v>21</v>
      </c>
      <c r="F105" s="214" t="s">
        <v>324</v>
      </c>
      <c r="G105" s="212"/>
      <c r="H105" s="215">
        <v>13</v>
      </c>
      <c r="I105" s="216"/>
      <c r="J105" s="212"/>
      <c r="K105" s="212"/>
      <c r="L105" s="217"/>
      <c r="M105" s="218"/>
      <c r="N105" s="219"/>
      <c r="O105" s="219"/>
      <c r="P105" s="219"/>
      <c r="Q105" s="219"/>
      <c r="R105" s="219"/>
      <c r="S105" s="219"/>
      <c r="T105" s="220"/>
      <c r="AT105" s="221" t="s">
        <v>219</v>
      </c>
      <c r="AU105" s="221" t="s">
        <v>80</v>
      </c>
      <c r="AV105" s="14" t="s">
        <v>82</v>
      </c>
      <c r="AW105" s="14" t="s">
        <v>34</v>
      </c>
      <c r="AX105" s="14" t="s">
        <v>73</v>
      </c>
      <c r="AY105" s="221" t="s">
        <v>206</v>
      </c>
    </row>
    <row r="106" spans="1:65" s="15" customFormat="1">
      <c r="B106" s="222"/>
      <c r="C106" s="223"/>
      <c r="D106" s="199" t="s">
        <v>219</v>
      </c>
      <c r="E106" s="224" t="s">
        <v>21</v>
      </c>
      <c r="F106" s="225" t="s">
        <v>236</v>
      </c>
      <c r="G106" s="223"/>
      <c r="H106" s="226">
        <v>13</v>
      </c>
      <c r="I106" s="227"/>
      <c r="J106" s="223"/>
      <c r="K106" s="223"/>
      <c r="L106" s="228"/>
      <c r="M106" s="229"/>
      <c r="N106" s="230"/>
      <c r="O106" s="230"/>
      <c r="P106" s="230"/>
      <c r="Q106" s="230"/>
      <c r="R106" s="230"/>
      <c r="S106" s="230"/>
      <c r="T106" s="231"/>
      <c r="AT106" s="232" t="s">
        <v>219</v>
      </c>
      <c r="AU106" s="232" t="s">
        <v>80</v>
      </c>
      <c r="AV106" s="15" t="s">
        <v>213</v>
      </c>
      <c r="AW106" s="15" t="s">
        <v>34</v>
      </c>
      <c r="AX106" s="15" t="s">
        <v>80</v>
      </c>
      <c r="AY106" s="232" t="s">
        <v>206</v>
      </c>
    </row>
    <row r="107" spans="1:65" s="2" customFormat="1" ht="16.5" customHeight="1">
      <c r="A107" s="37"/>
      <c r="B107" s="38"/>
      <c r="C107" s="181" t="s">
        <v>289</v>
      </c>
      <c r="D107" s="181" t="s">
        <v>208</v>
      </c>
      <c r="E107" s="182" t="s">
        <v>2346</v>
      </c>
      <c r="F107" s="183" t="s">
        <v>2347</v>
      </c>
      <c r="G107" s="184" t="s">
        <v>375</v>
      </c>
      <c r="H107" s="185">
        <v>15</v>
      </c>
      <c r="I107" s="186"/>
      <c r="J107" s="187">
        <f>ROUND(I107*H107,2)</f>
        <v>0</v>
      </c>
      <c r="K107" s="183" t="s">
        <v>21</v>
      </c>
      <c r="L107" s="42"/>
      <c r="M107" s="188" t="s">
        <v>21</v>
      </c>
      <c r="N107" s="189" t="s">
        <v>44</v>
      </c>
      <c r="O107" s="67"/>
      <c r="P107" s="190">
        <f>O107*H107</f>
        <v>0</v>
      </c>
      <c r="Q107" s="190">
        <v>0</v>
      </c>
      <c r="R107" s="190">
        <f>Q107*H107</f>
        <v>0</v>
      </c>
      <c r="S107" s="190">
        <v>0</v>
      </c>
      <c r="T107" s="191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92" t="s">
        <v>866</v>
      </c>
      <c r="AT107" s="192" t="s">
        <v>208</v>
      </c>
      <c r="AU107" s="192" t="s">
        <v>80</v>
      </c>
      <c r="AY107" s="20" t="s">
        <v>206</v>
      </c>
      <c r="BE107" s="193">
        <f>IF(N107="základní",J107,0)</f>
        <v>0</v>
      </c>
      <c r="BF107" s="193">
        <f>IF(N107="snížená",J107,0)</f>
        <v>0</v>
      </c>
      <c r="BG107" s="193">
        <f>IF(N107="zákl. přenesená",J107,0)</f>
        <v>0</v>
      </c>
      <c r="BH107" s="193">
        <f>IF(N107="sníž. přenesená",J107,0)</f>
        <v>0</v>
      </c>
      <c r="BI107" s="193">
        <f>IF(N107="nulová",J107,0)</f>
        <v>0</v>
      </c>
      <c r="BJ107" s="20" t="s">
        <v>80</v>
      </c>
      <c r="BK107" s="193">
        <f>ROUND(I107*H107,2)</f>
        <v>0</v>
      </c>
      <c r="BL107" s="20" t="s">
        <v>866</v>
      </c>
      <c r="BM107" s="192" t="s">
        <v>350</v>
      </c>
    </row>
    <row r="108" spans="1:65" s="13" customFormat="1">
      <c r="B108" s="201"/>
      <c r="C108" s="202"/>
      <c r="D108" s="199" t="s">
        <v>219</v>
      </c>
      <c r="E108" s="203" t="s">
        <v>21</v>
      </c>
      <c r="F108" s="204" t="s">
        <v>2089</v>
      </c>
      <c r="G108" s="202"/>
      <c r="H108" s="203" t="s">
        <v>21</v>
      </c>
      <c r="I108" s="205"/>
      <c r="J108" s="202"/>
      <c r="K108" s="202"/>
      <c r="L108" s="206"/>
      <c r="M108" s="207"/>
      <c r="N108" s="208"/>
      <c r="O108" s="208"/>
      <c r="P108" s="208"/>
      <c r="Q108" s="208"/>
      <c r="R108" s="208"/>
      <c r="S108" s="208"/>
      <c r="T108" s="209"/>
      <c r="AT108" s="210" t="s">
        <v>219</v>
      </c>
      <c r="AU108" s="210" t="s">
        <v>80</v>
      </c>
      <c r="AV108" s="13" t="s">
        <v>80</v>
      </c>
      <c r="AW108" s="13" t="s">
        <v>34</v>
      </c>
      <c r="AX108" s="13" t="s">
        <v>73</v>
      </c>
      <c r="AY108" s="210" t="s">
        <v>206</v>
      </c>
    </row>
    <row r="109" spans="1:65" s="14" customFormat="1">
      <c r="B109" s="211"/>
      <c r="C109" s="212"/>
      <c r="D109" s="199" t="s">
        <v>219</v>
      </c>
      <c r="E109" s="213" t="s">
        <v>21</v>
      </c>
      <c r="F109" s="214" t="s">
        <v>342</v>
      </c>
      <c r="G109" s="212"/>
      <c r="H109" s="215">
        <v>15</v>
      </c>
      <c r="I109" s="216"/>
      <c r="J109" s="212"/>
      <c r="K109" s="212"/>
      <c r="L109" s="217"/>
      <c r="M109" s="218"/>
      <c r="N109" s="219"/>
      <c r="O109" s="219"/>
      <c r="P109" s="219"/>
      <c r="Q109" s="219"/>
      <c r="R109" s="219"/>
      <c r="S109" s="219"/>
      <c r="T109" s="220"/>
      <c r="AT109" s="221" t="s">
        <v>219</v>
      </c>
      <c r="AU109" s="221" t="s">
        <v>80</v>
      </c>
      <c r="AV109" s="14" t="s">
        <v>82</v>
      </c>
      <c r="AW109" s="14" t="s">
        <v>34</v>
      </c>
      <c r="AX109" s="14" t="s">
        <v>73</v>
      </c>
      <c r="AY109" s="221" t="s">
        <v>206</v>
      </c>
    </row>
    <row r="110" spans="1:65" s="15" customFormat="1">
      <c r="B110" s="222"/>
      <c r="C110" s="223"/>
      <c r="D110" s="199" t="s">
        <v>219</v>
      </c>
      <c r="E110" s="224" t="s">
        <v>21</v>
      </c>
      <c r="F110" s="225" t="s">
        <v>236</v>
      </c>
      <c r="G110" s="223"/>
      <c r="H110" s="226">
        <v>15</v>
      </c>
      <c r="I110" s="227"/>
      <c r="J110" s="223"/>
      <c r="K110" s="223"/>
      <c r="L110" s="228"/>
      <c r="M110" s="229"/>
      <c r="N110" s="230"/>
      <c r="O110" s="230"/>
      <c r="P110" s="230"/>
      <c r="Q110" s="230"/>
      <c r="R110" s="230"/>
      <c r="S110" s="230"/>
      <c r="T110" s="231"/>
      <c r="AT110" s="232" t="s">
        <v>219</v>
      </c>
      <c r="AU110" s="232" t="s">
        <v>80</v>
      </c>
      <c r="AV110" s="15" t="s">
        <v>213</v>
      </c>
      <c r="AW110" s="15" t="s">
        <v>34</v>
      </c>
      <c r="AX110" s="15" t="s">
        <v>80</v>
      </c>
      <c r="AY110" s="232" t="s">
        <v>206</v>
      </c>
    </row>
    <row r="111" spans="1:65" s="2" customFormat="1" ht="16.5" customHeight="1">
      <c r="A111" s="37"/>
      <c r="B111" s="38"/>
      <c r="C111" s="181" t="s">
        <v>295</v>
      </c>
      <c r="D111" s="181" t="s">
        <v>208</v>
      </c>
      <c r="E111" s="182" t="s">
        <v>2348</v>
      </c>
      <c r="F111" s="183" t="s">
        <v>2349</v>
      </c>
      <c r="G111" s="184" t="s">
        <v>375</v>
      </c>
      <c r="H111" s="185">
        <v>15</v>
      </c>
      <c r="I111" s="186"/>
      <c r="J111" s="187">
        <f>ROUND(I111*H111,2)</f>
        <v>0</v>
      </c>
      <c r="K111" s="183" t="s">
        <v>21</v>
      </c>
      <c r="L111" s="42"/>
      <c r="M111" s="188" t="s">
        <v>21</v>
      </c>
      <c r="N111" s="189" t="s">
        <v>44</v>
      </c>
      <c r="O111" s="67"/>
      <c r="P111" s="190">
        <f>O111*H111</f>
        <v>0</v>
      </c>
      <c r="Q111" s="190">
        <v>0</v>
      </c>
      <c r="R111" s="190">
        <f>Q111*H111</f>
        <v>0</v>
      </c>
      <c r="S111" s="190">
        <v>0</v>
      </c>
      <c r="T111" s="191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92" t="s">
        <v>866</v>
      </c>
      <c r="AT111" s="192" t="s">
        <v>208</v>
      </c>
      <c r="AU111" s="192" t="s">
        <v>80</v>
      </c>
      <c r="AY111" s="20" t="s">
        <v>206</v>
      </c>
      <c r="BE111" s="193">
        <f>IF(N111="základní",J111,0)</f>
        <v>0</v>
      </c>
      <c r="BF111" s="193">
        <f>IF(N111="snížená",J111,0)</f>
        <v>0</v>
      </c>
      <c r="BG111" s="193">
        <f>IF(N111="zákl. přenesená",J111,0)</f>
        <v>0</v>
      </c>
      <c r="BH111" s="193">
        <f>IF(N111="sníž. přenesená",J111,0)</f>
        <v>0</v>
      </c>
      <c r="BI111" s="193">
        <f>IF(N111="nulová",J111,0)</f>
        <v>0</v>
      </c>
      <c r="BJ111" s="20" t="s">
        <v>80</v>
      </c>
      <c r="BK111" s="193">
        <f>ROUND(I111*H111,2)</f>
        <v>0</v>
      </c>
      <c r="BL111" s="20" t="s">
        <v>866</v>
      </c>
      <c r="BM111" s="192" t="s">
        <v>365</v>
      </c>
    </row>
    <row r="112" spans="1:65" s="13" customFormat="1">
      <c r="B112" s="201"/>
      <c r="C112" s="202"/>
      <c r="D112" s="199" t="s">
        <v>219</v>
      </c>
      <c r="E112" s="203" t="s">
        <v>21</v>
      </c>
      <c r="F112" s="204" t="s">
        <v>2089</v>
      </c>
      <c r="G112" s="202"/>
      <c r="H112" s="203" t="s">
        <v>21</v>
      </c>
      <c r="I112" s="205"/>
      <c r="J112" s="202"/>
      <c r="K112" s="202"/>
      <c r="L112" s="206"/>
      <c r="M112" s="207"/>
      <c r="N112" s="208"/>
      <c r="O112" s="208"/>
      <c r="P112" s="208"/>
      <c r="Q112" s="208"/>
      <c r="R112" s="208"/>
      <c r="S112" s="208"/>
      <c r="T112" s="209"/>
      <c r="AT112" s="210" t="s">
        <v>219</v>
      </c>
      <c r="AU112" s="210" t="s">
        <v>80</v>
      </c>
      <c r="AV112" s="13" t="s">
        <v>80</v>
      </c>
      <c r="AW112" s="13" t="s">
        <v>34</v>
      </c>
      <c r="AX112" s="13" t="s">
        <v>73</v>
      </c>
      <c r="AY112" s="210" t="s">
        <v>206</v>
      </c>
    </row>
    <row r="113" spans="1:65" s="14" customFormat="1">
      <c r="B113" s="211"/>
      <c r="C113" s="212"/>
      <c r="D113" s="199" t="s">
        <v>219</v>
      </c>
      <c r="E113" s="213" t="s">
        <v>21</v>
      </c>
      <c r="F113" s="214" t="s">
        <v>342</v>
      </c>
      <c r="G113" s="212"/>
      <c r="H113" s="215">
        <v>15</v>
      </c>
      <c r="I113" s="216"/>
      <c r="J113" s="212"/>
      <c r="K113" s="212"/>
      <c r="L113" s="217"/>
      <c r="M113" s="218"/>
      <c r="N113" s="219"/>
      <c r="O113" s="219"/>
      <c r="P113" s="219"/>
      <c r="Q113" s="219"/>
      <c r="R113" s="219"/>
      <c r="S113" s="219"/>
      <c r="T113" s="220"/>
      <c r="AT113" s="221" t="s">
        <v>219</v>
      </c>
      <c r="AU113" s="221" t="s">
        <v>80</v>
      </c>
      <c r="AV113" s="14" t="s">
        <v>82</v>
      </c>
      <c r="AW113" s="14" t="s">
        <v>34</v>
      </c>
      <c r="AX113" s="14" t="s">
        <v>73</v>
      </c>
      <c r="AY113" s="221" t="s">
        <v>206</v>
      </c>
    </row>
    <row r="114" spans="1:65" s="15" customFormat="1">
      <c r="B114" s="222"/>
      <c r="C114" s="223"/>
      <c r="D114" s="199" t="s">
        <v>219</v>
      </c>
      <c r="E114" s="224" t="s">
        <v>21</v>
      </c>
      <c r="F114" s="225" t="s">
        <v>236</v>
      </c>
      <c r="G114" s="223"/>
      <c r="H114" s="226">
        <v>15</v>
      </c>
      <c r="I114" s="227"/>
      <c r="J114" s="223"/>
      <c r="K114" s="223"/>
      <c r="L114" s="228"/>
      <c r="M114" s="229"/>
      <c r="N114" s="230"/>
      <c r="O114" s="230"/>
      <c r="P114" s="230"/>
      <c r="Q114" s="230"/>
      <c r="R114" s="230"/>
      <c r="S114" s="230"/>
      <c r="T114" s="231"/>
      <c r="AT114" s="232" t="s">
        <v>219</v>
      </c>
      <c r="AU114" s="232" t="s">
        <v>80</v>
      </c>
      <c r="AV114" s="15" t="s">
        <v>213</v>
      </c>
      <c r="AW114" s="15" t="s">
        <v>34</v>
      </c>
      <c r="AX114" s="15" t="s">
        <v>80</v>
      </c>
      <c r="AY114" s="232" t="s">
        <v>206</v>
      </c>
    </row>
    <row r="115" spans="1:65" s="2" customFormat="1" ht="16.5" customHeight="1">
      <c r="A115" s="37"/>
      <c r="B115" s="38"/>
      <c r="C115" s="181" t="s">
        <v>304</v>
      </c>
      <c r="D115" s="181" t="s">
        <v>208</v>
      </c>
      <c r="E115" s="182" t="s">
        <v>2240</v>
      </c>
      <c r="F115" s="183" t="s">
        <v>2241</v>
      </c>
      <c r="G115" s="184" t="s">
        <v>375</v>
      </c>
      <c r="H115" s="185">
        <v>15</v>
      </c>
      <c r="I115" s="186"/>
      <c r="J115" s="187">
        <f>ROUND(I115*H115,2)</f>
        <v>0</v>
      </c>
      <c r="K115" s="183" t="s">
        <v>21</v>
      </c>
      <c r="L115" s="42"/>
      <c r="M115" s="188" t="s">
        <v>21</v>
      </c>
      <c r="N115" s="189" t="s">
        <v>44</v>
      </c>
      <c r="O115" s="67"/>
      <c r="P115" s="190">
        <f>O115*H115</f>
        <v>0</v>
      </c>
      <c r="Q115" s="190">
        <v>0</v>
      </c>
      <c r="R115" s="190">
        <f>Q115*H115</f>
        <v>0</v>
      </c>
      <c r="S115" s="190">
        <v>0</v>
      </c>
      <c r="T115" s="191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92" t="s">
        <v>866</v>
      </c>
      <c r="AT115" s="192" t="s">
        <v>208</v>
      </c>
      <c r="AU115" s="192" t="s">
        <v>80</v>
      </c>
      <c r="AY115" s="20" t="s">
        <v>206</v>
      </c>
      <c r="BE115" s="193">
        <f>IF(N115="základní",J115,0)</f>
        <v>0</v>
      </c>
      <c r="BF115" s="193">
        <f>IF(N115="snížená",J115,0)</f>
        <v>0</v>
      </c>
      <c r="BG115" s="193">
        <f>IF(N115="zákl. přenesená",J115,0)</f>
        <v>0</v>
      </c>
      <c r="BH115" s="193">
        <f>IF(N115="sníž. přenesená",J115,0)</f>
        <v>0</v>
      </c>
      <c r="BI115" s="193">
        <f>IF(N115="nulová",J115,0)</f>
        <v>0</v>
      </c>
      <c r="BJ115" s="20" t="s">
        <v>80</v>
      </c>
      <c r="BK115" s="193">
        <f>ROUND(I115*H115,2)</f>
        <v>0</v>
      </c>
      <c r="BL115" s="20" t="s">
        <v>866</v>
      </c>
      <c r="BM115" s="192" t="s">
        <v>382</v>
      </c>
    </row>
    <row r="116" spans="1:65" s="13" customFormat="1">
      <c r="B116" s="201"/>
      <c r="C116" s="202"/>
      <c r="D116" s="199" t="s">
        <v>219</v>
      </c>
      <c r="E116" s="203" t="s">
        <v>21</v>
      </c>
      <c r="F116" s="204" t="s">
        <v>2089</v>
      </c>
      <c r="G116" s="202"/>
      <c r="H116" s="203" t="s">
        <v>21</v>
      </c>
      <c r="I116" s="205"/>
      <c r="J116" s="202"/>
      <c r="K116" s="202"/>
      <c r="L116" s="206"/>
      <c r="M116" s="207"/>
      <c r="N116" s="208"/>
      <c r="O116" s="208"/>
      <c r="P116" s="208"/>
      <c r="Q116" s="208"/>
      <c r="R116" s="208"/>
      <c r="S116" s="208"/>
      <c r="T116" s="209"/>
      <c r="AT116" s="210" t="s">
        <v>219</v>
      </c>
      <c r="AU116" s="210" t="s">
        <v>80</v>
      </c>
      <c r="AV116" s="13" t="s">
        <v>80</v>
      </c>
      <c r="AW116" s="13" t="s">
        <v>34</v>
      </c>
      <c r="AX116" s="13" t="s">
        <v>73</v>
      </c>
      <c r="AY116" s="210" t="s">
        <v>206</v>
      </c>
    </row>
    <row r="117" spans="1:65" s="14" customFormat="1">
      <c r="B117" s="211"/>
      <c r="C117" s="212"/>
      <c r="D117" s="199" t="s">
        <v>219</v>
      </c>
      <c r="E117" s="213" t="s">
        <v>21</v>
      </c>
      <c r="F117" s="214" t="s">
        <v>342</v>
      </c>
      <c r="G117" s="212"/>
      <c r="H117" s="215">
        <v>15</v>
      </c>
      <c r="I117" s="216"/>
      <c r="J117" s="212"/>
      <c r="K117" s="212"/>
      <c r="L117" s="217"/>
      <c r="M117" s="218"/>
      <c r="N117" s="219"/>
      <c r="O117" s="219"/>
      <c r="P117" s="219"/>
      <c r="Q117" s="219"/>
      <c r="R117" s="219"/>
      <c r="S117" s="219"/>
      <c r="T117" s="220"/>
      <c r="AT117" s="221" t="s">
        <v>219</v>
      </c>
      <c r="AU117" s="221" t="s">
        <v>80</v>
      </c>
      <c r="AV117" s="14" t="s">
        <v>82</v>
      </c>
      <c r="AW117" s="14" t="s">
        <v>34</v>
      </c>
      <c r="AX117" s="14" t="s">
        <v>73</v>
      </c>
      <c r="AY117" s="221" t="s">
        <v>206</v>
      </c>
    </row>
    <row r="118" spans="1:65" s="15" customFormat="1">
      <c r="B118" s="222"/>
      <c r="C118" s="223"/>
      <c r="D118" s="199" t="s">
        <v>219</v>
      </c>
      <c r="E118" s="224" t="s">
        <v>21</v>
      </c>
      <c r="F118" s="225" t="s">
        <v>236</v>
      </c>
      <c r="G118" s="223"/>
      <c r="H118" s="226">
        <v>15</v>
      </c>
      <c r="I118" s="227"/>
      <c r="J118" s="223"/>
      <c r="K118" s="223"/>
      <c r="L118" s="228"/>
      <c r="M118" s="229"/>
      <c r="N118" s="230"/>
      <c r="O118" s="230"/>
      <c r="P118" s="230"/>
      <c r="Q118" s="230"/>
      <c r="R118" s="230"/>
      <c r="S118" s="230"/>
      <c r="T118" s="231"/>
      <c r="AT118" s="232" t="s">
        <v>219</v>
      </c>
      <c r="AU118" s="232" t="s">
        <v>80</v>
      </c>
      <c r="AV118" s="15" t="s">
        <v>213</v>
      </c>
      <c r="AW118" s="15" t="s">
        <v>34</v>
      </c>
      <c r="AX118" s="15" t="s">
        <v>80</v>
      </c>
      <c r="AY118" s="232" t="s">
        <v>206</v>
      </c>
    </row>
    <row r="119" spans="1:65" s="2" customFormat="1" ht="16.5" customHeight="1">
      <c r="A119" s="37"/>
      <c r="B119" s="38"/>
      <c r="C119" s="181" t="s">
        <v>313</v>
      </c>
      <c r="D119" s="181" t="s">
        <v>208</v>
      </c>
      <c r="E119" s="182" t="s">
        <v>2350</v>
      </c>
      <c r="F119" s="183" t="s">
        <v>2351</v>
      </c>
      <c r="G119" s="184" t="s">
        <v>375</v>
      </c>
      <c r="H119" s="185">
        <v>15</v>
      </c>
      <c r="I119" s="186"/>
      <c r="J119" s="187">
        <f>ROUND(I119*H119,2)</f>
        <v>0</v>
      </c>
      <c r="K119" s="183" t="s">
        <v>21</v>
      </c>
      <c r="L119" s="42"/>
      <c r="M119" s="188" t="s">
        <v>21</v>
      </c>
      <c r="N119" s="189" t="s">
        <v>44</v>
      </c>
      <c r="O119" s="67"/>
      <c r="P119" s="190">
        <f>O119*H119</f>
        <v>0</v>
      </c>
      <c r="Q119" s="190">
        <v>0</v>
      </c>
      <c r="R119" s="190">
        <f>Q119*H119</f>
        <v>0</v>
      </c>
      <c r="S119" s="190">
        <v>0</v>
      </c>
      <c r="T119" s="191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866</v>
      </c>
      <c r="AT119" s="192" t="s">
        <v>208</v>
      </c>
      <c r="AU119" s="192" t="s">
        <v>80</v>
      </c>
      <c r="AY119" s="20" t="s">
        <v>206</v>
      </c>
      <c r="BE119" s="193">
        <f>IF(N119="základní",J119,0)</f>
        <v>0</v>
      </c>
      <c r="BF119" s="193">
        <f>IF(N119="snížená",J119,0)</f>
        <v>0</v>
      </c>
      <c r="BG119" s="193">
        <f>IF(N119="zákl. přenesená",J119,0)</f>
        <v>0</v>
      </c>
      <c r="BH119" s="193">
        <f>IF(N119="sníž. přenesená",J119,0)</f>
        <v>0</v>
      </c>
      <c r="BI119" s="193">
        <f>IF(N119="nulová",J119,0)</f>
        <v>0</v>
      </c>
      <c r="BJ119" s="20" t="s">
        <v>80</v>
      </c>
      <c r="BK119" s="193">
        <f>ROUND(I119*H119,2)</f>
        <v>0</v>
      </c>
      <c r="BL119" s="20" t="s">
        <v>866</v>
      </c>
      <c r="BM119" s="192" t="s">
        <v>400</v>
      </c>
    </row>
    <row r="120" spans="1:65" s="13" customFormat="1">
      <c r="B120" s="201"/>
      <c r="C120" s="202"/>
      <c r="D120" s="199" t="s">
        <v>219</v>
      </c>
      <c r="E120" s="203" t="s">
        <v>21</v>
      </c>
      <c r="F120" s="204" t="s">
        <v>2089</v>
      </c>
      <c r="G120" s="202"/>
      <c r="H120" s="203" t="s">
        <v>21</v>
      </c>
      <c r="I120" s="205"/>
      <c r="J120" s="202"/>
      <c r="K120" s="202"/>
      <c r="L120" s="206"/>
      <c r="M120" s="207"/>
      <c r="N120" s="208"/>
      <c r="O120" s="208"/>
      <c r="P120" s="208"/>
      <c r="Q120" s="208"/>
      <c r="R120" s="208"/>
      <c r="S120" s="208"/>
      <c r="T120" s="209"/>
      <c r="AT120" s="210" t="s">
        <v>219</v>
      </c>
      <c r="AU120" s="210" t="s">
        <v>80</v>
      </c>
      <c r="AV120" s="13" t="s">
        <v>80</v>
      </c>
      <c r="AW120" s="13" t="s">
        <v>34</v>
      </c>
      <c r="AX120" s="13" t="s">
        <v>73</v>
      </c>
      <c r="AY120" s="210" t="s">
        <v>206</v>
      </c>
    </row>
    <row r="121" spans="1:65" s="14" customFormat="1">
      <c r="B121" s="211"/>
      <c r="C121" s="212"/>
      <c r="D121" s="199" t="s">
        <v>219</v>
      </c>
      <c r="E121" s="213" t="s">
        <v>21</v>
      </c>
      <c r="F121" s="214" t="s">
        <v>342</v>
      </c>
      <c r="G121" s="212"/>
      <c r="H121" s="215">
        <v>15</v>
      </c>
      <c r="I121" s="216"/>
      <c r="J121" s="212"/>
      <c r="K121" s="212"/>
      <c r="L121" s="217"/>
      <c r="M121" s="218"/>
      <c r="N121" s="219"/>
      <c r="O121" s="219"/>
      <c r="P121" s="219"/>
      <c r="Q121" s="219"/>
      <c r="R121" s="219"/>
      <c r="S121" s="219"/>
      <c r="T121" s="220"/>
      <c r="AT121" s="221" t="s">
        <v>219</v>
      </c>
      <c r="AU121" s="221" t="s">
        <v>80</v>
      </c>
      <c r="AV121" s="14" t="s">
        <v>82</v>
      </c>
      <c r="AW121" s="14" t="s">
        <v>34</v>
      </c>
      <c r="AX121" s="14" t="s">
        <v>73</v>
      </c>
      <c r="AY121" s="221" t="s">
        <v>206</v>
      </c>
    </row>
    <row r="122" spans="1:65" s="15" customFormat="1">
      <c r="B122" s="222"/>
      <c r="C122" s="223"/>
      <c r="D122" s="199" t="s">
        <v>219</v>
      </c>
      <c r="E122" s="224" t="s">
        <v>21</v>
      </c>
      <c r="F122" s="225" t="s">
        <v>236</v>
      </c>
      <c r="G122" s="223"/>
      <c r="H122" s="226">
        <v>15</v>
      </c>
      <c r="I122" s="227"/>
      <c r="J122" s="223"/>
      <c r="K122" s="223"/>
      <c r="L122" s="228"/>
      <c r="M122" s="229"/>
      <c r="N122" s="230"/>
      <c r="O122" s="230"/>
      <c r="P122" s="230"/>
      <c r="Q122" s="230"/>
      <c r="R122" s="230"/>
      <c r="S122" s="230"/>
      <c r="T122" s="231"/>
      <c r="AT122" s="232" t="s">
        <v>219</v>
      </c>
      <c r="AU122" s="232" t="s">
        <v>80</v>
      </c>
      <c r="AV122" s="15" t="s">
        <v>213</v>
      </c>
      <c r="AW122" s="15" t="s">
        <v>34</v>
      </c>
      <c r="AX122" s="15" t="s">
        <v>80</v>
      </c>
      <c r="AY122" s="232" t="s">
        <v>206</v>
      </c>
    </row>
    <row r="123" spans="1:65" s="2" customFormat="1" ht="16.5" customHeight="1">
      <c r="A123" s="37"/>
      <c r="B123" s="38"/>
      <c r="C123" s="181" t="s">
        <v>8</v>
      </c>
      <c r="D123" s="181" t="s">
        <v>208</v>
      </c>
      <c r="E123" s="182" t="s">
        <v>2140</v>
      </c>
      <c r="F123" s="183" t="s">
        <v>2141</v>
      </c>
      <c r="G123" s="184" t="s">
        <v>375</v>
      </c>
      <c r="H123" s="185">
        <v>15</v>
      </c>
      <c r="I123" s="186"/>
      <c r="J123" s="187">
        <f>ROUND(I123*H123,2)</f>
        <v>0</v>
      </c>
      <c r="K123" s="183" t="s">
        <v>21</v>
      </c>
      <c r="L123" s="42"/>
      <c r="M123" s="188" t="s">
        <v>21</v>
      </c>
      <c r="N123" s="189" t="s">
        <v>44</v>
      </c>
      <c r="O123" s="67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866</v>
      </c>
      <c r="AT123" s="192" t="s">
        <v>208</v>
      </c>
      <c r="AU123" s="192" t="s">
        <v>80</v>
      </c>
      <c r="AY123" s="20" t="s">
        <v>206</v>
      </c>
      <c r="BE123" s="193">
        <f>IF(N123="základní",J123,0)</f>
        <v>0</v>
      </c>
      <c r="BF123" s="193">
        <f>IF(N123="snížená",J123,0)</f>
        <v>0</v>
      </c>
      <c r="BG123" s="193">
        <f>IF(N123="zákl. přenesená",J123,0)</f>
        <v>0</v>
      </c>
      <c r="BH123" s="193">
        <f>IF(N123="sníž. přenesená",J123,0)</f>
        <v>0</v>
      </c>
      <c r="BI123" s="193">
        <f>IF(N123="nulová",J123,0)</f>
        <v>0</v>
      </c>
      <c r="BJ123" s="20" t="s">
        <v>80</v>
      </c>
      <c r="BK123" s="193">
        <f>ROUND(I123*H123,2)</f>
        <v>0</v>
      </c>
      <c r="BL123" s="20" t="s">
        <v>866</v>
      </c>
      <c r="BM123" s="192" t="s">
        <v>415</v>
      </c>
    </row>
    <row r="124" spans="1:65" s="2" customFormat="1" ht="16.5" customHeight="1">
      <c r="A124" s="37"/>
      <c r="B124" s="38"/>
      <c r="C124" s="244" t="s">
        <v>324</v>
      </c>
      <c r="D124" s="244" t="s">
        <v>437</v>
      </c>
      <c r="E124" s="245" t="s">
        <v>2142</v>
      </c>
      <c r="F124" s="246" t="s">
        <v>2143</v>
      </c>
      <c r="G124" s="247" t="s">
        <v>375</v>
      </c>
      <c r="H124" s="248">
        <v>15</v>
      </c>
      <c r="I124" s="249"/>
      <c r="J124" s="250">
        <f>ROUND(I124*H124,2)</f>
        <v>0</v>
      </c>
      <c r="K124" s="246" t="s">
        <v>21</v>
      </c>
      <c r="L124" s="251"/>
      <c r="M124" s="252" t="s">
        <v>21</v>
      </c>
      <c r="N124" s="253" t="s">
        <v>44</v>
      </c>
      <c r="O124" s="67"/>
      <c r="P124" s="190">
        <f>O124*H124</f>
        <v>0</v>
      </c>
      <c r="Q124" s="190">
        <v>0</v>
      </c>
      <c r="R124" s="190">
        <f>Q124*H124</f>
        <v>0</v>
      </c>
      <c r="S124" s="190">
        <v>0</v>
      </c>
      <c r="T124" s="191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1657</v>
      </c>
      <c r="AT124" s="192" t="s">
        <v>437</v>
      </c>
      <c r="AU124" s="192" t="s">
        <v>80</v>
      </c>
      <c r="AY124" s="20" t="s">
        <v>206</v>
      </c>
      <c r="BE124" s="193">
        <f>IF(N124="základní",J124,0)</f>
        <v>0</v>
      </c>
      <c r="BF124" s="193">
        <f>IF(N124="snížená",J124,0)</f>
        <v>0</v>
      </c>
      <c r="BG124" s="193">
        <f>IF(N124="zákl. přenesená",J124,0)</f>
        <v>0</v>
      </c>
      <c r="BH124" s="193">
        <f>IF(N124="sníž. přenesená",J124,0)</f>
        <v>0</v>
      </c>
      <c r="BI124" s="193">
        <f>IF(N124="nulová",J124,0)</f>
        <v>0</v>
      </c>
      <c r="BJ124" s="20" t="s">
        <v>80</v>
      </c>
      <c r="BK124" s="193">
        <f>ROUND(I124*H124,2)</f>
        <v>0</v>
      </c>
      <c r="BL124" s="20" t="s">
        <v>866</v>
      </c>
      <c r="BM124" s="192" t="s">
        <v>429</v>
      </c>
    </row>
    <row r="125" spans="1:65" s="13" customFormat="1">
      <c r="B125" s="201"/>
      <c r="C125" s="202"/>
      <c r="D125" s="199" t="s">
        <v>219</v>
      </c>
      <c r="E125" s="203" t="s">
        <v>21</v>
      </c>
      <c r="F125" s="204" t="s">
        <v>2089</v>
      </c>
      <c r="G125" s="202"/>
      <c r="H125" s="203" t="s">
        <v>21</v>
      </c>
      <c r="I125" s="205"/>
      <c r="J125" s="202"/>
      <c r="K125" s="202"/>
      <c r="L125" s="206"/>
      <c r="M125" s="207"/>
      <c r="N125" s="208"/>
      <c r="O125" s="208"/>
      <c r="P125" s="208"/>
      <c r="Q125" s="208"/>
      <c r="R125" s="208"/>
      <c r="S125" s="208"/>
      <c r="T125" s="209"/>
      <c r="AT125" s="210" t="s">
        <v>219</v>
      </c>
      <c r="AU125" s="210" t="s">
        <v>80</v>
      </c>
      <c r="AV125" s="13" t="s">
        <v>80</v>
      </c>
      <c r="AW125" s="13" t="s">
        <v>34</v>
      </c>
      <c r="AX125" s="13" t="s">
        <v>73</v>
      </c>
      <c r="AY125" s="210" t="s">
        <v>206</v>
      </c>
    </row>
    <row r="126" spans="1:65" s="14" customFormat="1">
      <c r="B126" s="211"/>
      <c r="C126" s="212"/>
      <c r="D126" s="199" t="s">
        <v>219</v>
      </c>
      <c r="E126" s="213" t="s">
        <v>21</v>
      </c>
      <c r="F126" s="214" t="s">
        <v>342</v>
      </c>
      <c r="G126" s="212"/>
      <c r="H126" s="215">
        <v>15</v>
      </c>
      <c r="I126" s="216"/>
      <c r="J126" s="212"/>
      <c r="K126" s="212"/>
      <c r="L126" s="217"/>
      <c r="M126" s="218"/>
      <c r="N126" s="219"/>
      <c r="O126" s="219"/>
      <c r="P126" s="219"/>
      <c r="Q126" s="219"/>
      <c r="R126" s="219"/>
      <c r="S126" s="219"/>
      <c r="T126" s="220"/>
      <c r="AT126" s="221" t="s">
        <v>219</v>
      </c>
      <c r="AU126" s="221" t="s">
        <v>80</v>
      </c>
      <c r="AV126" s="14" t="s">
        <v>82</v>
      </c>
      <c r="AW126" s="14" t="s">
        <v>34</v>
      </c>
      <c r="AX126" s="14" t="s">
        <v>73</v>
      </c>
      <c r="AY126" s="221" t="s">
        <v>206</v>
      </c>
    </row>
    <row r="127" spans="1:65" s="15" customFormat="1">
      <c r="B127" s="222"/>
      <c r="C127" s="223"/>
      <c r="D127" s="199" t="s">
        <v>219</v>
      </c>
      <c r="E127" s="224" t="s">
        <v>21</v>
      </c>
      <c r="F127" s="225" t="s">
        <v>236</v>
      </c>
      <c r="G127" s="223"/>
      <c r="H127" s="226">
        <v>15</v>
      </c>
      <c r="I127" s="227"/>
      <c r="J127" s="223"/>
      <c r="K127" s="223"/>
      <c r="L127" s="228"/>
      <c r="M127" s="229"/>
      <c r="N127" s="230"/>
      <c r="O127" s="230"/>
      <c r="P127" s="230"/>
      <c r="Q127" s="230"/>
      <c r="R127" s="230"/>
      <c r="S127" s="230"/>
      <c r="T127" s="231"/>
      <c r="AT127" s="232" t="s">
        <v>219</v>
      </c>
      <c r="AU127" s="232" t="s">
        <v>80</v>
      </c>
      <c r="AV127" s="15" t="s">
        <v>213</v>
      </c>
      <c r="AW127" s="15" t="s">
        <v>34</v>
      </c>
      <c r="AX127" s="15" t="s">
        <v>80</v>
      </c>
      <c r="AY127" s="232" t="s">
        <v>206</v>
      </c>
    </row>
    <row r="128" spans="1:65" s="2" customFormat="1" ht="21.75" customHeight="1">
      <c r="A128" s="37"/>
      <c r="B128" s="38"/>
      <c r="C128" s="244" t="s">
        <v>332</v>
      </c>
      <c r="D128" s="244" t="s">
        <v>437</v>
      </c>
      <c r="E128" s="245" t="s">
        <v>2203</v>
      </c>
      <c r="F128" s="246" t="s">
        <v>2155</v>
      </c>
      <c r="G128" s="247" t="s">
        <v>2086</v>
      </c>
      <c r="H128" s="248">
        <v>1</v>
      </c>
      <c r="I128" s="249"/>
      <c r="J128" s="250">
        <f>ROUND(I128*H128,2)</f>
        <v>0</v>
      </c>
      <c r="K128" s="246" t="s">
        <v>21</v>
      </c>
      <c r="L128" s="251"/>
      <c r="M128" s="252" t="s">
        <v>21</v>
      </c>
      <c r="N128" s="253" t="s">
        <v>44</v>
      </c>
      <c r="O128" s="67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1657</v>
      </c>
      <c r="AT128" s="192" t="s">
        <v>437</v>
      </c>
      <c r="AU128" s="192" t="s">
        <v>80</v>
      </c>
      <c r="AY128" s="20" t="s">
        <v>206</v>
      </c>
      <c r="BE128" s="193">
        <f>IF(N128="základní",J128,0)</f>
        <v>0</v>
      </c>
      <c r="BF128" s="193">
        <f>IF(N128="snížená",J128,0)</f>
        <v>0</v>
      </c>
      <c r="BG128" s="193">
        <f>IF(N128="zákl. přenesená",J128,0)</f>
        <v>0</v>
      </c>
      <c r="BH128" s="193">
        <f>IF(N128="sníž. přenesená",J128,0)</f>
        <v>0</v>
      </c>
      <c r="BI128" s="193">
        <f>IF(N128="nulová",J128,0)</f>
        <v>0</v>
      </c>
      <c r="BJ128" s="20" t="s">
        <v>80</v>
      </c>
      <c r="BK128" s="193">
        <f>ROUND(I128*H128,2)</f>
        <v>0</v>
      </c>
      <c r="BL128" s="20" t="s">
        <v>866</v>
      </c>
      <c r="BM128" s="192" t="s">
        <v>444</v>
      </c>
    </row>
    <row r="129" spans="1:65" s="13" customFormat="1">
      <c r="B129" s="201"/>
      <c r="C129" s="202"/>
      <c r="D129" s="199" t="s">
        <v>219</v>
      </c>
      <c r="E129" s="203" t="s">
        <v>21</v>
      </c>
      <c r="F129" s="204" t="s">
        <v>2089</v>
      </c>
      <c r="G129" s="202"/>
      <c r="H129" s="203" t="s">
        <v>21</v>
      </c>
      <c r="I129" s="205"/>
      <c r="J129" s="202"/>
      <c r="K129" s="202"/>
      <c r="L129" s="206"/>
      <c r="M129" s="207"/>
      <c r="N129" s="208"/>
      <c r="O129" s="208"/>
      <c r="P129" s="208"/>
      <c r="Q129" s="208"/>
      <c r="R129" s="208"/>
      <c r="S129" s="208"/>
      <c r="T129" s="209"/>
      <c r="AT129" s="210" t="s">
        <v>219</v>
      </c>
      <c r="AU129" s="210" t="s">
        <v>80</v>
      </c>
      <c r="AV129" s="13" t="s">
        <v>80</v>
      </c>
      <c r="AW129" s="13" t="s">
        <v>34</v>
      </c>
      <c r="AX129" s="13" t="s">
        <v>73</v>
      </c>
      <c r="AY129" s="210" t="s">
        <v>206</v>
      </c>
    </row>
    <row r="130" spans="1:65" s="14" customFormat="1">
      <c r="B130" s="211"/>
      <c r="C130" s="212"/>
      <c r="D130" s="199" t="s">
        <v>219</v>
      </c>
      <c r="E130" s="213" t="s">
        <v>21</v>
      </c>
      <c r="F130" s="214" t="s">
        <v>80</v>
      </c>
      <c r="G130" s="212"/>
      <c r="H130" s="215">
        <v>1</v>
      </c>
      <c r="I130" s="216"/>
      <c r="J130" s="212"/>
      <c r="K130" s="212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219</v>
      </c>
      <c r="AU130" s="221" t="s">
        <v>80</v>
      </c>
      <c r="AV130" s="14" t="s">
        <v>82</v>
      </c>
      <c r="AW130" s="14" t="s">
        <v>34</v>
      </c>
      <c r="AX130" s="14" t="s">
        <v>73</v>
      </c>
      <c r="AY130" s="221" t="s">
        <v>206</v>
      </c>
    </row>
    <row r="131" spans="1:65" s="15" customFormat="1">
      <c r="B131" s="222"/>
      <c r="C131" s="223"/>
      <c r="D131" s="199" t="s">
        <v>219</v>
      </c>
      <c r="E131" s="224" t="s">
        <v>21</v>
      </c>
      <c r="F131" s="225" t="s">
        <v>236</v>
      </c>
      <c r="G131" s="223"/>
      <c r="H131" s="226">
        <v>1</v>
      </c>
      <c r="I131" s="227"/>
      <c r="J131" s="223"/>
      <c r="K131" s="223"/>
      <c r="L131" s="228"/>
      <c r="M131" s="229"/>
      <c r="N131" s="230"/>
      <c r="O131" s="230"/>
      <c r="P131" s="230"/>
      <c r="Q131" s="230"/>
      <c r="R131" s="230"/>
      <c r="S131" s="230"/>
      <c r="T131" s="231"/>
      <c r="AT131" s="232" t="s">
        <v>219</v>
      </c>
      <c r="AU131" s="232" t="s">
        <v>80</v>
      </c>
      <c r="AV131" s="15" t="s">
        <v>213</v>
      </c>
      <c r="AW131" s="15" t="s">
        <v>34</v>
      </c>
      <c r="AX131" s="15" t="s">
        <v>80</v>
      </c>
      <c r="AY131" s="232" t="s">
        <v>206</v>
      </c>
    </row>
    <row r="132" spans="1:65" s="2" customFormat="1" ht="16.5" customHeight="1">
      <c r="A132" s="37"/>
      <c r="B132" s="38"/>
      <c r="C132" s="181" t="s">
        <v>342</v>
      </c>
      <c r="D132" s="181" t="s">
        <v>208</v>
      </c>
      <c r="E132" s="182" t="s">
        <v>2352</v>
      </c>
      <c r="F132" s="183" t="s">
        <v>2353</v>
      </c>
      <c r="G132" s="184" t="s">
        <v>375</v>
      </c>
      <c r="H132" s="185">
        <v>13</v>
      </c>
      <c r="I132" s="186"/>
      <c r="J132" s="187">
        <f>ROUND(I132*H132,2)</f>
        <v>0</v>
      </c>
      <c r="K132" s="183" t="s">
        <v>21</v>
      </c>
      <c r="L132" s="42"/>
      <c r="M132" s="188" t="s">
        <v>21</v>
      </c>
      <c r="N132" s="189" t="s">
        <v>44</v>
      </c>
      <c r="O132" s="67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866</v>
      </c>
      <c r="AT132" s="192" t="s">
        <v>208</v>
      </c>
      <c r="AU132" s="192" t="s">
        <v>80</v>
      </c>
      <c r="AY132" s="20" t="s">
        <v>206</v>
      </c>
      <c r="BE132" s="193">
        <f>IF(N132="základní",J132,0)</f>
        <v>0</v>
      </c>
      <c r="BF132" s="193">
        <f>IF(N132="snížená",J132,0)</f>
        <v>0</v>
      </c>
      <c r="BG132" s="193">
        <f>IF(N132="zákl. přenesená",J132,0)</f>
        <v>0</v>
      </c>
      <c r="BH132" s="193">
        <f>IF(N132="sníž. přenesená",J132,0)</f>
        <v>0</v>
      </c>
      <c r="BI132" s="193">
        <f>IF(N132="nulová",J132,0)</f>
        <v>0</v>
      </c>
      <c r="BJ132" s="20" t="s">
        <v>80</v>
      </c>
      <c r="BK132" s="193">
        <f>ROUND(I132*H132,2)</f>
        <v>0</v>
      </c>
      <c r="BL132" s="20" t="s">
        <v>866</v>
      </c>
      <c r="BM132" s="192" t="s">
        <v>462</v>
      </c>
    </row>
    <row r="133" spans="1:65" s="13" customFormat="1">
      <c r="B133" s="201"/>
      <c r="C133" s="202"/>
      <c r="D133" s="199" t="s">
        <v>219</v>
      </c>
      <c r="E133" s="203" t="s">
        <v>21</v>
      </c>
      <c r="F133" s="204" t="s">
        <v>2089</v>
      </c>
      <c r="G133" s="202"/>
      <c r="H133" s="203" t="s">
        <v>21</v>
      </c>
      <c r="I133" s="205"/>
      <c r="J133" s="202"/>
      <c r="K133" s="202"/>
      <c r="L133" s="206"/>
      <c r="M133" s="207"/>
      <c r="N133" s="208"/>
      <c r="O133" s="208"/>
      <c r="P133" s="208"/>
      <c r="Q133" s="208"/>
      <c r="R133" s="208"/>
      <c r="S133" s="208"/>
      <c r="T133" s="209"/>
      <c r="AT133" s="210" t="s">
        <v>219</v>
      </c>
      <c r="AU133" s="210" t="s">
        <v>80</v>
      </c>
      <c r="AV133" s="13" t="s">
        <v>80</v>
      </c>
      <c r="AW133" s="13" t="s">
        <v>34</v>
      </c>
      <c r="AX133" s="13" t="s">
        <v>73</v>
      </c>
      <c r="AY133" s="210" t="s">
        <v>206</v>
      </c>
    </row>
    <row r="134" spans="1:65" s="14" customFormat="1">
      <c r="B134" s="211"/>
      <c r="C134" s="212"/>
      <c r="D134" s="199" t="s">
        <v>219</v>
      </c>
      <c r="E134" s="213" t="s">
        <v>21</v>
      </c>
      <c r="F134" s="214" t="s">
        <v>324</v>
      </c>
      <c r="G134" s="212"/>
      <c r="H134" s="215">
        <v>13</v>
      </c>
      <c r="I134" s="216"/>
      <c r="J134" s="212"/>
      <c r="K134" s="212"/>
      <c r="L134" s="217"/>
      <c r="M134" s="218"/>
      <c r="N134" s="219"/>
      <c r="O134" s="219"/>
      <c r="P134" s="219"/>
      <c r="Q134" s="219"/>
      <c r="R134" s="219"/>
      <c r="S134" s="219"/>
      <c r="T134" s="220"/>
      <c r="AT134" s="221" t="s">
        <v>219</v>
      </c>
      <c r="AU134" s="221" t="s">
        <v>80</v>
      </c>
      <c r="AV134" s="14" t="s">
        <v>82</v>
      </c>
      <c r="AW134" s="14" t="s">
        <v>34</v>
      </c>
      <c r="AX134" s="14" t="s">
        <v>73</v>
      </c>
      <c r="AY134" s="221" t="s">
        <v>206</v>
      </c>
    </row>
    <row r="135" spans="1:65" s="15" customFormat="1">
      <c r="B135" s="222"/>
      <c r="C135" s="223"/>
      <c r="D135" s="199" t="s">
        <v>219</v>
      </c>
      <c r="E135" s="224" t="s">
        <v>21</v>
      </c>
      <c r="F135" s="225" t="s">
        <v>236</v>
      </c>
      <c r="G135" s="223"/>
      <c r="H135" s="226">
        <v>13</v>
      </c>
      <c r="I135" s="227"/>
      <c r="J135" s="223"/>
      <c r="K135" s="223"/>
      <c r="L135" s="228"/>
      <c r="M135" s="229"/>
      <c r="N135" s="230"/>
      <c r="O135" s="230"/>
      <c r="P135" s="230"/>
      <c r="Q135" s="230"/>
      <c r="R135" s="230"/>
      <c r="S135" s="230"/>
      <c r="T135" s="231"/>
      <c r="AT135" s="232" t="s">
        <v>219</v>
      </c>
      <c r="AU135" s="232" t="s">
        <v>80</v>
      </c>
      <c r="AV135" s="15" t="s">
        <v>213</v>
      </c>
      <c r="AW135" s="15" t="s">
        <v>34</v>
      </c>
      <c r="AX135" s="15" t="s">
        <v>80</v>
      </c>
      <c r="AY135" s="232" t="s">
        <v>206</v>
      </c>
    </row>
    <row r="136" spans="1:65" s="2" customFormat="1" ht="16.5" customHeight="1">
      <c r="A136" s="37"/>
      <c r="B136" s="38"/>
      <c r="C136" s="181" t="s">
        <v>350</v>
      </c>
      <c r="D136" s="181" t="s">
        <v>208</v>
      </c>
      <c r="E136" s="182" t="s">
        <v>2354</v>
      </c>
      <c r="F136" s="183" t="s">
        <v>2171</v>
      </c>
      <c r="G136" s="184" t="s">
        <v>2086</v>
      </c>
      <c r="H136" s="185">
        <v>1</v>
      </c>
      <c r="I136" s="186"/>
      <c r="J136" s="187">
        <f>ROUND(I136*H136,2)</f>
        <v>0</v>
      </c>
      <c r="K136" s="183" t="s">
        <v>21</v>
      </c>
      <c r="L136" s="42"/>
      <c r="M136" s="188" t="s">
        <v>21</v>
      </c>
      <c r="N136" s="189" t="s">
        <v>44</v>
      </c>
      <c r="O136" s="67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866</v>
      </c>
      <c r="AT136" s="192" t="s">
        <v>208</v>
      </c>
      <c r="AU136" s="192" t="s">
        <v>80</v>
      </c>
      <c r="AY136" s="20" t="s">
        <v>206</v>
      </c>
      <c r="BE136" s="193">
        <f>IF(N136="základní",J136,0)</f>
        <v>0</v>
      </c>
      <c r="BF136" s="193">
        <f>IF(N136="snížená",J136,0)</f>
        <v>0</v>
      </c>
      <c r="BG136" s="193">
        <f>IF(N136="zákl. přenesená",J136,0)</f>
        <v>0</v>
      </c>
      <c r="BH136" s="193">
        <f>IF(N136="sníž. přenesená",J136,0)</f>
        <v>0</v>
      </c>
      <c r="BI136" s="193">
        <f>IF(N136="nulová",J136,0)</f>
        <v>0</v>
      </c>
      <c r="BJ136" s="20" t="s">
        <v>80</v>
      </c>
      <c r="BK136" s="193">
        <f>ROUND(I136*H136,2)</f>
        <v>0</v>
      </c>
      <c r="BL136" s="20" t="s">
        <v>866</v>
      </c>
      <c r="BM136" s="192" t="s">
        <v>643</v>
      </c>
    </row>
    <row r="137" spans="1:65" s="13" customFormat="1">
      <c r="B137" s="201"/>
      <c r="C137" s="202"/>
      <c r="D137" s="199" t="s">
        <v>219</v>
      </c>
      <c r="E137" s="203" t="s">
        <v>21</v>
      </c>
      <c r="F137" s="204" t="s">
        <v>2089</v>
      </c>
      <c r="G137" s="202"/>
      <c r="H137" s="203" t="s">
        <v>21</v>
      </c>
      <c r="I137" s="205"/>
      <c r="J137" s="202"/>
      <c r="K137" s="202"/>
      <c r="L137" s="206"/>
      <c r="M137" s="207"/>
      <c r="N137" s="208"/>
      <c r="O137" s="208"/>
      <c r="P137" s="208"/>
      <c r="Q137" s="208"/>
      <c r="R137" s="208"/>
      <c r="S137" s="208"/>
      <c r="T137" s="209"/>
      <c r="AT137" s="210" t="s">
        <v>219</v>
      </c>
      <c r="AU137" s="210" t="s">
        <v>80</v>
      </c>
      <c r="AV137" s="13" t="s">
        <v>80</v>
      </c>
      <c r="AW137" s="13" t="s">
        <v>34</v>
      </c>
      <c r="AX137" s="13" t="s">
        <v>73</v>
      </c>
      <c r="AY137" s="210" t="s">
        <v>206</v>
      </c>
    </row>
    <row r="138" spans="1:65" s="14" customFormat="1">
      <c r="B138" s="211"/>
      <c r="C138" s="212"/>
      <c r="D138" s="199" t="s">
        <v>219</v>
      </c>
      <c r="E138" s="213" t="s">
        <v>21</v>
      </c>
      <c r="F138" s="214" t="s">
        <v>80</v>
      </c>
      <c r="G138" s="212"/>
      <c r="H138" s="215">
        <v>1</v>
      </c>
      <c r="I138" s="216"/>
      <c r="J138" s="212"/>
      <c r="K138" s="212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219</v>
      </c>
      <c r="AU138" s="221" t="s">
        <v>80</v>
      </c>
      <c r="AV138" s="14" t="s">
        <v>82</v>
      </c>
      <c r="AW138" s="14" t="s">
        <v>34</v>
      </c>
      <c r="AX138" s="14" t="s">
        <v>73</v>
      </c>
      <c r="AY138" s="221" t="s">
        <v>206</v>
      </c>
    </row>
    <row r="139" spans="1:65" s="15" customFormat="1">
      <c r="B139" s="222"/>
      <c r="C139" s="223"/>
      <c r="D139" s="199" t="s">
        <v>219</v>
      </c>
      <c r="E139" s="224" t="s">
        <v>21</v>
      </c>
      <c r="F139" s="225" t="s">
        <v>236</v>
      </c>
      <c r="G139" s="223"/>
      <c r="H139" s="226">
        <v>1</v>
      </c>
      <c r="I139" s="227"/>
      <c r="J139" s="223"/>
      <c r="K139" s="223"/>
      <c r="L139" s="228"/>
      <c r="M139" s="229"/>
      <c r="N139" s="230"/>
      <c r="O139" s="230"/>
      <c r="P139" s="230"/>
      <c r="Q139" s="230"/>
      <c r="R139" s="230"/>
      <c r="S139" s="230"/>
      <c r="T139" s="231"/>
      <c r="AT139" s="232" t="s">
        <v>219</v>
      </c>
      <c r="AU139" s="232" t="s">
        <v>80</v>
      </c>
      <c r="AV139" s="15" t="s">
        <v>213</v>
      </c>
      <c r="AW139" s="15" t="s">
        <v>34</v>
      </c>
      <c r="AX139" s="15" t="s">
        <v>80</v>
      </c>
      <c r="AY139" s="232" t="s">
        <v>206</v>
      </c>
    </row>
    <row r="140" spans="1:65" s="2" customFormat="1" ht="16.5" customHeight="1">
      <c r="A140" s="37"/>
      <c r="B140" s="38"/>
      <c r="C140" s="181" t="s">
        <v>359</v>
      </c>
      <c r="D140" s="181" t="s">
        <v>208</v>
      </c>
      <c r="E140" s="182" t="s">
        <v>2355</v>
      </c>
      <c r="F140" s="183" t="s">
        <v>2173</v>
      </c>
      <c r="G140" s="184" t="s">
        <v>2086</v>
      </c>
      <c r="H140" s="185">
        <v>1</v>
      </c>
      <c r="I140" s="186"/>
      <c r="J140" s="187">
        <f>ROUND(I140*H140,2)</f>
        <v>0</v>
      </c>
      <c r="K140" s="183" t="s">
        <v>21</v>
      </c>
      <c r="L140" s="42"/>
      <c r="M140" s="188" t="s">
        <v>21</v>
      </c>
      <c r="N140" s="189" t="s">
        <v>44</v>
      </c>
      <c r="O140" s="67"/>
      <c r="P140" s="190">
        <f>O140*H140</f>
        <v>0</v>
      </c>
      <c r="Q140" s="190">
        <v>0</v>
      </c>
      <c r="R140" s="190">
        <f>Q140*H140</f>
        <v>0</v>
      </c>
      <c r="S140" s="190">
        <v>0</v>
      </c>
      <c r="T140" s="19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866</v>
      </c>
      <c r="AT140" s="192" t="s">
        <v>208</v>
      </c>
      <c r="AU140" s="192" t="s">
        <v>80</v>
      </c>
      <c r="AY140" s="20" t="s">
        <v>206</v>
      </c>
      <c r="BE140" s="193">
        <f>IF(N140="základní",J140,0)</f>
        <v>0</v>
      </c>
      <c r="BF140" s="193">
        <f>IF(N140="snížená",J140,0)</f>
        <v>0</v>
      </c>
      <c r="BG140" s="193">
        <f>IF(N140="zákl. přenesená",J140,0)</f>
        <v>0</v>
      </c>
      <c r="BH140" s="193">
        <f>IF(N140="sníž. přenesená",J140,0)</f>
        <v>0</v>
      </c>
      <c r="BI140" s="193">
        <f>IF(N140="nulová",J140,0)</f>
        <v>0</v>
      </c>
      <c r="BJ140" s="20" t="s">
        <v>80</v>
      </c>
      <c r="BK140" s="193">
        <f>ROUND(I140*H140,2)</f>
        <v>0</v>
      </c>
      <c r="BL140" s="20" t="s">
        <v>866</v>
      </c>
      <c r="BM140" s="192" t="s">
        <v>663</v>
      </c>
    </row>
    <row r="141" spans="1:65" s="13" customFormat="1">
      <c r="B141" s="201"/>
      <c r="C141" s="202"/>
      <c r="D141" s="199" t="s">
        <v>219</v>
      </c>
      <c r="E141" s="203" t="s">
        <v>21</v>
      </c>
      <c r="F141" s="204" t="s">
        <v>2089</v>
      </c>
      <c r="G141" s="202"/>
      <c r="H141" s="203" t="s">
        <v>21</v>
      </c>
      <c r="I141" s="205"/>
      <c r="J141" s="202"/>
      <c r="K141" s="202"/>
      <c r="L141" s="206"/>
      <c r="M141" s="207"/>
      <c r="N141" s="208"/>
      <c r="O141" s="208"/>
      <c r="P141" s="208"/>
      <c r="Q141" s="208"/>
      <c r="R141" s="208"/>
      <c r="S141" s="208"/>
      <c r="T141" s="209"/>
      <c r="AT141" s="210" t="s">
        <v>219</v>
      </c>
      <c r="AU141" s="210" t="s">
        <v>80</v>
      </c>
      <c r="AV141" s="13" t="s">
        <v>80</v>
      </c>
      <c r="AW141" s="13" t="s">
        <v>34</v>
      </c>
      <c r="AX141" s="13" t="s">
        <v>73</v>
      </c>
      <c r="AY141" s="210" t="s">
        <v>206</v>
      </c>
    </row>
    <row r="142" spans="1:65" s="14" customFormat="1">
      <c r="B142" s="211"/>
      <c r="C142" s="212"/>
      <c r="D142" s="199" t="s">
        <v>219</v>
      </c>
      <c r="E142" s="213" t="s">
        <v>21</v>
      </c>
      <c r="F142" s="214" t="s">
        <v>80</v>
      </c>
      <c r="G142" s="212"/>
      <c r="H142" s="215">
        <v>1</v>
      </c>
      <c r="I142" s="216"/>
      <c r="J142" s="212"/>
      <c r="K142" s="212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219</v>
      </c>
      <c r="AU142" s="221" t="s">
        <v>80</v>
      </c>
      <c r="AV142" s="14" t="s">
        <v>82</v>
      </c>
      <c r="AW142" s="14" t="s">
        <v>34</v>
      </c>
      <c r="AX142" s="14" t="s">
        <v>73</v>
      </c>
      <c r="AY142" s="221" t="s">
        <v>206</v>
      </c>
    </row>
    <row r="143" spans="1:65" s="15" customFormat="1">
      <c r="B143" s="222"/>
      <c r="C143" s="223"/>
      <c r="D143" s="199" t="s">
        <v>219</v>
      </c>
      <c r="E143" s="224" t="s">
        <v>21</v>
      </c>
      <c r="F143" s="225" t="s">
        <v>236</v>
      </c>
      <c r="G143" s="223"/>
      <c r="H143" s="226">
        <v>1</v>
      </c>
      <c r="I143" s="227"/>
      <c r="J143" s="223"/>
      <c r="K143" s="223"/>
      <c r="L143" s="228"/>
      <c r="M143" s="229"/>
      <c r="N143" s="230"/>
      <c r="O143" s="230"/>
      <c r="P143" s="230"/>
      <c r="Q143" s="230"/>
      <c r="R143" s="230"/>
      <c r="S143" s="230"/>
      <c r="T143" s="231"/>
      <c r="AT143" s="232" t="s">
        <v>219</v>
      </c>
      <c r="AU143" s="232" t="s">
        <v>80</v>
      </c>
      <c r="AV143" s="15" t="s">
        <v>213</v>
      </c>
      <c r="AW143" s="15" t="s">
        <v>34</v>
      </c>
      <c r="AX143" s="15" t="s">
        <v>80</v>
      </c>
      <c r="AY143" s="232" t="s">
        <v>206</v>
      </c>
    </row>
    <row r="144" spans="1:65" s="2" customFormat="1" ht="16.5" customHeight="1">
      <c r="A144" s="37"/>
      <c r="B144" s="38"/>
      <c r="C144" s="181" t="s">
        <v>365</v>
      </c>
      <c r="D144" s="181" t="s">
        <v>208</v>
      </c>
      <c r="E144" s="182" t="s">
        <v>2356</v>
      </c>
      <c r="F144" s="183" t="s">
        <v>2175</v>
      </c>
      <c r="G144" s="184" t="s">
        <v>2086</v>
      </c>
      <c r="H144" s="185">
        <v>1</v>
      </c>
      <c r="I144" s="186"/>
      <c r="J144" s="187">
        <f>ROUND(I144*H144,2)</f>
        <v>0</v>
      </c>
      <c r="K144" s="183" t="s">
        <v>21</v>
      </c>
      <c r="L144" s="42"/>
      <c r="M144" s="188" t="s">
        <v>21</v>
      </c>
      <c r="N144" s="189" t="s">
        <v>44</v>
      </c>
      <c r="O144" s="67"/>
      <c r="P144" s="190">
        <f>O144*H144</f>
        <v>0</v>
      </c>
      <c r="Q144" s="190">
        <v>0</v>
      </c>
      <c r="R144" s="190">
        <f>Q144*H144</f>
        <v>0</v>
      </c>
      <c r="S144" s="190">
        <v>0</v>
      </c>
      <c r="T144" s="19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866</v>
      </c>
      <c r="AT144" s="192" t="s">
        <v>208</v>
      </c>
      <c r="AU144" s="192" t="s">
        <v>80</v>
      </c>
      <c r="AY144" s="20" t="s">
        <v>206</v>
      </c>
      <c r="BE144" s="193">
        <f>IF(N144="základní",J144,0)</f>
        <v>0</v>
      </c>
      <c r="BF144" s="193">
        <f>IF(N144="snížená",J144,0)</f>
        <v>0</v>
      </c>
      <c r="BG144" s="193">
        <f>IF(N144="zákl. přenesená",J144,0)</f>
        <v>0</v>
      </c>
      <c r="BH144" s="193">
        <f>IF(N144="sníž. přenesená",J144,0)</f>
        <v>0</v>
      </c>
      <c r="BI144" s="193">
        <f>IF(N144="nulová",J144,0)</f>
        <v>0</v>
      </c>
      <c r="BJ144" s="20" t="s">
        <v>80</v>
      </c>
      <c r="BK144" s="193">
        <f>ROUND(I144*H144,2)</f>
        <v>0</v>
      </c>
      <c r="BL144" s="20" t="s">
        <v>866</v>
      </c>
      <c r="BM144" s="192" t="s">
        <v>681</v>
      </c>
    </row>
    <row r="145" spans="1:65" s="13" customFormat="1">
      <c r="B145" s="201"/>
      <c r="C145" s="202"/>
      <c r="D145" s="199" t="s">
        <v>219</v>
      </c>
      <c r="E145" s="203" t="s">
        <v>21</v>
      </c>
      <c r="F145" s="204" t="s">
        <v>2089</v>
      </c>
      <c r="G145" s="202"/>
      <c r="H145" s="203" t="s">
        <v>21</v>
      </c>
      <c r="I145" s="205"/>
      <c r="J145" s="202"/>
      <c r="K145" s="202"/>
      <c r="L145" s="206"/>
      <c r="M145" s="207"/>
      <c r="N145" s="208"/>
      <c r="O145" s="208"/>
      <c r="P145" s="208"/>
      <c r="Q145" s="208"/>
      <c r="R145" s="208"/>
      <c r="S145" s="208"/>
      <c r="T145" s="209"/>
      <c r="AT145" s="210" t="s">
        <v>219</v>
      </c>
      <c r="AU145" s="210" t="s">
        <v>80</v>
      </c>
      <c r="AV145" s="13" t="s">
        <v>80</v>
      </c>
      <c r="AW145" s="13" t="s">
        <v>34</v>
      </c>
      <c r="AX145" s="13" t="s">
        <v>73</v>
      </c>
      <c r="AY145" s="210" t="s">
        <v>206</v>
      </c>
    </row>
    <row r="146" spans="1:65" s="14" customFormat="1">
      <c r="B146" s="211"/>
      <c r="C146" s="212"/>
      <c r="D146" s="199" t="s">
        <v>219</v>
      </c>
      <c r="E146" s="213" t="s">
        <v>21</v>
      </c>
      <c r="F146" s="214" t="s">
        <v>80</v>
      </c>
      <c r="G146" s="212"/>
      <c r="H146" s="215">
        <v>1</v>
      </c>
      <c r="I146" s="216"/>
      <c r="J146" s="212"/>
      <c r="K146" s="212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219</v>
      </c>
      <c r="AU146" s="221" t="s">
        <v>80</v>
      </c>
      <c r="AV146" s="14" t="s">
        <v>82</v>
      </c>
      <c r="AW146" s="14" t="s">
        <v>34</v>
      </c>
      <c r="AX146" s="14" t="s">
        <v>73</v>
      </c>
      <c r="AY146" s="221" t="s">
        <v>206</v>
      </c>
    </row>
    <row r="147" spans="1:65" s="15" customFormat="1">
      <c r="B147" s="222"/>
      <c r="C147" s="223"/>
      <c r="D147" s="199" t="s">
        <v>219</v>
      </c>
      <c r="E147" s="224" t="s">
        <v>21</v>
      </c>
      <c r="F147" s="225" t="s">
        <v>236</v>
      </c>
      <c r="G147" s="223"/>
      <c r="H147" s="226">
        <v>1</v>
      </c>
      <c r="I147" s="227"/>
      <c r="J147" s="223"/>
      <c r="K147" s="223"/>
      <c r="L147" s="228"/>
      <c r="M147" s="229"/>
      <c r="N147" s="230"/>
      <c r="O147" s="230"/>
      <c r="P147" s="230"/>
      <c r="Q147" s="230"/>
      <c r="R147" s="230"/>
      <c r="S147" s="230"/>
      <c r="T147" s="231"/>
      <c r="AT147" s="232" t="s">
        <v>219</v>
      </c>
      <c r="AU147" s="232" t="s">
        <v>80</v>
      </c>
      <c r="AV147" s="15" t="s">
        <v>213</v>
      </c>
      <c r="AW147" s="15" t="s">
        <v>34</v>
      </c>
      <c r="AX147" s="15" t="s">
        <v>80</v>
      </c>
      <c r="AY147" s="232" t="s">
        <v>206</v>
      </c>
    </row>
    <row r="148" spans="1:65" s="2" customFormat="1" ht="16.5" customHeight="1">
      <c r="A148" s="37"/>
      <c r="B148" s="38"/>
      <c r="C148" s="181" t="s">
        <v>372</v>
      </c>
      <c r="D148" s="181" t="s">
        <v>208</v>
      </c>
      <c r="E148" s="182" t="s">
        <v>2217</v>
      </c>
      <c r="F148" s="183" t="s">
        <v>2177</v>
      </c>
      <c r="G148" s="184" t="s">
        <v>2086</v>
      </c>
      <c r="H148" s="185">
        <v>1</v>
      </c>
      <c r="I148" s="186"/>
      <c r="J148" s="187">
        <f>ROUND(I148*H148,2)</f>
        <v>0</v>
      </c>
      <c r="K148" s="183" t="s">
        <v>21</v>
      </c>
      <c r="L148" s="42"/>
      <c r="M148" s="188" t="s">
        <v>21</v>
      </c>
      <c r="N148" s="189" t="s">
        <v>44</v>
      </c>
      <c r="O148" s="67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866</v>
      </c>
      <c r="AT148" s="192" t="s">
        <v>208</v>
      </c>
      <c r="AU148" s="192" t="s">
        <v>80</v>
      </c>
      <c r="AY148" s="20" t="s">
        <v>206</v>
      </c>
      <c r="BE148" s="193">
        <f>IF(N148="základní",J148,0)</f>
        <v>0</v>
      </c>
      <c r="BF148" s="193">
        <f>IF(N148="snížená",J148,0)</f>
        <v>0</v>
      </c>
      <c r="BG148" s="193">
        <f>IF(N148="zákl. přenesená",J148,0)</f>
        <v>0</v>
      </c>
      <c r="BH148" s="193">
        <f>IF(N148="sníž. přenesená",J148,0)</f>
        <v>0</v>
      </c>
      <c r="BI148" s="193">
        <f>IF(N148="nulová",J148,0)</f>
        <v>0</v>
      </c>
      <c r="BJ148" s="20" t="s">
        <v>80</v>
      </c>
      <c r="BK148" s="193">
        <f>ROUND(I148*H148,2)</f>
        <v>0</v>
      </c>
      <c r="BL148" s="20" t="s">
        <v>866</v>
      </c>
      <c r="BM148" s="192" t="s">
        <v>693</v>
      </c>
    </row>
    <row r="149" spans="1:65" s="13" customFormat="1">
      <c r="B149" s="201"/>
      <c r="C149" s="202"/>
      <c r="D149" s="199" t="s">
        <v>219</v>
      </c>
      <c r="E149" s="203" t="s">
        <v>21</v>
      </c>
      <c r="F149" s="204" t="s">
        <v>2089</v>
      </c>
      <c r="G149" s="202"/>
      <c r="H149" s="203" t="s">
        <v>21</v>
      </c>
      <c r="I149" s="205"/>
      <c r="J149" s="202"/>
      <c r="K149" s="202"/>
      <c r="L149" s="206"/>
      <c r="M149" s="207"/>
      <c r="N149" s="208"/>
      <c r="O149" s="208"/>
      <c r="P149" s="208"/>
      <c r="Q149" s="208"/>
      <c r="R149" s="208"/>
      <c r="S149" s="208"/>
      <c r="T149" s="209"/>
      <c r="AT149" s="210" t="s">
        <v>219</v>
      </c>
      <c r="AU149" s="210" t="s">
        <v>80</v>
      </c>
      <c r="AV149" s="13" t="s">
        <v>80</v>
      </c>
      <c r="AW149" s="13" t="s">
        <v>34</v>
      </c>
      <c r="AX149" s="13" t="s">
        <v>73</v>
      </c>
      <c r="AY149" s="210" t="s">
        <v>206</v>
      </c>
    </row>
    <row r="150" spans="1:65" s="14" customFormat="1">
      <c r="B150" s="211"/>
      <c r="C150" s="212"/>
      <c r="D150" s="199" t="s">
        <v>219</v>
      </c>
      <c r="E150" s="213" t="s">
        <v>21</v>
      </c>
      <c r="F150" s="214" t="s">
        <v>80</v>
      </c>
      <c r="G150" s="212"/>
      <c r="H150" s="215">
        <v>1</v>
      </c>
      <c r="I150" s="216"/>
      <c r="J150" s="212"/>
      <c r="K150" s="212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219</v>
      </c>
      <c r="AU150" s="221" t="s">
        <v>80</v>
      </c>
      <c r="AV150" s="14" t="s">
        <v>82</v>
      </c>
      <c r="AW150" s="14" t="s">
        <v>34</v>
      </c>
      <c r="AX150" s="14" t="s">
        <v>73</v>
      </c>
      <c r="AY150" s="221" t="s">
        <v>206</v>
      </c>
    </row>
    <row r="151" spans="1:65" s="15" customFormat="1">
      <c r="B151" s="222"/>
      <c r="C151" s="223"/>
      <c r="D151" s="199" t="s">
        <v>219</v>
      </c>
      <c r="E151" s="224" t="s">
        <v>21</v>
      </c>
      <c r="F151" s="225" t="s">
        <v>236</v>
      </c>
      <c r="G151" s="223"/>
      <c r="H151" s="226">
        <v>1</v>
      </c>
      <c r="I151" s="227"/>
      <c r="J151" s="223"/>
      <c r="K151" s="223"/>
      <c r="L151" s="228"/>
      <c r="M151" s="258"/>
      <c r="N151" s="259"/>
      <c r="O151" s="259"/>
      <c r="P151" s="259"/>
      <c r="Q151" s="259"/>
      <c r="R151" s="259"/>
      <c r="S151" s="259"/>
      <c r="T151" s="260"/>
      <c r="AT151" s="232" t="s">
        <v>219</v>
      </c>
      <c r="AU151" s="232" t="s">
        <v>80</v>
      </c>
      <c r="AV151" s="15" t="s">
        <v>213</v>
      </c>
      <c r="AW151" s="15" t="s">
        <v>34</v>
      </c>
      <c r="AX151" s="15" t="s">
        <v>80</v>
      </c>
      <c r="AY151" s="232" t="s">
        <v>206</v>
      </c>
    </row>
    <row r="152" spans="1:65" s="2" customFormat="1" ht="6.95" customHeight="1">
      <c r="A152" s="37"/>
      <c r="B152" s="50"/>
      <c r="C152" s="51"/>
      <c r="D152" s="51"/>
      <c r="E152" s="51"/>
      <c r="F152" s="51"/>
      <c r="G152" s="51"/>
      <c r="H152" s="51"/>
      <c r="I152" s="51"/>
      <c r="J152" s="51"/>
      <c r="K152" s="51"/>
      <c r="L152" s="42"/>
      <c r="M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</row>
  </sheetData>
  <sheetProtection algorithmName="SHA-512" hashValue="DAJ8hls1u/u/SbpC3Xg+bwbssthhWNgnczOCbpl8jwMLU3J7Vw9chtNQ7t4MnZtn61YG1c484Xd2Q2vVTBpEVA==" saltValue="rbOuGhxVjD4jhWXEmJymRGgTuYUqe54oKAWczX1o0f88CUaTQCWAq+yxIsxkaM2JTXTirLpkKhEIrllM3wNdXg==" spinCount="100000" sheet="1" objects="1" scenarios="1" formatColumns="0" formatRows="0" autoFilter="0"/>
  <autoFilter ref="C85:K151" xr:uid="{00000000-0009-0000-0000-00000D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BM17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144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2079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2357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ROUND(J86,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ROUND((SUM(BE86:BE173)),  2)</f>
        <v>0</v>
      </c>
      <c r="G35" s="37"/>
      <c r="H35" s="37"/>
      <c r="I35" s="127">
        <v>0.21</v>
      </c>
      <c r="J35" s="126">
        <f>ROUND(((SUM(BE86:BE173))*I35),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ROUND((SUM(BF86:BF173)),  2)</f>
        <v>0</v>
      </c>
      <c r="G36" s="37"/>
      <c r="H36" s="37"/>
      <c r="I36" s="127">
        <v>0.12</v>
      </c>
      <c r="J36" s="126">
        <f>ROUND(((SUM(BF86:BF173))*I36),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ROUND((SUM(BG86:BG173)),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ROUND((SUM(BH86:BH173)),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ROUND((SUM(BI86:BI173)),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2079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D.2.6.g - Přemístění SEK z parkoviště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J86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2358</v>
      </c>
      <c r="E64" s="146"/>
      <c r="F64" s="146"/>
      <c r="G64" s="146"/>
      <c r="H64" s="146"/>
      <c r="I64" s="146"/>
      <c r="J64" s="147">
        <f>J87</f>
        <v>0</v>
      </c>
      <c r="K64" s="144"/>
      <c r="L64" s="148"/>
    </row>
    <row r="65" spans="1:31" s="2" customFormat="1" ht="21.75" customHeight="1">
      <c r="A65" s="37"/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116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 s="2" customFormat="1" ht="6.95" customHeight="1">
      <c r="A66" s="37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16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70" spans="1:31" s="2" customFormat="1" ht="6.95" customHeight="1">
      <c r="A70" s="37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11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24.95" customHeight="1">
      <c r="A71" s="37"/>
      <c r="B71" s="38"/>
      <c r="C71" s="26" t="s">
        <v>191</v>
      </c>
      <c r="D71" s="39"/>
      <c r="E71" s="39"/>
      <c r="F71" s="39"/>
      <c r="G71" s="39"/>
      <c r="H71" s="39"/>
      <c r="I71" s="39"/>
      <c r="J71" s="39"/>
      <c r="K71" s="39"/>
      <c r="L71" s="11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6.95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16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2" customHeight="1">
      <c r="A73" s="37"/>
      <c r="B73" s="38"/>
      <c r="C73" s="32" t="s">
        <v>16</v>
      </c>
      <c r="D73" s="39"/>
      <c r="E73" s="39"/>
      <c r="F73" s="39"/>
      <c r="G73" s="39"/>
      <c r="H73" s="39"/>
      <c r="I73" s="39"/>
      <c r="J73" s="39"/>
      <c r="K73" s="39"/>
      <c r="L73" s="11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26.25" customHeight="1">
      <c r="A74" s="37"/>
      <c r="B74" s="38"/>
      <c r="C74" s="39"/>
      <c r="D74" s="39"/>
      <c r="E74" s="397" t="str">
        <f>E7</f>
        <v>Novostavba Onkologické kliniky P4 - Přeložky, Přípojky, OS, Komunikace, chodníky a přístřešky, Sadové úpravy</v>
      </c>
      <c r="F74" s="398"/>
      <c r="G74" s="398"/>
      <c r="H74" s="398"/>
      <c r="I74" s="39"/>
      <c r="J74" s="39"/>
      <c r="K74" s="39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1" customFormat="1" ht="12" customHeight="1">
      <c r="B75" s="24"/>
      <c r="C75" s="32" t="s">
        <v>174</v>
      </c>
      <c r="D75" s="25"/>
      <c r="E75" s="25"/>
      <c r="F75" s="25"/>
      <c r="G75" s="25"/>
      <c r="H75" s="25"/>
      <c r="I75" s="25"/>
      <c r="J75" s="25"/>
      <c r="K75" s="25"/>
      <c r="L75" s="23"/>
    </row>
    <row r="76" spans="1:31" s="2" customFormat="1" ht="16.5" customHeight="1">
      <c r="A76" s="37"/>
      <c r="B76" s="38"/>
      <c r="C76" s="39"/>
      <c r="D76" s="39"/>
      <c r="E76" s="397" t="s">
        <v>2079</v>
      </c>
      <c r="F76" s="396"/>
      <c r="G76" s="396"/>
      <c r="H76" s="396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2" t="s">
        <v>176</v>
      </c>
      <c r="D77" s="39"/>
      <c r="E77" s="39"/>
      <c r="F77" s="39"/>
      <c r="G77" s="39"/>
      <c r="H77" s="39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6.5" customHeight="1">
      <c r="A78" s="37"/>
      <c r="B78" s="38"/>
      <c r="C78" s="39"/>
      <c r="D78" s="39"/>
      <c r="E78" s="361" t="str">
        <f>E11</f>
        <v>D.2.6.g - Přemístění SEK z parkoviště</v>
      </c>
      <c r="F78" s="396"/>
      <c r="G78" s="396"/>
      <c r="H78" s="396"/>
      <c r="I78" s="39"/>
      <c r="J78" s="39"/>
      <c r="K78" s="39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6.95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2" customHeight="1">
      <c r="A80" s="37"/>
      <c r="B80" s="38"/>
      <c r="C80" s="32" t="s">
        <v>22</v>
      </c>
      <c r="D80" s="39"/>
      <c r="E80" s="39"/>
      <c r="F80" s="30" t="str">
        <f>F14</f>
        <v>Olomouc</v>
      </c>
      <c r="G80" s="39"/>
      <c r="H80" s="39"/>
      <c r="I80" s="32" t="s">
        <v>24</v>
      </c>
      <c r="J80" s="62" t="str">
        <f>IF(J14="","",J14)</f>
        <v>16. 2. 2024</v>
      </c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6.9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25.7" customHeight="1">
      <c r="A82" s="37"/>
      <c r="B82" s="38"/>
      <c r="C82" s="32" t="s">
        <v>26</v>
      </c>
      <c r="D82" s="39"/>
      <c r="E82" s="39"/>
      <c r="F82" s="30" t="str">
        <f>E17</f>
        <v>Fakultní nemocnice Olomouc</v>
      </c>
      <c r="G82" s="39"/>
      <c r="H82" s="39"/>
      <c r="I82" s="32" t="s">
        <v>32</v>
      </c>
      <c r="J82" s="35" t="str">
        <f>E23</f>
        <v>Adam Rujbr Architects</v>
      </c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5.2" customHeight="1">
      <c r="A83" s="37"/>
      <c r="B83" s="38"/>
      <c r="C83" s="32" t="s">
        <v>30</v>
      </c>
      <c r="D83" s="39"/>
      <c r="E83" s="39"/>
      <c r="F83" s="30" t="str">
        <f>IF(E20="","",E20)</f>
        <v>Vyplň údaj</v>
      </c>
      <c r="G83" s="39"/>
      <c r="H83" s="39"/>
      <c r="I83" s="32" t="s">
        <v>35</v>
      </c>
      <c r="J83" s="35" t="str">
        <f>E26</f>
        <v xml:space="preserve"> </v>
      </c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0.3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11" customFormat="1" ht="29.25" customHeight="1">
      <c r="A85" s="154"/>
      <c r="B85" s="155"/>
      <c r="C85" s="156" t="s">
        <v>192</v>
      </c>
      <c r="D85" s="157" t="s">
        <v>58</v>
      </c>
      <c r="E85" s="157" t="s">
        <v>54</v>
      </c>
      <c r="F85" s="157" t="s">
        <v>55</v>
      </c>
      <c r="G85" s="157" t="s">
        <v>193</v>
      </c>
      <c r="H85" s="157" t="s">
        <v>194</v>
      </c>
      <c r="I85" s="157" t="s">
        <v>195</v>
      </c>
      <c r="J85" s="157" t="s">
        <v>180</v>
      </c>
      <c r="K85" s="158" t="s">
        <v>196</v>
      </c>
      <c r="L85" s="159"/>
      <c r="M85" s="71" t="s">
        <v>21</v>
      </c>
      <c r="N85" s="72" t="s">
        <v>43</v>
      </c>
      <c r="O85" s="72" t="s">
        <v>197</v>
      </c>
      <c r="P85" s="72" t="s">
        <v>198</v>
      </c>
      <c r="Q85" s="72" t="s">
        <v>199</v>
      </c>
      <c r="R85" s="72" t="s">
        <v>200</v>
      </c>
      <c r="S85" s="72" t="s">
        <v>201</v>
      </c>
      <c r="T85" s="73" t="s">
        <v>202</v>
      </c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</row>
    <row r="86" spans="1:65" s="2" customFormat="1" ht="22.9" customHeight="1">
      <c r="A86" s="37"/>
      <c r="B86" s="38"/>
      <c r="C86" s="78" t="s">
        <v>203</v>
      </c>
      <c r="D86" s="39"/>
      <c r="E86" s="39"/>
      <c r="F86" s="39"/>
      <c r="G86" s="39"/>
      <c r="H86" s="39"/>
      <c r="I86" s="39"/>
      <c r="J86" s="160">
        <f>BK86</f>
        <v>0</v>
      </c>
      <c r="K86" s="39"/>
      <c r="L86" s="42"/>
      <c r="M86" s="74"/>
      <c r="N86" s="161"/>
      <c r="O86" s="75"/>
      <c r="P86" s="162">
        <f>P87</f>
        <v>0</v>
      </c>
      <c r="Q86" s="75"/>
      <c r="R86" s="162">
        <f>R87</f>
        <v>0</v>
      </c>
      <c r="S86" s="75"/>
      <c r="T86" s="163">
        <f>T87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20" t="s">
        <v>72</v>
      </c>
      <c r="AU86" s="20" t="s">
        <v>181</v>
      </c>
      <c r="BK86" s="164">
        <f>BK87</f>
        <v>0</v>
      </c>
    </row>
    <row r="87" spans="1:65" s="12" customFormat="1" ht="25.9" customHeight="1">
      <c r="B87" s="165"/>
      <c r="C87" s="166"/>
      <c r="D87" s="167" t="s">
        <v>72</v>
      </c>
      <c r="E87" s="168" t="s">
        <v>2359</v>
      </c>
      <c r="F87" s="168" t="s">
        <v>143</v>
      </c>
      <c r="G87" s="166"/>
      <c r="H87" s="166"/>
      <c r="I87" s="169"/>
      <c r="J87" s="170">
        <f>BK87</f>
        <v>0</v>
      </c>
      <c r="K87" s="166"/>
      <c r="L87" s="171"/>
      <c r="M87" s="172"/>
      <c r="N87" s="173"/>
      <c r="O87" s="173"/>
      <c r="P87" s="174">
        <f>SUM(P88:P173)</f>
        <v>0</v>
      </c>
      <c r="Q87" s="173"/>
      <c r="R87" s="174">
        <f>SUM(R88:R173)</f>
        <v>0</v>
      </c>
      <c r="S87" s="173"/>
      <c r="T87" s="175">
        <f>SUM(T88:T173)</f>
        <v>0</v>
      </c>
      <c r="AR87" s="176" t="s">
        <v>80</v>
      </c>
      <c r="AT87" s="177" t="s">
        <v>72</v>
      </c>
      <c r="AU87" s="177" t="s">
        <v>73</v>
      </c>
      <c r="AY87" s="176" t="s">
        <v>206</v>
      </c>
      <c r="BK87" s="178">
        <f>SUM(BK88:BK173)</f>
        <v>0</v>
      </c>
    </row>
    <row r="88" spans="1:65" s="2" customFormat="1" ht="16.5" customHeight="1">
      <c r="A88" s="37"/>
      <c r="B88" s="38"/>
      <c r="C88" s="181" t="s">
        <v>80</v>
      </c>
      <c r="D88" s="181" t="s">
        <v>208</v>
      </c>
      <c r="E88" s="182" t="s">
        <v>2360</v>
      </c>
      <c r="F88" s="183" t="s">
        <v>2361</v>
      </c>
      <c r="G88" s="184" t="s">
        <v>375</v>
      </c>
      <c r="H88" s="185">
        <v>32</v>
      </c>
      <c r="I88" s="186"/>
      <c r="J88" s="187">
        <f>ROUND(I88*H88,2)</f>
        <v>0</v>
      </c>
      <c r="K88" s="183" t="s">
        <v>21</v>
      </c>
      <c r="L88" s="42"/>
      <c r="M88" s="188" t="s">
        <v>21</v>
      </c>
      <c r="N88" s="189" t="s">
        <v>44</v>
      </c>
      <c r="O88" s="67"/>
      <c r="P88" s="190">
        <f>O88*H88</f>
        <v>0</v>
      </c>
      <c r="Q88" s="190">
        <v>0</v>
      </c>
      <c r="R88" s="190">
        <f>Q88*H88</f>
        <v>0</v>
      </c>
      <c r="S88" s="190">
        <v>0</v>
      </c>
      <c r="T88" s="191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92" t="s">
        <v>866</v>
      </c>
      <c r="AT88" s="192" t="s">
        <v>208</v>
      </c>
      <c r="AU88" s="192" t="s">
        <v>80</v>
      </c>
      <c r="AY88" s="20" t="s">
        <v>206</v>
      </c>
      <c r="BE88" s="193">
        <f>IF(N88="základní",J88,0)</f>
        <v>0</v>
      </c>
      <c r="BF88" s="193">
        <f>IF(N88="snížená",J88,0)</f>
        <v>0</v>
      </c>
      <c r="BG88" s="193">
        <f>IF(N88="zákl. přenesená",J88,0)</f>
        <v>0</v>
      </c>
      <c r="BH88" s="193">
        <f>IF(N88="sníž. přenesená",J88,0)</f>
        <v>0</v>
      </c>
      <c r="BI88" s="193">
        <f>IF(N88="nulová",J88,0)</f>
        <v>0</v>
      </c>
      <c r="BJ88" s="20" t="s">
        <v>80</v>
      </c>
      <c r="BK88" s="193">
        <f>ROUND(I88*H88,2)</f>
        <v>0</v>
      </c>
      <c r="BL88" s="20" t="s">
        <v>866</v>
      </c>
      <c r="BM88" s="192" t="s">
        <v>82</v>
      </c>
    </row>
    <row r="89" spans="1:65" s="2" customFormat="1" ht="16.5" customHeight="1">
      <c r="A89" s="37"/>
      <c r="B89" s="38"/>
      <c r="C89" s="244" t="s">
        <v>82</v>
      </c>
      <c r="D89" s="244" t="s">
        <v>437</v>
      </c>
      <c r="E89" s="245" t="s">
        <v>2362</v>
      </c>
      <c r="F89" s="246" t="s">
        <v>2363</v>
      </c>
      <c r="G89" s="247" t="s">
        <v>375</v>
      </c>
      <c r="H89" s="248">
        <v>32</v>
      </c>
      <c r="I89" s="249"/>
      <c r="J89" s="250">
        <f>ROUND(I89*H89,2)</f>
        <v>0</v>
      </c>
      <c r="K89" s="246" t="s">
        <v>21</v>
      </c>
      <c r="L89" s="251"/>
      <c r="M89" s="252" t="s">
        <v>21</v>
      </c>
      <c r="N89" s="253" t="s">
        <v>44</v>
      </c>
      <c r="O89" s="67"/>
      <c r="P89" s="190">
        <f>O89*H89</f>
        <v>0</v>
      </c>
      <c r="Q89" s="190">
        <v>0</v>
      </c>
      <c r="R89" s="190">
        <f>Q89*H89</f>
        <v>0</v>
      </c>
      <c r="S89" s="190">
        <v>0</v>
      </c>
      <c r="T89" s="191">
        <f>S89*H89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192" t="s">
        <v>1657</v>
      </c>
      <c r="AT89" s="192" t="s">
        <v>437</v>
      </c>
      <c r="AU89" s="192" t="s">
        <v>80</v>
      </c>
      <c r="AY89" s="20" t="s">
        <v>206</v>
      </c>
      <c r="BE89" s="193">
        <f>IF(N89="základní",J89,0)</f>
        <v>0</v>
      </c>
      <c r="BF89" s="193">
        <f>IF(N89="snížená",J89,0)</f>
        <v>0</v>
      </c>
      <c r="BG89" s="193">
        <f>IF(N89="zákl. přenesená",J89,0)</f>
        <v>0</v>
      </c>
      <c r="BH89" s="193">
        <f>IF(N89="sníž. přenesená",J89,0)</f>
        <v>0</v>
      </c>
      <c r="BI89" s="193">
        <f>IF(N89="nulová",J89,0)</f>
        <v>0</v>
      </c>
      <c r="BJ89" s="20" t="s">
        <v>80</v>
      </c>
      <c r="BK89" s="193">
        <f>ROUND(I89*H89,2)</f>
        <v>0</v>
      </c>
      <c r="BL89" s="20" t="s">
        <v>866</v>
      </c>
      <c r="BM89" s="192" t="s">
        <v>213</v>
      </c>
    </row>
    <row r="90" spans="1:65" s="13" customFormat="1">
      <c r="B90" s="201"/>
      <c r="C90" s="202"/>
      <c r="D90" s="199" t="s">
        <v>219</v>
      </c>
      <c r="E90" s="203" t="s">
        <v>21</v>
      </c>
      <c r="F90" s="204" t="s">
        <v>2089</v>
      </c>
      <c r="G90" s="202"/>
      <c r="H90" s="203" t="s">
        <v>21</v>
      </c>
      <c r="I90" s="205"/>
      <c r="J90" s="202"/>
      <c r="K90" s="202"/>
      <c r="L90" s="206"/>
      <c r="M90" s="207"/>
      <c r="N90" s="208"/>
      <c r="O90" s="208"/>
      <c r="P90" s="208"/>
      <c r="Q90" s="208"/>
      <c r="R90" s="208"/>
      <c r="S90" s="208"/>
      <c r="T90" s="209"/>
      <c r="AT90" s="210" t="s">
        <v>219</v>
      </c>
      <c r="AU90" s="210" t="s">
        <v>80</v>
      </c>
      <c r="AV90" s="13" t="s">
        <v>80</v>
      </c>
      <c r="AW90" s="13" t="s">
        <v>34</v>
      </c>
      <c r="AX90" s="13" t="s">
        <v>73</v>
      </c>
      <c r="AY90" s="210" t="s">
        <v>206</v>
      </c>
    </row>
    <row r="91" spans="1:65" s="14" customFormat="1">
      <c r="B91" s="211"/>
      <c r="C91" s="212"/>
      <c r="D91" s="199" t="s">
        <v>219</v>
      </c>
      <c r="E91" s="213" t="s">
        <v>21</v>
      </c>
      <c r="F91" s="214" t="s">
        <v>643</v>
      </c>
      <c r="G91" s="212"/>
      <c r="H91" s="215">
        <v>32</v>
      </c>
      <c r="I91" s="216"/>
      <c r="J91" s="212"/>
      <c r="K91" s="212"/>
      <c r="L91" s="217"/>
      <c r="M91" s="218"/>
      <c r="N91" s="219"/>
      <c r="O91" s="219"/>
      <c r="P91" s="219"/>
      <c r="Q91" s="219"/>
      <c r="R91" s="219"/>
      <c r="S91" s="219"/>
      <c r="T91" s="220"/>
      <c r="AT91" s="221" t="s">
        <v>219</v>
      </c>
      <c r="AU91" s="221" t="s">
        <v>80</v>
      </c>
      <c r="AV91" s="14" t="s">
        <v>82</v>
      </c>
      <c r="AW91" s="14" t="s">
        <v>34</v>
      </c>
      <c r="AX91" s="14" t="s">
        <v>73</v>
      </c>
      <c r="AY91" s="221" t="s">
        <v>206</v>
      </c>
    </row>
    <row r="92" spans="1:65" s="15" customFormat="1">
      <c r="B92" s="222"/>
      <c r="C92" s="223"/>
      <c r="D92" s="199" t="s">
        <v>219</v>
      </c>
      <c r="E92" s="224" t="s">
        <v>21</v>
      </c>
      <c r="F92" s="225" t="s">
        <v>236</v>
      </c>
      <c r="G92" s="223"/>
      <c r="H92" s="226">
        <v>32</v>
      </c>
      <c r="I92" s="227"/>
      <c r="J92" s="223"/>
      <c r="K92" s="223"/>
      <c r="L92" s="228"/>
      <c r="M92" s="229"/>
      <c r="N92" s="230"/>
      <c r="O92" s="230"/>
      <c r="P92" s="230"/>
      <c r="Q92" s="230"/>
      <c r="R92" s="230"/>
      <c r="S92" s="230"/>
      <c r="T92" s="231"/>
      <c r="AT92" s="232" t="s">
        <v>219</v>
      </c>
      <c r="AU92" s="232" t="s">
        <v>80</v>
      </c>
      <c r="AV92" s="15" t="s">
        <v>213</v>
      </c>
      <c r="AW92" s="15" t="s">
        <v>34</v>
      </c>
      <c r="AX92" s="15" t="s">
        <v>80</v>
      </c>
      <c r="AY92" s="232" t="s">
        <v>206</v>
      </c>
    </row>
    <row r="93" spans="1:65" s="2" customFormat="1" ht="16.5" customHeight="1">
      <c r="A93" s="37"/>
      <c r="B93" s="38"/>
      <c r="C93" s="181" t="s">
        <v>244</v>
      </c>
      <c r="D93" s="181" t="s">
        <v>208</v>
      </c>
      <c r="E93" s="182" t="s">
        <v>2106</v>
      </c>
      <c r="F93" s="183" t="s">
        <v>2107</v>
      </c>
      <c r="G93" s="184" t="s">
        <v>840</v>
      </c>
      <c r="H93" s="185">
        <v>1</v>
      </c>
      <c r="I93" s="186"/>
      <c r="J93" s="187">
        <f>ROUND(I93*H93,2)</f>
        <v>0</v>
      </c>
      <c r="K93" s="183" t="s">
        <v>21</v>
      </c>
      <c r="L93" s="42"/>
      <c r="M93" s="188" t="s">
        <v>21</v>
      </c>
      <c r="N93" s="189" t="s">
        <v>44</v>
      </c>
      <c r="O93" s="67"/>
      <c r="P93" s="190">
        <f>O93*H93</f>
        <v>0</v>
      </c>
      <c r="Q93" s="190">
        <v>0</v>
      </c>
      <c r="R93" s="190">
        <f>Q93*H93</f>
        <v>0</v>
      </c>
      <c r="S93" s="190">
        <v>0</v>
      </c>
      <c r="T93" s="191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92" t="s">
        <v>866</v>
      </c>
      <c r="AT93" s="192" t="s">
        <v>208</v>
      </c>
      <c r="AU93" s="192" t="s">
        <v>80</v>
      </c>
      <c r="AY93" s="20" t="s">
        <v>206</v>
      </c>
      <c r="BE93" s="193">
        <f>IF(N93="základní",J93,0)</f>
        <v>0</v>
      </c>
      <c r="BF93" s="193">
        <f>IF(N93="snížená",J93,0)</f>
        <v>0</v>
      </c>
      <c r="BG93" s="193">
        <f>IF(N93="zákl. přenesená",J93,0)</f>
        <v>0</v>
      </c>
      <c r="BH93" s="193">
        <f>IF(N93="sníž. přenesená",J93,0)</f>
        <v>0</v>
      </c>
      <c r="BI93" s="193">
        <f>IF(N93="nulová",J93,0)</f>
        <v>0</v>
      </c>
      <c r="BJ93" s="20" t="s">
        <v>80</v>
      </c>
      <c r="BK93" s="193">
        <f>ROUND(I93*H93,2)</f>
        <v>0</v>
      </c>
      <c r="BL93" s="20" t="s">
        <v>866</v>
      </c>
      <c r="BM93" s="192" t="s">
        <v>268</v>
      </c>
    </row>
    <row r="94" spans="1:65" s="2" customFormat="1" ht="16.5" customHeight="1">
      <c r="A94" s="37"/>
      <c r="B94" s="38"/>
      <c r="C94" s="244" t="s">
        <v>213</v>
      </c>
      <c r="D94" s="244" t="s">
        <v>437</v>
      </c>
      <c r="E94" s="245" t="s">
        <v>2108</v>
      </c>
      <c r="F94" s="246" t="s">
        <v>2109</v>
      </c>
      <c r="G94" s="247" t="s">
        <v>840</v>
      </c>
      <c r="H94" s="248">
        <v>1</v>
      </c>
      <c r="I94" s="249"/>
      <c r="J94" s="250">
        <f>ROUND(I94*H94,2)</f>
        <v>0</v>
      </c>
      <c r="K94" s="246" t="s">
        <v>21</v>
      </c>
      <c r="L94" s="251"/>
      <c r="M94" s="252" t="s">
        <v>21</v>
      </c>
      <c r="N94" s="253" t="s">
        <v>44</v>
      </c>
      <c r="O94" s="67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92" t="s">
        <v>1657</v>
      </c>
      <c r="AT94" s="192" t="s">
        <v>437</v>
      </c>
      <c r="AU94" s="192" t="s">
        <v>80</v>
      </c>
      <c r="AY94" s="20" t="s">
        <v>206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0" t="s">
        <v>80</v>
      </c>
      <c r="BK94" s="193">
        <f>ROUND(I94*H94,2)</f>
        <v>0</v>
      </c>
      <c r="BL94" s="20" t="s">
        <v>866</v>
      </c>
      <c r="BM94" s="192" t="s">
        <v>289</v>
      </c>
    </row>
    <row r="95" spans="1:65" s="13" customFormat="1">
      <c r="B95" s="201"/>
      <c r="C95" s="202"/>
      <c r="D95" s="199" t="s">
        <v>219</v>
      </c>
      <c r="E95" s="203" t="s">
        <v>21</v>
      </c>
      <c r="F95" s="204" t="s">
        <v>2089</v>
      </c>
      <c r="G95" s="202"/>
      <c r="H95" s="203" t="s">
        <v>21</v>
      </c>
      <c r="I95" s="205"/>
      <c r="J95" s="202"/>
      <c r="K95" s="202"/>
      <c r="L95" s="206"/>
      <c r="M95" s="207"/>
      <c r="N95" s="208"/>
      <c r="O95" s="208"/>
      <c r="P95" s="208"/>
      <c r="Q95" s="208"/>
      <c r="R95" s="208"/>
      <c r="S95" s="208"/>
      <c r="T95" s="209"/>
      <c r="AT95" s="210" t="s">
        <v>219</v>
      </c>
      <c r="AU95" s="210" t="s">
        <v>80</v>
      </c>
      <c r="AV95" s="13" t="s">
        <v>80</v>
      </c>
      <c r="AW95" s="13" t="s">
        <v>34</v>
      </c>
      <c r="AX95" s="13" t="s">
        <v>73</v>
      </c>
      <c r="AY95" s="210" t="s">
        <v>206</v>
      </c>
    </row>
    <row r="96" spans="1:65" s="14" customFormat="1">
      <c r="B96" s="211"/>
      <c r="C96" s="212"/>
      <c r="D96" s="199" t="s">
        <v>219</v>
      </c>
      <c r="E96" s="213" t="s">
        <v>21</v>
      </c>
      <c r="F96" s="214" t="s">
        <v>80</v>
      </c>
      <c r="G96" s="212"/>
      <c r="H96" s="215">
        <v>1</v>
      </c>
      <c r="I96" s="216"/>
      <c r="J96" s="212"/>
      <c r="K96" s="212"/>
      <c r="L96" s="217"/>
      <c r="M96" s="218"/>
      <c r="N96" s="219"/>
      <c r="O96" s="219"/>
      <c r="P96" s="219"/>
      <c r="Q96" s="219"/>
      <c r="R96" s="219"/>
      <c r="S96" s="219"/>
      <c r="T96" s="220"/>
      <c r="AT96" s="221" t="s">
        <v>219</v>
      </c>
      <c r="AU96" s="221" t="s">
        <v>80</v>
      </c>
      <c r="AV96" s="14" t="s">
        <v>82</v>
      </c>
      <c r="AW96" s="14" t="s">
        <v>34</v>
      </c>
      <c r="AX96" s="14" t="s">
        <v>73</v>
      </c>
      <c r="AY96" s="221" t="s">
        <v>206</v>
      </c>
    </row>
    <row r="97" spans="1:65" s="15" customFormat="1">
      <c r="B97" s="222"/>
      <c r="C97" s="223"/>
      <c r="D97" s="199" t="s">
        <v>219</v>
      </c>
      <c r="E97" s="224" t="s">
        <v>21</v>
      </c>
      <c r="F97" s="225" t="s">
        <v>236</v>
      </c>
      <c r="G97" s="223"/>
      <c r="H97" s="226">
        <v>1</v>
      </c>
      <c r="I97" s="227"/>
      <c r="J97" s="223"/>
      <c r="K97" s="223"/>
      <c r="L97" s="228"/>
      <c r="M97" s="229"/>
      <c r="N97" s="230"/>
      <c r="O97" s="230"/>
      <c r="P97" s="230"/>
      <c r="Q97" s="230"/>
      <c r="R97" s="230"/>
      <c r="S97" s="230"/>
      <c r="T97" s="231"/>
      <c r="AT97" s="232" t="s">
        <v>219</v>
      </c>
      <c r="AU97" s="232" t="s">
        <v>80</v>
      </c>
      <c r="AV97" s="15" t="s">
        <v>213</v>
      </c>
      <c r="AW97" s="15" t="s">
        <v>34</v>
      </c>
      <c r="AX97" s="15" t="s">
        <v>80</v>
      </c>
      <c r="AY97" s="232" t="s">
        <v>206</v>
      </c>
    </row>
    <row r="98" spans="1:65" s="2" customFormat="1" ht="24.2" customHeight="1">
      <c r="A98" s="37"/>
      <c r="B98" s="38"/>
      <c r="C98" s="181" t="s">
        <v>257</v>
      </c>
      <c r="D98" s="181" t="s">
        <v>208</v>
      </c>
      <c r="E98" s="182" t="s">
        <v>2364</v>
      </c>
      <c r="F98" s="183" t="s">
        <v>2365</v>
      </c>
      <c r="G98" s="184" t="s">
        <v>840</v>
      </c>
      <c r="H98" s="185">
        <v>2</v>
      </c>
      <c r="I98" s="186"/>
      <c r="J98" s="187">
        <f>ROUND(I98*H98,2)</f>
        <v>0</v>
      </c>
      <c r="K98" s="183" t="s">
        <v>21</v>
      </c>
      <c r="L98" s="42"/>
      <c r="M98" s="188" t="s">
        <v>21</v>
      </c>
      <c r="N98" s="189" t="s">
        <v>44</v>
      </c>
      <c r="O98" s="67"/>
      <c r="P98" s="190">
        <f>O98*H98</f>
        <v>0</v>
      </c>
      <c r="Q98" s="190">
        <v>0</v>
      </c>
      <c r="R98" s="190">
        <f>Q98*H98</f>
        <v>0</v>
      </c>
      <c r="S98" s="190">
        <v>0</v>
      </c>
      <c r="T98" s="191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92" t="s">
        <v>866</v>
      </c>
      <c r="AT98" s="192" t="s">
        <v>208</v>
      </c>
      <c r="AU98" s="192" t="s">
        <v>80</v>
      </c>
      <c r="AY98" s="20" t="s">
        <v>206</v>
      </c>
      <c r="BE98" s="193">
        <f>IF(N98="základní",J98,0)</f>
        <v>0</v>
      </c>
      <c r="BF98" s="193">
        <f>IF(N98="snížená",J98,0)</f>
        <v>0</v>
      </c>
      <c r="BG98" s="193">
        <f>IF(N98="zákl. přenesená",J98,0)</f>
        <v>0</v>
      </c>
      <c r="BH98" s="193">
        <f>IF(N98="sníž. přenesená",J98,0)</f>
        <v>0</v>
      </c>
      <c r="BI98" s="193">
        <f>IF(N98="nulová",J98,0)</f>
        <v>0</v>
      </c>
      <c r="BJ98" s="20" t="s">
        <v>80</v>
      </c>
      <c r="BK98" s="193">
        <f>ROUND(I98*H98,2)</f>
        <v>0</v>
      </c>
      <c r="BL98" s="20" t="s">
        <v>866</v>
      </c>
      <c r="BM98" s="192" t="s">
        <v>304</v>
      </c>
    </row>
    <row r="99" spans="1:65" s="2" customFormat="1" ht="24.2" customHeight="1">
      <c r="A99" s="37"/>
      <c r="B99" s="38"/>
      <c r="C99" s="244" t="s">
        <v>268</v>
      </c>
      <c r="D99" s="244" t="s">
        <v>437</v>
      </c>
      <c r="E99" s="245" t="s">
        <v>2366</v>
      </c>
      <c r="F99" s="246" t="s">
        <v>2367</v>
      </c>
      <c r="G99" s="247" t="s">
        <v>840</v>
      </c>
      <c r="H99" s="248">
        <v>2</v>
      </c>
      <c r="I99" s="249"/>
      <c r="J99" s="250">
        <f>ROUND(I99*H99,2)</f>
        <v>0</v>
      </c>
      <c r="K99" s="246" t="s">
        <v>21</v>
      </c>
      <c r="L99" s="251"/>
      <c r="M99" s="252" t="s">
        <v>21</v>
      </c>
      <c r="N99" s="253" t="s">
        <v>44</v>
      </c>
      <c r="O99" s="67"/>
      <c r="P99" s="190">
        <f>O99*H99</f>
        <v>0</v>
      </c>
      <c r="Q99" s="190">
        <v>0</v>
      </c>
      <c r="R99" s="190">
        <f>Q99*H99</f>
        <v>0</v>
      </c>
      <c r="S99" s="190">
        <v>0</v>
      </c>
      <c r="T99" s="191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92" t="s">
        <v>1657</v>
      </c>
      <c r="AT99" s="192" t="s">
        <v>437</v>
      </c>
      <c r="AU99" s="192" t="s">
        <v>80</v>
      </c>
      <c r="AY99" s="20" t="s">
        <v>206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20" t="s">
        <v>80</v>
      </c>
      <c r="BK99" s="193">
        <f>ROUND(I99*H99,2)</f>
        <v>0</v>
      </c>
      <c r="BL99" s="20" t="s">
        <v>866</v>
      </c>
      <c r="BM99" s="192" t="s">
        <v>8</v>
      </c>
    </row>
    <row r="100" spans="1:65" s="13" customFormat="1">
      <c r="B100" s="201"/>
      <c r="C100" s="202"/>
      <c r="D100" s="199" t="s">
        <v>219</v>
      </c>
      <c r="E100" s="203" t="s">
        <v>21</v>
      </c>
      <c r="F100" s="204" t="s">
        <v>2089</v>
      </c>
      <c r="G100" s="202"/>
      <c r="H100" s="203" t="s">
        <v>21</v>
      </c>
      <c r="I100" s="205"/>
      <c r="J100" s="202"/>
      <c r="K100" s="202"/>
      <c r="L100" s="206"/>
      <c r="M100" s="207"/>
      <c r="N100" s="208"/>
      <c r="O100" s="208"/>
      <c r="P100" s="208"/>
      <c r="Q100" s="208"/>
      <c r="R100" s="208"/>
      <c r="S100" s="208"/>
      <c r="T100" s="209"/>
      <c r="AT100" s="210" t="s">
        <v>219</v>
      </c>
      <c r="AU100" s="210" t="s">
        <v>80</v>
      </c>
      <c r="AV100" s="13" t="s">
        <v>80</v>
      </c>
      <c r="AW100" s="13" t="s">
        <v>34</v>
      </c>
      <c r="AX100" s="13" t="s">
        <v>73</v>
      </c>
      <c r="AY100" s="210" t="s">
        <v>206</v>
      </c>
    </row>
    <row r="101" spans="1:65" s="14" customFormat="1">
      <c r="B101" s="211"/>
      <c r="C101" s="212"/>
      <c r="D101" s="199" t="s">
        <v>219</v>
      </c>
      <c r="E101" s="213" t="s">
        <v>21</v>
      </c>
      <c r="F101" s="214" t="s">
        <v>82</v>
      </c>
      <c r="G101" s="212"/>
      <c r="H101" s="215">
        <v>2</v>
      </c>
      <c r="I101" s="216"/>
      <c r="J101" s="212"/>
      <c r="K101" s="212"/>
      <c r="L101" s="217"/>
      <c r="M101" s="218"/>
      <c r="N101" s="219"/>
      <c r="O101" s="219"/>
      <c r="P101" s="219"/>
      <c r="Q101" s="219"/>
      <c r="R101" s="219"/>
      <c r="S101" s="219"/>
      <c r="T101" s="220"/>
      <c r="AT101" s="221" t="s">
        <v>219</v>
      </c>
      <c r="AU101" s="221" t="s">
        <v>80</v>
      </c>
      <c r="AV101" s="14" t="s">
        <v>82</v>
      </c>
      <c r="AW101" s="14" t="s">
        <v>34</v>
      </c>
      <c r="AX101" s="14" t="s">
        <v>73</v>
      </c>
      <c r="AY101" s="221" t="s">
        <v>206</v>
      </c>
    </row>
    <row r="102" spans="1:65" s="15" customFormat="1">
      <c r="B102" s="222"/>
      <c r="C102" s="223"/>
      <c r="D102" s="199" t="s">
        <v>219</v>
      </c>
      <c r="E102" s="224" t="s">
        <v>21</v>
      </c>
      <c r="F102" s="225" t="s">
        <v>236</v>
      </c>
      <c r="G102" s="223"/>
      <c r="H102" s="226">
        <v>2</v>
      </c>
      <c r="I102" s="227"/>
      <c r="J102" s="223"/>
      <c r="K102" s="223"/>
      <c r="L102" s="228"/>
      <c r="M102" s="229"/>
      <c r="N102" s="230"/>
      <c r="O102" s="230"/>
      <c r="P102" s="230"/>
      <c r="Q102" s="230"/>
      <c r="R102" s="230"/>
      <c r="S102" s="230"/>
      <c r="T102" s="231"/>
      <c r="AT102" s="232" t="s">
        <v>219</v>
      </c>
      <c r="AU102" s="232" t="s">
        <v>80</v>
      </c>
      <c r="AV102" s="15" t="s">
        <v>213</v>
      </c>
      <c r="AW102" s="15" t="s">
        <v>34</v>
      </c>
      <c r="AX102" s="15" t="s">
        <v>80</v>
      </c>
      <c r="AY102" s="232" t="s">
        <v>206</v>
      </c>
    </row>
    <row r="103" spans="1:65" s="2" customFormat="1" ht="16.5" customHeight="1">
      <c r="A103" s="37"/>
      <c r="B103" s="38"/>
      <c r="C103" s="181" t="s">
        <v>275</v>
      </c>
      <c r="D103" s="181" t="s">
        <v>208</v>
      </c>
      <c r="E103" s="182" t="s">
        <v>2191</v>
      </c>
      <c r="F103" s="183" t="s">
        <v>2192</v>
      </c>
      <c r="G103" s="184" t="s">
        <v>375</v>
      </c>
      <c r="H103" s="185">
        <v>62</v>
      </c>
      <c r="I103" s="186"/>
      <c r="J103" s="187">
        <f>ROUND(I103*H103,2)</f>
        <v>0</v>
      </c>
      <c r="K103" s="183" t="s">
        <v>21</v>
      </c>
      <c r="L103" s="42"/>
      <c r="M103" s="188" t="s">
        <v>21</v>
      </c>
      <c r="N103" s="189" t="s">
        <v>44</v>
      </c>
      <c r="O103" s="67"/>
      <c r="P103" s="190">
        <f>O103*H103</f>
        <v>0</v>
      </c>
      <c r="Q103" s="190">
        <v>0</v>
      </c>
      <c r="R103" s="190">
        <f>Q103*H103</f>
        <v>0</v>
      </c>
      <c r="S103" s="190">
        <v>0</v>
      </c>
      <c r="T103" s="191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92" t="s">
        <v>866</v>
      </c>
      <c r="AT103" s="192" t="s">
        <v>208</v>
      </c>
      <c r="AU103" s="192" t="s">
        <v>80</v>
      </c>
      <c r="AY103" s="20" t="s">
        <v>206</v>
      </c>
      <c r="BE103" s="193">
        <f>IF(N103="základní",J103,0)</f>
        <v>0</v>
      </c>
      <c r="BF103" s="193">
        <f>IF(N103="snížená",J103,0)</f>
        <v>0</v>
      </c>
      <c r="BG103" s="193">
        <f>IF(N103="zákl. přenesená",J103,0)</f>
        <v>0</v>
      </c>
      <c r="BH103" s="193">
        <f>IF(N103="sníž. přenesená",J103,0)</f>
        <v>0</v>
      </c>
      <c r="BI103" s="193">
        <f>IF(N103="nulová",J103,0)</f>
        <v>0</v>
      </c>
      <c r="BJ103" s="20" t="s">
        <v>80</v>
      </c>
      <c r="BK103" s="193">
        <f>ROUND(I103*H103,2)</f>
        <v>0</v>
      </c>
      <c r="BL103" s="20" t="s">
        <v>866</v>
      </c>
      <c r="BM103" s="192" t="s">
        <v>332</v>
      </c>
    </row>
    <row r="104" spans="1:65" s="2" customFormat="1" ht="16.5" customHeight="1">
      <c r="A104" s="37"/>
      <c r="B104" s="38"/>
      <c r="C104" s="244" t="s">
        <v>289</v>
      </c>
      <c r="D104" s="244" t="s">
        <v>437</v>
      </c>
      <c r="E104" s="245" t="s">
        <v>2193</v>
      </c>
      <c r="F104" s="246" t="s">
        <v>2194</v>
      </c>
      <c r="G104" s="247" t="s">
        <v>375</v>
      </c>
      <c r="H104" s="248">
        <v>62</v>
      </c>
      <c r="I104" s="249"/>
      <c r="J104" s="250">
        <f>ROUND(I104*H104,2)</f>
        <v>0</v>
      </c>
      <c r="K104" s="246" t="s">
        <v>21</v>
      </c>
      <c r="L104" s="251"/>
      <c r="M104" s="252" t="s">
        <v>21</v>
      </c>
      <c r="N104" s="253" t="s">
        <v>44</v>
      </c>
      <c r="O104" s="67"/>
      <c r="P104" s="190">
        <f>O104*H104</f>
        <v>0</v>
      </c>
      <c r="Q104" s="190">
        <v>0</v>
      </c>
      <c r="R104" s="190">
        <f>Q104*H104</f>
        <v>0</v>
      </c>
      <c r="S104" s="190">
        <v>0</v>
      </c>
      <c r="T104" s="191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1657</v>
      </c>
      <c r="AT104" s="192" t="s">
        <v>437</v>
      </c>
      <c r="AU104" s="192" t="s">
        <v>80</v>
      </c>
      <c r="AY104" s="20" t="s">
        <v>206</v>
      </c>
      <c r="BE104" s="193">
        <f>IF(N104="základní",J104,0)</f>
        <v>0</v>
      </c>
      <c r="BF104" s="193">
        <f>IF(N104="snížená",J104,0)</f>
        <v>0</v>
      </c>
      <c r="BG104" s="193">
        <f>IF(N104="zákl. přenesená",J104,0)</f>
        <v>0</v>
      </c>
      <c r="BH104" s="193">
        <f>IF(N104="sníž. přenesená",J104,0)</f>
        <v>0</v>
      </c>
      <c r="BI104" s="193">
        <f>IF(N104="nulová",J104,0)</f>
        <v>0</v>
      </c>
      <c r="BJ104" s="20" t="s">
        <v>80</v>
      </c>
      <c r="BK104" s="193">
        <f>ROUND(I104*H104,2)</f>
        <v>0</v>
      </c>
      <c r="BL104" s="20" t="s">
        <v>866</v>
      </c>
      <c r="BM104" s="192" t="s">
        <v>350</v>
      </c>
    </row>
    <row r="105" spans="1:65" s="13" customFormat="1">
      <c r="B105" s="201"/>
      <c r="C105" s="202"/>
      <c r="D105" s="199" t="s">
        <v>219</v>
      </c>
      <c r="E105" s="203" t="s">
        <v>21</v>
      </c>
      <c r="F105" s="204" t="s">
        <v>2089</v>
      </c>
      <c r="G105" s="202"/>
      <c r="H105" s="203" t="s">
        <v>21</v>
      </c>
      <c r="I105" s="205"/>
      <c r="J105" s="202"/>
      <c r="K105" s="202"/>
      <c r="L105" s="206"/>
      <c r="M105" s="207"/>
      <c r="N105" s="208"/>
      <c r="O105" s="208"/>
      <c r="P105" s="208"/>
      <c r="Q105" s="208"/>
      <c r="R105" s="208"/>
      <c r="S105" s="208"/>
      <c r="T105" s="209"/>
      <c r="AT105" s="210" t="s">
        <v>219</v>
      </c>
      <c r="AU105" s="210" t="s">
        <v>80</v>
      </c>
      <c r="AV105" s="13" t="s">
        <v>80</v>
      </c>
      <c r="AW105" s="13" t="s">
        <v>34</v>
      </c>
      <c r="AX105" s="13" t="s">
        <v>73</v>
      </c>
      <c r="AY105" s="210" t="s">
        <v>206</v>
      </c>
    </row>
    <row r="106" spans="1:65" s="14" customFormat="1">
      <c r="B106" s="211"/>
      <c r="C106" s="212"/>
      <c r="D106" s="199" t="s">
        <v>219</v>
      </c>
      <c r="E106" s="213" t="s">
        <v>21</v>
      </c>
      <c r="F106" s="214" t="s">
        <v>847</v>
      </c>
      <c r="G106" s="212"/>
      <c r="H106" s="215">
        <v>62</v>
      </c>
      <c r="I106" s="216"/>
      <c r="J106" s="212"/>
      <c r="K106" s="212"/>
      <c r="L106" s="217"/>
      <c r="M106" s="218"/>
      <c r="N106" s="219"/>
      <c r="O106" s="219"/>
      <c r="P106" s="219"/>
      <c r="Q106" s="219"/>
      <c r="R106" s="219"/>
      <c r="S106" s="219"/>
      <c r="T106" s="220"/>
      <c r="AT106" s="221" t="s">
        <v>219</v>
      </c>
      <c r="AU106" s="221" t="s">
        <v>80</v>
      </c>
      <c r="AV106" s="14" t="s">
        <v>82</v>
      </c>
      <c r="AW106" s="14" t="s">
        <v>34</v>
      </c>
      <c r="AX106" s="14" t="s">
        <v>73</v>
      </c>
      <c r="AY106" s="221" t="s">
        <v>206</v>
      </c>
    </row>
    <row r="107" spans="1:65" s="15" customFormat="1">
      <c r="B107" s="222"/>
      <c r="C107" s="223"/>
      <c r="D107" s="199" t="s">
        <v>219</v>
      </c>
      <c r="E107" s="224" t="s">
        <v>21</v>
      </c>
      <c r="F107" s="225" t="s">
        <v>236</v>
      </c>
      <c r="G107" s="223"/>
      <c r="H107" s="226">
        <v>62</v>
      </c>
      <c r="I107" s="227"/>
      <c r="J107" s="223"/>
      <c r="K107" s="223"/>
      <c r="L107" s="228"/>
      <c r="M107" s="229"/>
      <c r="N107" s="230"/>
      <c r="O107" s="230"/>
      <c r="P107" s="230"/>
      <c r="Q107" s="230"/>
      <c r="R107" s="230"/>
      <c r="S107" s="230"/>
      <c r="T107" s="231"/>
      <c r="AT107" s="232" t="s">
        <v>219</v>
      </c>
      <c r="AU107" s="232" t="s">
        <v>80</v>
      </c>
      <c r="AV107" s="15" t="s">
        <v>213</v>
      </c>
      <c r="AW107" s="15" t="s">
        <v>34</v>
      </c>
      <c r="AX107" s="15" t="s">
        <v>80</v>
      </c>
      <c r="AY107" s="232" t="s">
        <v>206</v>
      </c>
    </row>
    <row r="108" spans="1:65" s="2" customFormat="1" ht="16.5" customHeight="1">
      <c r="A108" s="37"/>
      <c r="B108" s="38"/>
      <c r="C108" s="181" t="s">
        <v>295</v>
      </c>
      <c r="D108" s="181" t="s">
        <v>208</v>
      </c>
      <c r="E108" s="182" t="s">
        <v>2230</v>
      </c>
      <c r="F108" s="183" t="s">
        <v>2231</v>
      </c>
      <c r="G108" s="184" t="s">
        <v>840</v>
      </c>
      <c r="H108" s="185">
        <v>4</v>
      </c>
      <c r="I108" s="186"/>
      <c r="J108" s="187">
        <f>ROUND(I108*H108,2)</f>
        <v>0</v>
      </c>
      <c r="K108" s="183" t="s">
        <v>21</v>
      </c>
      <c r="L108" s="42"/>
      <c r="M108" s="188" t="s">
        <v>21</v>
      </c>
      <c r="N108" s="189" t="s">
        <v>44</v>
      </c>
      <c r="O108" s="67"/>
      <c r="P108" s="190">
        <f>O108*H108</f>
        <v>0</v>
      </c>
      <c r="Q108" s="190">
        <v>0</v>
      </c>
      <c r="R108" s="190">
        <f>Q108*H108</f>
        <v>0</v>
      </c>
      <c r="S108" s="190">
        <v>0</v>
      </c>
      <c r="T108" s="191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92" t="s">
        <v>866</v>
      </c>
      <c r="AT108" s="192" t="s">
        <v>208</v>
      </c>
      <c r="AU108" s="192" t="s">
        <v>80</v>
      </c>
      <c r="AY108" s="20" t="s">
        <v>206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20" t="s">
        <v>80</v>
      </c>
      <c r="BK108" s="193">
        <f>ROUND(I108*H108,2)</f>
        <v>0</v>
      </c>
      <c r="BL108" s="20" t="s">
        <v>866</v>
      </c>
      <c r="BM108" s="192" t="s">
        <v>365</v>
      </c>
    </row>
    <row r="109" spans="1:65" s="2" customFormat="1" ht="16.5" customHeight="1">
      <c r="A109" s="37"/>
      <c r="B109" s="38"/>
      <c r="C109" s="244" t="s">
        <v>304</v>
      </c>
      <c r="D109" s="244" t="s">
        <v>437</v>
      </c>
      <c r="E109" s="245" t="s">
        <v>2232</v>
      </c>
      <c r="F109" s="246" t="s">
        <v>2233</v>
      </c>
      <c r="G109" s="247" t="s">
        <v>840</v>
      </c>
      <c r="H109" s="248">
        <v>4</v>
      </c>
      <c r="I109" s="249"/>
      <c r="J109" s="250">
        <f>ROUND(I109*H109,2)</f>
        <v>0</v>
      </c>
      <c r="K109" s="246" t="s">
        <v>21</v>
      </c>
      <c r="L109" s="251"/>
      <c r="M109" s="252" t="s">
        <v>21</v>
      </c>
      <c r="N109" s="253" t="s">
        <v>44</v>
      </c>
      <c r="O109" s="67"/>
      <c r="P109" s="190">
        <f>O109*H109</f>
        <v>0</v>
      </c>
      <c r="Q109" s="190">
        <v>0</v>
      </c>
      <c r="R109" s="190">
        <f>Q109*H109</f>
        <v>0</v>
      </c>
      <c r="S109" s="190">
        <v>0</v>
      </c>
      <c r="T109" s="191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92" t="s">
        <v>1657</v>
      </c>
      <c r="AT109" s="192" t="s">
        <v>437</v>
      </c>
      <c r="AU109" s="192" t="s">
        <v>80</v>
      </c>
      <c r="AY109" s="20" t="s">
        <v>206</v>
      </c>
      <c r="BE109" s="193">
        <f>IF(N109="základní",J109,0)</f>
        <v>0</v>
      </c>
      <c r="BF109" s="193">
        <f>IF(N109="snížená",J109,0)</f>
        <v>0</v>
      </c>
      <c r="BG109" s="193">
        <f>IF(N109="zákl. přenesená",J109,0)</f>
        <v>0</v>
      </c>
      <c r="BH109" s="193">
        <f>IF(N109="sníž. přenesená",J109,0)</f>
        <v>0</v>
      </c>
      <c r="BI109" s="193">
        <f>IF(N109="nulová",J109,0)</f>
        <v>0</v>
      </c>
      <c r="BJ109" s="20" t="s">
        <v>80</v>
      </c>
      <c r="BK109" s="193">
        <f>ROUND(I109*H109,2)</f>
        <v>0</v>
      </c>
      <c r="BL109" s="20" t="s">
        <v>866</v>
      </c>
      <c r="BM109" s="192" t="s">
        <v>382</v>
      </c>
    </row>
    <row r="110" spans="1:65" s="13" customFormat="1">
      <c r="B110" s="201"/>
      <c r="C110" s="202"/>
      <c r="D110" s="199" t="s">
        <v>219</v>
      </c>
      <c r="E110" s="203" t="s">
        <v>21</v>
      </c>
      <c r="F110" s="204" t="s">
        <v>2089</v>
      </c>
      <c r="G110" s="202"/>
      <c r="H110" s="203" t="s">
        <v>21</v>
      </c>
      <c r="I110" s="205"/>
      <c r="J110" s="202"/>
      <c r="K110" s="202"/>
      <c r="L110" s="206"/>
      <c r="M110" s="207"/>
      <c r="N110" s="208"/>
      <c r="O110" s="208"/>
      <c r="P110" s="208"/>
      <c r="Q110" s="208"/>
      <c r="R110" s="208"/>
      <c r="S110" s="208"/>
      <c r="T110" s="209"/>
      <c r="AT110" s="210" t="s">
        <v>219</v>
      </c>
      <c r="AU110" s="210" t="s">
        <v>80</v>
      </c>
      <c r="AV110" s="13" t="s">
        <v>80</v>
      </c>
      <c r="AW110" s="13" t="s">
        <v>34</v>
      </c>
      <c r="AX110" s="13" t="s">
        <v>73</v>
      </c>
      <c r="AY110" s="210" t="s">
        <v>206</v>
      </c>
    </row>
    <row r="111" spans="1:65" s="14" customFormat="1">
      <c r="B111" s="211"/>
      <c r="C111" s="212"/>
      <c r="D111" s="199" t="s">
        <v>219</v>
      </c>
      <c r="E111" s="213" t="s">
        <v>21</v>
      </c>
      <c r="F111" s="214" t="s">
        <v>213</v>
      </c>
      <c r="G111" s="212"/>
      <c r="H111" s="215">
        <v>4</v>
      </c>
      <c r="I111" s="216"/>
      <c r="J111" s="212"/>
      <c r="K111" s="212"/>
      <c r="L111" s="217"/>
      <c r="M111" s="218"/>
      <c r="N111" s="219"/>
      <c r="O111" s="219"/>
      <c r="P111" s="219"/>
      <c r="Q111" s="219"/>
      <c r="R111" s="219"/>
      <c r="S111" s="219"/>
      <c r="T111" s="220"/>
      <c r="AT111" s="221" t="s">
        <v>219</v>
      </c>
      <c r="AU111" s="221" t="s">
        <v>80</v>
      </c>
      <c r="AV111" s="14" t="s">
        <v>82</v>
      </c>
      <c r="AW111" s="14" t="s">
        <v>34</v>
      </c>
      <c r="AX111" s="14" t="s">
        <v>73</v>
      </c>
      <c r="AY111" s="221" t="s">
        <v>206</v>
      </c>
    </row>
    <row r="112" spans="1:65" s="15" customFormat="1">
      <c r="B112" s="222"/>
      <c r="C112" s="223"/>
      <c r="D112" s="199" t="s">
        <v>219</v>
      </c>
      <c r="E112" s="224" t="s">
        <v>21</v>
      </c>
      <c r="F112" s="225" t="s">
        <v>236</v>
      </c>
      <c r="G112" s="223"/>
      <c r="H112" s="226">
        <v>4</v>
      </c>
      <c r="I112" s="227"/>
      <c r="J112" s="223"/>
      <c r="K112" s="223"/>
      <c r="L112" s="228"/>
      <c r="M112" s="229"/>
      <c r="N112" s="230"/>
      <c r="O112" s="230"/>
      <c r="P112" s="230"/>
      <c r="Q112" s="230"/>
      <c r="R112" s="230"/>
      <c r="S112" s="230"/>
      <c r="T112" s="231"/>
      <c r="AT112" s="232" t="s">
        <v>219</v>
      </c>
      <c r="AU112" s="232" t="s">
        <v>80</v>
      </c>
      <c r="AV112" s="15" t="s">
        <v>213</v>
      </c>
      <c r="AW112" s="15" t="s">
        <v>34</v>
      </c>
      <c r="AX112" s="15" t="s">
        <v>80</v>
      </c>
      <c r="AY112" s="232" t="s">
        <v>206</v>
      </c>
    </row>
    <row r="113" spans="1:65" s="2" customFormat="1" ht="16.5" customHeight="1">
      <c r="A113" s="37"/>
      <c r="B113" s="38"/>
      <c r="C113" s="181" t="s">
        <v>313</v>
      </c>
      <c r="D113" s="181" t="s">
        <v>208</v>
      </c>
      <c r="E113" s="182" t="s">
        <v>2195</v>
      </c>
      <c r="F113" s="183" t="s">
        <v>2196</v>
      </c>
      <c r="G113" s="184" t="s">
        <v>375</v>
      </c>
      <c r="H113" s="185">
        <v>214</v>
      </c>
      <c r="I113" s="186"/>
      <c r="J113" s="187">
        <f>ROUND(I113*H113,2)</f>
        <v>0</v>
      </c>
      <c r="K113" s="183" t="s">
        <v>21</v>
      </c>
      <c r="L113" s="42"/>
      <c r="M113" s="188" t="s">
        <v>21</v>
      </c>
      <c r="N113" s="189" t="s">
        <v>44</v>
      </c>
      <c r="O113" s="67"/>
      <c r="P113" s="190">
        <f>O113*H113</f>
        <v>0</v>
      </c>
      <c r="Q113" s="190">
        <v>0</v>
      </c>
      <c r="R113" s="190">
        <f>Q113*H113</f>
        <v>0</v>
      </c>
      <c r="S113" s="190">
        <v>0</v>
      </c>
      <c r="T113" s="191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92" t="s">
        <v>866</v>
      </c>
      <c r="AT113" s="192" t="s">
        <v>208</v>
      </c>
      <c r="AU113" s="192" t="s">
        <v>80</v>
      </c>
      <c r="AY113" s="20" t="s">
        <v>206</v>
      </c>
      <c r="BE113" s="193">
        <f>IF(N113="základní",J113,0)</f>
        <v>0</v>
      </c>
      <c r="BF113" s="193">
        <f>IF(N113="snížená",J113,0)</f>
        <v>0</v>
      </c>
      <c r="BG113" s="193">
        <f>IF(N113="zákl. přenesená",J113,0)</f>
        <v>0</v>
      </c>
      <c r="BH113" s="193">
        <f>IF(N113="sníž. přenesená",J113,0)</f>
        <v>0</v>
      </c>
      <c r="BI113" s="193">
        <f>IF(N113="nulová",J113,0)</f>
        <v>0</v>
      </c>
      <c r="BJ113" s="20" t="s">
        <v>80</v>
      </c>
      <c r="BK113" s="193">
        <f>ROUND(I113*H113,2)</f>
        <v>0</v>
      </c>
      <c r="BL113" s="20" t="s">
        <v>866</v>
      </c>
      <c r="BM113" s="192" t="s">
        <v>400</v>
      </c>
    </row>
    <row r="114" spans="1:65" s="13" customFormat="1">
      <c r="B114" s="201"/>
      <c r="C114" s="202"/>
      <c r="D114" s="199" t="s">
        <v>219</v>
      </c>
      <c r="E114" s="203" t="s">
        <v>21</v>
      </c>
      <c r="F114" s="204" t="s">
        <v>2089</v>
      </c>
      <c r="G114" s="202"/>
      <c r="H114" s="203" t="s">
        <v>21</v>
      </c>
      <c r="I114" s="205"/>
      <c r="J114" s="202"/>
      <c r="K114" s="202"/>
      <c r="L114" s="206"/>
      <c r="M114" s="207"/>
      <c r="N114" s="208"/>
      <c r="O114" s="208"/>
      <c r="P114" s="208"/>
      <c r="Q114" s="208"/>
      <c r="R114" s="208"/>
      <c r="S114" s="208"/>
      <c r="T114" s="209"/>
      <c r="AT114" s="210" t="s">
        <v>219</v>
      </c>
      <c r="AU114" s="210" t="s">
        <v>80</v>
      </c>
      <c r="AV114" s="13" t="s">
        <v>80</v>
      </c>
      <c r="AW114" s="13" t="s">
        <v>34</v>
      </c>
      <c r="AX114" s="13" t="s">
        <v>73</v>
      </c>
      <c r="AY114" s="210" t="s">
        <v>206</v>
      </c>
    </row>
    <row r="115" spans="1:65" s="14" customFormat="1">
      <c r="B115" s="211"/>
      <c r="C115" s="212"/>
      <c r="D115" s="199" t="s">
        <v>219</v>
      </c>
      <c r="E115" s="213" t="s">
        <v>21</v>
      </c>
      <c r="F115" s="214" t="s">
        <v>1581</v>
      </c>
      <c r="G115" s="212"/>
      <c r="H115" s="215">
        <v>214</v>
      </c>
      <c r="I115" s="216"/>
      <c r="J115" s="212"/>
      <c r="K115" s="212"/>
      <c r="L115" s="217"/>
      <c r="M115" s="218"/>
      <c r="N115" s="219"/>
      <c r="O115" s="219"/>
      <c r="P115" s="219"/>
      <c r="Q115" s="219"/>
      <c r="R115" s="219"/>
      <c r="S115" s="219"/>
      <c r="T115" s="220"/>
      <c r="AT115" s="221" t="s">
        <v>219</v>
      </c>
      <c r="AU115" s="221" t="s">
        <v>80</v>
      </c>
      <c r="AV115" s="14" t="s">
        <v>82</v>
      </c>
      <c r="AW115" s="14" t="s">
        <v>34</v>
      </c>
      <c r="AX115" s="14" t="s">
        <v>73</v>
      </c>
      <c r="AY115" s="221" t="s">
        <v>206</v>
      </c>
    </row>
    <row r="116" spans="1:65" s="15" customFormat="1">
      <c r="B116" s="222"/>
      <c r="C116" s="223"/>
      <c r="D116" s="199" t="s">
        <v>219</v>
      </c>
      <c r="E116" s="224" t="s">
        <v>21</v>
      </c>
      <c r="F116" s="225" t="s">
        <v>236</v>
      </c>
      <c r="G116" s="223"/>
      <c r="H116" s="226">
        <v>214</v>
      </c>
      <c r="I116" s="227"/>
      <c r="J116" s="223"/>
      <c r="K116" s="223"/>
      <c r="L116" s="228"/>
      <c r="M116" s="229"/>
      <c r="N116" s="230"/>
      <c r="O116" s="230"/>
      <c r="P116" s="230"/>
      <c r="Q116" s="230"/>
      <c r="R116" s="230"/>
      <c r="S116" s="230"/>
      <c r="T116" s="231"/>
      <c r="AT116" s="232" t="s">
        <v>219</v>
      </c>
      <c r="AU116" s="232" t="s">
        <v>80</v>
      </c>
      <c r="AV116" s="15" t="s">
        <v>213</v>
      </c>
      <c r="AW116" s="15" t="s">
        <v>34</v>
      </c>
      <c r="AX116" s="15" t="s">
        <v>80</v>
      </c>
      <c r="AY116" s="232" t="s">
        <v>206</v>
      </c>
    </row>
    <row r="117" spans="1:65" s="2" customFormat="1" ht="16.5" customHeight="1">
      <c r="A117" s="37"/>
      <c r="B117" s="38"/>
      <c r="C117" s="181" t="s">
        <v>8</v>
      </c>
      <c r="D117" s="181" t="s">
        <v>208</v>
      </c>
      <c r="E117" s="182" t="s">
        <v>2234</v>
      </c>
      <c r="F117" s="183" t="s">
        <v>2235</v>
      </c>
      <c r="G117" s="184" t="s">
        <v>375</v>
      </c>
      <c r="H117" s="185">
        <v>122</v>
      </c>
      <c r="I117" s="186"/>
      <c r="J117" s="187">
        <f>ROUND(I117*H117,2)</f>
        <v>0</v>
      </c>
      <c r="K117" s="183" t="s">
        <v>21</v>
      </c>
      <c r="L117" s="42"/>
      <c r="M117" s="188" t="s">
        <v>21</v>
      </c>
      <c r="N117" s="189" t="s">
        <v>44</v>
      </c>
      <c r="O117" s="67"/>
      <c r="P117" s="190">
        <f>O117*H117</f>
        <v>0</v>
      </c>
      <c r="Q117" s="190">
        <v>0</v>
      </c>
      <c r="R117" s="190">
        <f>Q117*H117</f>
        <v>0</v>
      </c>
      <c r="S117" s="190">
        <v>0</v>
      </c>
      <c r="T117" s="191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92" t="s">
        <v>866</v>
      </c>
      <c r="AT117" s="192" t="s">
        <v>208</v>
      </c>
      <c r="AU117" s="192" t="s">
        <v>80</v>
      </c>
      <c r="AY117" s="20" t="s">
        <v>206</v>
      </c>
      <c r="BE117" s="193">
        <f>IF(N117="základní",J117,0)</f>
        <v>0</v>
      </c>
      <c r="BF117" s="193">
        <f>IF(N117="snížená",J117,0)</f>
        <v>0</v>
      </c>
      <c r="BG117" s="193">
        <f>IF(N117="zákl. přenesená",J117,0)</f>
        <v>0</v>
      </c>
      <c r="BH117" s="193">
        <f>IF(N117="sníž. přenesená",J117,0)</f>
        <v>0</v>
      </c>
      <c r="BI117" s="193">
        <f>IF(N117="nulová",J117,0)</f>
        <v>0</v>
      </c>
      <c r="BJ117" s="20" t="s">
        <v>80</v>
      </c>
      <c r="BK117" s="193">
        <f>ROUND(I117*H117,2)</f>
        <v>0</v>
      </c>
      <c r="BL117" s="20" t="s">
        <v>866</v>
      </c>
      <c r="BM117" s="192" t="s">
        <v>415</v>
      </c>
    </row>
    <row r="118" spans="1:65" s="13" customFormat="1">
      <c r="B118" s="201"/>
      <c r="C118" s="202"/>
      <c r="D118" s="199" t="s">
        <v>219</v>
      </c>
      <c r="E118" s="203" t="s">
        <v>21</v>
      </c>
      <c r="F118" s="204" t="s">
        <v>2089</v>
      </c>
      <c r="G118" s="202"/>
      <c r="H118" s="203" t="s">
        <v>21</v>
      </c>
      <c r="I118" s="205"/>
      <c r="J118" s="202"/>
      <c r="K118" s="202"/>
      <c r="L118" s="206"/>
      <c r="M118" s="207"/>
      <c r="N118" s="208"/>
      <c r="O118" s="208"/>
      <c r="P118" s="208"/>
      <c r="Q118" s="208"/>
      <c r="R118" s="208"/>
      <c r="S118" s="208"/>
      <c r="T118" s="209"/>
      <c r="AT118" s="210" t="s">
        <v>219</v>
      </c>
      <c r="AU118" s="210" t="s">
        <v>80</v>
      </c>
      <c r="AV118" s="13" t="s">
        <v>80</v>
      </c>
      <c r="AW118" s="13" t="s">
        <v>34</v>
      </c>
      <c r="AX118" s="13" t="s">
        <v>73</v>
      </c>
      <c r="AY118" s="210" t="s">
        <v>206</v>
      </c>
    </row>
    <row r="119" spans="1:65" s="14" customFormat="1">
      <c r="B119" s="211"/>
      <c r="C119" s="212"/>
      <c r="D119" s="199" t="s">
        <v>219</v>
      </c>
      <c r="E119" s="213" t="s">
        <v>21</v>
      </c>
      <c r="F119" s="214" t="s">
        <v>1345</v>
      </c>
      <c r="G119" s="212"/>
      <c r="H119" s="215">
        <v>122</v>
      </c>
      <c r="I119" s="216"/>
      <c r="J119" s="212"/>
      <c r="K119" s="212"/>
      <c r="L119" s="217"/>
      <c r="M119" s="218"/>
      <c r="N119" s="219"/>
      <c r="O119" s="219"/>
      <c r="P119" s="219"/>
      <c r="Q119" s="219"/>
      <c r="R119" s="219"/>
      <c r="S119" s="219"/>
      <c r="T119" s="220"/>
      <c r="AT119" s="221" t="s">
        <v>219</v>
      </c>
      <c r="AU119" s="221" t="s">
        <v>80</v>
      </c>
      <c r="AV119" s="14" t="s">
        <v>82</v>
      </c>
      <c r="AW119" s="14" t="s">
        <v>34</v>
      </c>
      <c r="AX119" s="14" t="s">
        <v>73</v>
      </c>
      <c r="AY119" s="221" t="s">
        <v>206</v>
      </c>
    </row>
    <row r="120" spans="1:65" s="15" customFormat="1">
      <c r="B120" s="222"/>
      <c r="C120" s="223"/>
      <c r="D120" s="199" t="s">
        <v>219</v>
      </c>
      <c r="E120" s="224" t="s">
        <v>21</v>
      </c>
      <c r="F120" s="225" t="s">
        <v>236</v>
      </c>
      <c r="G120" s="223"/>
      <c r="H120" s="226">
        <v>122</v>
      </c>
      <c r="I120" s="227"/>
      <c r="J120" s="223"/>
      <c r="K120" s="223"/>
      <c r="L120" s="228"/>
      <c r="M120" s="229"/>
      <c r="N120" s="230"/>
      <c r="O120" s="230"/>
      <c r="P120" s="230"/>
      <c r="Q120" s="230"/>
      <c r="R120" s="230"/>
      <c r="S120" s="230"/>
      <c r="T120" s="231"/>
      <c r="AT120" s="232" t="s">
        <v>219</v>
      </c>
      <c r="AU120" s="232" t="s">
        <v>80</v>
      </c>
      <c r="AV120" s="15" t="s">
        <v>213</v>
      </c>
      <c r="AW120" s="15" t="s">
        <v>34</v>
      </c>
      <c r="AX120" s="15" t="s">
        <v>80</v>
      </c>
      <c r="AY120" s="232" t="s">
        <v>206</v>
      </c>
    </row>
    <row r="121" spans="1:65" s="2" customFormat="1" ht="16.5" customHeight="1">
      <c r="A121" s="37"/>
      <c r="B121" s="38"/>
      <c r="C121" s="181" t="s">
        <v>324</v>
      </c>
      <c r="D121" s="181" t="s">
        <v>208</v>
      </c>
      <c r="E121" s="182" t="s">
        <v>2199</v>
      </c>
      <c r="F121" s="183" t="s">
        <v>2200</v>
      </c>
      <c r="G121" s="184" t="s">
        <v>375</v>
      </c>
      <c r="H121" s="185">
        <v>214</v>
      </c>
      <c r="I121" s="186"/>
      <c r="J121" s="187">
        <f>ROUND(I121*H121,2)</f>
        <v>0</v>
      </c>
      <c r="K121" s="183" t="s">
        <v>21</v>
      </c>
      <c r="L121" s="42"/>
      <c r="M121" s="188" t="s">
        <v>21</v>
      </c>
      <c r="N121" s="189" t="s">
        <v>44</v>
      </c>
      <c r="O121" s="67"/>
      <c r="P121" s="190">
        <f>O121*H121</f>
        <v>0</v>
      </c>
      <c r="Q121" s="190">
        <v>0</v>
      </c>
      <c r="R121" s="190">
        <f>Q121*H121</f>
        <v>0</v>
      </c>
      <c r="S121" s="190">
        <v>0</v>
      </c>
      <c r="T121" s="191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866</v>
      </c>
      <c r="AT121" s="192" t="s">
        <v>208</v>
      </c>
      <c r="AU121" s="192" t="s">
        <v>80</v>
      </c>
      <c r="AY121" s="20" t="s">
        <v>206</v>
      </c>
      <c r="BE121" s="193">
        <f>IF(N121="základní",J121,0)</f>
        <v>0</v>
      </c>
      <c r="BF121" s="193">
        <f>IF(N121="snížená",J121,0)</f>
        <v>0</v>
      </c>
      <c r="BG121" s="193">
        <f>IF(N121="zákl. přenesená",J121,0)</f>
        <v>0</v>
      </c>
      <c r="BH121" s="193">
        <f>IF(N121="sníž. přenesená",J121,0)</f>
        <v>0</v>
      </c>
      <c r="BI121" s="193">
        <f>IF(N121="nulová",J121,0)</f>
        <v>0</v>
      </c>
      <c r="BJ121" s="20" t="s">
        <v>80</v>
      </c>
      <c r="BK121" s="193">
        <f>ROUND(I121*H121,2)</f>
        <v>0</v>
      </c>
      <c r="BL121" s="20" t="s">
        <v>866</v>
      </c>
      <c r="BM121" s="192" t="s">
        <v>429</v>
      </c>
    </row>
    <row r="122" spans="1:65" s="13" customFormat="1">
      <c r="B122" s="201"/>
      <c r="C122" s="202"/>
      <c r="D122" s="199" t="s">
        <v>219</v>
      </c>
      <c r="E122" s="203" t="s">
        <v>21</v>
      </c>
      <c r="F122" s="204" t="s">
        <v>2089</v>
      </c>
      <c r="G122" s="202"/>
      <c r="H122" s="203" t="s">
        <v>21</v>
      </c>
      <c r="I122" s="205"/>
      <c r="J122" s="202"/>
      <c r="K122" s="202"/>
      <c r="L122" s="206"/>
      <c r="M122" s="207"/>
      <c r="N122" s="208"/>
      <c r="O122" s="208"/>
      <c r="P122" s="208"/>
      <c r="Q122" s="208"/>
      <c r="R122" s="208"/>
      <c r="S122" s="208"/>
      <c r="T122" s="209"/>
      <c r="AT122" s="210" t="s">
        <v>219</v>
      </c>
      <c r="AU122" s="210" t="s">
        <v>80</v>
      </c>
      <c r="AV122" s="13" t="s">
        <v>80</v>
      </c>
      <c r="AW122" s="13" t="s">
        <v>34</v>
      </c>
      <c r="AX122" s="13" t="s">
        <v>73</v>
      </c>
      <c r="AY122" s="210" t="s">
        <v>206</v>
      </c>
    </row>
    <row r="123" spans="1:65" s="14" customFormat="1">
      <c r="B123" s="211"/>
      <c r="C123" s="212"/>
      <c r="D123" s="199" t="s">
        <v>219</v>
      </c>
      <c r="E123" s="213" t="s">
        <v>21</v>
      </c>
      <c r="F123" s="214" t="s">
        <v>1581</v>
      </c>
      <c r="G123" s="212"/>
      <c r="H123" s="215">
        <v>214</v>
      </c>
      <c r="I123" s="216"/>
      <c r="J123" s="212"/>
      <c r="K123" s="212"/>
      <c r="L123" s="217"/>
      <c r="M123" s="218"/>
      <c r="N123" s="219"/>
      <c r="O123" s="219"/>
      <c r="P123" s="219"/>
      <c r="Q123" s="219"/>
      <c r="R123" s="219"/>
      <c r="S123" s="219"/>
      <c r="T123" s="220"/>
      <c r="AT123" s="221" t="s">
        <v>219</v>
      </c>
      <c r="AU123" s="221" t="s">
        <v>80</v>
      </c>
      <c r="AV123" s="14" t="s">
        <v>82</v>
      </c>
      <c r="AW123" s="14" t="s">
        <v>34</v>
      </c>
      <c r="AX123" s="14" t="s">
        <v>73</v>
      </c>
      <c r="AY123" s="221" t="s">
        <v>206</v>
      </c>
    </row>
    <row r="124" spans="1:65" s="15" customFormat="1">
      <c r="B124" s="222"/>
      <c r="C124" s="223"/>
      <c r="D124" s="199" t="s">
        <v>219</v>
      </c>
      <c r="E124" s="224" t="s">
        <v>21</v>
      </c>
      <c r="F124" s="225" t="s">
        <v>236</v>
      </c>
      <c r="G124" s="223"/>
      <c r="H124" s="226">
        <v>214</v>
      </c>
      <c r="I124" s="227"/>
      <c r="J124" s="223"/>
      <c r="K124" s="223"/>
      <c r="L124" s="228"/>
      <c r="M124" s="229"/>
      <c r="N124" s="230"/>
      <c r="O124" s="230"/>
      <c r="P124" s="230"/>
      <c r="Q124" s="230"/>
      <c r="R124" s="230"/>
      <c r="S124" s="230"/>
      <c r="T124" s="231"/>
      <c r="AT124" s="232" t="s">
        <v>219</v>
      </c>
      <c r="AU124" s="232" t="s">
        <v>80</v>
      </c>
      <c r="AV124" s="15" t="s">
        <v>213</v>
      </c>
      <c r="AW124" s="15" t="s">
        <v>34</v>
      </c>
      <c r="AX124" s="15" t="s">
        <v>80</v>
      </c>
      <c r="AY124" s="232" t="s">
        <v>206</v>
      </c>
    </row>
    <row r="125" spans="1:65" s="2" customFormat="1" ht="16.5" customHeight="1">
      <c r="A125" s="37"/>
      <c r="B125" s="38"/>
      <c r="C125" s="181" t="s">
        <v>332</v>
      </c>
      <c r="D125" s="181" t="s">
        <v>208</v>
      </c>
      <c r="E125" s="182" t="s">
        <v>2201</v>
      </c>
      <c r="F125" s="183" t="s">
        <v>2202</v>
      </c>
      <c r="G125" s="184" t="s">
        <v>375</v>
      </c>
      <c r="H125" s="185">
        <v>214</v>
      </c>
      <c r="I125" s="186"/>
      <c r="J125" s="187">
        <f>ROUND(I125*H125,2)</f>
        <v>0</v>
      </c>
      <c r="K125" s="183" t="s">
        <v>21</v>
      </c>
      <c r="L125" s="42"/>
      <c r="M125" s="188" t="s">
        <v>21</v>
      </c>
      <c r="N125" s="189" t="s">
        <v>44</v>
      </c>
      <c r="O125" s="67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866</v>
      </c>
      <c r="AT125" s="192" t="s">
        <v>208</v>
      </c>
      <c r="AU125" s="192" t="s">
        <v>80</v>
      </c>
      <c r="AY125" s="20" t="s">
        <v>206</v>
      </c>
      <c r="BE125" s="193">
        <f>IF(N125="základní",J125,0)</f>
        <v>0</v>
      </c>
      <c r="BF125" s="193">
        <f>IF(N125="snížená",J125,0)</f>
        <v>0</v>
      </c>
      <c r="BG125" s="193">
        <f>IF(N125="zákl. přenesená",J125,0)</f>
        <v>0</v>
      </c>
      <c r="BH125" s="193">
        <f>IF(N125="sníž. přenesená",J125,0)</f>
        <v>0</v>
      </c>
      <c r="BI125" s="193">
        <f>IF(N125="nulová",J125,0)</f>
        <v>0</v>
      </c>
      <c r="BJ125" s="20" t="s">
        <v>80</v>
      </c>
      <c r="BK125" s="193">
        <f>ROUND(I125*H125,2)</f>
        <v>0</v>
      </c>
      <c r="BL125" s="20" t="s">
        <v>866</v>
      </c>
      <c r="BM125" s="192" t="s">
        <v>444</v>
      </c>
    </row>
    <row r="126" spans="1:65" s="13" customFormat="1">
      <c r="B126" s="201"/>
      <c r="C126" s="202"/>
      <c r="D126" s="199" t="s">
        <v>219</v>
      </c>
      <c r="E126" s="203" t="s">
        <v>21</v>
      </c>
      <c r="F126" s="204" t="s">
        <v>2089</v>
      </c>
      <c r="G126" s="202"/>
      <c r="H126" s="203" t="s">
        <v>21</v>
      </c>
      <c r="I126" s="205"/>
      <c r="J126" s="202"/>
      <c r="K126" s="202"/>
      <c r="L126" s="206"/>
      <c r="M126" s="207"/>
      <c r="N126" s="208"/>
      <c r="O126" s="208"/>
      <c r="P126" s="208"/>
      <c r="Q126" s="208"/>
      <c r="R126" s="208"/>
      <c r="S126" s="208"/>
      <c r="T126" s="209"/>
      <c r="AT126" s="210" t="s">
        <v>219</v>
      </c>
      <c r="AU126" s="210" t="s">
        <v>80</v>
      </c>
      <c r="AV126" s="13" t="s">
        <v>80</v>
      </c>
      <c r="AW126" s="13" t="s">
        <v>34</v>
      </c>
      <c r="AX126" s="13" t="s">
        <v>73</v>
      </c>
      <c r="AY126" s="210" t="s">
        <v>206</v>
      </c>
    </row>
    <row r="127" spans="1:65" s="14" customFormat="1">
      <c r="B127" s="211"/>
      <c r="C127" s="212"/>
      <c r="D127" s="199" t="s">
        <v>219</v>
      </c>
      <c r="E127" s="213" t="s">
        <v>21</v>
      </c>
      <c r="F127" s="214" t="s">
        <v>1581</v>
      </c>
      <c r="G127" s="212"/>
      <c r="H127" s="215">
        <v>214</v>
      </c>
      <c r="I127" s="216"/>
      <c r="J127" s="212"/>
      <c r="K127" s="212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219</v>
      </c>
      <c r="AU127" s="221" t="s">
        <v>80</v>
      </c>
      <c r="AV127" s="14" t="s">
        <v>82</v>
      </c>
      <c r="AW127" s="14" t="s">
        <v>34</v>
      </c>
      <c r="AX127" s="14" t="s">
        <v>73</v>
      </c>
      <c r="AY127" s="221" t="s">
        <v>206</v>
      </c>
    </row>
    <row r="128" spans="1:65" s="15" customFormat="1">
      <c r="B128" s="222"/>
      <c r="C128" s="223"/>
      <c r="D128" s="199" t="s">
        <v>219</v>
      </c>
      <c r="E128" s="224" t="s">
        <v>21</v>
      </c>
      <c r="F128" s="225" t="s">
        <v>236</v>
      </c>
      <c r="G128" s="223"/>
      <c r="H128" s="226">
        <v>214</v>
      </c>
      <c r="I128" s="227"/>
      <c r="J128" s="223"/>
      <c r="K128" s="223"/>
      <c r="L128" s="228"/>
      <c r="M128" s="229"/>
      <c r="N128" s="230"/>
      <c r="O128" s="230"/>
      <c r="P128" s="230"/>
      <c r="Q128" s="230"/>
      <c r="R128" s="230"/>
      <c r="S128" s="230"/>
      <c r="T128" s="231"/>
      <c r="AT128" s="232" t="s">
        <v>219</v>
      </c>
      <c r="AU128" s="232" t="s">
        <v>80</v>
      </c>
      <c r="AV128" s="15" t="s">
        <v>213</v>
      </c>
      <c r="AW128" s="15" t="s">
        <v>34</v>
      </c>
      <c r="AX128" s="15" t="s">
        <v>80</v>
      </c>
      <c r="AY128" s="232" t="s">
        <v>206</v>
      </c>
    </row>
    <row r="129" spans="1:65" s="2" customFormat="1" ht="16.5" customHeight="1">
      <c r="A129" s="37"/>
      <c r="B129" s="38"/>
      <c r="C129" s="181" t="s">
        <v>342</v>
      </c>
      <c r="D129" s="181" t="s">
        <v>208</v>
      </c>
      <c r="E129" s="182" t="s">
        <v>2140</v>
      </c>
      <c r="F129" s="183" t="s">
        <v>2141</v>
      </c>
      <c r="G129" s="184" t="s">
        <v>375</v>
      </c>
      <c r="H129" s="185">
        <v>122</v>
      </c>
      <c r="I129" s="186"/>
      <c r="J129" s="187">
        <f>ROUND(I129*H129,2)</f>
        <v>0</v>
      </c>
      <c r="K129" s="183" t="s">
        <v>21</v>
      </c>
      <c r="L129" s="42"/>
      <c r="M129" s="188" t="s">
        <v>21</v>
      </c>
      <c r="N129" s="189" t="s">
        <v>44</v>
      </c>
      <c r="O129" s="67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866</v>
      </c>
      <c r="AT129" s="192" t="s">
        <v>208</v>
      </c>
      <c r="AU129" s="192" t="s">
        <v>80</v>
      </c>
      <c r="AY129" s="20" t="s">
        <v>206</v>
      </c>
      <c r="BE129" s="193">
        <f>IF(N129="základní",J129,0)</f>
        <v>0</v>
      </c>
      <c r="BF129" s="193">
        <f>IF(N129="snížená",J129,0)</f>
        <v>0</v>
      </c>
      <c r="BG129" s="193">
        <f>IF(N129="zákl. přenesená",J129,0)</f>
        <v>0</v>
      </c>
      <c r="BH129" s="193">
        <f>IF(N129="sníž. přenesená",J129,0)</f>
        <v>0</v>
      </c>
      <c r="BI129" s="193">
        <f>IF(N129="nulová",J129,0)</f>
        <v>0</v>
      </c>
      <c r="BJ129" s="20" t="s">
        <v>80</v>
      </c>
      <c r="BK129" s="193">
        <f>ROUND(I129*H129,2)</f>
        <v>0</v>
      </c>
      <c r="BL129" s="20" t="s">
        <v>866</v>
      </c>
      <c r="BM129" s="192" t="s">
        <v>462</v>
      </c>
    </row>
    <row r="130" spans="1:65" s="2" customFormat="1" ht="16.5" customHeight="1">
      <c r="A130" s="37"/>
      <c r="B130" s="38"/>
      <c r="C130" s="244" t="s">
        <v>350</v>
      </c>
      <c r="D130" s="244" t="s">
        <v>437</v>
      </c>
      <c r="E130" s="245" t="s">
        <v>2142</v>
      </c>
      <c r="F130" s="246" t="s">
        <v>2143</v>
      </c>
      <c r="G130" s="247" t="s">
        <v>375</v>
      </c>
      <c r="H130" s="248">
        <v>122</v>
      </c>
      <c r="I130" s="249"/>
      <c r="J130" s="250">
        <f>ROUND(I130*H130,2)</f>
        <v>0</v>
      </c>
      <c r="K130" s="246" t="s">
        <v>21</v>
      </c>
      <c r="L130" s="251"/>
      <c r="M130" s="252" t="s">
        <v>21</v>
      </c>
      <c r="N130" s="253" t="s">
        <v>44</v>
      </c>
      <c r="O130" s="67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1657</v>
      </c>
      <c r="AT130" s="192" t="s">
        <v>437</v>
      </c>
      <c r="AU130" s="192" t="s">
        <v>80</v>
      </c>
      <c r="AY130" s="20" t="s">
        <v>206</v>
      </c>
      <c r="BE130" s="193">
        <f>IF(N130="základní",J130,0)</f>
        <v>0</v>
      </c>
      <c r="BF130" s="193">
        <f>IF(N130="snížená",J130,0)</f>
        <v>0</v>
      </c>
      <c r="BG130" s="193">
        <f>IF(N130="zákl. přenesená",J130,0)</f>
        <v>0</v>
      </c>
      <c r="BH130" s="193">
        <f>IF(N130="sníž. přenesená",J130,0)</f>
        <v>0</v>
      </c>
      <c r="BI130" s="193">
        <f>IF(N130="nulová",J130,0)</f>
        <v>0</v>
      </c>
      <c r="BJ130" s="20" t="s">
        <v>80</v>
      </c>
      <c r="BK130" s="193">
        <f>ROUND(I130*H130,2)</f>
        <v>0</v>
      </c>
      <c r="BL130" s="20" t="s">
        <v>866</v>
      </c>
      <c r="BM130" s="192" t="s">
        <v>643</v>
      </c>
    </row>
    <row r="131" spans="1:65" s="13" customFormat="1">
      <c r="B131" s="201"/>
      <c r="C131" s="202"/>
      <c r="D131" s="199" t="s">
        <v>219</v>
      </c>
      <c r="E131" s="203" t="s">
        <v>21</v>
      </c>
      <c r="F131" s="204" t="s">
        <v>2089</v>
      </c>
      <c r="G131" s="202"/>
      <c r="H131" s="203" t="s">
        <v>21</v>
      </c>
      <c r="I131" s="205"/>
      <c r="J131" s="202"/>
      <c r="K131" s="202"/>
      <c r="L131" s="206"/>
      <c r="M131" s="207"/>
      <c r="N131" s="208"/>
      <c r="O131" s="208"/>
      <c r="P131" s="208"/>
      <c r="Q131" s="208"/>
      <c r="R131" s="208"/>
      <c r="S131" s="208"/>
      <c r="T131" s="209"/>
      <c r="AT131" s="210" t="s">
        <v>219</v>
      </c>
      <c r="AU131" s="210" t="s">
        <v>80</v>
      </c>
      <c r="AV131" s="13" t="s">
        <v>80</v>
      </c>
      <c r="AW131" s="13" t="s">
        <v>34</v>
      </c>
      <c r="AX131" s="13" t="s">
        <v>73</v>
      </c>
      <c r="AY131" s="210" t="s">
        <v>206</v>
      </c>
    </row>
    <row r="132" spans="1:65" s="14" customFormat="1">
      <c r="B132" s="211"/>
      <c r="C132" s="212"/>
      <c r="D132" s="199" t="s">
        <v>219</v>
      </c>
      <c r="E132" s="213" t="s">
        <v>21</v>
      </c>
      <c r="F132" s="214" t="s">
        <v>1345</v>
      </c>
      <c r="G132" s="212"/>
      <c r="H132" s="215">
        <v>122</v>
      </c>
      <c r="I132" s="216"/>
      <c r="J132" s="212"/>
      <c r="K132" s="212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219</v>
      </c>
      <c r="AU132" s="221" t="s">
        <v>80</v>
      </c>
      <c r="AV132" s="14" t="s">
        <v>82</v>
      </c>
      <c r="AW132" s="14" t="s">
        <v>34</v>
      </c>
      <c r="AX132" s="14" t="s">
        <v>73</v>
      </c>
      <c r="AY132" s="221" t="s">
        <v>206</v>
      </c>
    </row>
    <row r="133" spans="1:65" s="15" customFormat="1">
      <c r="B133" s="222"/>
      <c r="C133" s="223"/>
      <c r="D133" s="199" t="s">
        <v>219</v>
      </c>
      <c r="E133" s="224" t="s">
        <v>21</v>
      </c>
      <c r="F133" s="225" t="s">
        <v>236</v>
      </c>
      <c r="G133" s="223"/>
      <c r="H133" s="226">
        <v>122</v>
      </c>
      <c r="I133" s="227"/>
      <c r="J133" s="223"/>
      <c r="K133" s="223"/>
      <c r="L133" s="228"/>
      <c r="M133" s="229"/>
      <c r="N133" s="230"/>
      <c r="O133" s="230"/>
      <c r="P133" s="230"/>
      <c r="Q133" s="230"/>
      <c r="R133" s="230"/>
      <c r="S133" s="230"/>
      <c r="T133" s="231"/>
      <c r="AT133" s="232" t="s">
        <v>219</v>
      </c>
      <c r="AU133" s="232" t="s">
        <v>80</v>
      </c>
      <c r="AV133" s="15" t="s">
        <v>213</v>
      </c>
      <c r="AW133" s="15" t="s">
        <v>34</v>
      </c>
      <c r="AX133" s="15" t="s">
        <v>80</v>
      </c>
      <c r="AY133" s="232" t="s">
        <v>206</v>
      </c>
    </row>
    <row r="134" spans="1:65" s="2" customFormat="1" ht="21.75" customHeight="1">
      <c r="A134" s="37"/>
      <c r="B134" s="38"/>
      <c r="C134" s="244" t="s">
        <v>359</v>
      </c>
      <c r="D134" s="244" t="s">
        <v>437</v>
      </c>
      <c r="E134" s="245" t="s">
        <v>2368</v>
      </c>
      <c r="F134" s="246" t="s">
        <v>2155</v>
      </c>
      <c r="G134" s="247" t="s">
        <v>2086</v>
      </c>
      <c r="H134" s="248">
        <v>1</v>
      </c>
      <c r="I134" s="249"/>
      <c r="J134" s="250">
        <f>ROUND(I134*H134,2)</f>
        <v>0</v>
      </c>
      <c r="K134" s="246" t="s">
        <v>21</v>
      </c>
      <c r="L134" s="251"/>
      <c r="M134" s="252" t="s">
        <v>21</v>
      </c>
      <c r="N134" s="253" t="s">
        <v>44</v>
      </c>
      <c r="O134" s="67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1657</v>
      </c>
      <c r="AT134" s="192" t="s">
        <v>437</v>
      </c>
      <c r="AU134" s="192" t="s">
        <v>80</v>
      </c>
      <c r="AY134" s="20" t="s">
        <v>206</v>
      </c>
      <c r="BE134" s="193">
        <f>IF(N134="základní",J134,0)</f>
        <v>0</v>
      </c>
      <c r="BF134" s="193">
        <f>IF(N134="snížená",J134,0)</f>
        <v>0</v>
      </c>
      <c r="BG134" s="193">
        <f>IF(N134="zákl. přenesená",J134,0)</f>
        <v>0</v>
      </c>
      <c r="BH134" s="193">
        <f>IF(N134="sníž. přenesená",J134,0)</f>
        <v>0</v>
      </c>
      <c r="BI134" s="193">
        <f>IF(N134="nulová",J134,0)</f>
        <v>0</v>
      </c>
      <c r="BJ134" s="20" t="s">
        <v>80</v>
      </c>
      <c r="BK134" s="193">
        <f>ROUND(I134*H134,2)</f>
        <v>0</v>
      </c>
      <c r="BL134" s="20" t="s">
        <v>866</v>
      </c>
      <c r="BM134" s="192" t="s">
        <v>663</v>
      </c>
    </row>
    <row r="135" spans="1:65" s="13" customFormat="1">
      <c r="B135" s="201"/>
      <c r="C135" s="202"/>
      <c r="D135" s="199" t="s">
        <v>219</v>
      </c>
      <c r="E135" s="203" t="s">
        <v>21</v>
      </c>
      <c r="F135" s="204" t="s">
        <v>2089</v>
      </c>
      <c r="G135" s="202"/>
      <c r="H135" s="203" t="s">
        <v>21</v>
      </c>
      <c r="I135" s="205"/>
      <c r="J135" s="202"/>
      <c r="K135" s="202"/>
      <c r="L135" s="206"/>
      <c r="M135" s="207"/>
      <c r="N135" s="208"/>
      <c r="O135" s="208"/>
      <c r="P135" s="208"/>
      <c r="Q135" s="208"/>
      <c r="R135" s="208"/>
      <c r="S135" s="208"/>
      <c r="T135" s="209"/>
      <c r="AT135" s="210" t="s">
        <v>219</v>
      </c>
      <c r="AU135" s="210" t="s">
        <v>80</v>
      </c>
      <c r="AV135" s="13" t="s">
        <v>80</v>
      </c>
      <c r="AW135" s="13" t="s">
        <v>34</v>
      </c>
      <c r="AX135" s="13" t="s">
        <v>73</v>
      </c>
      <c r="AY135" s="210" t="s">
        <v>206</v>
      </c>
    </row>
    <row r="136" spans="1:65" s="14" customFormat="1">
      <c r="B136" s="211"/>
      <c r="C136" s="212"/>
      <c r="D136" s="199" t="s">
        <v>219</v>
      </c>
      <c r="E136" s="213" t="s">
        <v>21</v>
      </c>
      <c r="F136" s="214" t="s">
        <v>80</v>
      </c>
      <c r="G136" s="212"/>
      <c r="H136" s="215">
        <v>1</v>
      </c>
      <c r="I136" s="216"/>
      <c r="J136" s="212"/>
      <c r="K136" s="212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219</v>
      </c>
      <c r="AU136" s="221" t="s">
        <v>80</v>
      </c>
      <c r="AV136" s="14" t="s">
        <v>82</v>
      </c>
      <c r="AW136" s="14" t="s">
        <v>34</v>
      </c>
      <c r="AX136" s="14" t="s">
        <v>73</v>
      </c>
      <c r="AY136" s="221" t="s">
        <v>206</v>
      </c>
    </row>
    <row r="137" spans="1:65" s="15" customFormat="1">
      <c r="B137" s="222"/>
      <c r="C137" s="223"/>
      <c r="D137" s="199" t="s">
        <v>219</v>
      </c>
      <c r="E137" s="224" t="s">
        <v>21</v>
      </c>
      <c r="F137" s="225" t="s">
        <v>236</v>
      </c>
      <c r="G137" s="223"/>
      <c r="H137" s="226">
        <v>1</v>
      </c>
      <c r="I137" s="227"/>
      <c r="J137" s="223"/>
      <c r="K137" s="223"/>
      <c r="L137" s="228"/>
      <c r="M137" s="229"/>
      <c r="N137" s="230"/>
      <c r="O137" s="230"/>
      <c r="P137" s="230"/>
      <c r="Q137" s="230"/>
      <c r="R137" s="230"/>
      <c r="S137" s="230"/>
      <c r="T137" s="231"/>
      <c r="AT137" s="232" t="s">
        <v>219</v>
      </c>
      <c r="AU137" s="232" t="s">
        <v>80</v>
      </c>
      <c r="AV137" s="15" t="s">
        <v>213</v>
      </c>
      <c r="AW137" s="15" t="s">
        <v>34</v>
      </c>
      <c r="AX137" s="15" t="s">
        <v>80</v>
      </c>
      <c r="AY137" s="232" t="s">
        <v>206</v>
      </c>
    </row>
    <row r="138" spans="1:65" s="2" customFormat="1" ht="16.5" customHeight="1">
      <c r="A138" s="37"/>
      <c r="B138" s="38"/>
      <c r="C138" s="181" t="s">
        <v>365</v>
      </c>
      <c r="D138" s="181" t="s">
        <v>208</v>
      </c>
      <c r="E138" s="182" t="s">
        <v>2369</v>
      </c>
      <c r="F138" s="183" t="s">
        <v>2370</v>
      </c>
      <c r="G138" s="184" t="s">
        <v>2065</v>
      </c>
      <c r="H138" s="185">
        <v>3</v>
      </c>
      <c r="I138" s="186"/>
      <c r="J138" s="187">
        <f>ROUND(I138*H138,2)</f>
        <v>0</v>
      </c>
      <c r="K138" s="183" t="s">
        <v>21</v>
      </c>
      <c r="L138" s="42"/>
      <c r="M138" s="188" t="s">
        <v>21</v>
      </c>
      <c r="N138" s="189" t="s">
        <v>44</v>
      </c>
      <c r="O138" s="67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866</v>
      </c>
      <c r="AT138" s="192" t="s">
        <v>208</v>
      </c>
      <c r="AU138" s="192" t="s">
        <v>80</v>
      </c>
      <c r="AY138" s="20" t="s">
        <v>206</v>
      </c>
      <c r="BE138" s="193">
        <f>IF(N138="základní",J138,0)</f>
        <v>0</v>
      </c>
      <c r="BF138" s="193">
        <f>IF(N138="snížená",J138,0)</f>
        <v>0</v>
      </c>
      <c r="BG138" s="193">
        <f>IF(N138="zákl. přenesená",J138,0)</f>
        <v>0</v>
      </c>
      <c r="BH138" s="193">
        <f>IF(N138="sníž. přenesená",J138,0)</f>
        <v>0</v>
      </c>
      <c r="BI138" s="193">
        <f>IF(N138="nulová",J138,0)</f>
        <v>0</v>
      </c>
      <c r="BJ138" s="20" t="s">
        <v>80</v>
      </c>
      <c r="BK138" s="193">
        <f>ROUND(I138*H138,2)</f>
        <v>0</v>
      </c>
      <c r="BL138" s="20" t="s">
        <v>866</v>
      </c>
      <c r="BM138" s="192" t="s">
        <v>681</v>
      </c>
    </row>
    <row r="139" spans="1:65" s="13" customFormat="1">
      <c r="B139" s="201"/>
      <c r="C139" s="202"/>
      <c r="D139" s="199" t="s">
        <v>219</v>
      </c>
      <c r="E139" s="203" t="s">
        <v>21</v>
      </c>
      <c r="F139" s="204" t="s">
        <v>2089</v>
      </c>
      <c r="G139" s="202"/>
      <c r="H139" s="203" t="s">
        <v>21</v>
      </c>
      <c r="I139" s="205"/>
      <c r="J139" s="202"/>
      <c r="K139" s="202"/>
      <c r="L139" s="206"/>
      <c r="M139" s="207"/>
      <c r="N139" s="208"/>
      <c r="O139" s="208"/>
      <c r="P139" s="208"/>
      <c r="Q139" s="208"/>
      <c r="R139" s="208"/>
      <c r="S139" s="208"/>
      <c r="T139" s="209"/>
      <c r="AT139" s="210" t="s">
        <v>219</v>
      </c>
      <c r="AU139" s="210" t="s">
        <v>80</v>
      </c>
      <c r="AV139" s="13" t="s">
        <v>80</v>
      </c>
      <c r="AW139" s="13" t="s">
        <v>34</v>
      </c>
      <c r="AX139" s="13" t="s">
        <v>73</v>
      </c>
      <c r="AY139" s="210" t="s">
        <v>206</v>
      </c>
    </row>
    <row r="140" spans="1:65" s="14" customFormat="1">
      <c r="B140" s="211"/>
      <c r="C140" s="212"/>
      <c r="D140" s="199" t="s">
        <v>219</v>
      </c>
      <c r="E140" s="213" t="s">
        <v>21</v>
      </c>
      <c r="F140" s="214" t="s">
        <v>244</v>
      </c>
      <c r="G140" s="212"/>
      <c r="H140" s="215">
        <v>3</v>
      </c>
      <c r="I140" s="216"/>
      <c r="J140" s="212"/>
      <c r="K140" s="212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219</v>
      </c>
      <c r="AU140" s="221" t="s">
        <v>80</v>
      </c>
      <c r="AV140" s="14" t="s">
        <v>82</v>
      </c>
      <c r="AW140" s="14" t="s">
        <v>34</v>
      </c>
      <c r="AX140" s="14" t="s">
        <v>73</v>
      </c>
      <c r="AY140" s="221" t="s">
        <v>206</v>
      </c>
    </row>
    <row r="141" spans="1:65" s="15" customFormat="1">
      <c r="B141" s="222"/>
      <c r="C141" s="223"/>
      <c r="D141" s="199" t="s">
        <v>219</v>
      </c>
      <c r="E141" s="224" t="s">
        <v>21</v>
      </c>
      <c r="F141" s="225" t="s">
        <v>236</v>
      </c>
      <c r="G141" s="223"/>
      <c r="H141" s="226">
        <v>3</v>
      </c>
      <c r="I141" s="227"/>
      <c r="J141" s="223"/>
      <c r="K141" s="223"/>
      <c r="L141" s="228"/>
      <c r="M141" s="229"/>
      <c r="N141" s="230"/>
      <c r="O141" s="230"/>
      <c r="P141" s="230"/>
      <c r="Q141" s="230"/>
      <c r="R141" s="230"/>
      <c r="S141" s="230"/>
      <c r="T141" s="231"/>
      <c r="AT141" s="232" t="s">
        <v>219</v>
      </c>
      <c r="AU141" s="232" t="s">
        <v>80</v>
      </c>
      <c r="AV141" s="15" t="s">
        <v>213</v>
      </c>
      <c r="AW141" s="15" t="s">
        <v>34</v>
      </c>
      <c r="AX141" s="15" t="s">
        <v>80</v>
      </c>
      <c r="AY141" s="232" t="s">
        <v>206</v>
      </c>
    </row>
    <row r="142" spans="1:65" s="2" customFormat="1" ht="16.5" customHeight="1">
      <c r="A142" s="37"/>
      <c r="B142" s="38"/>
      <c r="C142" s="181" t="s">
        <v>372</v>
      </c>
      <c r="D142" s="181" t="s">
        <v>208</v>
      </c>
      <c r="E142" s="182" t="s">
        <v>2371</v>
      </c>
      <c r="F142" s="183" t="s">
        <v>2372</v>
      </c>
      <c r="G142" s="184" t="s">
        <v>375</v>
      </c>
      <c r="H142" s="185">
        <v>92</v>
      </c>
      <c r="I142" s="186"/>
      <c r="J142" s="187">
        <f>ROUND(I142*H142,2)</f>
        <v>0</v>
      </c>
      <c r="K142" s="183" t="s">
        <v>21</v>
      </c>
      <c r="L142" s="42"/>
      <c r="M142" s="188" t="s">
        <v>21</v>
      </c>
      <c r="N142" s="189" t="s">
        <v>44</v>
      </c>
      <c r="O142" s="67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866</v>
      </c>
      <c r="AT142" s="192" t="s">
        <v>208</v>
      </c>
      <c r="AU142" s="192" t="s">
        <v>80</v>
      </c>
      <c r="AY142" s="20" t="s">
        <v>206</v>
      </c>
      <c r="BE142" s="193">
        <f>IF(N142="základní",J142,0)</f>
        <v>0</v>
      </c>
      <c r="BF142" s="193">
        <f>IF(N142="snížená",J142,0)</f>
        <v>0</v>
      </c>
      <c r="BG142" s="193">
        <f>IF(N142="zákl. přenesená",J142,0)</f>
        <v>0</v>
      </c>
      <c r="BH142" s="193">
        <f>IF(N142="sníž. přenesená",J142,0)</f>
        <v>0</v>
      </c>
      <c r="BI142" s="193">
        <f>IF(N142="nulová",J142,0)</f>
        <v>0</v>
      </c>
      <c r="BJ142" s="20" t="s">
        <v>80</v>
      </c>
      <c r="BK142" s="193">
        <f>ROUND(I142*H142,2)</f>
        <v>0</v>
      </c>
      <c r="BL142" s="20" t="s">
        <v>866</v>
      </c>
      <c r="BM142" s="192" t="s">
        <v>693</v>
      </c>
    </row>
    <row r="143" spans="1:65" s="13" customFormat="1">
      <c r="B143" s="201"/>
      <c r="C143" s="202"/>
      <c r="D143" s="199" t="s">
        <v>219</v>
      </c>
      <c r="E143" s="203" t="s">
        <v>21</v>
      </c>
      <c r="F143" s="204" t="s">
        <v>2089</v>
      </c>
      <c r="G143" s="202"/>
      <c r="H143" s="203" t="s">
        <v>21</v>
      </c>
      <c r="I143" s="205"/>
      <c r="J143" s="202"/>
      <c r="K143" s="202"/>
      <c r="L143" s="206"/>
      <c r="M143" s="207"/>
      <c r="N143" s="208"/>
      <c r="O143" s="208"/>
      <c r="P143" s="208"/>
      <c r="Q143" s="208"/>
      <c r="R143" s="208"/>
      <c r="S143" s="208"/>
      <c r="T143" s="209"/>
      <c r="AT143" s="210" t="s">
        <v>219</v>
      </c>
      <c r="AU143" s="210" t="s">
        <v>80</v>
      </c>
      <c r="AV143" s="13" t="s">
        <v>80</v>
      </c>
      <c r="AW143" s="13" t="s">
        <v>34</v>
      </c>
      <c r="AX143" s="13" t="s">
        <v>73</v>
      </c>
      <c r="AY143" s="210" t="s">
        <v>206</v>
      </c>
    </row>
    <row r="144" spans="1:65" s="14" customFormat="1">
      <c r="B144" s="211"/>
      <c r="C144" s="212"/>
      <c r="D144" s="199" t="s">
        <v>219</v>
      </c>
      <c r="E144" s="213" t="s">
        <v>21</v>
      </c>
      <c r="F144" s="214" t="s">
        <v>1020</v>
      </c>
      <c r="G144" s="212"/>
      <c r="H144" s="215">
        <v>92</v>
      </c>
      <c r="I144" s="216"/>
      <c r="J144" s="212"/>
      <c r="K144" s="212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219</v>
      </c>
      <c r="AU144" s="221" t="s">
        <v>80</v>
      </c>
      <c r="AV144" s="14" t="s">
        <v>82</v>
      </c>
      <c r="AW144" s="14" t="s">
        <v>34</v>
      </c>
      <c r="AX144" s="14" t="s">
        <v>73</v>
      </c>
      <c r="AY144" s="221" t="s">
        <v>206</v>
      </c>
    </row>
    <row r="145" spans="1:65" s="15" customFormat="1">
      <c r="B145" s="222"/>
      <c r="C145" s="223"/>
      <c r="D145" s="199" t="s">
        <v>219</v>
      </c>
      <c r="E145" s="224" t="s">
        <v>21</v>
      </c>
      <c r="F145" s="225" t="s">
        <v>236</v>
      </c>
      <c r="G145" s="223"/>
      <c r="H145" s="226">
        <v>92</v>
      </c>
      <c r="I145" s="227"/>
      <c r="J145" s="223"/>
      <c r="K145" s="223"/>
      <c r="L145" s="228"/>
      <c r="M145" s="229"/>
      <c r="N145" s="230"/>
      <c r="O145" s="230"/>
      <c r="P145" s="230"/>
      <c r="Q145" s="230"/>
      <c r="R145" s="230"/>
      <c r="S145" s="230"/>
      <c r="T145" s="231"/>
      <c r="AT145" s="232" t="s">
        <v>219</v>
      </c>
      <c r="AU145" s="232" t="s">
        <v>80</v>
      </c>
      <c r="AV145" s="15" t="s">
        <v>213</v>
      </c>
      <c r="AW145" s="15" t="s">
        <v>34</v>
      </c>
      <c r="AX145" s="15" t="s">
        <v>80</v>
      </c>
      <c r="AY145" s="232" t="s">
        <v>206</v>
      </c>
    </row>
    <row r="146" spans="1:65" s="2" customFormat="1" ht="16.5" customHeight="1">
      <c r="A146" s="37"/>
      <c r="B146" s="38"/>
      <c r="C146" s="181" t="s">
        <v>382</v>
      </c>
      <c r="D146" s="181" t="s">
        <v>208</v>
      </c>
      <c r="E146" s="182" t="s">
        <v>2159</v>
      </c>
      <c r="F146" s="183" t="s">
        <v>2160</v>
      </c>
      <c r="G146" s="184" t="s">
        <v>840</v>
      </c>
      <c r="H146" s="185">
        <v>20</v>
      </c>
      <c r="I146" s="186"/>
      <c r="J146" s="187">
        <f>ROUND(I146*H146,2)</f>
        <v>0</v>
      </c>
      <c r="K146" s="183" t="s">
        <v>21</v>
      </c>
      <c r="L146" s="42"/>
      <c r="M146" s="188" t="s">
        <v>21</v>
      </c>
      <c r="N146" s="189" t="s">
        <v>44</v>
      </c>
      <c r="O146" s="67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866</v>
      </c>
      <c r="AT146" s="192" t="s">
        <v>208</v>
      </c>
      <c r="AU146" s="192" t="s">
        <v>80</v>
      </c>
      <c r="AY146" s="20" t="s">
        <v>206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20" t="s">
        <v>80</v>
      </c>
      <c r="BK146" s="193">
        <f>ROUND(I146*H146,2)</f>
        <v>0</v>
      </c>
      <c r="BL146" s="20" t="s">
        <v>866</v>
      </c>
      <c r="BM146" s="192" t="s">
        <v>706</v>
      </c>
    </row>
    <row r="147" spans="1:65" s="13" customFormat="1">
      <c r="B147" s="201"/>
      <c r="C147" s="202"/>
      <c r="D147" s="199" t="s">
        <v>219</v>
      </c>
      <c r="E147" s="203" t="s">
        <v>21</v>
      </c>
      <c r="F147" s="204" t="s">
        <v>2089</v>
      </c>
      <c r="G147" s="202"/>
      <c r="H147" s="203" t="s">
        <v>21</v>
      </c>
      <c r="I147" s="205"/>
      <c r="J147" s="202"/>
      <c r="K147" s="202"/>
      <c r="L147" s="206"/>
      <c r="M147" s="207"/>
      <c r="N147" s="208"/>
      <c r="O147" s="208"/>
      <c r="P147" s="208"/>
      <c r="Q147" s="208"/>
      <c r="R147" s="208"/>
      <c r="S147" s="208"/>
      <c r="T147" s="209"/>
      <c r="AT147" s="210" t="s">
        <v>219</v>
      </c>
      <c r="AU147" s="210" t="s">
        <v>80</v>
      </c>
      <c r="AV147" s="13" t="s">
        <v>80</v>
      </c>
      <c r="AW147" s="13" t="s">
        <v>34</v>
      </c>
      <c r="AX147" s="13" t="s">
        <v>73</v>
      </c>
      <c r="AY147" s="210" t="s">
        <v>206</v>
      </c>
    </row>
    <row r="148" spans="1:65" s="14" customFormat="1">
      <c r="B148" s="211"/>
      <c r="C148" s="212"/>
      <c r="D148" s="199" t="s">
        <v>219</v>
      </c>
      <c r="E148" s="213" t="s">
        <v>21</v>
      </c>
      <c r="F148" s="214" t="s">
        <v>382</v>
      </c>
      <c r="G148" s="212"/>
      <c r="H148" s="215">
        <v>20</v>
      </c>
      <c r="I148" s="216"/>
      <c r="J148" s="212"/>
      <c r="K148" s="212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219</v>
      </c>
      <c r="AU148" s="221" t="s">
        <v>80</v>
      </c>
      <c r="AV148" s="14" t="s">
        <v>82</v>
      </c>
      <c r="AW148" s="14" t="s">
        <v>34</v>
      </c>
      <c r="AX148" s="14" t="s">
        <v>73</v>
      </c>
      <c r="AY148" s="221" t="s">
        <v>206</v>
      </c>
    </row>
    <row r="149" spans="1:65" s="15" customFormat="1">
      <c r="B149" s="222"/>
      <c r="C149" s="223"/>
      <c r="D149" s="199" t="s">
        <v>219</v>
      </c>
      <c r="E149" s="224" t="s">
        <v>21</v>
      </c>
      <c r="F149" s="225" t="s">
        <v>236</v>
      </c>
      <c r="G149" s="223"/>
      <c r="H149" s="226">
        <v>20</v>
      </c>
      <c r="I149" s="227"/>
      <c r="J149" s="223"/>
      <c r="K149" s="223"/>
      <c r="L149" s="228"/>
      <c r="M149" s="229"/>
      <c r="N149" s="230"/>
      <c r="O149" s="230"/>
      <c r="P149" s="230"/>
      <c r="Q149" s="230"/>
      <c r="R149" s="230"/>
      <c r="S149" s="230"/>
      <c r="T149" s="231"/>
      <c r="AT149" s="232" t="s">
        <v>219</v>
      </c>
      <c r="AU149" s="232" t="s">
        <v>80</v>
      </c>
      <c r="AV149" s="15" t="s">
        <v>213</v>
      </c>
      <c r="AW149" s="15" t="s">
        <v>34</v>
      </c>
      <c r="AX149" s="15" t="s">
        <v>80</v>
      </c>
      <c r="AY149" s="232" t="s">
        <v>206</v>
      </c>
    </row>
    <row r="150" spans="1:65" s="2" customFormat="1" ht="16.5" customHeight="1">
      <c r="A150" s="37"/>
      <c r="B150" s="38"/>
      <c r="C150" s="181" t="s">
        <v>7</v>
      </c>
      <c r="D150" s="181" t="s">
        <v>208</v>
      </c>
      <c r="E150" s="182" t="s">
        <v>2373</v>
      </c>
      <c r="F150" s="183" t="s">
        <v>2163</v>
      </c>
      <c r="G150" s="184" t="s">
        <v>2086</v>
      </c>
      <c r="H150" s="185">
        <v>1</v>
      </c>
      <c r="I150" s="186"/>
      <c r="J150" s="187">
        <f>ROUND(I150*H150,2)</f>
        <v>0</v>
      </c>
      <c r="K150" s="183" t="s">
        <v>21</v>
      </c>
      <c r="L150" s="42"/>
      <c r="M150" s="188" t="s">
        <v>21</v>
      </c>
      <c r="N150" s="189" t="s">
        <v>44</v>
      </c>
      <c r="O150" s="67"/>
      <c r="P150" s="190">
        <f>O150*H150</f>
        <v>0</v>
      </c>
      <c r="Q150" s="190">
        <v>0</v>
      </c>
      <c r="R150" s="190">
        <f>Q150*H150</f>
        <v>0</v>
      </c>
      <c r="S150" s="190">
        <v>0</v>
      </c>
      <c r="T150" s="19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866</v>
      </c>
      <c r="AT150" s="192" t="s">
        <v>208</v>
      </c>
      <c r="AU150" s="192" t="s">
        <v>80</v>
      </c>
      <c r="AY150" s="20" t="s">
        <v>206</v>
      </c>
      <c r="BE150" s="193">
        <f>IF(N150="základní",J150,0)</f>
        <v>0</v>
      </c>
      <c r="BF150" s="193">
        <f>IF(N150="snížená",J150,0)</f>
        <v>0</v>
      </c>
      <c r="BG150" s="193">
        <f>IF(N150="zákl. přenesená",J150,0)</f>
        <v>0</v>
      </c>
      <c r="BH150" s="193">
        <f>IF(N150="sníž. přenesená",J150,0)</f>
        <v>0</v>
      </c>
      <c r="BI150" s="193">
        <f>IF(N150="nulová",J150,0)</f>
        <v>0</v>
      </c>
      <c r="BJ150" s="20" t="s">
        <v>80</v>
      </c>
      <c r="BK150" s="193">
        <f>ROUND(I150*H150,2)</f>
        <v>0</v>
      </c>
      <c r="BL150" s="20" t="s">
        <v>866</v>
      </c>
      <c r="BM150" s="192" t="s">
        <v>720</v>
      </c>
    </row>
    <row r="151" spans="1:65" s="13" customFormat="1">
      <c r="B151" s="201"/>
      <c r="C151" s="202"/>
      <c r="D151" s="199" t="s">
        <v>219</v>
      </c>
      <c r="E151" s="203" t="s">
        <v>21</v>
      </c>
      <c r="F151" s="204" t="s">
        <v>2089</v>
      </c>
      <c r="G151" s="202"/>
      <c r="H151" s="203" t="s">
        <v>21</v>
      </c>
      <c r="I151" s="205"/>
      <c r="J151" s="202"/>
      <c r="K151" s="202"/>
      <c r="L151" s="206"/>
      <c r="M151" s="207"/>
      <c r="N151" s="208"/>
      <c r="O151" s="208"/>
      <c r="P151" s="208"/>
      <c r="Q151" s="208"/>
      <c r="R151" s="208"/>
      <c r="S151" s="208"/>
      <c r="T151" s="209"/>
      <c r="AT151" s="210" t="s">
        <v>219</v>
      </c>
      <c r="AU151" s="210" t="s">
        <v>80</v>
      </c>
      <c r="AV151" s="13" t="s">
        <v>80</v>
      </c>
      <c r="AW151" s="13" t="s">
        <v>34</v>
      </c>
      <c r="AX151" s="13" t="s">
        <v>73</v>
      </c>
      <c r="AY151" s="210" t="s">
        <v>206</v>
      </c>
    </row>
    <row r="152" spans="1:65" s="14" customFormat="1">
      <c r="B152" s="211"/>
      <c r="C152" s="212"/>
      <c r="D152" s="199" t="s">
        <v>219</v>
      </c>
      <c r="E152" s="213" t="s">
        <v>21</v>
      </c>
      <c r="F152" s="214" t="s">
        <v>80</v>
      </c>
      <c r="G152" s="212"/>
      <c r="H152" s="215">
        <v>1</v>
      </c>
      <c r="I152" s="216"/>
      <c r="J152" s="212"/>
      <c r="K152" s="212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219</v>
      </c>
      <c r="AU152" s="221" t="s">
        <v>80</v>
      </c>
      <c r="AV152" s="14" t="s">
        <v>82</v>
      </c>
      <c r="AW152" s="14" t="s">
        <v>34</v>
      </c>
      <c r="AX152" s="14" t="s">
        <v>73</v>
      </c>
      <c r="AY152" s="221" t="s">
        <v>206</v>
      </c>
    </row>
    <row r="153" spans="1:65" s="15" customFormat="1">
      <c r="B153" s="222"/>
      <c r="C153" s="223"/>
      <c r="D153" s="199" t="s">
        <v>219</v>
      </c>
      <c r="E153" s="224" t="s">
        <v>21</v>
      </c>
      <c r="F153" s="225" t="s">
        <v>236</v>
      </c>
      <c r="G153" s="223"/>
      <c r="H153" s="226">
        <v>1</v>
      </c>
      <c r="I153" s="227"/>
      <c r="J153" s="223"/>
      <c r="K153" s="223"/>
      <c r="L153" s="228"/>
      <c r="M153" s="229"/>
      <c r="N153" s="230"/>
      <c r="O153" s="230"/>
      <c r="P153" s="230"/>
      <c r="Q153" s="230"/>
      <c r="R153" s="230"/>
      <c r="S153" s="230"/>
      <c r="T153" s="231"/>
      <c r="AT153" s="232" t="s">
        <v>219</v>
      </c>
      <c r="AU153" s="232" t="s">
        <v>80</v>
      </c>
      <c r="AV153" s="15" t="s">
        <v>213</v>
      </c>
      <c r="AW153" s="15" t="s">
        <v>34</v>
      </c>
      <c r="AX153" s="15" t="s">
        <v>80</v>
      </c>
      <c r="AY153" s="232" t="s">
        <v>206</v>
      </c>
    </row>
    <row r="154" spans="1:65" s="2" customFormat="1" ht="16.5" customHeight="1">
      <c r="A154" s="37"/>
      <c r="B154" s="38"/>
      <c r="C154" s="181" t="s">
        <v>400</v>
      </c>
      <c r="D154" s="181" t="s">
        <v>208</v>
      </c>
      <c r="E154" s="182" t="s">
        <v>2374</v>
      </c>
      <c r="F154" s="183" t="s">
        <v>2165</v>
      </c>
      <c r="G154" s="184" t="s">
        <v>2086</v>
      </c>
      <c r="H154" s="185">
        <v>1</v>
      </c>
      <c r="I154" s="186"/>
      <c r="J154" s="187">
        <f>ROUND(I154*H154,2)</f>
        <v>0</v>
      </c>
      <c r="K154" s="183" t="s">
        <v>21</v>
      </c>
      <c r="L154" s="42"/>
      <c r="M154" s="188" t="s">
        <v>21</v>
      </c>
      <c r="N154" s="189" t="s">
        <v>44</v>
      </c>
      <c r="O154" s="67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866</v>
      </c>
      <c r="AT154" s="192" t="s">
        <v>208</v>
      </c>
      <c r="AU154" s="192" t="s">
        <v>80</v>
      </c>
      <c r="AY154" s="20" t="s">
        <v>206</v>
      </c>
      <c r="BE154" s="193">
        <f>IF(N154="základní",J154,0)</f>
        <v>0</v>
      </c>
      <c r="BF154" s="193">
        <f>IF(N154="snížená",J154,0)</f>
        <v>0</v>
      </c>
      <c r="BG154" s="193">
        <f>IF(N154="zákl. přenesená",J154,0)</f>
        <v>0</v>
      </c>
      <c r="BH154" s="193">
        <f>IF(N154="sníž. přenesená",J154,0)</f>
        <v>0</v>
      </c>
      <c r="BI154" s="193">
        <f>IF(N154="nulová",J154,0)</f>
        <v>0</v>
      </c>
      <c r="BJ154" s="20" t="s">
        <v>80</v>
      </c>
      <c r="BK154" s="193">
        <f>ROUND(I154*H154,2)</f>
        <v>0</v>
      </c>
      <c r="BL154" s="20" t="s">
        <v>866</v>
      </c>
      <c r="BM154" s="192" t="s">
        <v>730</v>
      </c>
    </row>
    <row r="155" spans="1:65" s="13" customFormat="1">
      <c r="B155" s="201"/>
      <c r="C155" s="202"/>
      <c r="D155" s="199" t="s">
        <v>219</v>
      </c>
      <c r="E155" s="203" t="s">
        <v>21</v>
      </c>
      <c r="F155" s="204" t="s">
        <v>2089</v>
      </c>
      <c r="G155" s="202"/>
      <c r="H155" s="203" t="s">
        <v>21</v>
      </c>
      <c r="I155" s="205"/>
      <c r="J155" s="202"/>
      <c r="K155" s="202"/>
      <c r="L155" s="206"/>
      <c r="M155" s="207"/>
      <c r="N155" s="208"/>
      <c r="O155" s="208"/>
      <c r="P155" s="208"/>
      <c r="Q155" s="208"/>
      <c r="R155" s="208"/>
      <c r="S155" s="208"/>
      <c r="T155" s="209"/>
      <c r="AT155" s="210" t="s">
        <v>219</v>
      </c>
      <c r="AU155" s="210" t="s">
        <v>80</v>
      </c>
      <c r="AV155" s="13" t="s">
        <v>80</v>
      </c>
      <c r="AW155" s="13" t="s">
        <v>34</v>
      </c>
      <c r="AX155" s="13" t="s">
        <v>73</v>
      </c>
      <c r="AY155" s="210" t="s">
        <v>206</v>
      </c>
    </row>
    <row r="156" spans="1:65" s="14" customFormat="1">
      <c r="B156" s="211"/>
      <c r="C156" s="212"/>
      <c r="D156" s="199" t="s">
        <v>219</v>
      </c>
      <c r="E156" s="213" t="s">
        <v>21</v>
      </c>
      <c r="F156" s="214" t="s">
        <v>80</v>
      </c>
      <c r="G156" s="212"/>
      <c r="H156" s="215">
        <v>1</v>
      </c>
      <c r="I156" s="216"/>
      <c r="J156" s="212"/>
      <c r="K156" s="212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219</v>
      </c>
      <c r="AU156" s="221" t="s">
        <v>80</v>
      </c>
      <c r="AV156" s="14" t="s">
        <v>82</v>
      </c>
      <c r="AW156" s="14" t="s">
        <v>34</v>
      </c>
      <c r="AX156" s="14" t="s">
        <v>73</v>
      </c>
      <c r="AY156" s="221" t="s">
        <v>206</v>
      </c>
    </row>
    <row r="157" spans="1:65" s="15" customFormat="1">
      <c r="B157" s="222"/>
      <c r="C157" s="223"/>
      <c r="D157" s="199" t="s">
        <v>219</v>
      </c>
      <c r="E157" s="224" t="s">
        <v>21</v>
      </c>
      <c r="F157" s="225" t="s">
        <v>236</v>
      </c>
      <c r="G157" s="223"/>
      <c r="H157" s="226">
        <v>1</v>
      </c>
      <c r="I157" s="227"/>
      <c r="J157" s="223"/>
      <c r="K157" s="223"/>
      <c r="L157" s="228"/>
      <c r="M157" s="229"/>
      <c r="N157" s="230"/>
      <c r="O157" s="230"/>
      <c r="P157" s="230"/>
      <c r="Q157" s="230"/>
      <c r="R157" s="230"/>
      <c r="S157" s="230"/>
      <c r="T157" s="231"/>
      <c r="AT157" s="232" t="s">
        <v>219</v>
      </c>
      <c r="AU157" s="232" t="s">
        <v>80</v>
      </c>
      <c r="AV157" s="15" t="s">
        <v>213</v>
      </c>
      <c r="AW157" s="15" t="s">
        <v>34</v>
      </c>
      <c r="AX157" s="15" t="s">
        <v>80</v>
      </c>
      <c r="AY157" s="232" t="s">
        <v>206</v>
      </c>
    </row>
    <row r="158" spans="1:65" s="2" customFormat="1" ht="16.5" customHeight="1">
      <c r="A158" s="37"/>
      <c r="B158" s="38"/>
      <c r="C158" s="181" t="s">
        <v>409</v>
      </c>
      <c r="D158" s="181" t="s">
        <v>208</v>
      </c>
      <c r="E158" s="182" t="s">
        <v>2375</v>
      </c>
      <c r="F158" s="183" t="s">
        <v>2171</v>
      </c>
      <c r="G158" s="184" t="s">
        <v>2086</v>
      </c>
      <c r="H158" s="185">
        <v>1</v>
      </c>
      <c r="I158" s="186"/>
      <c r="J158" s="187">
        <f>ROUND(I158*H158,2)</f>
        <v>0</v>
      </c>
      <c r="K158" s="183" t="s">
        <v>21</v>
      </c>
      <c r="L158" s="42"/>
      <c r="M158" s="188" t="s">
        <v>21</v>
      </c>
      <c r="N158" s="189" t="s">
        <v>44</v>
      </c>
      <c r="O158" s="67"/>
      <c r="P158" s="190">
        <f>O158*H158</f>
        <v>0</v>
      </c>
      <c r="Q158" s="190">
        <v>0</v>
      </c>
      <c r="R158" s="190">
        <f>Q158*H158</f>
        <v>0</v>
      </c>
      <c r="S158" s="190">
        <v>0</v>
      </c>
      <c r="T158" s="19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866</v>
      </c>
      <c r="AT158" s="192" t="s">
        <v>208</v>
      </c>
      <c r="AU158" s="192" t="s">
        <v>80</v>
      </c>
      <c r="AY158" s="20" t="s">
        <v>206</v>
      </c>
      <c r="BE158" s="193">
        <f>IF(N158="základní",J158,0)</f>
        <v>0</v>
      </c>
      <c r="BF158" s="193">
        <f>IF(N158="snížená",J158,0)</f>
        <v>0</v>
      </c>
      <c r="BG158" s="193">
        <f>IF(N158="zákl. přenesená",J158,0)</f>
        <v>0</v>
      </c>
      <c r="BH158" s="193">
        <f>IF(N158="sníž. přenesená",J158,0)</f>
        <v>0</v>
      </c>
      <c r="BI158" s="193">
        <f>IF(N158="nulová",J158,0)</f>
        <v>0</v>
      </c>
      <c r="BJ158" s="20" t="s">
        <v>80</v>
      </c>
      <c r="BK158" s="193">
        <f>ROUND(I158*H158,2)</f>
        <v>0</v>
      </c>
      <c r="BL158" s="20" t="s">
        <v>866</v>
      </c>
      <c r="BM158" s="192" t="s">
        <v>741</v>
      </c>
    </row>
    <row r="159" spans="1:65" s="13" customFormat="1">
      <c r="B159" s="201"/>
      <c r="C159" s="202"/>
      <c r="D159" s="199" t="s">
        <v>219</v>
      </c>
      <c r="E159" s="203" t="s">
        <v>21</v>
      </c>
      <c r="F159" s="204" t="s">
        <v>2089</v>
      </c>
      <c r="G159" s="202"/>
      <c r="H159" s="203" t="s">
        <v>21</v>
      </c>
      <c r="I159" s="205"/>
      <c r="J159" s="202"/>
      <c r="K159" s="202"/>
      <c r="L159" s="206"/>
      <c r="M159" s="207"/>
      <c r="N159" s="208"/>
      <c r="O159" s="208"/>
      <c r="P159" s="208"/>
      <c r="Q159" s="208"/>
      <c r="R159" s="208"/>
      <c r="S159" s="208"/>
      <c r="T159" s="209"/>
      <c r="AT159" s="210" t="s">
        <v>219</v>
      </c>
      <c r="AU159" s="210" t="s">
        <v>80</v>
      </c>
      <c r="AV159" s="13" t="s">
        <v>80</v>
      </c>
      <c r="AW159" s="13" t="s">
        <v>34</v>
      </c>
      <c r="AX159" s="13" t="s">
        <v>73</v>
      </c>
      <c r="AY159" s="210" t="s">
        <v>206</v>
      </c>
    </row>
    <row r="160" spans="1:65" s="14" customFormat="1">
      <c r="B160" s="211"/>
      <c r="C160" s="212"/>
      <c r="D160" s="199" t="s">
        <v>219</v>
      </c>
      <c r="E160" s="213" t="s">
        <v>21</v>
      </c>
      <c r="F160" s="214" t="s">
        <v>80</v>
      </c>
      <c r="G160" s="212"/>
      <c r="H160" s="215">
        <v>1</v>
      </c>
      <c r="I160" s="216"/>
      <c r="J160" s="212"/>
      <c r="K160" s="212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219</v>
      </c>
      <c r="AU160" s="221" t="s">
        <v>80</v>
      </c>
      <c r="AV160" s="14" t="s">
        <v>82</v>
      </c>
      <c r="AW160" s="14" t="s">
        <v>34</v>
      </c>
      <c r="AX160" s="14" t="s">
        <v>73</v>
      </c>
      <c r="AY160" s="221" t="s">
        <v>206</v>
      </c>
    </row>
    <row r="161" spans="1:65" s="15" customFormat="1">
      <c r="B161" s="222"/>
      <c r="C161" s="223"/>
      <c r="D161" s="199" t="s">
        <v>219</v>
      </c>
      <c r="E161" s="224" t="s">
        <v>21</v>
      </c>
      <c r="F161" s="225" t="s">
        <v>236</v>
      </c>
      <c r="G161" s="223"/>
      <c r="H161" s="226">
        <v>1</v>
      </c>
      <c r="I161" s="227"/>
      <c r="J161" s="223"/>
      <c r="K161" s="223"/>
      <c r="L161" s="228"/>
      <c r="M161" s="229"/>
      <c r="N161" s="230"/>
      <c r="O161" s="230"/>
      <c r="P161" s="230"/>
      <c r="Q161" s="230"/>
      <c r="R161" s="230"/>
      <c r="S161" s="230"/>
      <c r="T161" s="231"/>
      <c r="AT161" s="232" t="s">
        <v>219</v>
      </c>
      <c r="AU161" s="232" t="s">
        <v>80</v>
      </c>
      <c r="AV161" s="15" t="s">
        <v>213</v>
      </c>
      <c r="AW161" s="15" t="s">
        <v>34</v>
      </c>
      <c r="AX161" s="15" t="s">
        <v>80</v>
      </c>
      <c r="AY161" s="232" t="s">
        <v>206</v>
      </c>
    </row>
    <row r="162" spans="1:65" s="2" customFormat="1" ht="16.5" customHeight="1">
      <c r="A162" s="37"/>
      <c r="B162" s="38"/>
      <c r="C162" s="181" t="s">
        <v>415</v>
      </c>
      <c r="D162" s="181" t="s">
        <v>208</v>
      </c>
      <c r="E162" s="182" t="s">
        <v>2376</v>
      </c>
      <c r="F162" s="183" t="s">
        <v>2173</v>
      </c>
      <c r="G162" s="184" t="s">
        <v>2086</v>
      </c>
      <c r="H162" s="185">
        <v>1</v>
      </c>
      <c r="I162" s="186"/>
      <c r="J162" s="187">
        <f>ROUND(I162*H162,2)</f>
        <v>0</v>
      </c>
      <c r="K162" s="183" t="s">
        <v>21</v>
      </c>
      <c r="L162" s="42"/>
      <c r="M162" s="188" t="s">
        <v>21</v>
      </c>
      <c r="N162" s="189" t="s">
        <v>44</v>
      </c>
      <c r="O162" s="67"/>
      <c r="P162" s="190">
        <f>O162*H162</f>
        <v>0</v>
      </c>
      <c r="Q162" s="190">
        <v>0</v>
      </c>
      <c r="R162" s="190">
        <f>Q162*H162</f>
        <v>0</v>
      </c>
      <c r="S162" s="190">
        <v>0</v>
      </c>
      <c r="T162" s="19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866</v>
      </c>
      <c r="AT162" s="192" t="s">
        <v>208</v>
      </c>
      <c r="AU162" s="192" t="s">
        <v>80</v>
      </c>
      <c r="AY162" s="20" t="s">
        <v>206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20" t="s">
        <v>80</v>
      </c>
      <c r="BK162" s="193">
        <f>ROUND(I162*H162,2)</f>
        <v>0</v>
      </c>
      <c r="BL162" s="20" t="s">
        <v>866</v>
      </c>
      <c r="BM162" s="192" t="s">
        <v>760</v>
      </c>
    </row>
    <row r="163" spans="1:65" s="13" customFormat="1">
      <c r="B163" s="201"/>
      <c r="C163" s="202"/>
      <c r="D163" s="199" t="s">
        <v>219</v>
      </c>
      <c r="E163" s="203" t="s">
        <v>21</v>
      </c>
      <c r="F163" s="204" t="s">
        <v>2089</v>
      </c>
      <c r="G163" s="202"/>
      <c r="H163" s="203" t="s">
        <v>21</v>
      </c>
      <c r="I163" s="205"/>
      <c r="J163" s="202"/>
      <c r="K163" s="202"/>
      <c r="L163" s="206"/>
      <c r="M163" s="207"/>
      <c r="N163" s="208"/>
      <c r="O163" s="208"/>
      <c r="P163" s="208"/>
      <c r="Q163" s="208"/>
      <c r="R163" s="208"/>
      <c r="S163" s="208"/>
      <c r="T163" s="209"/>
      <c r="AT163" s="210" t="s">
        <v>219</v>
      </c>
      <c r="AU163" s="210" t="s">
        <v>80</v>
      </c>
      <c r="AV163" s="13" t="s">
        <v>80</v>
      </c>
      <c r="AW163" s="13" t="s">
        <v>34</v>
      </c>
      <c r="AX163" s="13" t="s">
        <v>73</v>
      </c>
      <c r="AY163" s="210" t="s">
        <v>206</v>
      </c>
    </row>
    <row r="164" spans="1:65" s="14" customFormat="1">
      <c r="B164" s="211"/>
      <c r="C164" s="212"/>
      <c r="D164" s="199" t="s">
        <v>219</v>
      </c>
      <c r="E164" s="213" t="s">
        <v>21</v>
      </c>
      <c r="F164" s="214" t="s">
        <v>80</v>
      </c>
      <c r="G164" s="212"/>
      <c r="H164" s="215">
        <v>1</v>
      </c>
      <c r="I164" s="216"/>
      <c r="J164" s="212"/>
      <c r="K164" s="212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219</v>
      </c>
      <c r="AU164" s="221" t="s">
        <v>80</v>
      </c>
      <c r="AV164" s="14" t="s">
        <v>82</v>
      </c>
      <c r="AW164" s="14" t="s">
        <v>34</v>
      </c>
      <c r="AX164" s="14" t="s">
        <v>73</v>
      </c>
      <c r="AY164" s="221" t="s">
        <v>206</v>
      </c>
    </row>
    <row r="165" spans="1:65" s="15" customFormat="1">
      <c r="B165" s="222"/>
      <c r="C165" s="223"/>
      <c r="D165" s="199" t="s">
        <v>219</v>
      </c>
      <c r="E165" s="224" t="s">
        <v>21</v>
      </c>
      <c r="F165" s="225" t="s">
        <v>236</v>
      </c>
      <c r="G165" s="223"/>
      <c r="H165" s="226">
        <v>1</v>
      </c>
      <c r="I165" s="227"/>
      <c r="J165" s="223"/>
      <c r="K165" s="223"/>
      <c r="L165" s="228"/>
      <c r="M165" s="229"/>
      <c r="N165" s="230"/>
      <c r="O165" s="230"/>
      <c r="P165" s="230"/>
      <c r="Q165" s="230"/>
      <c r="R165" s="230"/>
      <c r="S165" s="230"/>
      <c r="T165" s="231"/>
      <c r="AT165" s="232" t="s">
        <v>219</v>
      </c>
      <c r="AU165" s="232" t="s">
        <v>80</v>
      </c>
      <c r="AV165" s="15" t="s">
        <v>213</v>
      </c>
      <c r="AW165" s="15" t="s">
        <v>34</v>
      </c>
      <c r="AX165" s="15" t="s">
        <v>80</v>
      </c>
      <c r="AY165" s="232" t="s">
        <v>206</v>
      </c>
    </row>
    <row r="166" spans="1:65" s="2" customFormat="1" ht="16.5" customHeight="1">
      <c r="A166" s="37"/>
      <c r="B166" s="38"/>
      <c r="C166" s="181" t="s">
        <v>422</v>
      </c>
      <c r="D166" s="181" t="s">
        <v>208</v>
      </c>
      <c r="E166" s="182" t="s">
        <v>2377</v>
      </c>
      <c r="F166" s="183" t="s">
        <v>2175</v>
      </c>
      <c r="G166" s="184" t="s">
        <v>2086</v>
      </c>
      <c r="H166" s="185">
        <v>1</v>
      </c>
      <c r="I166" s="186"/>
      <c r="J166" s="187">
        <f>ROUND(I166*H166,2)</f>
        <v>0</v>
      </c>
      <c r="K166" s="183" t="s">
        <v>21</v>
      </c>
      <c r="L166" s="42"/>
      <c r="M166" s="188" t="s">
        <v>21</v>
      </c>
      <c r="N166" s="189" t="s">
        <v>44</v>
      </c>
      <c r="O166" s="67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866</v>
      </c>
      <c r="AT166" s="192" t="s">
        <v>208</v>
      </c>
      <c r="AU166" s="192" t="s">
        <v>80</v>
      </c>
      <c r="AY166" s="20" t="s">
        <v>206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20" t="s">
        <v>80</v>
      </c>
      <c r="BK166" s="193">
        <f>ROUND(I166*H166,2)</f>
        <v>0</v>
      </c>
      <c r="BL166" s="20" t="s">
        <v>866</v>
      </c>
      <c r="BM166" s="192" t="s">
        <v>773</v>
      </c>
    </row>
    <row r="167" spans="1:65" s="13" customFormat="1">
      <c r="B167" s="201"/>
      <c r="C167" s="202"/>
      <c r="D167" s="199" t="s">
        <v>219</v>
      </c>
      <c r="E167" s="203" t="s">
        <v>21</v>
      </c>
      <c r="F167" s="204" t="s">
        <v>2089</v>
      </c>
      <c r="G167" s="202"/>
      <c r="H167" s="203" t="s">
        <v>21</v>
      </c>
      <c r="I167" s="205"/>
      <c r="J167" s="202"/>
      <c r="K167" s="202"/>
      <c r="L167" s="206"/>
      <c r="M167" s="207"/>
      <c r="N167" s="208"/>
      <c r="O167" s="208"/>
      <c r="P167" s="208"/>
      <c r="Q167" s="208"/>
      <c r="R167" s="208"/>
      <c r="S167" s="208"/>
      <c r="T167" s="209"/>
      <c r="AT167" s="210" t="s">
        <v>219</v>
      </c>
      <c r="AU167" s="210" t="s">
        <v>80</v>
      </c>
      <c r="AV167" s="13" t="s">
        <v>80</v>
      </c>
      <c r="AW167" s="13" t="s">
        <v>34</v>
      </c>
      <c r="AX167" s="13" t="s">
        <v>73</v>
      </c>
      <c r="AY167" s="210" t="s">
        <v>206</v>
      </c>
    </row>
    <row r="168" spans="1:65" s="14" customFormat="1">
      <c r="B168" s="211"/>
      <c r="C168" s="212"/>
      <c r="D168" s="199" t="s">
        <v>219</v>
      </c>
      <c r="E168" s="213" t="s">
        <v>21</v>
      </c>
      <c r="F168" s="214" t="s">
        <v>80</v>
      </c>
      <c r="G168" s="212"/>
      <c r="H168" s="215">
        <v>1</v>
      </c>
      <c r="I168" s="216"/>
      <c r="J168" s="212"/>
      <c r="K168" s="212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219</v>
      </c>
      <c r="AU168" s="221" t="s">
        <v>80</v>
      </c>
      <c r="AV168" s="14" t="s">
        <v>82</v>
      </c>
      <c r="AW168" s="14" t="s">
        <v>34</v>
      </c>
      <c r="AX168" s="14" t="s">
        <v>73</v>
      </c>
      <c r="AY168" s="221" t="s">
        <v>206</v>
      </c>
    </row>
    <row r="169" spans="1:65" s="15" customFormat="1">
      <c r="B169" s="222"/>
      <c r="C169" s="223"/>
      <c r="D169" s="199" t="s">
        <v>219</v>
      </c>
      <c r="E169" s="224" t="s">
        <v>21</v>
      </c>
      <c r="F169" s="225" t="s">
        <v>236</v>
      </c>
      <c r="G169" s="223"/>
      <c r="H169" s="226">
        <v>1</v>
      </c>
      <c r="I169" s="227"/>
      <c r="J169" s="223"/>
      <c r="K169" s="223"/>
      <c r="L169" s="228"/>
      <c r="M169" s="229"/>
      <c r="N169" s="230"/>
      <c r="O169" s="230"/>
      <c r="P169" s="230"/>
      <c r="Q169" s="230"/>
      <c r="R169" s="230"/>
      <c r="S169" s="230"/>
      <c r="T169" s="231"/>
      <c r="AT169" s="232" t="s">
        <v>219</v>
      </c>
      <c r="AU169" s="232" t="s">
        <v>80</v>
      </c>
      <c r="AV169" s="15" t="s">
        <v>213</v>
      </c>
      <c r="AW169" s="15" t="s">
        <v>34</v>
      </c>
      <c r="AX169" s="15" t="s">
        <v>80</v>
      </c>
      <c r="AY169" s="232" t="s">
        <v>206</v>
      </c>
    </row>
    <row r="170" spans="1:65" s="2" customFormat="1" ht="16.5" customHeight="1">
      <c r="A170" s="37"/>
      <c r="B170" s="38"/>
      <c r="C170" s="181" t="s">
        <v>429</v>
      </c>
      <c r="D170" s="181" t="s">
        <v>208</v>
      </c>
      <c r="E170" s="182" t="s">
        <v>2217</v>
      </c>
      <c r="F170" s="183" t="s">
        <v>2177</v>
      </c>
      <c r="G170" s="184" t="s">
        <v>2086</v>
      </c>
      <c r="H170" s="185">
        <v>1</v>
      </c>
      <c r="I170" s="186"/>
      <c r="J170" s="187">
        <f>ROUND(I170*H170,2)</f>
        <v>0</v>
      </c>
      <c r="K170" s="183" t="s">
        <v>21</v>
      </c>
      <c r="L170" s="42"/>
      <c r="M170" s="188" t="s">
        <v>21</v>
      </c>
      <c r="N170" s="189" t="s">
        <v>44</v>
      </c>
      <c r="O170" s="67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2" t="s">
        <v>866</v>
      </c>
      <c r="AT170" s="192" t="s">
        <v>208</v>
      </c>
      <c r="AU170" s="192" t="s">
        <v>80</v>
      </c>
      <c r="AY170" s="20" t="s">
        <v>206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20" t="s">
        <v>80</v>
      </c>
      <c r="BK170" s="193">
        <f>ROUND(I170*H170,2)</f>
        <v>0</v>
      </c>
      <c r="BL170" s="20" t="s">
        <v>866</v>
      </c>
      <c r="BM170" s="192" t="s">
        <v>787</v>
      </c>
    </row>
    <row r="171" spans="1:65" s="13" customFormat="1">
      <c r="B171" s="201"/>
      <c r="C171" s="202"/>
      <c r="D171" s="199" t="s">
        <v>219</v>
      </c>
      <c r="E171" s="203" t="s">
        <v>21</v>
      </c>
      <c r="F171" s="204" t="s">
        <v>2089</v>
      </c>
      <c r="G171" s="202"/>
      <c r="H171" s="203" t="s">
        <v>21</v>
      </c>
      <c r="I171" s="205"/>
      <c r="J171" s="202"/>
      <c r="K171" s="202"/>
      <c r="L171" s="206"/>
      <c r="M171" s="207"/>
      <c r="N171" s="208"/>
      <c r="O171" s="208"/>
      <c r="P171" s="208"/>
      <c r="Q171" s="208"/>
      <c r="R171" s="208"/>
      <c r="S171" s="208"/>
      <c r="T171" s="209"/>
      <c r="AT171" s="210" t="s">
        <v>219</v>
      </c>
      <c r="AU171" s="210" t="s">
        <v>80</v>
      </c>
      <c r="AV171" s="13" t="s">
        <v>80</v>
      </c>
      <c r="AW171" s="13" t="s">
        <v>34</v>
      </c>
      <c r="AX171" s="13" t="s">
        <v>73</v>
      </c>
      <c r="AY171" s="210" t="s">
        <v>206</v>
      </c>
    </row>
    <row r="172" spans="1:65" s="14" customFormat="1">
      <c r="B172" s="211"/>
      <c r="C172" s="212"/>
      <c r="D172" s="199" t="s">
        <v>219</v>
      </c>
      <c r="E172" s="213" t="s">
        <v>21</v>
      </c>
      <c r="F172" s="214" t="s">
        <v>80</v>
      </c>
      <c r="G172" s="212"/>
      <c r="H172" s="215">
        <v>1</v>
      </c>
      <c r="I172" s="216"/>
      <c r="J172" s="212"/>
      <c r="K172" s="212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219</v>
      </c>
      <c r="AU172" s="221" t="s">
        <v>80</v>
      </c>
      <c r="AV172" s="14" t="s">
        <v>82</v>
      </c>
      <c r="AW172" s="14" t="s">
        <v>34</v>
      </c>
      <c r="AX172" s="14" t="s">
        <v>73</v>
      </c>
      <c r="AY172" s="221" t="s">
        <v>206</v>
      </c>
    </row>
    <row r="173" spans="1:65" s="15" customFormat="1">
      <c r="B173" s="222"/>
      <c r="C173" s="223"/>
      <c r="D173" s="199" t="s">
        <v>219</v>
      </c>
      <c r="E173" s="224" t="s">
        <v>21</v>
      </c>
      <c r="F173" s="225" t="s">
        <v>236</v>
      </c>
      <c r="G173" s="223"/>
      <c r="H173" s="226">
        <v>1</v>
      </c>
      <c r="I173" s="227"/>
      <c r="J173" s="223"/>
      <c r="K173" s="223"/>
      <c r="L173" s="228"/>
      <c r="M173" s="258"/>
      <c r="N173" s="259"/>
      <c r="O173" s="259"/>
      <c r="P173" s="259"/>
      <c r="Q173" s="259"/>
      <c r="R173" s="259"/>
      <c r="S173" s="259"/>
      <c r="T173" s="260"/>
      <c r="AT173" s="232" t="s">
        <v>219</v>
      </c>
      <c r="AU173" s="232" t="s">
        <v>80</v>
      </c>
      <c r="AV173" s="15" t="s">
        <v>213</v>
      </c>
      <c r="AW173" s="15" t="s">
        <v>34</v>
      </c>
      <c r="AX173" s="15" t="s">
        <v>80</v>
      </c>
      <c r="AY173" s="232" t="s">
        <v>206</v>
      </c>
    </row>
    <row r="174" spans="1:65" s="2" customFormat="1" ht="6.95" customHeight="1">
      <c r="A174" s="37"/>
      <c r="B174" s="50"/>
      <c r="C174" s="51"/>
      <c r="D174" s="51"/>
      <c r="E174" s="51"/>
      <c r="F174" s="51"/>
      <c r="G174" s="51"/>
      <c r="H174" s="51"/>
      <c r="I174" s="51"/>
      <c r="J174" s="51"/>
      <c r="K174" s="51"/>
      <c r="L174" s="42"/>
      <c r="M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</row>
  </sheetData>
  <sheetProtection algorithmName="SHA-512" hashValue="U5cEi87abTTDL6RWOaeamhDAT0j9cKh+HbLyBUAiiCjZL3yYOav6VqhZb41r35Ekuwhy0uS1mr/HpQK45J9QcA==" saltValue="3PuLIbcJS2/ZNCDP5XiBOz40qb2wUaYrVMH1AQts8FnWzU93Bgtq0/99RFXUC0UllFhh1kOCY6KLR0VjaWaMwA==" spinCount="100000" sheet="1" objects="1" scenarios="1" formatColumns="0" formatRows="0" autoFilter="0"/>
  <autoFilter ref="C85:K173" xr:uid="{00000000-0009-0000-0000-00000E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BM13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149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2378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2379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ROUND(J90,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ROUND((SUM(BE90:BE134)),  2)</f>
        <v>0</v>
      </c>
      <c r="G35" s="37"/>
      <c r="H35" s="37"/>
      <c r="I35" s="127">
        <v>0.21</v>
      </c>
      <c r="J35" s="126">
        <f>ROUND(((SUM(BE90:BE134))*I35),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ROUND((SUM(BF90:BF134)),  2)</f>
        <v>0</v>
      </c>
      <c r="G36" s="37"/>
      <c r="H36" s="37"/>
      <c r="I36" s="127">
        <v>0.12</v>
      </c>
      <c r="J36" s="126">
        <f>ROUND(((SUM(BF90:BF134))*I36),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ROUND((SUM(BG90:BG134)),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ROUND((SUM(BH90:BH134)),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ROUND((SUM(BI90:BI134)),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2378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D.2.8 - Doplnění a přeložka VO, autonabíječky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J90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2380</v>
      </c>
      <c r="E64" s="146"/>
      <c r="F64" s="146"/>
      <c r="G64" s="146"/>
      <c r="H64" s="146"/>
      <c r="I64" s="146"/>
      <c r="J64" s="147">
        <f>J91</f>
        <v>0</v>
      </c>
      <c r="K64" s="144"/>
      <c r="L64" s="148"/>
    </row>
    <row r="65" spans="1:31" s="9" customFormat="1" ht="24.95" customHeight="1">
      <c r="B65" s="143"/>
      <c r="C65" s="144"/>
      <c r="D65" s="145" t="s">
        <v>2381</v>
      </c>
      <c r="E65" s="146"/>
      <c r="F65" s="146"/>
      <c r="G65" s="146"/>
      <c r="H65" s="146"/>
      <c r="I65" s="146"/>
      <c r="J65" s="147">
        <f>J95</f>
        <v>0</v>
      </c>
      <c r="K65" s="144"/>
      <c r="L65" s="148"/>
    </row>
    <row r="66" spans="1:31" s="9" customFormat="1" ht="24.95" customHeight="1">
      <c r="B66" s="143"/>
      <c r="C66" s="144"/>
      <c r="D66" s="145" t="s">
        <v>2382</v>
      </c>
      <c r="E66" s="146"/>
      <c r="F66" s="146"/>
      <c r="G66" s="146"/>
      <c r="H66" s="146"/>
      <c r="I66" s="146"/>
      <c r="J66" s="147">
        <f>J100</f>
        <v>0</v>
      </c>
      <c r="K66" s="144"/>
      <c r="L66" s="148"/>
    </row>
    <row r="67" spans="1:31" s="9" customFormat="1" ht="24.95" customHeight="1">
      <c r="B67" s="143"/>
      <c r="C67" s="144"/>
      <c r="D67" s="145" t="s">
        <v>2383</v>
      </c>
      <c r="E67" s="146"/>
      <c r="F67" s="146"/>
      <c r="G67" s="146"/>
      <c r="H67" s="146"/>
      <c r="I67" s="146"/>
      <c r="J67" s="147">
        <f>J114</f>
        <v>0</v>
      </c>
      <c r="K67" s="144"/>
      <c r="L67" s="148"/>
    </row>
    <row r="68" spans="1:31" s="9" customFormat="1" ht="24.95" customHeight="1">
      <c r="B68" s="143"/>
      <c r="C68" s="144"/>
      <c r="D68" s="145" t="s">
        <v>2384</v>
      </c>
      <c r="E68" s="146"/>
      <c r="F68" s="146"/>
      <c r="G68" s="146"/>
      <c r="H68" s="146"/>
      <c r="I68" s="146"/>
      <c r="J68" s="147">
        <f>J123</f>
        <v>0</v>
      </c>
      <c r="K68" s="144"/>
      <c r="L68" s="148"/>
    </row>
    <row r="69" spans="1:31" s="2" customFormat="1" ht="21.75" customHeight="1">
      <c r="A69" s="37"/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116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 s="2" customFormat="1" ht="6.95" customHeight="1">
      <c r="A70" s="37"/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11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4" spans="1:31" s="2" customFormat="1" ht="6.95" customHeight="1">
      <c r="A74" s="37"/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24.95" customHeight="1">
      <c r="A75" s="37"/>
      <c r="B75" s="38"/>
      <c r="C75" s="26" t="s">
        <v>191</v>
      </c>
      <c r="D75" s="39"/>
      <c r="E75" s="39"/>
      <c r="F75" s="39"/>
      <c r="G75" s="39"/>
      <c r="H75" s="39"/>
      <c r="I75" s="39"/>
      <c r="J75" s="39"/>
      <c r="K75" s="39"/>
      <c r="L75" s="116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6.95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2" t="s">
        <v>16</v>
      </c>
      <c r="D77" s="39"/>
      <c r="E77" s="39"/>
      <c r="F77" s="39"/>
      <c r="G77" s="39"/>
      <c r="H77" s="39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26.25" customHeight="1">
      <c r="A78" s="37"/>
      <c r="B78" s="38"/>
      <c r="C78" s="39"/>
      <c r="D78" s="39"/>
      <c r="E78" s="397" t="str">
        <f>E7</f>
        <v>Novostavba Onkologické kliniky P4 - Přeložky, Přípojky, OS, Komunikace, chodníky a přístřešky, Sadové úpravy</v>
      </c>
      <c r="F78" s="398"/>
      <c r="G78" s="398"/>
      <c r="H78" s="398"/>
      <c r="I78" s="39"/>
      <c r="J78" s="39"/>
      <c r="K78" s="39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1" customFormat="1" ht="12" customHeight="1">
      <c r="B79" s="24"/>
      <c r="C79" s="32" t="s">
        <v>174</v>
      </c>
      <c r="D79" s="25"/>
      <c r="E79" s="25"/>
      <c r="F79" s="25"/>
      <c r="G79" s="25"/>
      <c r="H79" s="25"/>
      <c r="I79" s="25"/>
      <c r="J79" s="25"/>
      <c r="K79" s="25"/>
      <c r="L79" s="23"/>
    </row>
    <row r="80" spans="1:31" s="2" customFormat="1" ht="16.5" customHeight="1">
      <c r="A80" s="37"/>
      <c r="B80" s="38"/>
      <c r="C80" s="39"/>
      <c r="D80" s="39"/>
      <c r="E80" s="397" t="s">
        <v>2378</v>
      </c>
      <c r="F80" s="396"/>
      <c r="G80" s="396"/>
      <c r="H80" s="396"/>
      <c r="I80" s="39"/>
      <c r="J80" s="39"/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12" customHeight="1">
      <c r="A81" s="37"/>
      <c r="B81" s="38"/>
      <c r="C81" s="32" t="s">
        <v>176</v>
      </c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16.5" customHeight="1">
      <c r="A82" s="37"/>
      <c r="B82" s="38"/>
      <c r="C82" s="39"/>
      <c r="D82" s="39"/>
      <c r="E82" s="361" t="str">
        <f>E11</f>
        <v>D.2.8 - Doplnění a přeložka VO, autonabíječky</v>
      </c>
      <c r="F82" s="396"/>
      <c r="G82" s="396"/>
      <c r="H82" s="396"/>
      <c r="I82" s="39"/>
      <c r="J82" s="39"/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6.95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2" customHeight="1">
      <c r="A84" s="37"/>
      <c r="B84" s="38"/>
      <c r="C84" s="32" t="s">
        <v>22</v>
      </c>
      <c r="D84" s="39"/>
      <c r="E84" s="39"/>
      <c r="F84" s="30" t="str">
        <f>F14</f>
        <v>Olomouc</v>
      </c>
      <c r="G84" s="39"/>
      <c r="H84" s="39"/>
      <c r="I84" s="32" t="s">
        <v>24</v>
      </c>
      <c r="J84" s="62" t="str">
        <f>IF(J14="","",J14)</f>
        <v>16. 2. 2024</v>
      </c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2" customFormat="1" ht="6.95" customHeight="1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116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5" s="2" customFormat="1" ht="25.7" customHeight="1">
      <c r="A86" s="37"/>
      <c r="B86" s="38"/>
      <c r="C86" s="32" t="s">
        <v>26</v>
      </c>
      <c r="D86" s="39"/>
      <c r="E86" s="39"/>
      <c r="F86" s="30" t="str">
        <f>E17</f>
        <v>Fakultní nemocnice Olomouc</v>
      </c>
      <c r="G86" s="39"/>
      <c r="H86" s="39"/>
      <c r="I86" s="32" t="s">
        <v>32</v>
      </c>
      <c r="J86" s="35" t="str">
        <f>E23</f>
        <v>Adam Rujbr Architects</v>
      </c>
      <c r="K86" s="39"/>
      <c r="L86" s="116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5" s="2" customFormat="1" ht="15.2" customHeight="1">
      <c r="A87" s="37"/>
      <c r="B87" s="38"/>
      <c r="C87" s="32" t="s">
        <v>30</v>
      </c>
      <c r="D87" s="39"/>
      <c r="E87" s="39"/>
      <c r="F87" s="30" t="str">
        <f>IF(E20="","",E20)</f>
        <v>Vyplň údaj</v>
      </c>
      <c r="G87" s="39"/>
      <c r="H87" s="39"/>
      <c r="I87" s="32" t="s">
        <v>35</v>
      </c>
      <c r="J87" s="35" t="str">
        <f>E26</f>
        <v xml:space="preserve"> </v>
      </c>
      <c r="K87" s="39"/>
      <c r="L87" s="116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5" s="2" customFormat="1" ht="10.35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116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5" s="11" customFormat="1" ht="29.25" customHeight="1">
      <c r="A89" s="154"/>
      <c r="B89" s="155"/>
      <c r="C89" s="156" t="s">
        <v>192</v>
      </c>
      <c r="D89" s="157" t="s">
        <v>58</v>
      </c>
      <c r="E89" s="157" t="s">
        <v>54</v>
      </c>
      <c r="F89" s="157" t="s">
        <v>55</v>
      </c>
      <c r="G89" s="157" t="s">
        <v>193</v>
      </c>
      <c r="H89" s="157" t="s">
        <v>194</v>
      </c>
      <c r="I89" s="157" t="s">
        <v>195</v>
      </c>
      <c r="J89" s="157" t="s">
        <v>180</v>
      </c>
      <c r="K89" s="158" t="s">
        <v>196</v>
      </c>
      <c r="L89" s="159"/>
      <c r="M89" s="71" t="s">
        <v>21</v>
      </c>
      <c r="N89" s="72" t="s">
        <v>43</v>
      </c>
      <c r="O89" s="72" t="s">
        <v>197</v>
      </c>
      <c r="P89" s="72" t="s">
        <v>198</v>
      </c>
      <c r="Q89" s="72" t="s">
        <v>199</v>
      </c>
      <c r="R89" s="72" t="s">
        <v>200</v>
      </c>
      <c r="S89" s="72" t="s">
        <v>201</v>
      </c>
      <c r="T89" s="73" t="s">
        <v>202</v>
      </c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</row>
    <row r="90" spans="1:65" s="2" customFormat="1" ht="22.9" customHeight="1">
      <c r="A90" s="37"/>
      <c r="B90" s="38"/>
      <c r="C90" s="78" t="s">
        <v>203</v>
      </c>
      <c r="D90" s="39"/>
      <c r="E90" s="39"/>
      <c r="F90" s="39"/>
      <c r="G90" s="39"/>
      <c r="H90" s="39"/>
      <c r="I90" s="39"/>
      <c r="J90" s="160">
        <f>BK90</f>
        <v>0</v>
      </c>
      <c r="K90" s="39"/>
      <c r="L90" s="42"/>
      <c r="M90" s="74"/>
      <c r="N90" s="161"/>
      <c r="O90" s="75"/>
      <c r="P90" s="162">
        <f>P91+P95+P100+P114+P123</f>
        <v>0</v>
      </c>
      <c r="Q90" s="75"/>
      <c r="R90" s="162">
        <f>R91+R95+R100+R114+R123</f>
        <v>0</v>
      </c>
      <c r="S90" s="75"/>
      <c r="T90" s="163">
        <f>T91+T95+T100+T114+T123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T90" s="20" t="s">
        <v>72</v>
      </c>
      <c r="AU90" s="20" t="s">
        <v>181</v>
      </c>
      <c r="BK90" s="164">
        <f>BK91+BK95+BK100+BK114+BK123</f>
        <v>0</v>
      </c>
    </row>
    <row r="91" spans="1:65" s="12" customFormat="1" ht="25.9" customHeight="1">
      <c r="B91" s="165"/>
      <c r="C91" s="166"/>
      <c r="D91" s="167" t="s">
        <v>72</v>
      </c>
      <c r="E91" s="168" t="s">
        <v>2385</v>
      </c>
      <c r="F91" s="168" t="s">
        <v>1957</v>
      </c>
      <c r="G91" s="166"/>
      <c r="H91" s="166"/>
      <c r="I91" s="169"/>
      <c r="J91" s="170">
        <f>BK91</f>
        <v>0</v>
      </c>
      <c r="K91" s="166"/>
      <c r="L91" s="171"/>
      <c r="M91" s="172"/>
      <c r="N91" s="173"/>
      <c r="O91" s="173"/>
      <c r="P91" s="174">
        <f>SUM(P92:P94)</f>
        <v>0</v>
      </c>
      <c r="Q91" s="173"/>
      <c r="R91" s="174">
        <f>SUM(R92:R94)</f>
        <v>0</v>
      </c>
      <c r="S91" s="173"/>
      <c r="T91" s="175">
        <f>SUM(T92:T94)</f>
        <v>0</v>
      </c>
      <c r="AR91" s="176" t="s">
        <v>80</v>
      </c>
      <c r="AT91" s="177" t="s">
        <v>72</v>
      </c>
      <c r="AU91" s="177" t="s">
        <v>73</v>
      </c>
      <c r="AY91" s="176" t="s">
        <v>206</v>
      </c>
      <c r="BK91" s="178">
        <f>SUM(BK92:BK94)</f>
        <v>0</v>
      </c>
    </row>
    <row r="92" spans="1:65" s="2" customFormat="1" ht="16.5" customHeight="1">
      <c r="A92" s="37"/>
      <c r="B92" s="38"/>
      <c r="C92" s="181" t="s">
        <v>80</v>
      </c>
      <c r="D92" s="181" t="s">
        <v>208</v>
      </c>
      <c r="E92" s="182" t="s">
        <v>2386</v>
      </c>
      <c r="F92" s="183" t="s">
        <v>2387</v>
      </c>
      <c r="G92" s="184" t="s">
        <v>840</v>
      </c>
      <c r="H92" s="185">
        <v>1</v>
      </c>
      <c r="I92" s="186"/>
      <c r="J92" s="187">
        <f>ROUND(I92*H92,2)</f>
        <v>0</v>
      </c>
      <c r="K92" s="183" t="s">
        <v>21</v>
      </c>
      <c r="L92" s="42"/>
      <c r="M92" s="188" t="s">
        <v>21</v>
      </c>
      <c r="N92" s="189" t="s">
        <v>44</v>
      </c>
      <c r="O92" s="67"/>
      <c r="P92" s="190">
        <f>O92*H92</f>
        <v>0</v>
      </c>
      <c r="Q92" s="190">
        <v>0</v>
      </c>
      <c r="R92" s="190">
        <f>Q92*H92</f>
        <v>0</v>
      </c>
      <c r="S92" s="190">
        <v>0</v>
      </c>
      <c r="T92" s="191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192" t="s">
        <v>866</v>
      </c>
      <c r="AT92" s="192" t="s">
        <v>208</v>
      </c>
      <c r="AU92" s="192" t="s">
        <v>80</v>
      </c>
      <c r="AY92" s="20" t="s">
        <v>206</v>
      </c>
      <c r="BE92" s="193">
        <f>IF(N92="základní",J92,0)</f>
        <v>0</v>
      </c>
      <c r="BF92" s="193">
        <f>IF(N92="snížená",J92,0)</f>
        <v>0</v>
      </c>
      <c r="BG92" s="193">
        <f>IF(N92="zákl. přenesená",J92,0)</f>
        <v>0</v>
      </c>
      <c r="BH92" s="193">
        <f>IF(N92="sníž. přenesená",J92,0)</f>
        <v>0</v>
      </c>
      <c r="BI92" s="193">
        <f>IF(N92="nulová",J92,0)</f>
        <v>0</v>
      </c>
      <c r="BJ92" s="20" t="s">
        <v>80</v>
      </c>
      <c r="BK92" s="193">
        <f>ROUND(I92*H92,2)</f>
        <v>0</v>
      </c>
      <c r="BL92" s="20" t="s">
        <v>866</v>
      </c>
      <c r="BM92" s="192" t="s">
        <v>82</v>
      </c>
    </row>
    <row r="93" spans="1:65" s="2" customFormat="1" ht="16.5" customHeight="1">
      <c r="A93" s="37"/>
      <c r="B93" s="38"/>
      <c r="C93" s="181" t="s">
        <v>82</v>
      </c>
      <c r="D93" s="181" t="s">
        <v>208</v>
      </c>
      <c r="E93" s="182" t="s">
        <v>2388</v>
      </c>
      <c r="F93" s="183" t="s">
        <v>2389</v>
      </c>
      <c r="G93" s="184" t="s">
        <v>840</v>
      </c>
      <c r="H93" s="185">
        <v>1</v>
      </c>
      <c r="I93" s="186"/>
      <c r="J93" s="187">
        <f>ROUND(I93*H93,2)</f>
        <v>0</v>
      </c>
      <c r="K93" s="183" t="s">
        <v>21</v>
      </c>
      <c r="L93" s="42"/>
      <c r="M93" s="188" t="s">
        <v>21</v>
      </c>
      <c r="N93" s="189" t="s">
        <v>44</v>
      </c>
      <c r="O93" s="67"/>
      <c r="P93" s="190">
        <f>O93*H93</f>
        <v>0</v>
      </c>
      <c r="Q93" s="190">
        <v>0</v>
      </c>
      <c r="R93" s="190">
        <f>Q93*H93</f>
        <v>0</v>
      </c>
      <c r="S93" s="190">
        <v>0</v>
      </c>
      <c r="T93" s="191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92" t="s">
        <v>866</v>
      </c>
      <c r="AT93" s="192" t="s">
        <v>208</v>
      </c>
      <c r="AU93" s="192" t="s">
        <v>80</v>
      </c>
      <c r="AY93" s="20" t="s">
        <v>206</v>
      </c>
      <c r="BE93" s="193">
        <f>IF(N93="základní",J93,0)</f>
        <v>0</v>
      </c>
      <c r="BF93" s="193">
        <f>IF(N93="snížená",J93,0)</f>
        <v>0</v>
      </c>
      <c r="BG93" s="193">
        <f>IF(N93="zákl. přenesená",J93,0)</f>
        <v>0</v>
      </c>
      <c r="BH93" s="193">
        <f>IF(N93="sníž. přenesená",J93,0)</f>
        <v>0</v>
      </c>
      <c r="BI93" s="193">
        <f>IF(N93="nulová",J93,0)</f>
        <v>0</v>
      </c>
      <c r="BJ93" s="20" t="s">
        <v>80</v>
      </c>
      <c r="BK93" s="193">
        <f>ROUND(I93*H93,2)</f>
        <v>0</v>
      </c>
      <c r="BL93" s="20" t="s">
        <v>866</v>
      </c>
      <c r="BM93" s="192" t="s">
        <v>213</v>
      </c>
    </row>
    <row r="94" spans="1:65" s="2" customFormat="1" ht="16.5" customHeight="1">
      <c r="A94" s="37"/>
      <c r="B94" s="38"/>
      <c r="C94" s="181" t="s">
        <v>244</v>
      </c>
      <c r="D94" s="181" t="s">
        <v>208</v>
      </c>
      <c r="E94" s="182" t="s">
        <v>2390</v>
      </c>
      <c r="F94" s="183" t="s">
        <v>2391</v>
      </c>
      <c r="G94" s="184" t="s">
        <v>840</v>
      </c>
      <c r="H94" s="185">
        <v>2</v>
      </c>
      <c r="I94" s="186"/>
      <c r="J94" s="187">
        <f>ROUND(I94*H94,2)</f>
        <v>0</v>
      </c>
      <c r="K94" s="183" t="s">
        <v>21</v>
      </c>
      <c r="L94" s="42"/>
      <c r="M94" s="188" t="s">
        <v>21</v>
      </c>
      <c r="N94" s="189" t="s">
        <v>44</v>
      </c>
      <c r="O94" s="67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92" t="s">
        <v>866</v>
      </c>
      <c r="AT94" s="192" t="s">
        <v>208</v>
      </c>
      <c r="AU94" s="192" t="s">
        <v>80</v>
      </c>
      <c r="AY94" s="20" t="s">
        <v>206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0" t="s">
        <v>80</v>
      </c>
      <c r="BK94" s="193">
        <f>ROUND(I94*H94,2)</f>
        <v>0</v>
      </c>
      <c r="BL94" s="20" t="s">
        <v>866</v>
      </c>
      <c r="BM94" s="192" t="s">
        <v>268</v>
      </c>
    </row>
    <row r="95" spans="1:65" s="12" customFormat="1" ht="25.9" customHeight="1">
      <c r="B95" s="165"/>
      <c r="C95" s="166"/>
      <c r="D95" s="167" t="s">
        <v>72</v>
      </c>
      <c r="E95" s="168" t="s">
        <v>2392</v>
      </c>
      <c r="F95" s="168" t="s">
        <v>2393</v>
      </c>
      <c r="G95" s="166"/>
      <c r="H95" s="166"/>
      <c r="I95" s="169"/>
      <c r="J95" s="170">
        <f>BK95</f>
        <v>0</v>
      </c>
      <c r="K95" s="166"/>
      <c r="L95" s="171"/>
      <c r="M95" s="172"/>
      <c r="N95" s="173"/>
      <c r="O95" s="173"/>
      <c r="P95" s="174">
        <f>SUM(P96:P99)</f>
        <v>0</v>
      </c>
      <c r="Q95" s="173"/>
      <c r="R95" s="174">
        <f>SUM(R96:R99)</f>
        <v>0</v>
      </c>
      <c r="S95" s="173"/>
      <c r="T95" s="175">
        <f>SUM(T96:T99)</f>
        <v>0</v>
      </c>
      <c r="AR95" s="176" t="s">
        <v>80</v>
      </c>
      <c r="AT95" s="177" t="s">
        <v>72</v>
      </c>
      <c r="AU95" s="177" t="s">
        <v>73</v>
      </c>
      <c r="AY95" s="176" t="s">
        <v>206</v>
      </c>
      <c r="BK95" s="178">
        <f>SUM(BK96:BK99)</f>
        <v>0</v>
      </c>
    </row>
    <row r="96" spans="1:65" s="2" customFormat="1" ht="16.5" customHeight="1">
      <c r="A96" s="37"/>
      <c r="B96" s="38"/>
      <c r="C96" s="181" t="s">
        <v>213</v>
      </c>
      <c r="D96" s="181" t="s">
        <v>208</v>
      </c>
      <c r="E96" s="182" t="s">
        <v>2394</v>
      </c>
      <c r="F96" s="183" t="s">
        <v>2395</v>
      </c>
      <c r="G96" s="184" t="s">
        <v>840</v>
      </c>
      <c r="H96" s="185">
        <v>19</v>
      </c>
      <c r="I96" s="186"/>
      <c r="J96" s="187">
        <f>ROUND(I96*H96,2)</f>
        <v>0</v>
      </c>
      <c r="K96" s="183" t="s">
        <v>21</v>
      </c>
      <c r="L96" s="42"/>
      <c r="M96" s="188" t="s">
        <v>21</v>
      </c>
      <c r="N96" s="189" t="s">
        <v>44</v>
      </c>
      <c r="O96" s="67"/>
      <c r="P96" s="190">
        <f>O96*H96</f>
        <v>0</v>
      </c>
      <c r="Q96" s="190">
        <v>0</v>
      </c>
      <c r="R96" s="190">
        <f>Q96*H96</f>
        <v>0</v>
      </c>
      <c r="S96" s="190">
        <v>0</v>
      </c>
      <c r="T96" s="191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192" t="s">
        <v>866</v>
      </c>
      <c r="AT96" s="192" t="s">
        <v>208</v>
      </c>
      <c r="AU96" s="192" t="s">
        <v>80</v>
      </c>
      <c r="AY96" s="20" t="s">
        <v>206</v>
      </c>
      <c r="BE96" s="193">
        <f>IF(N96="základní",J96,0)</f>
        <v>0</v>
      </c>
      <c r="BF96" s="193">
        <f>IF(N96="snížená",J96,0)</f>
        <v>0</v>
      </c>
      <c r="BG96" s="193">
        <f>IF(N96="zákl. přenesená",J96,0)</f>
        <v>0</v>
      </c>
      <c r="BH96" s="193">
        <f>IF(N96="sníž. přenesená",J96,0)</f>
        <v>0</v>
      </c>
      <c r="BI96" s="193">
        <f>IF(N96="nulová",J96,0)</f>
        <v>0</v>
      </c>
      <c r="BJ96" s="20" t="s">
        <v>80</v>
      </c>
      <c r="BK96" s="193">
        <f>ROUND(I96*H96,2)</f>
        <v>0</v>
      </c>
      <c r="BL96" s="20" t="s">
        <v>866</v>
      </c>
      <c r="BM96" s="192" t="s">
        <v>289</v>
      </c>
    </row>
    <row r="97" spans="1:65" s="2" customFormat="1" ht="16.5" customHeight="1">
      <c r="A97" s="37"/>
      <c r="B97" s="38"/>
      <c r="C97" s="181" t="s">
        <v>257</v>
      </c>
      <c r="D97" s="181" t="s">
        <v>208</v>
      </c>
      <c r="E97" s="182" t="s">
        <v>2396</v>
      </c>
      <c r="F97" s="183" t="s">
        <v>2397</v>
      </c>
      <c r="G97" s="184" t="s">
        <v>840</v>
      </c>
      <c r="H97" s="185">
        <v>13</v>
      </c>
      <c r="I97" s="186"/>
      <c r="J97" s="187">
        <f>ROUND(I97*H97,2)</f>
        <v>0</v>
      </c>
      <c r="K97" s="183" t="s">
        <v>21</v>
      </c>
      <c r="L97" s="42"/>
      <c r="M97" s="188" t="s">
        <v>21</v>
      </c>
      <c r="N97" s="189" t="s">
        <v>44</v>
      </c>
      <c r="O97" s="67"/>
      <c r="P97" s="190">
        <f>O97*H97</f>
        <v>0</v>
      </c>
      <c r="Q97" s="190">
        <v>0</v>
      </c>
      <c r="R97" s="190">
        <f>Q97*H97</f>
        <v>0</v>
      </c>
      <c r="S97" s="190">
        <v>0</v>
      </c>
      <c r="T97" s="191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192" t="s">
        <v>866</v>
      </c>
      <c r="AT97" s="192" t="s">
        <v>208</v>
      </c>
      <c r="AU97" s="192" t="s">
        <v>80</v>
      </c>
      <c r="AY97" s="20" t="s">
        <v>206</v>
      </c>
      <c r="BE97" s="193">
        <f>IF(N97="základní",J97,0)</f>
        <v>0</v>
      </c>
      <c r="BF97" s="193">
        <f>IF(N97="snížená",J97,0)</f>
        <v>0</v>
      </c>
      <c r="BG97" s="193">
        <f>IF(N97="zákl. přenesená",J97,0)</f>
        <v>0</v>
      </c>
      <c r="BH97" s="193">
        <f>IF(N97="sníž. přenesená",J97,0)</f>
        <v>0</v>
      </c>
      <c r="BI97" s="193">
        <f>IF(N97="nulová",J97,0)</f>
        <v>0</v>
      </c>
      <c r="BJ97" s="20" t="s">
        <v>80</v>
      </c>
      <c r="BK97" s="193">
        <f>ROUND(I97*H97,2)</f>
        <v>0</v>
      </c>
      <c r="BL97" s="20" t="s">
        <v>866</v>
      </c>
      <c r="BM97" s="192" t="s">
        <v>304</v>
      </c>
    </row>
    <row r="98" spans="1:65" s="2" customFormat="1" ht="16.5" customHeight="1">
      <c r="A98" s="37"/>
      <c r="B98" s="38"/>
      <c r="C98" s="181" t="s">
        <v>268</v>
      </c>
      <c r="D98" s="181" t="s">
        <v>208</v>
      </c>
      <c r="E98" s="182" t="s">
        <v>2398</v>
      </c>
      <c r="F98" s="183" t="s">
        <v>2399</v>
      </c>
      <c r="G98" s="184" t="s">
        <v>840</v>
      </c>
      <c r="H98" s="185">
        <v>7</v>
      </c>
      <c r="I98" s="186"/>
      <c r="J98" s="187">
        <f>ROUND(I98*H98,2)</f>
        <v>0</v>
      </c>
      <c r="K98" s="183" t="s">
        <v>21</v>
      </c>
      <c r="L98" s="42"/>
      <c r="M98" s="188" t="s">
        <v>21</v>
      </c>
      <c r="N98" s="189" t="s">
        <v>44</v>
      </c>
      <c r="O98" s="67"/>
      <c r="P98" s="190">
        <f>O98*H98</f>
        <v>0</v>
      </c>
      <c r="Q98" s="190">
        <v>0</v>
      </c>
      <c r="R98" s="190">
        <f>Q98*H98</f>
        <v>0</v>
      </c>
      <c r="S98" s="190">
        <v>0</v>
      </c>
      <c r="T98" s="191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92" t="s">
        <v>866</v>
      </c>
      <c r="AT98" s="192" t="s">
        <v>208</v>
      </c>
      <c r="AU98" s="192" t="s">
        <v>80</v>
      </c>
      <c r="AY98" s="20" t="s">
        <v>206</v>
      </c>
      <c r="BE98" s="193">
        <f>IF(N98="základní",J98,0)</f>
        <v>0</v>
      </c>
      <c r="BF98" s="193">
        <f>IF(N98="snížená",J98,0)</f>
        <v>0</v>
      </c>
      <c r="BG98" s="193">
        <f>IF(N98="zákl. přenesená",J98,0)</f>
        <v>0</v>
      </c>
      <c r="BH98" s="193">
        <f>IF(N98="sníž. přenesená",J98,0)</f>
        <v>0</v>
      </c>
      <c r="BI98" s="193">
        <f>IF(N98="nulová",J98,0)</f>
        <v>0</v>
      </c>
      <c r="BJ98" s="20" t="s">
        <v>80</v>
      </c>
      <c r="BK98" s="193">
        <f>ROUND(I98*H98,2)</f>
        <v>0</v>
      </c>
      <c r="BL98" s="20" t="s">
        <v>866</v>
      </c>
      <c r="BM98" s="192" t="s">
        <v>8</v>
      </c>
    </row>
    <row r="99" spans="1:65" s="2" customFormat="1" ht="16.5" customHeight="1">
      <c r="A99" s="37"/>
      <c r="B99" s="38"/>
      <c r="C99" s="181" t="s">
        <v>275</v>
      </c>
      <c r="D99" s="181" t="s">
        <v>208</v>
      </c>
      <c r="E99" s="182" t="s">
        <v>2400</v>
      </c>
      <c r="F99" s="183" t="s">
        <v>2401</v>
      </c>
      <c r="G99" s="184" t="s">
        <v>840</v>
      </c>
      <c r="H99" s="185">
        <v>1</v>
      </c>
      <c r="I99" s="186"/>
      <c r="J99" s="187">
        <f>ROUND(I99*H99,2)</f>
        <v>0</v>
      </c>
      <c r="K99" s="183" t="s">
        <v>21</v>
      </c>
      <c r="L99" s="42"/>
      <c r="M99" s="188" t="s">
        <v>21</v>
      </c>
      <c r="N99" s="189" t="s">
        <v>44</v>
      </c>
      <c r="O99" s="67"/>
      <c r="P99" s="190">
        <f>O99*H99</f>
        <v>0</v>
      </c>
      <c r="Q99" s="190">
        <v>0</v>
      </c>
      <c r="R99" s="190">
        <f>Q99*H99</f>
        <v>0</v>
      </c>
      <c r="S99" s="190">
        <v>0</v>
      </c>
      <c r="T99" s="191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92" t="s">
        <v>866</v>
      </c>
      <c r="AT99" s="192" t="s">
        <v>208</v>
      </c>
      <c r="AU99" s="192" t="s">
        <v>80</v>
      </c>
      <c r="AY99" s="20" t="s">
        <v>206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20" t="s">
        <v>80</v>
      </c>
      <c r="BK99" s="193">
        <f>ROUND(I99*H99,2)</f>
        <v>0</v>
      </c>
      <c r="BL99" s="20" t="s">
        <v>866</v>
      </c>
      <c r="BM99" s="192" t="s">
        <v>332</v>
      </c>
    </row>
    <row r="100" spans="1:65" s="12" customFormat="1" ht="25.9" customHeight="1">
      <c r="B100" s="165"/>
      <c r="C100" s="166"/>
      <c r="D100" s="167" t="s">
        <v>72</v>
      </c>
      <c r="E100" s="168" t="s">
        <v>2402</v>
      </c>
      <c r="F100" s="168" t="s">
        <v>1975</v>
      </c>
      <c r="G100" s="166"/>
      <c r="H100" s="166"/>
      <c r="I100" s="169"/>
      <c r="J100" s="170">
        <f>BK100</f>
        <v>0</v>
      </c>
      <c r="K100" s="166"/>
      <c r="L100" s="171"/>
      <c r="M100" s="172"/>
      <c r="N100" s="173"/>
      <c r="O100" s="173"/>
      <c r="P100" s="174">
        <f>SUM(P101:P113)</f>
        <v>0</v>
      </c>
      <c r="Q100" s="173"/>
      <c r="R100" s="174">
        <f>SUM(R101:R113)</f>
        <v>0</v>
      </c>
      <c r="S100" s="173"/>
      <c r="T100" s="175">
        <f>SUM(T101:T113)</f>
        <v>0</v>
      </c>
      <c r="AR100" s="176" t="s">
        <v>80</v>
      </c>
      <c r="AT100" s="177" t="s">
        <v>72</v>
      </c>
      <c r="AU100" s="177" t="s">
        <v>73</v>
      </c>
      <c r="AY100" s="176" t="s">
        <v>206</v>
      </c>
      <c r="BK100" s="178">
        <f>SUM(BK101:BK113)</f>
        <v>0</v>
      </c>
    </row>
    <row r="101" spans="1:65" s="2" customFormat="1" ht="24.2" customHeight="1">
      <c r="A101" s="37"/>
      <c r="B101" s="38"/>
      <c r="C101" s="181" t="s">
        <v>289</v>
      </c>
      <c r="D101" s="181" t="s">
        <v>208</v>
      </c>
      <c r="E101" s="182" t="s">
        <v>2403</v>
      </c>
      <c r="F101" s="183" t="s">
        <v>2404</v>
      </c>
      <c r="G101" s="184" t="s">
        <v>840</v>
      </c>
      <c r="H101" s="185">
        <v>18</v>
      </c>
      <c r="I101" s="186"/>
      <c r="J101" s="187">
        <f t="shared" ref="J101:J113" si="0">ROUND(I101*H101,2)</f>
        <v>0</v>
      </c>
      <c r="K101" s="183" t="s">
        <v>21</v>
      </c>
      <c r="L101" s="42"/>
      <c r="M101" s="188" t="s">
        <v>21</v>
      </c>
      <c r="N101" s="189" t="s">
        <v>44</v>
      </c>
      <c r="O101" s="67"/>
      <c r="P101" s="190">
        <f t="shared" ref="P101:P113" si="1">O101*H101</f>
        <v>0</v>
      </c>
      <c r="Q101" s="190">
        <v>0</v>
      </c>
      <c r="R101" s="190">
        <f t="shared" ref="R101:R113" si="2">Q101*H101</f>
        <v>0</v>
      </c>
      <c r="S101" s="190">
        <v>0</v>
      </c>
      <c r="T101" s="191">
        <f t="shared" ref="T101:T113" si="3"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192" t="s">
        <v>866</v>
      </c>
      <c r="AT101" s="192" t="s">
        <v>208</v>
      </c>
      <c r="AU101" s="192" t="s">
        <v>80</v>
      </c>
      <c r="AY101" s="20" t="s">
        <v>206</v>
      </c>
      <c r="BE101" s="193">
        <f t="shared" ref="BE101:BE113" si="4">IF(N101="základní",J101,0)</f>
        <v>0</v>
      </c>
      <c r="BF101" s="193">
        <f t="shared" ref="BF101:BF113" si="5">IF(N101="snížená",J101,0)</f>
        <v>0</v>
      </c>
      <c r="BG101" s="193">
        <f t="shared" ref="BG101:BG113" si="6">IF(N101="zákl. přenesená",J101,0)</f>
        <v>0</v>
      </c>
      <c r="BH101" s="193">
        <f t="shared" ref="BH101:BH113" si="7">IF(N101="sníž. přenesená",J101,0)</f>
        <v>0</v>
      </c>
      <c r="BI101" s="193">
        <f t="shared" ref="BI101:BI113" si="8">IF(N101="nulová",J101,0)</f>
        <v>0</v>
      </c>
      <c r="BJ101" s="20" t="s">
        <v>80</v>
      </c>
      <c r="BK101" s="193">
        <f t="shared" ref="BK101:BK113" si="9">ROUND(I101*H101,2)</f>
        <v>0</v>
      </c>
      <c r="BL101" s="20" t="s">
        <v>866</v>
      </c>
      <c r="BM101" s="192" t="s">
        <v>350</v>
      </c>
    </row>
    <row r="102" spans="1:65" s="2" customFormat="1" ht="16.5" customHeight="1">
      <c r="A102" s="37"/>
      <c r="B102" s="38"/>
      <c r="C102" s="181" t="s">
        <v>295</v>
      </c>
      <c r="D102" s="181" t="s">
        <v>208</v>
      </c>
      <c r="E102" s="182" t="s">
        <v>2405</v>
      </c>
      <c r="F102" s="183" t="s">
        <v>2406</v>
      </c>
      <c r="G102" s="184" t="s">
        <v>840</v>
      </c>
      <c r="H102" s="185">
        <v>18</v>
      </c>
      <c r="I102" s="186"/>
      <c r="J102" s="187">
        <f t="shared" si="0"/>
        <v>0</v>
      </c>
      <c r="K102" s="183" t="s">
        <v>21</v>
      </c>
      <c r="L102" s="42"/>
      <c r="M102" s="188" t="s">
        <v>21</v>
      </c>
      <c r="N102" s="189" t="s">
        <v>44</v>
      </c>
      <c r="O102" s="67"/>
      <c r="P102" s="190">
        <f t="shared" si="1"/>
        <v>0</v>
      </c>
      <c r="Q102" s="190">
        <v>0</v>
      </c>
      <c r="R102" s="190">
        <f t="shared" si="2"/>
        <v>0</v>
      </c>
      <c r="S102" s="190">
        <v>0</v>
      </c>
      <c r="T102" s="191">
        <f t="shared" si="3"/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92" t="s">
        <v>866</v>
      </c>
      <c r="AT102" s="192" t="s">
        <v>208</v>
      </c>
      <c r="AU102" s="192" t="s">
        <v>80</v>
      </c>
      <c r="AY102" s="20" t="s">
        <v>206</v>
      </c>
      <c r="BE102" s="193">
        <f t="shared" si="4"/>
        <v>0</v>
      </c>
      <c r="BF102" s="193">
        <f t="shared" si="5"/>
        <v>0</v>
      </c>
      <c r="BG102" s="193">
        <f t="shared" si="6"/>
        <v>0</v>
      </c>
      <c r="BH102" s="193">
        <f t="shared" si="7"/>
        <v>0</v>
      </c>
      <c r="BI102" s="193">
        <f t="shared" si="8"/>
        <v>0</v>
      </c>
      <c r="BJ102" s="20" t="s">
        <v>80</v>
      </c>
      <c r="BK102" s="193">
        <f t="shared" si="9"/>
        <v>0</v>
      </c>
      <c r="BL102" s="20" t="s">
        <v>866</v>
      </c>
      <c r="BM102" s="192" t="s">
        <v>365</v>
      </c>
    </row>
    <row r="103" spans="1:65" s="2" customFormat="1" ht="16.5" customHeight="1">
      <c r="A103" s="37"/>
      <c r="B103" s="38"/>
      <c r="C103" s="181" t="s">
        <v>304</v>
      </c>
      <c r="D103" s="181" t="s">
        <v>208</v>
      </c>
      <c r="E103" s="182" t="s">
        <v>2407</v>
      </c>
      <c r="F103" s="183" t="s">
        <v>2408</v>
      </c>
      <c r="G103" s="184" t="s">
        <v>840</v>
      </c>
      <c r="H103" s="185">
        <v>2</v>
      </c>
      <c r="I103" s="186"/>
      <c r="J103" s="187">
        <f t="shared" si="0"/>
        <v>0</v>
      </c>
      <c r="K103" s="183" t="s">
        <v>21</v>
      </c>
      <c r="L103" s="42"/>
      <c r="M103" s="188" t="s">
        <v>21</v>
      </c>
      <c r="N103" s="189" t="s">
        <v>44</v>
      </c>
      <c r="O103" s="67"/>
      <c r="P103" s="190">
        <f t="shared" si="1"/>
        <v>0</v>
      </c>
      <c r="Q103" s="190">
        <v>0</v>
      </c>
      <c r="R103" s="190">
        <f t="shared" si="2"/>
        <v>0</v>
      </c>
      <c r="S103" s="190">
        <v>0</v>
      </c>
      <c r="T103" s="191">
        <f t="shared" si="3"/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92" t="s">
        <v>866</v>
      </c>
      <c r="AT103" s="192" t="s">
        <v>208</v>
      </c>
      <c r="AU103" s="192" t="s">
        <v>80</v>
      </c>
      <c r="AY103" s="20" t="s">
        <v>206</v>
      </c>
      <c r="BE103" s="193">
        <f t="shared" si="4"/>
        <v>0</v>
      </c>
      <c r="BF103" s="193">
        <f t="shared" si="5"/>
        <v>0</v>
      </c>
      <c r="BG103" s="193">
        <f t="shared" si="6"/>
        <v>0</v>
      </c>
      <c r="BH103" s="193">
        <f t="shared" si="7"/>
        <v>0</v>
      </c>
      <c r="BI103" s="193">
        <f t="shared" si="8"/>
        <v>0</v>
      </c>
      <c r="BJ103" s="20" t="s">
        <v>80</v>
      </c>
      <c r="BK103" s="193">
        <f t="shared" si="9"/>
        <v>0</v>
      </c>
      <c r="BL103" s="20" t="s">
        <v>866</v>
      </c>
      <c r="BM103" s="192" t="s">
        <v>382</v>
      </c>
    </row>
    <row r="104" spans="1:65" s="2" customFormat="1" ht="16.5" customHeight="1">
      <c r="A104" s="37"/>
      <c r="B104" s="38"/>
      <c r="C104" s="181" t="s">
        <v>313</v>
      </c>
      <c r="D104" s="181" t="s">
        <v>208</v>
      </c>
      <c r="E104" s="182" t="s">
        <v>2409</v>
      </c>
      <c r="F104" s="183" t="s">
        <v>2410</v>
      </c>
      <c r="G104" s="184" t="s">
        <v>375</v>
      </c>
      <c r="H104" s="185">
        <v>900</v>
      </c>
      <c r="I104" s="186"/>
      <c r="J104" s="187">
        <f t="shared" si="0"/>
        <v>0</v>
      </c>
      <c r="K104" s="183" t="s">
        <v>21</v>
      </c>
      <c r="L104" s="42"/>
      <c r="M104" s="188" t="s">
        <v>21</v>
      </c>
      <c r="N104" s="189" t="s">
        <v>44</v>
      </c>
      <c r="O104" s="67"/>
      <c r="P104" s="190">
        <f t="shared" si="1"/>
        <v>0</v>
      </c>
      <c r="Q104" s="190">
        <v>0</v>
      </c>
      <c r="R104" s="190">
        <f t="shared" si="2"/>
        <v>0</v>
      </c>
      <c r="S104" s="190">
        <v>0</v>
      </c>
      <c r="T104" s="191">
        <f t="shared" si="3"/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866</v>
      </c>
      <c r="AT104" s="192" t="s">
        <v>208</v>
      </c>
      <c r="AU104" s="192" t="s">
        <v>80</v>
      </c>
      <c r="AY104" s="20" t="s">
        <v>206</v>
      </c>
      <c r="BE104" s="193">
        <f t="shared" si="4"/>
        <v>0</v>
      </c>
      <c r="BF104" s="193">
        <f t="shared" si="5"/>
        <v>0</v>
      </c>
      <c r="BG104" s="193">
        <f t="shared" si="6"/>
        <v>0</v>
      </c>
      <c r="BH104" s="193">
        <f t="shared" si="7"/>
        <v>0</v>
      </c>
      <c r="BI104" s="193">
        <f t="shared" si="8"/>
        <v>0</v>
      </c>
      <c r="BJ104" s="20" t="s">
        <v>80</v>
      </c>
      <c r="BK104" s="193">
        <f t="shared" si="9"/>
        <v>0</v>
      </c>
      <c r="BL104" s="20" t="s">
        <v>866</v>
      </c>
      <c r="BM104" s="192" t="s">
        <v>400</v>
      </c>
    </row>
    <row r="105" spans="1:65" s="2" customFormat="1" ht="16.5" customHeight="1">
      <c r="A105" s="37"/>
      <c r="B105" s="38"/>
      <c r="C105" s="181" t="s">
        <v>8</v>
      </c>
      <c r="D105" s="181" t="s">
        <v>208</v>
      </c>
      <c r="E105" s="182" t="s">
        <v>2411</v>
      </c>
      <c r="F105" s="183" t="s">
        <v>2412</v>
      </c>
      <c r="G105" s="184" t="s">
        <v>375</v>
      </c>
      <c r="H105" s="185">
        <v>980</v>
      </c>
      <c r="I105" s="186"/>
      <c r="J105" s="187">
        <f t="shared" si="0"/>
        <v>0</v>
      </c>
      <c r="K105" s="183" t="s">
        <v>21</v>
      </c>
      <c r="L105" s="42"/>
      <c r="M105" s="188" t="s">
        <v>21</v>
      </c>
      <c r="N105" s="189" t="s">
        <v>44</v>
      </c>
      <c r="O105" s="67"/>
      <c r="P105" s="190">
        <f t="shared" si="1"/>
        <v>0</v>
      </c>
      <c r="Q105" s="190">
        <v>0</v>
      </c>
      <c r="R105" s="190">
        <f t="shared" si="2"/>
        <v>0</v>
      </c>
      <c r="S105" s="190">
        <v>0</v>
      </c>
      <c r="T105" s="191">
        <f t="shared" si="3"/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92" t="s">
        <v>866</v>
      </c>
      <c r="AT105" s="192" t="s">
        <v>208</v>
      </c>
      <c r="AU105" s="192" t="s">
        <v>80</v>
      </c>
      <c r="AY105" s="20" t="s">
        <v>206</v>
      </c>
      <c r="BE105" s="193">
        <f t="shared" si="4"/>
        <v>0</v>
      </c>
      <c r="BF105" s="193">
        <f t="shared" si="5"/>
        <v>0</v>
      </c>
      <c r="BG105" s="193">
        <f t="shared" si="6"/>
        <v>0</v>
      </c>
      <c r="BH105" s="193">
        <f t="shared" si="7"/>
        <v>0</v>
      </c>
      <c r="BI105" s="193">
        <f t="shared" si="8"/>
        <v>0</v>
      </c>
      <c r="BJ105" s="20" t="s">
        <v>80</v>
      </c>
      <c r="BK105" s="193">
        <f t="shared" si="9"/>
        <v>0</v>
      </c>
      <c r="BL105" s="20" t="s">
        <v>866</v>
      </c>
      <c r="BM105" s="192" t="s">
        <v>415</v>
      </c>
    </row>
    <row r="106" spans="1:65" s="2" customFormat="1" ht="16.5" customHeight="1">
      <c r="A106" s="37"/>
      <c r="B106" s="38"/>
      <c r="C106" s="181" t="s">
        <v>324</v>
      </c>
      <c r="D106" s="181" t="s">
        <v>208</v>
      </c>
      <c r="E106" s="182" t="s">
        <v>2413</v>
      </c>
      <c r="F106" s="183" t="s">
        <v>2414</v>
      </c>
      <c r="G106" s="184" t="s">
        <v>375</v>
      </c>
      <c r="H106" s="185">
        <v>80</v>
      </c>
      <c r="I106" s="186"/>
      <c r="J106" s="187">
        <f t="shared" si="0"/>
        <v>0</v>
      </c>
      <c r="K106" s="183" t="s">
        <v>21</v>
      </c>
      <c r="L106" s="42"/>
      <c r="M106" s="188" t="s">
        <v>21</v>
      </c>
      <c r="N106" s="189" t="s">
        <v>44</v>
      </c>
      <c r="O106" s="67"/>
      <c r="P106" s="190">
        <f t="shared" si="1"/>
        <v>0</v>
      </c>
      <c r="Q106" s="190">
        <v>0</v>
      </c>
      <c r="R106" s="190">
        <f t="shared" si="2"/>
        <v>0</v>
      </c>
      <c r="S106" s="190">
        <v>0</v>
      </c>
      <c r="T106" s="191">
        <f t="shared" si="3"/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92" t="s">
        <v>866</v>
      </c>
      <c r="AT106" s="192" t="s">
        <v>208</v>
      </c>
      <c r="AU106" s="192" t="s">
        <v>80</v>
      </c>
      <c r="AY106" s="20" t="s">
        <v>206</v>
      </c>
      <c r="BE106" s="193">
        <f t="shared" si="4"/>
        <v>0</v>
      </c>
      <c r="BF106" s="193">
        <f t="shared" si="5"/>
        <v>0</v>
      </c>
      <c r="BG106" s="193">
        <f t="shared" si="6"/>
        <v>0</v>
      </c>
      <c r="BH106" s="193">
        <f t="shared" si="7"/>
        <v>0</v>
      </c>
      <c r="BI106" s="193">
        <f t="shared" si="8"/>
        <v>0</v>
      </c>
      <c r="BJ106" s="20" t="s">
        <v>80</v>
      </c>
      <c r="BK106" s="193">
        <f t="shared" si="9"/>
        <v>0</v>
      </c>
      <c r="BL106" s="20" t="s">
        <v>866</v>
      </c>
      <c r="BM106" s="192" t="s">
        <v>429</v>
      </c>
    </row>
    <row r="107" spans="1:65" s="2" customFormat="1" ht="16.5" customHeight="1">
      <c r="A107" s="37"/>
      <c r="B107" s="38"/>
      <c r="C107" s="181" t="s">
        <v>332</v>
      </c>
      <c r="D107" s="181" t="s">
        <v>208</v>
      </c>
      <c r="E107" s="182" t="s">
        <v>2415</v>
      </c>
      <c r="F107" s="183" t="s">
        <v>2416</v>
      </c>
      <c r="G107" s="184" t="s">
        <v>375</v>
      </c>
      <c r="H107" s="185">
        <v>800</v>
      </c>
      <c r="I107" s="186"/>
      <c r="J107" s="187">
        <f t="shared" si="0"/>
        <v>0</v>
      </c>
      <c r="K107" s="183" t="s">
        <v>21</v>
      </c>
      <c r="L107" s="42"/>
      <c r="M107" s="188" t="s">
        <v>21</v>
      </c>
      <c r="N107" s="189" t="s">
        <v>44</v>
      </c>
      <c r="O107" s="67"/>
      <c r="P107" s="190">
        <f t="shared" si="1"/>
        <v>0</v>
      </c>
      <c r="Q107" s="190">
        <v>0</v>
      </c>
      <c r="R107" s="190">
        <f t="shared" si="2"/>
        <v>0</v>
      </c>
      <c r="S107" s="190">
        <v>0</v>
      </c>
      <c r="T107" s="191">
        <f t="shared" si="3"/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92" t="s">
        <v>866</v>
      </c>
      <c r="AT107" s="192" t="s">
        <v>208</v>
      </c>
      <c r="AU107" s="192" t="s">
        <v>80</v>
      </c>
      <c r="AY107" s="20" t="s">
        <v>206</v>
      </c>
      <c r="BE107" s="193">
        <f t="shared" si="4"/>
        <v>0</v>
      </c>
      <c r="BF107" s="193">
        <f t="shared" si="5"/>
        <v>0</v>
      </c>
      <c r="BG107" s="193">
        <f t="shared" si="6"/>
        <v>0</v>
      </c>
      <c r="BH107" s="193">
        <f t="shared" si="7"/>
        <v>0</v>
      </c>
      <c r="BI107" s="193">
        <f t="shared" si="8"/>
        <v>0</v>
      </c>
      <c r="BJ107" s="20" t="s">
        <v>80</v>
      </c>
      <c r="BK107" s="193">
        <f t="shared" si="9"/>
        <v>0</v>
      </c>
      <c r="BL107" s="20" t="s">
        <v>866</v>
      </c>
      <c r="BM107" s="192" t="s">
        <v>444</v>
      </c>
    </row>
    <row r="108" spans="1:65" s="2" customFormat="1" ht="16.5" customHeight="1">
      <c r="A108" s="37"/>
      <c r="B108" s="38"/>
      <c r="C108" s="181" t="s">
        <v>342</v>
      </c>
      <c r="D108" s="181" t="s">
        <v>208</v>
      </c>
      <c r="E108" s="182" t="s">
        <v>2417</v>
      </c>
      <c r="F108" s="183" t="s">
        <v>2017</v>
      </c>
      <c r="G108" s="184" t="s">
        <v>375</v>
      </c>
      <c r="H108" s="185">
        <v>300</v>
      </c>
      <c r="I108" s="186"/>
      <c r="J108" s="187">
        <f t="shared" si="0"/>
        <v>0</v>
      </c>
      <c r="K108" s="183" t="s">
        <v>21</v>
      </c>
      <c r="L108" s="42"/>
      <c r="M108" s="188" t="s">
        <v>21</v>
      </c>
      <c r="N108" s="189" t="s">
        <v>44</v>
      </c>
      <c r="O108" s="67"/>
      <c r="P108" s="190">
        <f t="shared" si="1"/>
        <v>0</v>
      </c>
      <c r="Q108" s="190">
        <v>0</v>
      </c>
      <c r="R108" s="190">
        <f t="shared" si="2"/>
        <v>0</v>
      </c>
      <c r="S108" s="190">
        <v>0</v>
      </c>
      <c r="T108" s="191">
        <f t="shared" si="3"/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92" t="s">
        <v>866</v>
      </c>
      <c r="AT108" s="192" t="s">
        <v>208</v>
      </c>
      <c r="AU108" s="192" t="s">
        <v>80</v>
      </c>
      <c r="AY108" s="20" t="s">
        <v>206</v>
      </c>
      <c r="BE108" s="193">
        <f t="shared" si="4"/>
        <v>0</v>
      </c>
      <c r="BF108" s="193">
        <f t="shared" si="5"/>
        <v>0</v>
      </c>
      <c r="BG108" s="193">
        <f t="shared" si="6"/>
        <v>0</v>
      </c>
      <c r="BH108" s="193">
        <f t="shared" si="7"/>
        <v>0</v>
      </c>
      <c r="BI108" s="193">
        <f t="shared" si="8"/>
        <v>0</v>
      </c>
      <c r="BJ108" s="20" t="s">
        <v>80</v>
      </c>
      <c r="BK108" s="193">
        <f t="shared" si="9"/>
        <v>0</v>
      </c>
      <c r="BL108" s="20" t="s">
        <v>866</v>
      </c>
      <c r="BM108" s="192" t="s">
        <v>462</v>
      </c>
    </row>
    <row r="109" spans="1:65" s="2" customFormat="1" ht="16.5" customHeight="1">
      <c r="A109" s="37"/>
      <c r="B109" s="38"/>
      <c r="C109" s="181" t="s">
        <v>350</v>
      </c>
      <c r="D109" s="181" t="s">
        <v>208</v>
      </c>
      <c r="E109" s="182" t="s">
        <v>2418</v>
      </c>
      <c r="F109" s="183" t="s">
        <v>2419</v>
      </c>
      <c r="G109" s="184" t="s">
        <v>375</v>
      </c>
      <c r="H109" s="185">
        <v>80</v>
      </c>
      <c r="I109" s="186"/>
      <c r="J109" s="187">
        <f t="shared" si="0"/>
        <v>0</v>
      </c>
      <c r="K109" s="183" t="s">
        <v>21</v>
      </c>
      <c r="L109" s="42"/>
      <c r="M109" s="188" t="s">
        <v>21</v>
      </c>
      <c r="N109" s="189" t="s">
        <v>44</v>
      </c>
      <c r="O109" s="67"/>
      <c r="P109" s="190">
        <f t="shared" si="1"/>
        <v>0</v>
      </c>
      <c r="Q109" s="190">
        <v>0</v>
      </c>
      <c r="R109" s="190">
        <f t="shared" si="2"/>
        <v>0</v>
      </c>
      <c r="S109" s="190">
        <v>0</v>
      </c>
      <c r="T109" s="191">
        <f t="shared" si="3"/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92" t="s">
        <v>866</v>
      </c>
      <c r="AT109" s="192" t="s">
        <v>208</v>
      </c>
      <c r="AU109" s="192" t="s">
        <v>80</v>
      </c>
      <c r="AY109" s="20" t="s">
        <v>206</v>
      </c>
      <c r="BE109" s="193">
        <f t="shared" si="4"/>
        <v>0</v>
      </c>
      <c r="BF109" s="193">
        <f t="shared" si="5"/>
        <v>0</v>
      </c>
      <c r="BG109" s="193">
        <f t="shared" si="6"/>
        <v>0</v>
      </c>
      <c r="BH109" s="193">
        <f t="shared" si="7"/>
        <v>0</v>
      </c>
      <c r="BI109" s="193">
        <f t="shared" si="8"/>
        <v>0</v>
      </c>
      <c r="BJ109" s="20" t="s">
        <v>80</v>
      </c>
      <c r="BK109" s="193">
        <f t="shared" si="9"/>
        <v>0</v>
      </c>
      <c r="BL109" s="20" t="s">
        <v>866</v>
      </c>
      <c r="BM109" s="192" t="s">
        <v>643</v>
      </c>
    </row>
    <row r="110" spans="1:65" s="2" customFormat="1" ht="16.5" customHeight="1">
      <c r="A110" s="37"/>
      <c r="B110" s="38"/>
      <c r="C110" s="181" t="s">
        <v>359</v>
      </c>
      <c r="D110" s="181" t="s">
        <v>208</v>
      </c>
      <c r="E110" s="182" t="s">
        <v>2420</v>
      </c>
      <c r="F110" s="183" t="s">
        <v>2005</v>
      </c>
      <c r="G110" s="184" t="s">
        <v>840</v>
      </c>
      <c r="H110" s="185">
        <v>20</v>
      </c>
      <c r="I110" s="186"/>
      <c r="J110" s="187">
        <f t="shared" si="0"/>
        <v>0</v>
      </c>
      <c r="K110" s="183" t="s">
        <v>21</v>
      </c>
      <c r="L110" s="42"/>
      <c r="M110" s="188" t="s">
        <v>21</v>
      </c>
      <c r="N110" s="189" t="s">
        <v>44</v>
      </c>
      <c r="O110" s="67"/>
      <c r="P110" s="190">
        <f t="shared" si="1"/>
        <v>0</v>
      </c>
      <c r="Q110" s="190">
        <v>0</v>
      </c>
      <c r="R110" s="190">
        <f t="shared" si="2"/>
        <v>0</v>
      </c>
      <c r="S110" s="190">
        <v>0</v>
      </c>
      <c r="T110" s="191">
        <f t="shared" si="3"/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192" t="s">
        <v>866</v>
      </c>
      <c r="AT110" s="192" t="s">
        <v>208</v>
      </c>
      <c r="AU110" s="192" t="s">
        <v>80</v>
      </c>
      <c r="AY110" s="20" t="s">
        <v>206</v>
      </c>
      <c r="BE110" s="193">
        <f t="shared" si="4"/>
        <v>0</v>
      </c>
      <c r="BF110" s="193">
        <f t="shared" si="5"/>
        <v>0</v>
      </c>
      <c r="BG110" s="193">
        <f t="shared" si="6"/>
        <v>0</v>
      </c>
      <c r="BH110" s="193">
        <f t="shared" si="7"/>
        <v>0</v>
      </c>
      <c r="BI110" s="193">
        <f t="shared" si="8"/>
        <v>0</v>
      </c>
      <c r="BJ110" s="20" t="s">
        <v>80</v>
      </c>
      <c r="BK110" s="193">
        <f t="shared" si="9"/>
        <v>0</v>
      </c>
      <c r="BL110" s="20" t="s">
        <v>866</v>
      </c>
      <c r="BM110" s="192" t="s">
        <v>663</v>
      </c>
    </row>
    <row r="111" spans="1:65" s="2" customFormat="1" ht="16.5" customHeight="1">
      <c r="A111" s="37"/>
      <c r="B111" s="38"/>
      <c r="C111" s="181" t="s">
        <v>365</v>
      </c>
      <c r="D111" s="181" t="s">
        <v>208</v>
      </c>
      <c r="E111" s="182" t="s">
        <v>2421</v>
      </c>
      <c r="F111" s="183" t="s">
        <v>2422</v>
      </c>
      <c r="G111" s="184" t="s">
        <v>840</v>
      </c>
      <c r="H111" s="185">
        <v>2</v>
      </c>
      <c r="I111" s="186"/>
      <c r="J111" s="187">
        <f t="shared" si="0"/>
        <v>0</v>
      </c>
      <c r="K111" s="183" t="s">
        <v>21</v>
      </c>
      <c r="L111" s="42"/>
      <c r="M111" s="188" t="s">
        <v>21</v>
      </c>
      <c r="N111" s="189" t="s">
        <v>44</v>
      </c>
      <c r="O111" s="67"/>
      <c r="P111" s="190">
        <f t="shared" si="1"/>
        <v>0</v>
      </c>
      <c r="Q111" s="190">
        <v>0</v>
      </c>
      <c r="R111" s="190">
        <f t="shared" si="2"/>
        <v>0</v>
      </c>
      <c r="S111" s="190">
        <v>0</v>
      </c>
      <c r="T111" s="191">
        <f t="shared" si="3"/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92" t="s">
        <v>866</v>
      </c>
      <c r="AT111" s="192" t="s">
        <v>208</v>
      </c>
      <c r="AU111" s="192" t="s">
        <v>80</v>
      </c>
      <c r="AY111" s="20" t="s">
        <v>206</v>
      </c>
      <c r="BE111" s="193">
        <f t="shared" si="4"/>
        <v>0</v>
      </c>
      <c r="BF111" s="193">
        <f t="shared" si="5"/>
        <v>0</v>
      </c>
      <c r="BG111" s="193">
        <f t="shared" si="6"/>
        <v>0</v>
      </c>
      <c r="BH111" s="193">
        <f t="shared" si="7"/>
        <v>0</v>
      </c>
      <c r="BI111" s="193">
        <f t="shared" si="8"/>
        <v>0</v>
      </c>
      <c r="BJ111" s="20" t="s">
        <v>80</v>
      </c>
      <c r="BK111" s="193">
        <f t="shared" si="9"/>
        <v>0</v>
      </c>
      <c r="BL111" s="20" t="s">
        <v>866</v>
      </c>
      <c r="BM111" s="192" t="s">
        <v>681</v>
      </c>
    </row>
    <row r="112" spans="1:65" s="2" customFormat="1" ht="16.5" customHeight="1">
      <c r="A112" s="37"/>
      <c r="B112" s="38"/>
      <c r="C112" s="181" t="s">
        <v>372</v>
      </c>
      <c r="D112" s="181" t="s">
        <v>208</v>
      </c>
      <c r="E112" s="182" t="s">
        <v>2423</v>
      </c>
      <c r="F112" s="183" t="s">
        <v>2424</v>
      </c>
      <c r="G112" s="184" t="s">
        <v>840</v>
      </c>
      <c r="H112" s="185">
        <v>14</v>
      </c>
      <c r="I112" s="186"/>
      <c r="J112" s="187">
        <f t="shared" si="0"/>
        <v>0</v>
      </c>
      <c r="K112" s="183" t="s">
        <v>21</v>
      </c>
      <c r="L112" s="42"/>
      <c r="M112" s="188" t="s">
        <v>21</v>
      </c>
      <c r="N112" s="189" t="s">
        <v>44</v>
      </c>
      <c r="O112" s="67"/>
      <c r="P112" s="190">
        <f t="shared" si="1"/>
        <v>0</v>
      </c>
      <c r="Q112" s="190">
        <v>0</v>
      </c>
      <c r="R112" s="190">
        <f t="shared" si="2"/>
        <v>0</v>
      </c>
      <c r="S112" s="190">
        <v>0</v>
      </c>
      <c r="T112" s="191">
        <f t="shared" si="3"/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92" t="s">
        <v>866</v>
      </c>
      <c r="AT112" s="192" t="s">
        <v>208</v>
      </c>
      <c r="AU112" s="192" t="s">
        <v>80</v>
      </c>
      <c r="AY112" s="20" t="s">
        <v>206</v>
      </c>
      <c r="BE112" s="193">
        <f t="shared" si="4"/>
        <v>0</v>
      </c>
      <c r="BF112" s="193">
        <f t="shared" si="5"/>
        <v>0</v>
      </c>
      <c r="BG112" s="193">
        <f t="shared" si="6"/>
        <v>0</v>
      </c>
      <c r="BH112" s="193">
        <f t="shared" si="7"/>
        <v>0</v>
      </c>
      <c r="BI112" s="193">
        <f t="shared" si="8"/>
        <v>0</v>
      </c>
      <c r="BJ112" s="20" t="s">
        <v>80</v>
      </c>
      <c r="BK112" s="193">
        <f t="shared" si="9"/>
        <v>0</v>
      </c>
      <c r="BL112" s="20" t="s">
        <v>866</v>
      </c>
      <c r="BM112" s="192" t="s">
        <v>693</v>
      </c>
    </row>
    <row r="113" spans="1:65" s="2" customFormat="1" ht="16.5" customHeight="1">
      <c r="A113" s="37"/>
      <c r="B113" s="38"/>
      <c r="C113" s="181" t="s">
        <v>382</v>
      </c>
      <c r="D113" s="181" t="s">
        <v>208</v>
      </c>
      <c r="E113" s="182" t="s">
        <v>2425</v>
      </c>
      <c r="F113" s="183" t="s">
        <v>2426</v>
      </c>
      <c r="G113" s="184" t="s">
        <v>840</v>
      </c>
      <c r="H113" s="185">
        <v>60</v>
      </c>
      <c r="I113" s="186"/>
      <c r="J113" s="187">
        <f t="shared" si="0"/>
        <v>0</v>
      </c>
      <c r="K113" s="183" t="s">
        <v>21</v>
      </c>
      <c r="L113" s="42"/>
      <c r="M113" s="188" t="s">
        <v>21</v>
      </c>
      <c r="N113" s="189" t="s">
        <v>44</v>
      </c>
      <c r="O113" s="67"/>
      <c r="P113" s="190">
        <f t="shared" si="1"/>
        <v>0</v>
      </c>
      <c r="Q113" s="190">
        <v>0</v>
      </c>
      <c r="R113" s="190">
        <f t="shared" si="2"/>
        <v>0</v>
      </c>
      <c r="S113" s="190">
        <v>0</v>
      </c>
      <c r="T113" s="191">
        <f t="shared" si="3"/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92" t="s">
        <v>866</v>
      </c>
      <c r="AT113" s="192" t="s">
        <v>208</v>
      </c>
      <c r="AU113" s="192" t="s">
        <v>80</v>
      </c>
      <c r="AY113" s="20" t="s">
        <v>206</v>
      </c>
      <c r="BE113" s="193">
        <f t="shared" si="4"/>
        <v>0</v>
      </c>
      <c r="BF113" s="193">
        <f t="shared" si="5"/>
        <v>0</v>
      </c>
      <c r="BG113" s="193">
        <f t="shared" si="6"/>
        <v>0</v>
      </c>
      <c r="BH113" s="193">
        <f t="shared" si="7"/>
        <v>0</v>
      </c>
      <c r="BI113" s="193">
        <f t="shared" si="8"/>
        <v>0</v>
      </c>
      <c r="BJ113" s="20" t="s">
        <v>80</v>
      </c>
      <c r="BK113" s="193">
        <f t="shared" si="9"/>
        <v>0</v>
      </c>
      <c r="BL113" s="20" t="s">
        <v>866</v>
      </c>
      <c r="BM113" s="192" t="s">
        <v>706</v>
      </c>
    </row>
    <row r="114" spans="1:65" s="12" customFormat="1" ht="25.9" customHeight="1">
      <c r="B114" s="165"/>
      <c r="C114" s="166"/>
      <c r="D114" s="167" t="s">
        <v>72</v>
      </c>
      <c r="E114" s="168" t="s">
        <v>2427</v>
      </c>
      <c r="F114" s="168" t="s">
        <v>2023</v>
      </c>
      <c r="G114" s="166"/>
      <c r="H114" s="166"/>
      <c r="I114" s="169"/>
      <c r="J114" s="170">
        <f>BK114</f>
        <v>0</v>
      </c>
      <c r="K114" s="166"/>
      <c r="L114" s="171"/>
      <c r="M114" s="172"/>
      <c r="N114" s="173"/>
      <c r="O114" s="173"/>
      <c r="P114" s="174">
        <f>SUM(P115:P122)</f>
        <v>0</v>
      </c>
      <c r="Q114" s="173"/>
      <c r="R114" s="174">
        <f>SUM(R115:R122)</f>
        <v>0</v>
      </c>
      <c r="S114" s="173"/>
      <c r="T114" s="175">
        <f>SUM(T115:T122)</f>
        <v>0</v>
      </c>
      <c r="AR114" s="176" t="s">
        <v>80</v>
      </c>
      <c r="AT114" s="177" t="s">
        <v>72</v>
      </c>
      <c r="AU114" s="177" t="s">
        <v>73</v>
      </c>
      <c r="AY114" s="176" t="s">
        <v>206</v>
      </c>
      <c r="BK114" s="178">
        <f>SUM(BK115:BK122)</f>
        <v>0</v>
      </c>
    </row>
    <row r="115" spans="1:65" s="2" customFormat="1" ht="16.5" customHeight="1">
      <c r="A115" s="37"/>
      <c r="B115" s="38"/>
      <c r="C115" s="181" t="s">
        <v>7</v>
      </c>
      <c r="D115" s="181" t="s">
        <v>208</v>
      </c>
      <c r="E115" s="182" t="s">
        <v>2428</v>
      </c>
      <c r="F115" s="183" t="s">
        <v>2429</v>
      </c>
      <c r="G115" s="184" t="s">
        <v>2430</v>
      </c>
      <c r="H115" s="185">
        <v>2</v>
      </c>
      <c r="I115" s="186"/>
      <c r="J115" s="187">
        <f t="shared" ref="J115:J122" si="10">ROUND(I115*H115,2)</f>
        <v>0</v>
      </c>
      <c r="K115" s="183" t="s">
        <v>21</v>
      </c>
      <c r="L115" s="42"/>
      <c r="M115" s="188" t="s">
        <v>21</v>
      </c>
      <c r="N115" s="189" t="s">
        <v>44</v>
      </c>
      <c r="O115" s="67"/>
      <c r="P115" s="190">
        <f t="shared" ref="P115:P122" si="11">O115*H115</f>
        <v>0</v>
      </c>
      <c r="Q115" s="190">
        <v>0</v>
      </c>
      <c r="R115" s="190">
        <f t="shared" ref="R115:R122" si="12">Q115*H115</f>
        <v>0</v>
      </c>
      <c r="S115" s="190">
        <v>0</v>
      </c>
      <c r="T115" s="191">
        <f t="shared" ref="T115:T122" si="13"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92" t="s">
        <v>866</v>
      </c>
      <c r="AT115" s="192" t="s">
        <v>208</v>
      </c>
      <c r="AU115" s="192" t="s">
        <v>80</v>
      </c>
      <c r="AY115" s="20" t="s">
        <v>206</v>
      </c>
      <c r="BE115" s="193">
        <f t="shared" ref="BE115:BE122" si="14">IF(N115="základní",J115,0)</f>
        <v>0</v>
      </c>
      <c r="BF115" s="193">
        <f t="shared" ref="BF115:BF122" si="15">IF(N115="snížená",J115,0)</f>
        <v>0</v>
      </c>
      <c r="BG115" s="193">
        <f t="shared" ref="BG115:BG122" si="16">IF(N115="zákl. přenesená",J115,0)</f>
        <v>0</v>
      </c>
      <c r="BH115" s="193">
        <f t="shared" ref="BH115:BH122" si="17">IF(N115="sníž. přenesená",J115,0)</f>
        <v>0</v>
      </c>
      <c r="BI115" s="193">
        <f t="shared" ref="BI115:BI122" si="18">IF(N115="nulová",J115,0)</f>
        <v>0</v>
      </c>
      <c r="BJ115" s="20" t="s">
        <v>80</v>
      </c>
      <c r="BK115" s="193">
        <f t="shared" ref="BK115:BK122" si="19">ROUND(I115*H115,2)</f>
        <v>0</v>
      </c>
      <c r="BL115" s="20" t="s">
        <v>866</v>
      </c>
      <c r="BM115" s="192" t="s">
        <v>720</v>
      </c>
    </row>
    <row r="116" spans="1:65" s="2" customFormat="1" ht="16.5" customHeight="1">
      <c r="A116" s="37"/>
      <c r="B116" s="38"/>
      <c r="C116" s="181" t="s">
        <v>400</v>
      </c>
      <c r="D116" s="181" t="s">
        <v>208</v>
      </c>
      <c r="E116" s="182" t="s">
        <v>2431</v>
      </c>
      <c r="F116" s="183" t="s">
        <v>2432</v>
      </c>
      <c r="G116" s="184" t="s">
        <v>840</v>
      </c>
      <c r="H116" s="185">
        <v>18</v>
      </c>
      <c r="I116" s="186"/>
      <c r="J116" s="187">
        <f t="shared" si="10"/>
        <v>0</v>
      </c>
      <c r="K116" s="183" t="s">
        <v>21</v>
      </c>
      <c r="L116" s="42"/>
      <c r="M116" s="188" t="s">
        <v>21</v>
      </c>
      <c r="N116" s="189" t="s">
        <v>44</v>
      </c>
      <c r="O116" s="67"/>
      <c r="P116" s="190">
        <f t="shared" si="11"/>
        <v>0</v>
      </c>
      <c r="Q116" s="190">
        <v>0</v>
      </c>
      <c r="R116" s="190">
        <f t="shared" si="12"/>
        <v>0</v>
      </c>
      <c r="S116" s="190">
        <v>0</v>
      </c>
      <c r="T116" s="191">
        <f t="shared" si="13"/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92" t="s">
        <v>866</v>
      </c>
      <c r="AT116" s="192" t="s">
        <v>208</v>
      </c>
      <c r="AU116" s="192" t="s">
        <v>80</v>
      </c>
      <c r="AY116" s="20" t="s">
        <v>206</v>
      </c>
      <c r="BE116" s="193">
        <f t="shared" si="14"/>
        <v>0</v>
      </c>
      <c r="BF116" s="193">
        <f t="shared" si="15"/>
        <v>0</v>
      </c>
      <c r="BG116" s="193">
        <f t="shared" si="16"/>
        <v>0</v>
      </c>
      <c r="BH116" s="193">
        <f t="shared" si="17"/>
        <v>0</v>
      </c>
      <c r="BI116" s="193">
        <f t="shared" si="18"/>
        <v>0</v>
      </c>
      <c r="BJ116" s="20" t="s">
        <v>80</v>
      </c>
      <c r="BK116" s="193">
        <f t="shared" si="19"/>
        <v>0</v>
      </c>
      <c r="BL116" s="20" t="s">
        <v>866</v>
      </c>
      <c r="BM116" s="192" t="s">
        <v>730</v>
      </c>
    </row>
    <row r="117" spans="1:65" s="2" customFormat="1" ht="16.5" customHeight="1">
      <c r="A117" s="37"/>
      <c r="B117" s="38"/>
      <c r="C117" s="181" t="s">
        <v>409</v>
      </c>
      <c r="D117" s="181" t="s">
        <v>208</v>
      </c>
      <c r="E117" s="182" t="s">
        <v>2433</v>
      </c>
      <c r="F117" s="183" t="s">
        <v>2027</v>
      </c>
      <c r="G117" s="184" t="s">
        <v>375</v>
      </c>
      <c r="H117" s="185">
        <v>650</v>
      </c>
      <c r="I117" s="186"/>
      <c r="J117" s="187">
        <f t="shared" si="10"/>
        <v>0</v>
      </c>
      <c r="K117" s="183" t="s">
        <v>21</v>
      </c>
      <c r="L117" s="42"/>
      <c r="M117" s="188" t="s">
        <v>21</v>
      </c>
      <c r="N117" s="189" t="s">
        <v>44</v>
      </c>
      <c r="O117" s="67"/>
      <c r="P117" s="190">
        <f t="shared" si="11"/>
        <v>0</v>
      </c>
      <c r="Q117" s="190">
        <v>0</v>
      </c>
      <c r="R117" s="190">
        <f t="shared" si="12"/>
        <v>0</v>
      </c>
      <c r="S117" s="190">
        <v>0</v>
      </c>
      <c r="T117" s="191">
        <f t="shared" si="13"/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92" t="s">
        <v>866</v>
      </c>
      <c r="AT117" s="192" t="s">
        <v>208</v>
      </c>
      <c r="AU117" s="192" t="s">
        <v>80</v>
      </c>
      <c r="AY117" s="20" t="s">
        <v>206</v>
      </c>
      <c r="BE117" s="193">
        <f t="shared" si="14"/>
        <v>0</v>
      </c>
      <c r="BF117" s="193">
        <f t="shared" si="15"/>
        <v>0</v>
      </c>
      <c r="BG117" s="193">
        <f t="shared" si="16"/>
        <v>0</v>
      </c>
      <c r="BH117" s="193">
        <f t="shared" si="17"/>
        <v>0</v>
      </c>
      <c r="BI117" s="193">
        <f t="shared" si="18"/>
        <v>0</v>
      </c>
      <c r="BJ117" s="20" t="s">
        <v>80</v>
      </c>
      <c r="BK117" s="193">
        <f t="shared" si="19"/>
        <v>0</v>
      </c>
      <c r="BL117" s="20" t="s">
        <v>866</v>
      </c>
      <c r="BM117" s="192" t="s">
        <v>741</v>
      </c>
    </row>
    <row r="118" spans="1:65" s="2" customFormat="1" ht="16.5" customHeight="1">
      <c r="A118" s="37"/>
      <c r="B118" s="38"/>
      <c r="C118" s="181" t="s">
        <v>415</v>
      </c>
      <c r="D118" s="181" t="s">
        <v>208</v>
      </c>
      <c r="E118" s="182" t="s">
        <v>2434</v>
      </c>
      <c r="F118" s="183" t="s">
        <v>2031</v>
      </c>
      <c r="G118" s="184" t="s">
        <v>375</v>
      </c>
      <c r="H118" s="185">
        <v>650</v>
      </c>
      <c r="I118" s="186"/>
      <c r="J118" s="187">
        <f t="shared" si="10"/>
        <v>0</v>
      </c>
      <c r="K118" s="183" t="s">
        <v>21</v>
      </c>
      <c r="L118" s="42"/>
      <c r="M118" s="188" t="s">
        <v>21</v>
      </c>
      <c r="N118" s="189" t="s">
        <v>44</v>
      </c>
      <c r="O118" s="67"/>
      <c r="P118" s="190">
        <f t="shared" si="11"/>
        <v>0</v>
      </c>
      <c r="Q118" s="190">
        <v>0</v>
      </c>
      <c r="R118" s="190">
        <f t="shared" si="12"/>
        <v>0</v>
      </c>
      <c r="S118" s="190">
        <v>0</v>
      </c>
      <c r="T118" s="191">
        <f t="shared" si="13"/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92" t="s">
        <v>866</v>
      </c>
      <c r="AT118" s="192" t="s">
        <v>208</v>
      </c>
      <c r="AU118" s="192" t="s">
        <v>80</v>
      </c>
      <c r="AY118" s="20" t="s">
        <v>206</v>
      </c>
      <c r="BE118" s="193">
        <f t="shared" si="14"/>
        <v>0</v>
      </c>
      <c r="BF118" s="193">
        <f t="shared" si="15"/>
        <v>0</v>
      </c>
      <c r="BG118" s="193">
        <f t="shared" si="16"/>
        <v>0</v>
      </c>
      <c r="BH118" s="193">
        <f t="shared" si="17"/>
        <v>0</v>
      </c>
      <c r="BI118" s="193">
        <f t="shared" si="18"/>
        <v>0</v>
      </c>
      <c r="BJ118" s="20" t="s">
        <v>80</v>
      </c>
      <c r="BK118" s="193">
        <f t="shared" si="19"/>
        <v>0</v>
      </c>
      <c r="BL118" s="20" t="s">
        <v>866</v>
      </c>
      <c r="BM118" s="192" t="s">
        <v>760</v>
      </c>
    </row>
    <row r="119" spans="1:65" s="2" customFormat="1" ht="16.5" customHeight="1">
      <c r="A119" s="37"/>
      <c r="B119" s="38"/>
      <c r="C119" s="181" t="s">
        <v>422</v>
      </c>
      <c r="D119" s="181" t="s">
        <v>208</v>
      </c>
      <c r="E119" s="182" t="s">
        <v>2435</v>
      </c>
      <c r="F119" s="183" t="s">
        <v>2033</v>
      </c>
      <c r="G119" s="184" t="s">
        <v>375</v>
      </c>
      <c r="H119" s="185">
        <v>650</v>
      </c>
      <c r="I119" s="186"/>
      <c r="J119" s="187">
        <f t="shared" si="10"/>
        <v>0</v>
      </c>
      <c r="K119" s="183" t="s">
        <v>21</v>
      </c>
      <c r="L119" s="42"/>
      <c r="M119" s="188" t="s">
        <v>21</v>
      </c>
      <c r="N119" s="189" t="s">
        <v>44</v>
      </c>
      <c r="O119" s="67"/>
      <c r="P119" s="190">
        <f t="shared" si="11"/>
        <v>0</v>
      </c>
      <c r="Q119" s="190">
        <v>0</v>
      </c>
      <c r="R119" s="190">
        <f t="shared" si="12"/>
        <v>0</v>
      </c>
      <c r="S119" s="190">
        <v>0</v>
      </c>
      <c r="T119" s="191">
        <f t="shared" si="13"/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866</v>
      </c>
      <c r="AT119" s="192" t="s">
        <v>208</v>
      </c>
      <c r="AU119" s="192" t="s">
        <v>80</v>
      </c>
      <c r="AY119" s="20" t="s">
        <v>206</v>
      </c>
      <c r="BE119" s="193">
        <f t="shared" si="14"/>
        <v>0</v>
      </c>
      <c r="BF119" s="193">
        <f t="shared" si="15"/>
        <v>0</v>
      </c>
      <c r="BG119" s="193">
        <f t="shared" si="16"/>
        <v>0</v>
      </c>
      <c r="BH119" s="193">
        <f t="shared" si="17"/>
        <v>0</v>
      </c>
      <c r="BI119" s="193">
        <f t="shared" si="18"/>
        <v>0</v>
      </c>
      <c r="BJ119" s="20" t="s">
        <v>80</v>
      </c>
      <c r="BK119" s="193">
        <f t="shared" si="19"/>
        <v>0</v>
      </c>
      <c r="BL119" s="20" t="s">
        <v>866</v>
      </c>
      <c r="BM119" s="192" t="s">
        <v>773</v>
      </c>
    </row>
    <row r="120" spans="1:65" s="2" customFormat="1" ht="16.5" customHeight="1">
      <c r="A120" s="37"/>
      <c r="B120" s="38"/>
      <c r="C120" s="181" t="s">
        <v>429</v>
      </c>
      <c r="D120" s="181" t="s">
        <v>208</v>
      </c>
      <c r="E120" s="182" t="s">
        <v>2436</v>
      </c>
      <c r="F120" s="183" t="s">
        <v>2044</v>
      </c>
      <c r="G120" s="184" t="s">
        <v>375</v>
      </c>
      <c r="H120" s="185">
        <v>650</v>
      </c>
      <c r="I120" s="186"/>
      <c r="J120" s="187">
        <f t="shared" si="10"/>
        <v>0</v>
      </c>
      <c r="K120" s="183" t="s">
        <v>21</v>
      </c>
      <c r="L120" s="42"/>
      <c r="M120" s="188" t="s">
        <v>21</v>
      </c>
      <c r="N120" s="189" t="s">
        <v>44</v>
      </c>
      <c r="O120" s="67"/>
      <c r="P120" s="190">
        <f t="shared" si="11"/>
        <v>0</v>
      </c>
      <c r="Q120" s="190">
        <v>0</v>
      </c>
      <c r="R120" s="190">
        <f t="shared" si="12"/>
        <v>0</v>
      </c>
      <c r="S120" s="190">
        <v>0</v>
      </c>
      <c r="T120" s="191">
        <f t="shared" si="13"/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92" t="s">
        <v>866</v>
      </c>
      <c r="AT120" s="192" t="s">
        <v>208</v>
      </c>
      <c r="AU120" s="192" t="s">
        <v>80</v>
      </c>
      <c r="AY120" s="20" t="s">
        <v>206</v>
      </c>
      <c r="BE120" s="193">
        <f t="shared" si="14"/>
        <v>0</v>
      </c>
      <c r="BF120" s="193">
        <f t="shared" si="15"/>
        <v>0</v>
      </c>
      <c r="BG120" s="193">
        <f t="shared" si="16"/>
        <v>0</v>
      </c>
      <c r="BH120" s="193">
        <f t="shared" si="17"/>
        <v>0</v>
      </c>
      <c r="BI120" s="193">
        <f t="shared" si="18"/>
        <v>0</v>
      </c>
      <c r="BJ120" s="20" t="s">
        <v>80</v>
      </c>
      <c r="BK120" s="193">
        <f t="shared" si="19"/>
        <v>0</v>
      </c>
      <c r="BL120" s="20" t="s">
        <v>866</v>
      </c>
      <c r="BM120" s="192" t="s">
        <v>787</v>
      </c>
    </row>
    <row r="121" spans="1:65" s="2" customFormat="1" ht="16.5" customHeight="1">
      <c r="A121" s="37"/>
      <c r="B121" s="38"/>
      <c r="C121" s="181" t="s">
        <v>436</v>
      </c>
      <c r="D121" s="181" t="s">
        <v>208</v>
      </c>
      <c r="E121" s="182" t="s">
        <v>2437</v>
      </c>
      <c r="F121" s="183" t="s">
        <v>2438</v>
      </c>
      <c r="G121" s="184" t="s">
        <v>211</v>
      </c>
      <c r="H121" s="185">
        <v>5</v>
      </c>
      <c r="I121" s="186"/>
      <c r="J121" s="187">
        <f t="shared" si="10"/>
        <v>0</v>
      </c>
      <c r="K121" s="183" t="s">
        <v>21</v>
      </c>
      <c r="L121" s="42"/>
      <c r="M121" s="188" t="s">
        <v>21</v>
      </c>
      <c r="N121" s="189" t="s">
        <v>44</v>
      </c>
      <c r="O121" s="67"/>
      <c r="P121" s="190">
        <f t="shared" si="11"/>
        <v>0</v>
      </c>
      <c r="Q121" s="190">
        <v>0</v>
      </c>
      <c r="R121" s="190">
        <f t="shared" si="12"/>
        <v>0</v>
      </c>
      <c r="S121" s="190">
        <v>0</v>
      </c>
      <c r="T121" s="191">
        <f t="shared" si="13"/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866</v>
      </c>
      <c r="AT121" s="192" t="s">
        <v>208</v>
      </c>
      <c r="AU121" s="192" t="s">
        <v>80</v>
      </c>
      <c r="AY121" s="20" t="s">
        <v>206</v>
      </c>
      <c r="BE121" s="193">
        <f t="shared" si="14"/>
        <v>0</v>
      </c>
      <c r="BF121" s="193">
        <f t="shared" si="15"/>
        <v>0</v>
      </c>
      <c r="BG121" s="193">
        <f t="shared" si="16"/>
        <v>0</v>
      </c>
      <c r="BH121" s="193">
        <f t="shared" si="17"/>
        <v>0</v>
      </c>
      <c r="BI121" s="193">
        <f t="shared" si="18"/>
        <v>0</v>
      </c>
      <c r="BJ121" s="20" t="s">
        <v>80</v>
      </c>
      <c r="BK121" s="193">
        <f t="shared" si="19"/>
        <v>0</v>
      </c>
      <c r="BL121" s="20" t="s">
        <v>866</v>
      </c>
      <c r="BM121" s="192" t="s">
        <v>799</v>
      </c>
    </row>
    <row r="122" spans="1:65" s="2" customFormat="1" ht="16.5" customHeight="1">
      <c r="A122" s="37"/>
      <c r="B122" s="38"/>
      <c r="C122" s="181" t="s">
        <v>444</v>
      </c>
      <c r="D122" s="181" t="s">
        <v>208</v>
      </c>
      <c r="E122" s="182" t="s">
        <v>2439</v>
      </c>
      <c r="F122" s="183" t="s">
        <v>2050</v>
      </c>
      <c r="G122" s="184" t="s">
        <v>375</v>
      </c>
      <c r="H122" s="185">
        <v>600</v>
      </c>
      <c r="I122" s="186"/>
      <c r="J122" s="187">
        <f t="shared" si="10"/>
        <v>0</v>
      </c>
      <c r="K122" s="183" t="s">
        <v>21</v>
      </c>
      <c r="L122" s="42"/>
      <c r="M122" s="188" t="s">
        <v>21</v>
      </c>
      <c r="N122" s="189" t="s">
        <v>44</v>
      </c>
      <c r="O122" s="67"/>
      <c r="P122" s="190">
        <f t="shared" si="11"/>
        <v>0</v>
      </c>
      <c r="Q122" s="190">
        <v>0</v>
      </c>
      <c r="R122" s="190">
        <f t="shared" si="12"/>
        <v>0</v>
      </c>
      <c r="S122" s="190">
        <v>0</v>
      </c>
      <c r="T122" s="191">
        <f t="shared" si="13"/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866</v>
      </c>
      <c r="AT122" s="192" t="s">
        <v>208</v>
      </c>
      <c r="AU122" s="192" t="s">
        <v>80</v>
      </c>
      <c r="AY122" s="20" t="s">
        <v>206</v>
      </c>
      <c r="BE122" s="193">
        <f t="shared" si="14"/>
        <v>0</v>
      </c>
      <c r="BF122" s="193">
        <f t="shared" si="15"/>
        <v>0</v>
      </c>
      <c r="BG122" s="193">
        <f t="shared" si="16"/>
        <v>0</v>
      </c>
      <c r="BH122" s="193">
        <f t="shared" si="17"/>
        <v>0</v>
      </c>
      <c r="BI122" s="193">
        <f t="shared" si="18"/>
        <v>0</v>
      </c>
      <c r="BJ122" s="20" t="s">
        <v>80</v>
      </c>
      <c r="BK122" s="193">
        <f t="shared" si="19"/>
        <v>0</v>
      </c>
      <c r="BL122" s="20" t="s">
        <v>866</v>
      </c>
      <c r="BM122" s="192" t="s">
        <v>811</v>
      </c>
    </row>
    <row r="123" spans="1:65" s="12" customFormat="1" ht="25.9" customHeight="1">
      <c r="B123" s="165"/>
      <c r="C123" s="166"/>
      <c r="D123" s="167" t="s">
        <v>72</v>
      </c>
      <c r="E123" s="168" t="s">
        <v>2440</v>
      </c>
      <c r="F123" s="168" t="s">
        <v>2054</v>
      </c>
      <c r="G123" s="166"/>
      <c r="H123" s="166"/>
      <c r="I123" s="169"/>
      <c r="J123" s="170">
        <f>BK123</f>
        <v>0</v>
      </c>
      <c r="K123" s="166"/>
      <c r="L123" s="171"/>
      <c r="M123" s="172"/>
      <c r="N123" s="173"/>
      <c r="O123" s="173"/>
      <c r="P123" s="174">
        <f>SUM(P124:P134)</f>
        <v>0</v>
      </c>
      <c r="Q123" s="173"/>
      <c r="R123" s="174">
        <f>SUM(R124:R134)</f>
        <v>0</v>
      </c>
      <c r="S123" s="173"/>
      <c r="T123" s="175">
        <f>SUM(T124:T134)</f>
        <v>0</v>
      </c>
      <c r="AR123" s="176" t="s">
        <v>80</v>
      </c>
      <c r="AT123" s="177" t="s">
        <v>72</v>
      </c>
      <c r="AU123" s="177" t="s">
        <v>73</v>
      </c>
      <c r="AY123" s="176" t="s">
        <v>206</v>
      </c>
      <c r="BK123" s="178">
        <f>SUM(BK124:BK134)</f>
        <v>0</v>
      </c>
    </row>
    <row r="124" spans="1:65" s="2" customFormat="1" ht="16.5" customHeight="1">
      <c r="A124" s="37"/>
      <c r="B124" s="38"/>
      <c r="C124" s="181" t="s">
        <v>453</v>
      </c>
      <c r="D124" s="181" t="s">
        <v>208</v>
      </c>
      <c r="E124" s="182" t="s">
        <v>2441</v>
      </c>
      <c r="F124" s="183" t="s">
        <v>2056</v>
      </c>
      <c r="G124" s="184" t="s">
        <v>1099</v>
      </c>
      <c r="H124" s="185">
        <v>90</v>
      </c>
      <c r="I124" s="186"/>
      <c r="J124" s="187">
        <f t="shared" ref="J124:J129" si="20">ROUND(I124*H124,2)</f>
        <v>0</v>
      </c>
      <c r="K124" s="183" t="s">
        <v>21</v>
      </c>
      <c r="L124" s="42"/>
      <c r="M124" s="188" t="s">
        <v>21</v>
      </c>
      <c r="N124" s="189" t="s">
        <v>44</v>
      </c>
      <c r="O124" s="67"/>
      <c r="P124" s="190">
        <f t="shared" ref="P124:P129" si="21">O124*H124</f>
        <v>0</v>
      </c>
      <c r="Q124" s="190">
        <v>0</v>
      </c>
      <c r="R124" s="190">
        <f t="shared" ref="R124:R129" si="22">Q124*H124</f>
        <v>0</v>
      </c>
      <c r="S124" s="190">
        <v>0</v>
      </c>
      <c r="T124" s="191">
        <f t="shared" ref="T124:T129" si="23"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866</v>
      </c>
      <c r="AT124" s="192" t="s">
        <v>208</v>
      </c>
      <c r="AU124" s="192" t="s">
        <v>80</v>
      </c>
      <c r="AY124" s="20" t="s">
        <v>206</v>
      </c>
      <c r="BE124" s="193">
        <f t="shared" ref="BE124:BE129" si="24">IF(N124="základní",J124,0)</f>
        <v>0</v>
      </c>
      <c r="BF124" s="193">
        <f t="shared" ref="BF124:BF129" si="25">IF(N124="snížená",J124,0)</f>
        <v>0</v>
      </c>
      <c r="BG124" s="193">
        <f t="shared" ref="BG124:BG129" si="26">IF(N124="zákl. přenesená",J124,0)</f>
        <v>0</v>
      </c>
      <c r="BH124" s="193">
        <f t="shared" ref="BH124:BH129" si="27">IF(N124="sníž. přenesená",J124,0)</f>
        <v>0</v>
      </c>
      <c r="BI124" s="193">
        <f t="shared" ref="BI124:BI129" si="28">IF(N124="nulová",J124,0)</f>
        <v>0</v>
      </c>
      <c r="BJ124" s="20" t="s">
        <v>80</v>
      </c>
      <c r="BK124" s="193">
        <f t="shared" ref="BK124:BK129" si="29">ROUND(I124*H124,2)</f>
        <v>0</v>
      </c>
      <c r="BL124" s="20" t="s">
        <v>866</v>
      </c>
      <c r="BM124" s="192" t="s">
        <v>825</v>
      </c>
    </row>
    <row r="125" spans="1:65" s="2" customFormat="1" ht="16.5" customHeight="1">
      <c r="A125" s="37"/>
      <c r="B125" s="38"/>
      <c r="C125" s="181" t="s">
        <v>462</v>
      </c>
      <c r="D125" s="181" t="s">
        <v>208</v>
      </c>
      <c r="E125" s="182" t="s">
        <v>2442</v>
      </c>
      <c r="F125" s="183" t="s">
        <v>2443</v>
      </c>
      <c r="G125" s="184" t="s">
        <v>1099</v>
      </c>
      <c r="H125" s="185">
        <v>50</v>
      </c>
      <c r="I125" s="186"/>
      <c r="J125" s="187">
        <f t="shared" si="20"/>
        <v>0</v>
      </c>
      <c r="K125" s="183" t="s">
        <v>21</v>
      </c>
      <c r="L125" s="42"/>
      <c r="M125" s="188" t="s">
        <v>21</v>
      </c>
      <c r="N125" s="189" t="s">
        <v>44</v>
      </c>
      <c r="O125" s="67"/>
      <c r="P125" s="190">
        <f t="shared" si="21"/>
        <v>0</v>
      </c>
      <c r="Q125" s="190">
        <v>0</v>
      </c>
      <c r="R125" s="190">
        <f t="shared" si="22"/>
        <v>0</v>
      </c>
      <c r="S125" s="190">
        <v>0</v>
      </c>
      <c r="T125" s="191">
        <f t="shared" si="23"/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866</v>
      </c>
      <c r="AT125" s="192" t="s">
        <v>208</v>
      </c>
      <c r="AU125" s="192" t="s">
        <v>80</v>
      </c>
      <c r="AY125" s="20" t="s">
        <v>206</v>
      </c>
      <c r="BE125" s="193">
        <f t="shared" si="24"/>
        <v>0</v>
      </c>
      <c r="BF125" s="193">
        <f t="shared" si="25"/>
        <v>0</v>
      </c>
      <c r="BG125" s="193">
        <f t="shared" si="26"/>
        <v>0</v>
      </c>
      <c r="BH125" s="193">
        <f t="shared" si="27"/>
        <v>0</v>
      </c>
      <c r="BI125" s="193">
        <f t="shared" si="28"/>
        <v>0</v>
      </c>
      <c r="BJ125" s="20" t="s">
        <v>80</v>
      </c>
      <c r="BK125" s="193">
        <f t="shared" si="29"/>
        <v>0</v>
      </c>
      <c r="BL125" s="20" t="s">
        <v>866</v>
      </c>
      <c r="BM125" s="192" t="s">
        <v>837</v>
      </c>
    </row>
    <row r="126" spans="1:65" s="2" customFormat="1" ht="16.5" customHeight="1">
      <c r="A126" s="37"/>
      <c r="B126" s="38"/>
      <c r="C126" s="181" t="s">
        <v>646</v>
      </c>
      <c r="D126" s="181" t="s">
        <v>208</v>
      </c>
      <c r="E126" s="182" t="s">
        <v>2444</v>
      </c>
      <c r="F126" s="183" t="s">
        <v>2060</v>
      </c>
      <c r="G126" s="184" t="s">
        <v>1099</v>
      </c>
      <c r="H126" s="185">
        <v>30</v>
      </c>
      <c r="I126" s="186"/>
      <c r="J126" s="187">
        <f t="shared" si="20"/>
        <v>0</v>
      </c>
      <c r="K126" s="183" t="s">
        <v>21</v>
      </c>
      <c r="L126" s="42"/>
      <c r="M126" s="188" t="s">
        <v>21</v>
      </c>
      <c r="N126" s="189" t="s">
        <v>44</v>
      </c>
      <c r="O126" s="67"/>
      <c r="P126" s="190">
        <f t="shared" si="21"/>
        <v>0</v>
      </c>
      <c r="Q126" s="190">
        <v>0</v>
      </c>
      <c r="R126" s="190">
        <f t="shared" si="22"/>
        <v>0</v>
      </c>
      <c r="S126" s="190">
        <v>0</v>
      </c>
      <c r="T126" s="191">
        <f t="shared" si="23"/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2" t="s">
        <v>866</v>
      </c>
      <c r="AT126" s="192" t="s">
        <v>208</v>
      </c>
      <c r="AU126" s="192" t="s">
        <v>80</v>
      </c>
      <c r="AY126" s="20" t="s">
        <v>206</v>
      </c>
      <c r="BE126" s="193">
        <f t="shared" si="24"/>
        <v>0</v>
      </c>
      <c r="BF126" s="193">
        <f t="shared" si="25"/>
        <v>0</v>
      </c>
      <c r="BG126" s="193">
        <f t="shared" si="26"/>
        <v>0</v>
      </c>
      <c r="BH126" s="193">
        <f t="shared" si="27"/>
        <v>0</v>
      </c>
      <c r="BI126" s="193">
        <f t="shared" si="28"/>
        <v>0</v>
      </c>
      <c r="BJ126" s="20" t="s">
        <v>80</v>
      </c>
      <c r="BK126" s="193">
        <f t="shared" si="29"/>
        <v>0</v>
      </c>
      <c r="BL126" s="20" t="s">
        <v>866</v>
      </c>
      <c r="BM126" s="192" t="s">
        <v>847</v>
      </c>
    </row>
    <row r="127" spans="1:65" s="2" customFormat="1" ht="16.5" customHeight="1">
      <c r="A127" s="37"/>
      <c r="B127" s="38"/>
      <c r="C127" s="181" t="s">
        <v>643</v>
      </c>
      <c r="D127" s="181" t="s">
        <v>208</v>
      </c>
      <c r="E127" s="182" t="s">
        <v>2445</v>
      </c>
      <c r="F127" s="183" t="s">
        <v>2062</v>
      </c>
      <c r="G127" s="184" t="s">
        <v>840</v>
      </c>
      <c r="H127" s="185">
        <v>1</v>
      </c>
      <c r="I127" s="186"/>
      <c r="J127" s="187">
        <f t="shared" si="20"/>
        <v>0</v>
      </c>
      <c r="K127" s="183" t="s">
        <v>21</v>
      </c>
      <c r="L127" s="42"/>
      <c r="M127" s="188" t="s">
        <v>21</v>
      </c>
      <c r="N127" s="189" t="s">
        <v>44</v>
      </c>
      <c r="O127" s="67"/>
      <c r="P127" s="190">
        <f t="shared" si="21"/>
        <v>0</v>
      </c>
      <c r="Q127" s="190">
        <v>0</v>
      </c>
      <c r="R127" s="190">
        <f t="shared" si="22"/>
        <v>0</v>
      </c>
      <c r="S127" s="190">
        <v>0</v>
      </c>
      <c r="T127" s="191">
        <f t="shared" si="23"/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866</v>
      </c>
      <c r="AT127" s="192" t="s">
        <v>208</v>
      </c>
      <c r="AU127" s="192" t="s">
        <v>80</v>
      </c>
      <c r="AY127" s="20" t="s">
        <v>206</v>
      </c>
      <c r="BE127" s="193">
        <f t="shared" si="24"/>
        <v>0</v>
      </c>
      <c r="BF127" s="193">
        <f t="shared" si="25"/>
        <v>0</v>
      </c>
      <c r="BG127" s="193">
        <f t="shared" si="26"/>
        <v>0</v>
      </c>
      <c r="BH127" s="193">
        <f t="shared" si="27"/>
        <v>0</v>
      </c>
      <c r="BI127" s="193">
        <f t="shared" si="28"/>
        <v>0</v>
      </c>
      <c r="BJ127" s="20" t="s">
        <v>80</v>
      </c>
      <c r="BK127" s="193">
        <f t="shared" si="29"/>
        <v>0</v>
      </c>
      <c r="BL127" s="20" t="s">
        <v>866</v>
      </c>
      <c r="BM127" s="192" t="s">
        <v>866</v>
      </c>
    </row>
    <row r="128" spans="1:65" s="2" customFormat="1" ht="16.5" customHeight="1">
      <c r="A128" s="37"/>
      <c r="B128" s="38"/>
      <c r="C128" s="181" t="s">
        <v>656</v>
      </c>
      <c r="D128" s="181" t="s">
        <v>208</v>
      </c>
      <c r="E128" s="182" t="s">
        <v>2446</v>
      </c>
      <c r="F128" s="183" t="s">
        <v>2447</v>
      </c>
      <c r="G128" s="184" t="s">
        <v>2065</v>
      </c>
      <c r="H128" s="185">
        <v>90</v>
      </c>
      <c r="I128" s="186"/>
      <c r="J128" s="187">
        <f t="shared" si="20"/>
        <v>0</v>
      </c>
      <c r="K128" s="183" t="s">
        <v>21</v>
      </c>
      <c r="L128" s="42"/>
      <c r="M128" s="188" t="s">
        <v>21</v>
      </c>
      <c r="N128" s="189" t="s">
        <v>44</v>
      </c>
      <c r="O128" s="67"/>
      <c r="P128" s="190">
        <f t="shared" si="21"/>
        <v>0</v>
      </c>
      <c r="Q128" s="190">
        <v>0</v>
      </c>
      <c r="R128" s="190">
        <f t="shared" si="22"/>
        <v>0</v>
      </c>
      <c r="S128" s="190">
        <v>0</v>
      </c>
      <c r="T128" s="191">
        <f t="shared" si="23"/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866</v>
      </c>
      <c r="AT128" s="192" t="s">
        <v>208</v>
      </c>
      <c r="AU128" s="192" t="s">
        <v>80</v>
      </c>
      <c r="AY128" s="20" t="s">
        <v>206</v>
      </c>
      <c r="BE128" s="193">
        <f t="shared" si="24"/>
        <v>0</v>
      </c>
      <c r="BF128" s="193">
        <f t="shared" si="25"/>
        <v>0</v>
      </c>
      <c r="BG128" s="193">
        <f t="shared" si="26"/>
        <v>0</v>
      </c>
      <c r="BH128" s="193">
        <f t="shared" si="27"/>
        <v>0</v>
      </c>
      <c r="BI128" s="193">
        <f t="shared" si="28"/>
        <v>0</v>
      </c>
      <c r="BJ128" s="20" t="s">
        <v>80</v>
      </c>
      <c r="BK128" s="193">
        <f t="shared" si="29"/>
        <v>0</v>
      </c>
      <c r="BL128" s="20" t="s">
        <v>866</v>
      </c>
      <c r="BM128" s="192" t="s">
        <v>880</v>
      </c>
    </row>
    <row r="129" spans="1:65" s="2" customFormat="1" ht="16.5" customHeight="1">
      <c r="A129" s="37"/>
      <c r="B129" s="38"/>
      <c r="C129" s="181" t="s">
        <v>663</v>
      </c>
      <c r="D129" s="181" t="s">
        <v>208</v>
      </c>
      <c r="E129" s="182" t="s">
        <v>2448</v>
      </c>
      <c r="F129" s="183" t="s">
        <v>2067</v>
      </c>
      <c r="G129" s="184" t="s">
        <v>840</v>
      </c>
      <c r="H129" s="185">
        <v>1</v>
      </c>
      <c r="I129" s="186"/>
      <c r="J129" s="187">
        <f t="shared" si="20"/>
        <v>0</v>
      </c>
      <c r="K129" s="183" t="s">
        <v>21</v>
      </c>
      <c r="L129" s="42"/>
      <c r="M129" s="188" t="s">
        <v>21</v>
      </c>
      <c r="N129" s="189" t="s">
        <v>44</v>
      </c>
      <c r="O129" s="67"/>
      <c r="P129" s="190">
        <f t="shared" si="21"/>
        <v>0</v>
      </c>
      <c r="Q129" s="190">
        <v>0</v>
      </c>
      <c r="R129" s="190">
        <f t="shared" si="22"/>
        <v>0</v>
      </c>
      <c r="S129" s="190">
        <v>0</v>
      </c>
      <c r="T129" s="191">
        <f t="shared" si="23"/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866</v>
      </c>
      <c r="AT129" s="192" t="s">
        <v>208</v>
      </c>
      <c r="AU129" s="192" t="s">
        <v>80</v>
      </c>
      <c r="AY129" s="20" t="s">
        <v>206</v>
      </c>
      <c r="BE129" s="193">
        <f t="shared" si="24"/>
        <v>0</v>
      </c>
      <c r="BF129" s="193">
        <f t="shared" si="25"/>
        <v>0</v>
      </c>
      <c r="BG129" s="193">
        <f t="shared" si="26"/>
        <v>0</v>
      </c>
      <c r="BH129" s="193">
        <f t="shared" si="27"/>
        <v>0</v>
      </c>
      <c r="BI129" s="193">
        <f t="shared" si="28"/>
        <v>0</v>
      </c>
      <c r="BJ129" s="20" t="s">
        <v>80</v>
      </c>
      <c r="BK129" s="193">
        <f t="shared" si="29"/>
        <v>0</v>
      </c>
      <c r="BL129" s="20" t="s">
        <v>866</v>
      </c>
      <c r="BM129" s="192" t="s">
        <v>522</v>
      </c>
    </row>
    <row r="130" spans="1:65" s="2" customFormat="1" ht="48.75">
      <c r="A130" s="37"/>
      <c r="B130" s="38"/>
      <c r="C130" s="39"/>
      <c r="D130" s="199" t="s">
        <v>217</v>
      </c>
      <c r="E130" s="39"/>
      <c r="F130" s="200" t="s">
        <v>2068</v>
      </c>
      <c r="G130" s="39"/>
      <c r="H130" s="39"/>
      <c r="I130" s="196"/>
      <c r="J130" s="39"/>
      <c r="K130" s="39"/>
      <c r="L130" s="42"/>
      <c r="M130" s="197"/>
      <c r="N130" s="198"/>
      <c r="O130" s="67"/>
      <c r="P130" s="67"/>
      <c r="Q130" s="67"/>
      <c r="R130" s="67"/>
      <c r="S130" s="67"/>
      <c r="T130" s="68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20" t="s">
        <v>217</v>
      </c>
      <c r="AU130" s="20" t="s">
        <v>80</v>
      </c>
    </row>
    <row r="131" spans="1:65" s="2" customFormat="1" ht="16.5" customHeight="1">
      <c r="A131" s="37"/>
      <c r="B131" s="38"/>
      <c r="C131" s="181" t="s">
        <v>676</v>
      </c>
      <c r="D131" s="181" t="s">
        <v>208</v>
      </c>
      <c r="E131" s="182" t="s">
        <v>2449</v>
      </c>
      <c r="F131" s="183" t="s">
        <v>2070</v>
      </c>
      <c r="G131" s="184" t="s">
        <v>1099</v>
      </c>
      <c r="H131" s="185">
        <v>10</v>
      </c>
      <c r="I131" s="186"/>
      <c r="J131" s="187">
        <f>ROUND(I131*H131,2)</f>
        <v>0</v>
      </c>
      <c r="K131" s="183" t="s">
        <v>21</v>
      </c>
      <c r="L131" s="42"/>
      <c r="M131" s="188" t="s">
        <v>21</v>
      </c>
      <c r="N131" s="189" t="s">
        <v>44</v>
      </c>
      <c r="O131" s="67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866</v>
      </c>
      <c r="AT131" s="192" t="s">
        <v>208</v>
      </c>
      <c r="AU131" s="192" t="s">
        <v>80</v>
      </c>
      <c r="AY131" s="20" t="s">
        <v>206</v>
      </c>
      <c r="BE131" s="193">
        <f>IF(N131="základní",J131,0)</f>
        <v>0</v>
      </c>
      <c r="BF131" s="193">
        <f>IF(N131="snížená",J131,0)</f>
        <v>0</v>
      </c>
      <c r="BG131" s="193">
        <f>IF(N131="zákl. přenesená",J131,0)</f>
        <v>0</v>
      </c>
      <c r="BH131" s="193">
        <f>IF(N131="sníž. přenesená",J131,0)</f>
        <v>0</v>
      </c>
      <c r="BI131" s="193">
        <f>IF(N131="nulová",J131,0)</f>
        <v>0</v>
      </c>
      <c r="BJ131" s="20" t="s">
        <v>80</v>
      </c>
      <c r="BK131" s="193">
        <f>ROUND(I131*H131,2)</f>
        <v>0</v>
      </c>
      <c r="BL131" s="20" t="s">
        <v>866</v>
      </c>
      <c r="BM131" s="192" t="s">
        <v>549</v>
      </c>
    </row>
    <row r="132" spans="1:65" s="2" customFormat="1" ht="16.5" customHeight="1">
      <c r="A132" s="37"/>
      <c r="B132" s="38"/>
      <c r="C132" s="181" t="s">
        <v>681</v>
      </c>
      <c r="D132" s="181" t="s">
        <v>208</v>
      </c>
      <c r="E132" s="182" t="s">
        <v>2450</v>
      </c>
      <c r="F132" s="183" t="s">
        <v>2072</v>
      </c>
      <c r="G132" s="184" t="s">
        <v>840</v>
      </c>
      <c r="H132" s="185">
        <v>1</v>
      </c>
      <c r="I132" s="186"/>
      <c r="J132" s="187">
        <f>ROUND(I132*H132,2)</f>
        <v>0</v>
      </c>
      <c r="K132" s="183" t="s">
        <v>21</v>
      </c>
      <c r="L132" s="42"/>
      <c r="M132" s="188" t="s">
        <v>21</v>
      </c>
      <c r="N132" s="189" t="s">
        <v>44</v>
      </c>
      <c r="O132" s="67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866</v>
      </c>
      <c r="AT132" s="192" t="s">
        <v>208</v>
      </c>
      <c r="AU132" s="192" t="s">
        <v>80</v>
      </c>
      <c r="AY132" s="20" t="s">
        <v>206</v>
      </c>
      <c r="BE132" s="193">
        <f>IF(N132="základní",J132,0)</f>
        <v>0</v>
      </c>
      <c r="BF132" s="193">
        <f>IF(N132="snížená",J132,0)</f>
        <v>0</v>
      </c>
      <c r="BG132" s="193">
        <f>IF(N132="zákl. přenesená",J132,0)</f>
        <v>0</v>
      </c>
      <c r="BH132" s="193">
        <f>IF(N132="sníž. přenesená",J132,0)</f>
        <v>0</v>
      </c>
      <c r="BI132" s="193">
        <f>IF(N132="nulová",J132,0)</f>
        <v>0</v>
      </c>
      <c r="BJ132" s="20" t="s">
        <v>80</v>
      </c>
      <c r="BK132" s="193">
        <f>ROUND(I132*H132,2)</f>
        <v>0</v>
      </c>
      <c r="BL132" s="20" t="s">
        <v>866</v>
      </c>
      <c r="BM132" s="192" t="s">
        <v>542</v>
      </c>
    </row>
    <row r="133" spans="1:65" s="2" customFormat="1" ht="16.5" customHeight="1">
      <c r="A133" s="37"/>
      <c r="B133" s="38"/>
      <c r="C133" s="181" t="s">
        <v>687</v>
      </c>
      <c r="D133" s="181" t="s">
        <v>208</v>
      </c>
      <c r="E133" s="182" t="s">
        <v>2451</v>
      </c>
      <c r="F133" s="183" t="s">
        <v>2074</v>
      </c>
      <c r="G133" s="184" t="s">
        <v>1099</v>
      </c>
      <c r="H133" s="185">
        <v>60</v>
      </c>
      <c r="I133" s="186"/>
      <c r="J133" s="187">
        <f>ROUND(I133*H133,2)</f>
        <v>0</v>
      </c>
      <c r="K133" s="183" t="s">
        <v>21</v>
      </c>
      <c r="L133" s="42"/>
      <c r="M133" s="188" t="s">
        <v>21</v>
      </c>
      <c r="N133" s="189" t="s">
        <v>44</v>
      </c>
      <c r="O133" s="67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866</v>
      </c>
      <c r="AT133" s="192" t="s">
        <v>208</v>
      </c>
      <c r="AU133" s="192" t="s">
        <v>80</v>
      </c>
      <c r="AY133" s="20" t="s">
        <v>206</v>
      </c>
      <c r="BE133" s="193">
        <f>IF(N133="základní",J133,0)</f>
        <v>0</v>
      </c>
      <c r="BF133" s="193">
        <f>IF(N133="snížená",J133,0)</f>
        <v>0</v>
      </c>
      <c r="BG133" s="193">
        <f>IF(N133="zákl. přenesená",J133,0)</f>
        <v>0</v>
      </c>
      <c r="BH133" s="193">
        <f>IF(N133="sníž. přenesená",J133,0)</f>
        <v>0</v>
      </c>
      <c r="BI133" s="193">
        <f>IF(N133="nulová",J133,0)</f>
        <v>0</v>
      </c>
      <c r="BJ133" s="20" t="s">
        <v>80</v>
      </c>
      <c r="BK133" s="193">
        <f>ROUND(I133*H133,2)</f>
        <v>0</v>
      </c>
      <c r="BL133" s="20" t="s">
        <v>866</v>
      </c>
      <c r="BM133" s="192" t="s">
        <v>993</v>
      </c>
    </row>
    <row r="134" spans="1:65" s="2" customFormat="1" ht="16.5" customHeight="1">
      <c r="A134" s="37"/>
      <c r="B134" s="38"/>
      <c r="C134" s="181" t="s">
        <v>693</v>
      </c>
      <c r="D134" s="181" t="s">
        <v>208</v>
      </c>
      <c r="E134" s="182" t="s">
        <v>2452</v>
      </c>
      <c r="F134" s="183" t="s">
        <v>2076</v>
      </c>
      <c r="G134" s="184" t="s">
        <v>1099</v>
      </c>
      <c r="H134" s="185">
        <v>100</v>
      </c>
      <c r="I134" s="186"/>
      <c r="J134" s="187">
        <f>ROUND(I134*H134,2)</f>
        <v>0</v>
      </c>
      <c r="K134" s="183" t="s">
        <v>21</v>
      </c>
      <c r="L134" s="42"/>
      <c r="M134" s="261" t="s">
        <v>21</v>
      </c>
      <c r="N134" s="262" t="s">
        <v>44</v>
      </c>
      <c r="O134" s="256"/>
      <c r="P134" s="263">
        <f>O134*H134</f>
        <v>0</v>
      </c>
      <c r="Q134" s="263">
        <v>0</v>
      </c>
      <c r="R134" s="263">
        <f>Q134*H134</f>
        <v>0</v>
      </c>
      <c r="S134" s="263">
        <v>0</v>
      </c>
      <c r="T134" s="264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866</v>
      </c>
      <c r="AT134" s="192" t="s">
        <v>208</v>
      </c>
      <c r="AU134" s="192" t="s">
        <v>80</v>
      </c>
      <c r="AY134" s="20" t="s">
        <v>206</v>
      </c>
      <c r="BE134" s="193">
        <f>IF(N134="základní",J134,0)</f>
        <v>0</v>
      </c>
      <c r="BF134" s="193">
        <f>IF(N134="snížená",J134,0)</f>
        <v>0</v>
      </c>
      <c r="BG134" s="193">
        <f>IF(N134="zákl. přenesená",J134,0)</f>
        <v>0</v>
      </c>
      <c r="BH134" s="193">
        <f>IF(N134="sníž. přenesená",J134,0)</f>
        <v>0</v>
      </c>
      <c r="BI134" s="193">
        <f>IF(N134="nulová",J134,0)</f>
        <v>0</v>
      </c>
      <c r="BJ134" s="20" t="s">
        <v>80</v>
      </c>
      <c r="BK134" s="193">
        <f>ROUND(I134*H134,2)</f>
        <v>0</v>
      </c>
      <c r="BL134" s="20" t="s">
        <v>866</v>
      </c>
      <c r="BM134" s="192" t="s">
        <v>996</v>
      </c>
    </row>
    <row r="135" spans="1:65" s="2" customFormat="1" ht="6.95" customHeight="1">
      <c r="A135" s="37"/>
      <c r="B135" s="50"/>
      <c r="C135" s="51"/>
      <c r="D135" s="51"/>
      <c r="E135" s="51"/>
      <c r="F135" s="51"/>
      <c r="G135" s="51"/>
      <c r="H135" s="51"/>
      <c r="I135" s="51"/>
      <c r="J135" s="51"/>
      <c r="K135" s="51"/>
      <c r="L135" s="42"/>
      <c r="M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</sheetData>
  <sheetProtection algorithmName="SHA-512" hashValue="mll+uEY7J6xA0ky+dgFFhHN7soYncR8k6FqC3Nq69RWTvdOnWDiCmqkN6Tvq2r61Pnheess7MH8PT6eugbjQgw==" saltValue="3SGwJiC6LUWqbrzFx5mpDZ6aR3ICA62yczGv1scLXp6aI/hm3SMvteqO+3OjbWDROPp7LjVwv03Eihsdnpv4wA==" spinCount="100000" sheet="1" objects="1" scenarios="1" formatColumns="0" formatRows="0" autoFilter="0"/>
  <autoFilter ref="C89:K134" xr:uid="{00000000-0009-0000-0000-00000F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BM20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154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2453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2454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ROUND(J95,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ROUND((SUM(BE95:BE199)),  2)</f>
        <v>0</v>
      </c>
      <c r="G35" s="37"/>
      <c r="H35" s="37"/>
      <c r="I35" s="127">
        <v>0.21</v>
      </c>
      <c r="J35" s="126">
        <f>ROUND(((SUM(BE95:BE199))*I35),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ROUND((SUM(BF95:BF199)),  2)</f>
        <v>0</v>
      </c>
      <c r="G36" s="37"/>
      <c r="H36" s="37"/>
      <c r="I36" s="127">
        <v>0.12</v>
      </c>
      <c r="J36" s="126">
        <f>ROUND(((SUM(BF95:BF199))*I36),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ROUND((SUM(BG95:BG199)),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ROUND((SUM(BH95:BH199)),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ROUND((SUM(BI95:BI199)),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2453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D.2.9 - Sadové úpravy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J95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2455</v>
      </c>
      <c r="E64" s="146"/>
      <c r="F64" s="146"/>
      <c r="G64" s="146"/>
      <c r="H64" s="146"/>
      <c r="I64" s="146"/>
      <c r="J64" s="147">
        <f>J96</f>
        <v>0</v>
      </c>
      <c r="K64" s="144"/>
      <c r="L64" s="148"/>
    </row>
    <row r="65" spans="1:31" s="9" customFormat="1" ht="24.95" customHeight="1">
      <c r="B65" s="143"/>
      <c r="C65" s="144"/>
      <c r="D65" s="145" t="s">
        <v>2456</v>
      </c>
      <c r="E65" s="146"/>
      <c r="F65" s="146"/>
      <c r="G65" s="146"/>
      <c r="H65" s="146"/>
      <c r="I65" s="146"/>
      <c r="J65" s="147">
        <f>J107</f>
        <v>0</v>
      </c>
      <c r="K65" s="144"/>
      <c r="L65" s="148"/>
    </row>
    <row r="66" spans="1:31" s="9" customFormat="1" ht="24.95" customHeight="1">
      <c r="B66" s="143"/>
      <c r="C66" s="144"/>
      <c r="D66" s="145" t="s">
        <v>2457</v>
      </c>
      <c r="E66" s="146"/>
      <c r="F66" s="146"/>
      <c r="G66" s="146"/>
      <c r="H66" s="146"/>
      <c r="I66" s="146"/>
      <c r="J66" s="147">
        <f>J127</f>
        <v>0</v>
      </c>
      <c r="K66" s="144"/>
      <c r="L66" s="148"/>
    </row>
    <row r="67" spans="1:31" s="9" customFormat="1" ht="24.95" customHeight="1">
      <c r="B67" s="143"/>
      <c r="C67" s="144"/>
      <c r="D67" s="145" t="s">
        <v>2458</v>
      </c>
      <c r="E67" s="146"/>
      <c r="F67" s="146"/>
      <c r="G67" s="146"/>
      <c r="H67" s="146"/>
      <c r="I67" s="146"/>
      <c r="J67" s="147">
        <f>J159</f>
        <v>0</v>
      </c>
      <c r="K67" s="144"/>
      <c r="L67" s="148"/>
    </row>
    <row r="68" spans="1:31" s="9" customFormat="1" ht="24.95" customHeight="1">
      <c r="B68" s="143"/>
      <c r="C68" s="144"/>
      <c r="D68" s="145" t="s">
        <v>2459</v>
      </c>
      <c r="E68" s="146"/>
      <c r="F68" s="146"/>
      <c r="G68" s="146"/>
      <c r="H68" s="146"/>
      <c r="I68" s="146"/>
      <c r="J68" s="147">
        <f>J166</f>
        <v>0</v>
      </c>
      <c r="K68" s="144"/>
      <c r="L68" s="148"/>
    </row>
    <row r="69" spans="1:31" s="10" customFormat="1" ht="19.899999999999999" customHeight="1">
      <c r="B69" s="149"/>
      <c r="C69" s="100"/>
      <c r="D69" s="150" t="s">
        <v>2460</v>
      </c>
      <c r="E69" s="151"/>
      <c r="F69" s="151"/>
      <c r="G69" s="151"/>
      <c r="H69" s="151"/>
      <c r="I69" s="151"/>
      <c r="J69" s="152">
        <f>J167</f>
        <v>0</v>
      </c>
      <c r="K69" s="100"/>
      <c r="L69" s="153"/>
    </row>
    <row r="70" spans="1:31" s="10" customFormat="1" ht="19.899999999999999" customHeight="1">
      <c r="B70" s="149"/>
      <c r="C70" s="100"/>
      <c r="D70" s="150" t="s">
        <v>2461</v>
      </c>
      <c r="E70" s="151"/>
      <c r="F70" s="151"/>
      <c r="G70" s="151"/>
      <c r="H70" s="151"/>
      <c r="I70" s="151"/>
      <c r="J70" s="152">
        <f>J171</f>
        <v>0</v>
      </c>
      <c r="K70" s="100"/>
      <c r="L70" s="153"/>
    </row>
    <row r="71" spans="1:31" s="9" customFormat="1" ht="24.95" customHeight="1">
      <c r="B71" s="143"/>
      <c r="C71" s="144"/>
      <c r="D71" s="145" t="s">
        <v>2462</v>
      </c>
      <c r="E71" s="146"/>
      <c r="F71" s="146"/>
      <c r="G71" s="146"/>
      <c r="H71" s="146"/>
      <c r="I71" s="146"/>
      <c r="J71" s="147">
        <f>J180</f>
        <v>0</v>
      </c>
      <c r="K71" s="144"/>
      <c r="L71" s="148"/>
    </row>
    <row r="72" spans="1:31" s="9" customFormat="1" ht="24.95" customHeight="1">
      <c r="B72" s="143"/>
      <c r="C72" s="144"/>
      <c r="D72" s="145" t="s">
        <v>2463</v>
      </c>
      <c r="E72" s="146"/>
      <c r="F72" s="146"/>
      <c r="G72" s="146"/>
      <c r="H72" s="146"/>
      <c r="I72" s="146"/>
      <c r="J72" s="147">
        <f>J182</f>
        <v>0</v>
      </c>
      <c r="K72" s="144"/>
      <c r="L72" s="148"/>
    </row>
    <row r="73" spans="1:31" s="9" customFormat="1" ht="24.95" customHeight="1">
      <c r="B73" s="143"/>
      <c r="C73" s="144"/>
      <c r="D73" s="145" t="s">
        <v>2464</v>
      </c>
      <c r="E73" s="146"/>
      <c r="F73" s="146"/>
      <c r="G73" s="146"/>
      <c r="H73" s="146"/>
      <c r="I73" s="146"/>
      <c r="J73" s="147">
        <f>J194</f>
        <v>0</v>
      </c>
      <c r="K73" s="144"/>
      <c r="L73" s="148"/>
    </row>
    <row r="74" spans="1:31" s="2" customFormat="1" ht="21.75" customHeight="1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6.95" customHeight="1">
      <c r="A75" s="37"/>
      <c r="B75" s="50"/>
      <c r="C75" s="51"/>
      <c r="D75" s="51"/>
      <c r="E75" s="51"/>
      <c r="F75" s="51"/>
      <c r="G75" s="51"/>
      <c r="H75" s="51"/>
      <c r="I75" s="51"/>
      <c r="J75" s="51"/>
      <c r="K75" s="51"/>
      <c r="L75" s="116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9" spans="1:31" s="2" customFormat="1" ht="6.95" customHeight="1">
      <c r="A79" s="37"/>
      <c r="B79" s="52"/>
      <c r="C79" s="53"/>
      <c r="D79" s="53"/>
      <c r="E79" s="53"/>
      <c r="F79" s="53"/>
      <c r="G79" s="53"/>
      <c r="H79" s="53"/>
      <c r="I79" s="53"/>
      <c r="J79" s="53"/>
      <c r="K79" s="53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24.95" customHeight="1">
      <c r="A80" s="37"/>
      <c r="B80" s="38"/>
      <c r="C80" s="26" t="s">
        <v>191</v>
      </c>
      <c r="D80" s="39"/>
      <c r="E80" s="39"/>
      <c r="F80" s="39"/>
      <c r="G80" s="39"/>
      <c r="H80" s="39"/>
      <c r="I80" s="39"/>
      <c r="J80" s="39"/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3" s="2" customFormat="1" ht="6.9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3" s="2" customFormat="1" ht="12" customHeight="1">
      <c r="A82" s="37"/>
      <c r="B82" s="38"/>
      <c r="C82" s="32" t="s">
        <v>16</v>
      </c>
      <c r="D82" s="39"/>
      <c r="E82" s="39"/>
      <c r="F82" s="39"/>
      <c r="G82" s="39"/>
      <c r="H82" s="39"/>
      <c r="I82" s="39"/>
      <c r="J82" s="39"/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3" s="2" customFormat="1" ht="26.25" customHeight="1">
      <c r="A83" s="37"/>
      <c r="B83" s="38"/>
      <c r="C83" s="39"/>
      <c r="D83" s="39"/>
      <c r="E83" s="397" t="str">
        <f>E7</f>
        <v>Novostavba Onkologické kliniky P4 - Přeložky, Přípojky, OS, Komunikace, chodníky a přístřešky, Sadové úpravy</v>
      </c>
      <c r="F83" s="398"/>
      <c r="G83" s="398"/>
      <c r="H83" s="398"/>
      <c r="I83" s="39"/>
      <c r="J83" s="39"/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3" s="1" customFormat="1" ht="12" customHeight="1">
      <c r="B84" s="24"/>
      <c r="C84" s="32" t="s">
        <v>174</v>
      </c>
      <c r="D84" s="25"/>
      <c r="E84" s="25"/>
      <c r="F84" s="25"/>
      <c r="G84" s="25"/>
      <c r="H84" s="25"/>
      <c r="I84" s="25"/>
      <c r="J84" s="25"/>
      <c r="K84" s="25"/>
      <c r="L84" s="23"/>
    </row>
    <row r="85" spans="1:63" s="2" customFormat="1" ht="16.5" customHeight="1">
      <c r="A85" s="37"/>
      <c r="B85" s="38"/>
      <c r="C85" s="39"/>
      <c r="D85" s="39"/>
      <c r="E85" s="397" t="s">
        <v>2453</v>
      </c>
      <c r="F85" s="396"/>
      <c r="G85" s="396"/>
      <c r="H85" s="396"/>
      <c r="I85" s="39"/>
      <c r="J85" s="39"/>
      <c r="K85" s="39"/>
      <c r="L85" s="116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3" s="2" customFormat="1" ht="12" customHeight="1">
      <c r="A86" s="37"/>
      <c r="B86" s="38"/>
      <c r="C86" s="32" t="s">
        <v>176</v>
      </c>
      <c r="D86" s="39"/>
      <c r="E86" s="39"/>
      <c r="F86" s="39"/>
      <c r="G86" s="39"/>
      <c r="H86" s="39"/>
      <c r="I86" s="39"/>
      <c r="J86" s="39"/>
      <c r="K86" s="39"/>
      <c r="L86" s="116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3" s="2" customFormat="1" ht="16.5" customHeight="1">
      <c r="A87" s="37"/>
      <c r="B87" s="38"/>
      <c r="C87" s="39"/>
      <c r="D87" s="39"/>
      <c r="E87" s="361" t="str">
        <f>E11</f>
        <v>D.2.9 - Sadové úpravy</v>
      </c>
      <c r="F87" s="396"/>
      <c r="G87" s="396"/>
      <c r="H87" s="396"/>
      <c r="I87" s="39"/>
      <c r="J87" s="39"/>
      <c r="K87" s="39"/>
      <c r="L87" s="116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3" s="2" customFormat="1" ht="6.95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116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3" s="2" customFormat="1" ht="12" customHeight="1">
      <c r="A89" s="37"/>
      <c r="B89" s="38"/>
      <c r="C89" s="32" t="s">
        <v>22</v>
      </c>
      <c r="D89" s="39"/>
      <c r="E89" s="39"/>
      <c r="F89" s="30" t="str">
        <f>F14</f>
        <v>Olomouc</v>
      </c>
      <c r="G89" s="39"/>
      <c r="H89" s="39"/>
      <c r="I89" s="32" t="s">
        <v>24</v>
      </c>
      <c r="J89" s="62" t="str">
        <f>IF(J14="","",J14)</f>
        <v>16. 2. 2024</v>
      </c>
      <c r="K89" s="39"/>
      <c r="L89" s="116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63" s="2" customFormat="1" ht="6.95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116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63" s="2" customFormat="1" ht="25.7" customHeight="1">
      <c r="A91" s="37"/>
      <c r="B91" s="38"/>
      <c r="C91" s="32" t="s">
        <v>26</v>
      </c>
      <c r="D91" s="39"/>
      <c r="E91" s="39"/>
      <c r="F91" s="30" t="str">
        <f>E17</f>
        <v>Fakultní nemocnice Olomouc</v>
      </c>
      <c r="G91" s="39"/>
      <c r="H91" s="39"/>
      <c r="I91" s="32" t="s">
        <v>32</v>
      </c>
      <c r="J91" s="35" t="str">
        <f>E23</f>
        <v>Adam Rujbr Architects</v>
      </c>
      <c r="K91" s="39"/>
      <c r="L91" s="116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63" s="2" customFormat="1" ht="15.2" customHeight="1">
      <c r="A92" s="37"/>
      <c r="B92" s="38"/>
      <c r="C92" s="32" t="s">
        <v>30</v>
      </c>
      <c r="D92" s="39"/>
      <c r="E92" s="39"/>
      <c r="F92" s="30" t="str">
        <f>IF(E20="","",E20)</f>
        <v>Vyplň údaj</v>
      </c>
      <c r="G92" s="39"/>
      <c r="H92" s="39"/>
      <c r="I92" s="32" t="s">
        <v>35</v>
      </c>
      <c r="J92" s="35" t="str">
        <f>E26</f>
        <v xml:space="preserve"> </v>
      </c>
      <c r="K92" s="39"/>
      <c r="L92" s="116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63" s="2" customFormat="1" ht="10.35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116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63" s="11" customFormat="1" ht="29.25" customHeight="1">
      <c r="A94" s="154"/>
      <c r="B94" s="155"/>
      <c r="C94" s="156" t="s">
        <v>192</v>
      </c>
      <c r="D94" s="157" t="s">
        <v>58</v>
      </c>
      <c r="E94" s="157" t="s">
        <v>54</v>
      </c>
      <c r="F94" s="157" t="s">
        <v>55</v>
      </c>
      <c r="G94" s="157" t="s">
        <v>193</v>
      </c>
      <c r="H94" s="157" t="s">
        <v>194</v>
      </c>
      <c r="I94" s="157" t="s">
        <v>195</v>
      </c>
      <c r="J94" s="157" t="s">
        <v>180</v>
      </c>
      <c r="K94" s="158" t="s">
        <v>196</v>
      </c>
      <c r="L94" s="159"/>
      <c r="M94" s="71" t="s">
        <v>21</v>
      </c>
      <c r="N94" s="72" t="s">
        <v>43</v>
      </c>
      <c r="O94" s="72" t="s">
        <v>197</v>
      </c>
      <c r="P94" s="72" t="s">
        <v>198</v>
      </c>
      <c r="Q94" s="72" t="s">
        <v>199</v>
      </c>
      <c r="R94" s="72" t="s">
        <v>200</v>
      </c>
      <c r="S94" s="72" t="s">
        <v>201</v>
      </c>
      <c r="T94" s="73" t="s">
        <v>202</v>
      </c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</row>
    <row r="95" spans="1:63" s="2" customFormat="1" ht="22.9" customHeight="1">
      <c r="A95" s="37"/>
      <c r="B95" s="38"/>
      <c r="C95" s="78" t="s">
        <v>203</v>
      </c>
      <c r="D95" s="39"/>
      <c r="E95" s="39"/>
      <c r="F95" s="39"/>
      <c r="G95" s="39"/>
      <c r="H95" s="39"/>
      <c r="I95" s="39"/>
      <c r="J95" s="160">
        <f>BK95</f>
        <v>0</v>
      </c>
      <c r="K95" s="39"/>
      <c r="L95" s="42"/>
      <c r="M95" s="74"/>
      <c r="N95" s="161"/>
      <c r="O95" s="75"/>
      <c r="P95" s="162">
        <f>P96+P107+P127+P159+P166+P180+P182+P194</f>
        <v>0</v>
      </c>
      <c r="Q95" s="75"/>
      <c r="R95" s="162">
        <f>R96+R107+R127+R159+R166+R180+R182+R194</f>
        <v>0</v>
      </c>
      <c r="S95" s="75"/>
      <c r="T95" s="163">
        <f>T96+T107+T127+T159+T166+T180+T182+T194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20" t="s">
        <v>72</v>
      </c>
      <c r="AU95" s="20" t="s">
        <v>181</v>
      </c>
      <c r="BK95" s="164">
        <f>BK96+BK107+BK127+BK159+BK166+BK180+BK182+BK194</f>
        <v>0</v>
      </c>
    </row>
    <row r="96" spans="1:63" s="12" customFormat="1" ht="25.9" customHeight="1">
      <c r="B96" s="165"/>
      <c r="C96" s="166"/>
      <c r="D96" s="167" t="s">
        <v>72</v>
      </c>
      <c r="E96" s="168" t="s">
        <v>2465</v>
      </c>
      <c r="F96" s="168" t="s">
        <v>2466</v>
      </c>
      <c r="G96" s="166"/>
      <c r="H96" s="166"/>
      <c r="I96" s="169"/>
      <c r="J96" s="170">
        <f>BK96</f>
        <v>0</v>
      </c>
      <c r="K96" s="166"/>
      <c r="L96" s="171"/>
      <c r="M96" s="172"/>
      <c r="N96" s="173"/>
      <c r="O96" s="173"/>
      <c r="P96" s="174">
        <f>SUM(P97:P106)</f>
        <v>0</v>
      </c>
      <c r="Q96" s="173"/>
      <c r="R96" s="174">
        <f>SUM(R97:R106)</f>
        <v>0</v>
      </c>
      <c r="S96" s="173"/>
      <c r="T96" s="175">
        <f>SUM(T97:T106)</f>
        <v>0</v>
      </c>
      <c r="AR96" s="176" t="s">
        <v>80</v>
      </c>
      <c r="AT96" s="177" t="s">
        <v>72</v>
      </c>
      <c r="AU96" s="177" t="s">
        <v>73</v>
      </c>
      <c r="AY96" s="176" t="s">
        <v>206</v>
      </c>
      <c r="BK96" s="178">
        <f>SUM(BK97:BK106)</f>
        <v>0</v>
      </c>
    </row>
    <row r="97" spans="1:65" s="2" customFormat="1" ht="16.5" customHeight="1">
      <c r="A97" s="37"/>
      <c r="B97" s="38"/>
      <c r="C97" s="181" t="s">
        <v>80</v>
      </c>
      <c r="D97" s="181" t="s">
        <v>208</v>
      </c>
      <c r="E97" s="182" t="s">
        <v>2467</v>
      </c>
      <c r="F97" s="183" t="s">
        <v>2468</v>
      </c>
      <c r="G97" s="184" t="s">
        <v>840</v>
      </c>
      <c r="H97" s="185">
        <v>11</v>
      </c>
      <c r="I97" s="186"/>
      <c r="J97" s="187">
        <f t="shared" ref="J97:J106" si="0">ROUND(I97*H97,2)</f>
        <v>0</v>
      </c>
      <c r="K97" s="183" t="s">
        <v>21</v>
      </c>
      <c r="L97" s="42"/>
      <c r="M97" s="188" t="s">
        <v>21</v>
      </c>
      <c r="N97" s="189" t="s">
        <v>44</v>
      </c>
      <c r="O97" s="67"/>
      <c r="P97" s="190">
        <f t="shared" ref="P97:P106" si="1">O97*H97</f>
        <v>0</v>
      </c>
      <c r="Q97" s="190">
        <v>0</v>
      </c>
      <c r="R97" s="190">
        <f t="shared" ref="R97:R106" si="2">Q97*H97</f>
        <v>0</v>
      </c>
      <c r="S97" s="190">
        <v>0</v>
      </c>
      <c r="T97" s="191">
        <f t="shared" ref="T97:T106" si="3"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192" t="s">
        <v>213</v>
      </c>
      <c r="AT97" s="192" t="s">
        <v>208</v>
      </c>
      <c r="AU97" s="192" t="s">
        <v>80</v>
      </c>
      <c r="AY97" s="20" t="s">
        <v>206</v>
      </c>
      <c r="BE97" s="193">
        <f t="shared" ref="BE97:BE106" si="4">IF(N97="základní",J97,0)</f>
        <v>0</v>
      </c>
      <c r="BF97" s="193">
        <f t="shared" ref="BF97:BF106" si="5">IF(N97="snížená",J97,0)</f>
        <v>0</v>
      </c>
      <c r="BG97" s="193">
        <f t="shared" ref="BG97:BG106" si="6">IF(N97="zákl. přenesená",J97,0)</f>
        <v>0</v>
      </c>
      <c r="BH97" s="193">
        <f t="shared" ref="BH97:BH106" si="7">IF(N97="sníž. přenesená",J97,0)</f>
        <v>0</v>
      </c>
      <c r="BI97" s="193">
        <f t="shared" ref="BI97:BI106" si="8">IF(N97="nulová",J97,0)</f>
        <v>0</v>
      </c>
      <c r="BJ97" s="20" t="s">
        <v>80</v>
      </c>
      <c r="BK97" s="193">
        <f t="shared" ref="BK97:BK106" si="9">ROUND(I97*H97,2)</f>
        <v>0</v>
      </c>
      <c r="BL97" s="20" t="s">
        <v>213</v>
      </c>
      <c r="BM97" s="192" t="s">
        <v>82</v>
      </c>
    </row>
    <row r="98" spans="1:65" s="2" customFormat="1" ht="16.5" customHeight="1">
      <c r="A98" s="37"/>
      <c r="B98" s="38"/>
      <c r="C98" s="181" t="s">
        <v>82</v>
      </c>
      <c r="D98" s="181" t="s">
        <v>208</v>
      </c>
      <c r="E98" s="182" t="s">
        <v>2469</v>
      </c>
      <c r="F98" s="183" t="s">
        <v>2470</v>
      </c>
      <c r="G98" s="184" t="s">
        <v>840</v>
      </c>
      <c r="H98" s="185">
        <v>4</v>
      </c>
      <c r="I98" s="186"/>
      <c r="J98" s="187">
        <f t="shared" si="0"/>
        <v>0</v>
      </c>
      <c r="K98" s="183" t="s">
        <v>21</v>
      </c>
      <c r="L98" s="42"/>
      <c r="M98" s="188" t="s">
        <v>21</v>
      </c>
      <c r="N98" s="189" t="s">
        <v>44</v>
      </c>
      <c r="O98" s="67"/>
      <c r="P98" s="190">
        <f t="shared" si="1"/>
        <v>0</v>
      </c>
      <c r="Q98" s="190">
        <v>0</v>
      </c>
      <c r="R98" s="190">
        <f t="shared" si="2"/>
        <v>0</v>
      </c>
      <c r="S98" s="190">
        <v>0</v>
      </c>
      <c r="T98" s="191">
        <f t="shared" si="3"/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92" t="s">
        <v>213</v>
      </c>
      <c r="AT98" s="192" t="s">
        <v>208</v>
      </c>
      <c r="AU98" s="192" t="s">
        <v>80</v>
      </c>
      <c r="AY98" s="20" t="s">
        <v>206</v>
      </c>
      <c r="BE98" s="193">
        <f t="shared" si="4"/>
        <v>0</v>
      </c>
      <c r="BF98" s="193">
        <f t="shared" si="5"/>
        <v>0</v>
      </c>
      <c r="BG98" s="193">
        <f t="shared" si="6"/>
        <v>0</v>
      </c>
      <c r="BH98" s="193">
        <f t="shared" si="7"/>
        <v>0</v>
      </c>
      <c r="BI98" s="193">
        <f t="shared" si="8"/>
        <v>0</v>
      </c>
      <c r="BJ98" s="20" t="s">
        <v>80</v>
      </c>
      <c r="BK98" s="193">
        <f t="shared" si="9"/>
        <v>0</v>
      </c>
      <c r="BL98" s="20" t="s">
        <v>213</v>
      </c>
      <c r="BM98" s="192" t="s">
        <v>213</v>
      </c>
    </row>
    <row r="99" spans="1:65" s="2" customFormat="1" ht="16.5" customHeight="1">
      <c r="A99" s="37"/>
      <c r="B99" s="38"/>
      <c r="C99" s="181" t="s">
        <v>244</v>
      </c>
      <c r="D99" s="181" t="s">
        <v>208</v>
      </c>
      <c r="E99" s="182" t="s">
        <v>2471</v>
      </c>
      <c r="F99" s="183" t="s">
        <v>2472</v>
      </c>
      <c r="G99" s="184" t="s">
        <v>840</v>
      </c>
      <c r="H99" s="185">
        <v>11</v>
      </c>
      <c r="I99" s="186"/>
      <c r="J99" s="187">
        <f t="shared" si="0"/>
        <v>0</v>
      </c>
      <c r="K99" s="183" t="s">
        <v>21</v>
      </c>
      <c r="L99" s="42"/>
      <c r="M99" s="188" t="s">
        <v>21</v>
      </c>
      <c r="N99" s="189" t="s">
        <v>44</v>
      </c>
      <c r="O99" s="67"/>
      <c r="P99" s="190">
        <f t="shared" si="1"/>
        <v>0</v>
      </c>
      <c r="Q99" s="190">
        <v>0</v>
      </c>
      <c r="R99" s="190">
        <f t="shared" si="2"/>
        <v>0</v>
      </c>
      <c r="S99" s="190">
        <v>0</v>
      </c>
      <c r="T99" s="191">
        <f t="shared" si="3"/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92" t="s">
        <v>213</v>
      </c>
      <c r="AT99" s="192" t="s">
        <v>208</v>
      </c>
      <c r="AU99" s="192" t="s">
        <v>80</v>
      </c>
      <c r="AY99" s="20" t="s">
        <v>206</v>
      </c>
      <c r="BE99" s="193">
        <f t="shared" si="4"/>
        <v>0</v>
      </c>
      <c r="BF99" s="193">
        <f t="shared" si="5"/>
        <v>0</v>
      </c>
      <c r="BG99" s="193">
        <f t="shared" si="6"/>
        <v>0</v>
      </c>
      <c r="BH99" s="193">
        <f t="shared" si="7"/>
        <v>0</v>
      </c>
      <c r="BI99" s="193">
        <f t="shared" si="8"/>
        <v>0</v>
      </c>
      <c r="BJ99" s="20" t="s">
        <v>80</v>
      </c>
      <c r="BK99" s="193">
        <f t="shared" si="9"/>
        <v>0</v>
      </c>
      <c r="BL99" s="20" t="s">
        <v>213</v>
      </c>
      <c r="BM99" s="192" t="s">
        <v>268</v>
      </c>
    </row>
    <row r="100" spans="1:65" s="2" customFormat="1" ht="21.75" customHeight="1">
      <c r="A100" s="37"/>
      <c r="B100" s="38"/>
      <c r="C100" s="181" t="s">
        <v>213</v>
      </c>
      <c r="D100" s="181" t="s">
        <v>208</v>
      </c>
      <c r="E100" s="182" t="s">
        <v>2473</v>
      </c>
      <c r="F100" s="183" t="s">
        <v>2474</v>
      </c>
      <c r="G100" s="184" t="s">
        <v>840</v>
      </c>
      <c r="H100" s="185">
        <v>4</v>
      </c>
      <c r="I100" s="186"/>
      <c r="J100" s="187">
        <f t="shared" si="0"/>
        <v>0</v>
      </c>
      <c r="K100" s="183" t="s">
        <v>21</v>
      </c>
      <c r="L100" s="42"/>
      <c r="M100" s="188" t="s">
        <v>21</v>
      </c>
      <c r="N100" s="189" t="s">
        <v>44</v>
      </c>
      <c r="O100" s="67"/>
      <c r="P100" s="190">
        <f t="shared" si="1"/>
        <v>0</v>
      </c>
      <c r="Q100" s="190">
        <v>0</v>
      </c>
      <c r="R100" s="190">
        <f t="shared" si="2"/>
        <v>0</v>
      </c>
      <c r="S100" s="190">
        <v>0</v>
      </c>
      <c r="T100" s="191">
        <f t="shared" si="3"/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192" t="s">
        <v>213</v>
      </c>
      <c r="AT100" s="192" t="s">
        <v>208</v>
      </c>
      <c r="AU100" s="192" t="s">
        <v>80</v>
      </c>
      <c r="AY100" s="20" t="s">
        <v>206</v>
      </c>
      <c r="BE100" s="193">
        <f t="shared" si="4"/>
        <v>0</v>
      </c>
      <c r="BF100" s="193">
        <f t="shared" si="5"/>
        <v>0</v>
      </c>
      <c r="BG100" s="193">
        <f t="shared" si="6"/>
        <v>0</v>
      </c>
      <c r="BH100" s="193">
        <f t="shared" si="7"/>
        <v>0</v>
      </c>
      <c r="BI100" s="193">
        <f t="shared" si="8"/>
        <v>0</v>
      </c>
      <c r="BJ100" s="20" t="s">
        <v>80</v>
      </c>
      <c r="BK100" s="193">
        <f t="shared" si="9"/>
        <v>0</v>
      </c>
      <c r="BL100" s="20" t="s">
        <v>213</v>
      </c>
      <c r="BM100" s="192" t="s">
        <v>289</v>
      </c>
    </row>
    <row r="101" spans="1:65" s="2" customFormat="1" ht="24.2" customHeight="1">
      <c r="A101" s="37"/>
      <c r="B101" s="38"/>
      <c r="C101" s="181" t="s">
        <v>257</v>
      </c>
      <c r="D101" s="181" t="s">
        <v>208</v>
      </c>
      <c r="E101" s="182" t="s">
        <v>2475</v>
      </c>
      <c r="F101" s="183" t="s">
        <v>2476</v>
      </c>
      <c r="G101" s="184" t="s">
        <v>840</v>
      </c>
      <c r="H101" s="185">
        <v>5</v>
      </c>
      <c r="I101" s="186"/>
      <c r="J101" s="187">
        <f t="shared" si="0"/>
        <v>0</v>
      </c>
      <c r="K101" s="183" t="s">
        <v>21</v>
      </c>
      <c r="L101" s="42"/>
      <c r="M101" s="188" t="s">
        <v>21</v>
      </c>
      <c r="N101" s="189" t="s">
        <v>44</v>
      </c>
      <c r="O101" s="67"/>
      <c r="P101" s="190">
        <f t="shared" si="1"/>
        <v>0</v>
      </c>
      <c r="Q101" s="190">
        <v>0</v>
      </c>
      <c r="R101" s="190">
        <f t="shared" si="2"/>
        <v>0</v>
      </c>
      <c r="S101" s="190">
        <v>0</v>
      </c>
      <c r="T101" s="191">
        <f t="shared" si="3"/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192" t="s">
        <v>213</v>
      </c>
      <c r="AT101" s="192" t="s">
        <v>208</v>
      </c>
      <c r="AU101" s="192" t="s">
        <v>80</v>
      </c>
      <c r="AY101" s="20" t="s">
        <v>206</v>
      </c>
      <c r="BE101" s="193">
        <f t="shared" si="4"/>
        <v>0</v>
      </c>
      <c r="BF101" s="193">
        <f t="shared" si="5"/>
        <v>0</v>
      </c>
      <c r="BG101" s="193">
        <f t="shared" si="6"/>
        <v>0</v>
      </c>
      <c r="BH101" s="193">
        <f t="shared" si="7"/>
        <v>0</v>
      </c>
      <c r="BI101" s="193">
        <f t="shared" si="8"/>
        <v>0</v>
      </c>
      <c r="BJ101" s="20" t="s">
        <v>80</v>
      </c>
      <c r="BK101" s="193">
        <f t="shared" si="9"/>
        <v>0</v>
      </c>
      <c r="BL101" s="20" t="s">
        <v>213</v>
      </c>
      <c r="BM101" s="192" t="s">
        <v>304</v>
      </c>
    </row>
    <row r="102" spans="1:65" s="2" customFormat="1" ht="24.2" customHeight="1">
      <c r="A102" s="37"/>
      <c r="B102" s="38"/>
      <c r="C102" s="181" t="s">
        <v>268</v>
      </c>
      <c r="D102" s="181" t="s">
        <v>208</v>
      </c>
      <c r="E102" s="182" t="s">
        <v>2477</v>
      </c>
      <c r="F102" s="183" t="s">
        <v>2478</v>
      </c>
      <c r="G102" s="184" t="s">
        <v>840</v>
      </c>
      <c r="H102" s="185">
        <v>3</v>
      </c>
      <c r="I102" s="186"/>
      <c r="J102" s="187">
        <f t="shared" si="0"/>
        <v>0</v>
      </c>
      <c r="K102" s="183" t="s">
        <v>21</v>
      </c>
      <c r="L102" s="42"/>
      <c r="M102" s="188" t="s">
        <v>21</v>
      </c>
      <c r="N102" s="189" t="s">
        <v>44</v>
      </c>
      <c r="O102" s="67"/>
      <c r="P102" s="190">
        <f t="shared" si="1"/>
        <v>0</v>
      </c>
      <c r="Q102" s="190">
        <v>0</v>
      </c>
      <c r="R102" s="190">
        <f t="shared" si="2"/>
        <v>0</v>
      </c>
      <c r="S102" s="190">
        <v>0</v>
      </c>
      <c r="T102" s="191">
        <f t="shared" si="3"/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92" t="s">
        <v>213</v>
      </c>
      <c r="AT102" s="192" t="s">
        <v>208</v>
      </c>
      <c r="AU102" s="192" t="s">
        <v>80</v>
      </c>
      <c r="AY102" s="20" t="s">
        <v>206</v>
      </c>
      <c r="BE102" s="193">
        <f t="shared" si="4"/>
        <v>0</v>
      </c>
      <c r="BF102" s="193">
        <f t="shared" si="5"/>
        <v>0</v>
      </c>
      <c r="BG102" s="193">
        <f t="shared" si="6"/>
        <v>0</v>
      </c>
      <c r="BH102" s="193">
        <f t="shared" si="7"/>
        <v>0</v>
      </c>
      <c r="BI102" s="193">
        <f t="shared" si="8"/>
        <v>0</v>
      </c>
      <c r="BJ102" s="20" t="s">
        <v>80</v>
      </c>
      <c r="BK102" s="193">
        <f t="shared" si="9"/>
        <v>0</v>
      </c>
      <c r="BL102" s="20" t="s">
        <v>213</v>
      </c>
      <c r="BM102" s="192" t="s">
        <v>8</v>
      </c>
    </row>
    <row r="103" spans="1:65" s="2" customFormat="1" ht="24.2" customHeight="1">
      <c r="A103" s="37"/>
      <c r="B103" s="38"/>
      <c r="C103" s="181" t="s">
        <v>275</v>
      </c>
      <c r="D103" s="181" t="s">
        <v>208</v>
      </c>
      <c r="E103" s="182" t="s">
        <v>2479</v>
      </c>
      <c r="F103" s="183" t="s">
        <v>2480</v>
      </c>
      <c r="G103" s="184" t="s">
        <v>840</v>
      </c>
      <c r="H103" s="185">
        <v>3</v>
      </c>
      <c r="I103" s="186"/>
      <c r="J103" s="187">
        <f t="shared" si="0"/>
        <v>0</v>
      </c>
      <c r="K103" s="183" t="s">
        <v>21</v>
      </c>
      <c r="L103" s="42"/>
      <c r="M103" s="188" t="s">
        <v>21</v>
      </c>
      <c r="N103" s="189" t="s">
        <v>44</v>
      </c>
      <c r="O103" s="67"/>
      <c r="P103" s="190">
        <f t="shared" si="1"/>
        <v>0</v>
      </c>
      <c r="Q103" s="190">
        <v>0</v>
      </c>
      <c r="R103" s="190">
        <f t="shared" si="2"/>
        <v>0</v>
      </c>
      <c r="S103" s="190">
        <v>0</v>
      </c>
      <c r="T103" s="191">
        <f t="shared" si="3"/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92" t="s">
        <v>213</v>
      </c>
      <c r="AT103" s="192" t="s">
        <v>208</v>
      </c>
      <c r="AU103" s="192" t="s">
        <v>80</v>
      </c>
      <c r="AY103" s="20" t="s">
        <v>206</v>
      </c>
      <c r="BE103" s="193">
        <f t="shared" si="4"/>
        <v>0</v>
      </c>
      <c r="BF103" s="193">
        <f t="shared" si="5"/>
        <v>0</v>
      </c>
      <c r="BG103" s="193">
        <f t="shared" si="6"/>
        <v>0</v>
      </c>
      <c r="BH103" s="193">
        <f t="shared" si="7"/>
        <v>0</v>
      </c>
      <c r="BI103" s="193">
        <f t="shared" si="8"/>
        <v>0</v>
      </c>
      <c r="BJ103" s="20" t="s">
        <v>80</v>
      </c>
      <c r="BK103" s="193">
        <f t="shared" si="9"/>
        <v>0</v>
      </c>
      <c r="BL103" s="20" t="s">
        <v>213</v>
      </c>
      <c r="BM103" s="192" t="s">
        <v>332</v>
      </c>
    </row>
    <row r="104" spans="1:65" s="2" customFormat="1" ht="21.75" customHeight="1">
      <c r="A104" s="37"/>
      <c r="B104" s="38"/>
      <c r="C104" s="181" t="s">
        <v>289</v>
      </c>
      <c r="D104" s="181" t="s">
        <v>208</v>
      </c>
      <c r="E104" s="182" t="s">
        <v>2481</v>
      </c>
      <c r="F104" s="183" t="s">
        <v>2482</v>
      </c>
      <c r="G104" s="184" t="s">
        <v>840</v>
      </c>
      <c r="H104" s="185">
        <v>4</v>
      </c>
      <c r="I104" s="186"/>
      <c r="J104" s="187">
        <f t="shared" si="0"/>
        <v>0</v>
      </c>
      <c r="K104" s="183" t="s">
        <v>21</v>
      </c>
      <c r="L104" s="42"/>
      <c r="M104" s="188" t="s">
        <v>21</v>
      </c>
      <c r="N104" s="189" t="s">
        <v>44</v>
      </c>
      <c r="O104" s="67"/>
      <c r="P104" s="190">
        <f t="shared" si="1"/>
        <v>0</v>
      </c>
      <c r="Q104" s="190">
        <v>0</v>
      </c>
      <c r="R104" s="190">
        <f t="shared" si="2"/>
        <v>0</v>
      </c>
      <c r="S104" s="190">
        <v>0</v>
      </c>
      <c r="T104" s="191">
        <f t="shared" si="3"/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213</v>
      </c>
      <c r="AT104" s="192" t="s">
        <v>208</v>
      </c>
      <c r="AU104" s="192" t="s">
        <v>80</v>
      </c>
      <c r="AY104" s="20" t="s">
        <v>206</v>
      </c>
      <c r="BE104" s="193">
        <f t="shared" si="4"/>
        <v>0</v>
      </c>
      <c r="BF104" s="193">
        <f t="shared" si="5"/>
        <v>0</v>
      </c>
      <c r="BG104" s="193">
        <f t="shared" si="6"/>
        <v>0</v>
      </c>
      <c r="BH104" s="193">
        <f t="shared" si="7"/>
        <v>0</v>
      </c>
      <c r="BI104" s="193">
        <f t="shared" si="8"/>
        <v>0</v>
      </c>
      <c r="BJ104" s="20" t="s">
        <v>80</v>
      </c>
      <c r="BK104" s="193">
        <f t="shared" si="9"/>
        <v>0</v>
      </c>
      <c r="BL104" s="20" t="s">
        <v>213</v>
      </c>
      <c r="BM104" s="192" t="s">
        <v>350</v>
      </c>
    </row>
    <row r="105" spans="1:65" s="2" customFormat="1" ht="16.5" customHeight="1">
      <c r="A105" s="37"/>
      <c r="B105" s="38"/>
      <c r="C105" s="181" t="s">
        <v>295</v>
      </c>
      <c r="D105" s="181" t="s">
        <v>208</v>
      </c>
      <c r="E105" s="182" t="s">
        <v>2483</v>
      </c>
      <c r="F105" s="183" t="s">
        <v>2484</v>
      </c>
      <c r="G105" s="184" t="s">
        <v>840</v>
      </c>
      <c r="H105" s="185">
        <v>15</v>
      </c>
      <c r="I105" s="186"/>
      <c r="J105" s="187">
        <f t="shared" si="0"/>
        <v>0</v>
      </c>
      <c r="K105" s="183" t="s">
        <v>21</v>
      </c>
      <c r="L105" s="42"/>
      <c r="M105" s="188" t="s">
        <v>21</v>
      </c>
      <c r="N105" s="189" t="s">
        <v>44</v>
      </c>
      <c r="O105" s="67"/>
      <c r="P105" s="190">
        <f t="shared" si="1"/>
        <v>0</v>
      </c>
      <c r="Q105" s="190">
        <v>0</v>
      </c>
      <c r="R105" s="190">
        <f t="shared" si="2"/>
        <v>0</v>
      </c>
      <c r="S105" s="190">
        <v>0</v>
      </c>
      <c r="T105" s="191">
        <f t="shared" si="3"/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92" t="s">
        <v>213</v>
      </c>
      <c r="AT105" s="192" t="s">
        <v>208</v>
      </c>
      <c r="AU105" s="192" t="s">
        <v>80</v>
      </c>
      <c r="AY105" s="20" t="s">
        <v>206</v>
      </c>
      <c r="BE105" s="193">
        <f t="shared" si="4"/>
        <v>0</v>
      </c>
      <c r="BF105" s="193">
        <f t="shared" si="5"/>
        <v>0</v>
      </c>
      <c r="BG105" s="193">
        <f t="shared" si="6"/>
        <v>0</v>
      </c>
      <c r="BH105" s="193">
        <f t="shared" si="7"/>
        <v>0</v>
      </c>
      <c r="BI105" s="193">
        <f t="shared" si="8"/>
        <v>0</v>
      </c>
      <c r="BJ105" s="20" t="s">
        <v>80</v>
      </c>
      <c r="BK105" s="193">
        <f t="shared" si="9"/>
        <v>0</v>
      </c>
      <c r="BL105" s="20" t="s">
        <v>213</v>
      </c>
      <c r="BM105" s="192" t="s">
        <v>365</v>
      </c>
    </row>
    <row r="106" spans="1:65" s="2" customFormat="1" ht="16.5" customHeight="1">
      <c r="A106" s="37"/>
      <c r="B106" s="38"/>
      <c r="C106" s="181" t="s">
        <v>304</v>
      </c>
      <c r="D106" s="181" t="s">
        <v>208</v>
      </c>
      <c r="E106" s="182" t="s">
        <v>2485</v>
      </c>
      <c r="F106" s="183" t="s">
        <v>2486</v>
      </c>
      <c r="G106" s="184" t="s">
        <v>840</v>
      </c>
      <c r="H106" s="185">
        <v>1</v>
      </c>
      <c r="I106" s="186"/>
      <c r="J106" s="187">
        <f t="shared" si="0"/>
        <v>0</v>
      </c>
      <c r="K106" s="183" t="s">
        <v>21</v>
      </c>
      <c r="L106" s="42"/>
      <c r="M106" s="188" t="s">
        <v>21</v>
      </c>
      <c r="N106" s="189" t="s">
        <v>44</v>
      </c>
      <c r="O106" s="67"/>
      <c r="P106" s="190">
        <f t="shared" si="1"/>
        <v>0</v>
      </c>
      <c r="Q106" s="190">
        <v>0</v>
      </c>
      <c r="R106" s="190">
        <f t="shared" si="2"/>
        <v>0</v>
      </c>
      <c r="S106" s="190">
        <v>0</v>
      </c>
      <c r="T106" s="191">
        <f t="shared" si="3"/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92" t="s">
        <v>213</v>
      </c>
      <c r="AT106" s="192" t="s">
        <v>208</v>
      </c>
      <c r="AU106" s="192" t="s">
        <v>80</v>
      </c>
      <c r="AY106" s="20" t="s">
        <v>206</v>
      </c>
      <c r="BE106" s="193">
        <f t="shared" si="4"/>
        <v>0</v>
      </c>
      <c r="BF106" s="193">
        <f t="shared" si="5"/>
        <v>0</v>
      </c>
      <c r="BG106" s="193">
        <f t="shared" si="6"/>
        <v>0</v>
      </c>
      <c r="BH106" s="193">
        <f t="shared" si="7"/>
        <v>0</v>
      </c>
      <c r="BI106" s="193">
        <f t="shared" si="8"/>
        <v>0</v>
      </c>
      <c r="BJ106" s="20" t="s">
        <v>80</v>
      </c>
      <c r="BK106" s="193">
        <f t="shared" si="9"/>
        <v>0</v>
      </c>
      <c r="BL106" s="20" t="s">
        <v>213</v>
      </c>
      <c r="BM106" s="192" t="s">
        <v>382</v>
      </c>
    </row>
    <row r="107" spans="1:65" s="12" customFormat="1" ht="25.9" customHeight="1">
      <c r="B107" s="165"/>
      <c r="C107" s="166"/>
      <c r="D107" s="167" t="s">
        <v>72</v>
      </c>
      <c r="E107" s="168" t="s">
        <v>2487</v>
      </c>
      <c r="F107" s="168" t="s">
        <v>2488</v>
      </c>
      <c r="G107" s="166"/>
      <c r="H107" s="166"/>
      <c r="I107" s="169"/>
      <c r="J107" s="170">
        <f>BK107</f>
        <v>0</v>
      </c>
      <c r="K107" s="166"/>
      <c r="L107" s="171"/>
      <c r="M107" s="172"/>
      <c r="N107" s="173"/>
      <c r="O107" s="173"/>
      <c r="P107" s="174">
        <f>SUM(P108:P126)</f>
        <v>0</v>
      </c>
      <c r="Q107" s="173"/>
      <c r="R107" s="174">
        <f>SUM(R108:R126)</f>
        <v>0</v>
      </c>
      <c r="S107" s="173"/>
      <c r="T107" s="175">
        <f>SUM(T108:T126)</f>
        <v>0</v>
      </c>
      <c r="AR107" s="176" t="s">
        <v>80</v>
      </c>
      <c r="AT107" s="177" t="s">
        <v>72</v>
      </c>
      <c r="AU107" s="177" t="s">
        <v>73</v>
      </c>
      <c r="AY107" s="176" t="s">
        <v>206</v>
      </c>
      <c r="BK107" s="178">
        <f>SUM(BK108:BK126)</f>
        <v>0</v>
      </c>
    </row>
    <row r="108" spans="1:65" s="2" customFormat="1" ht="24.2" customHeight="1">
      <c r="A108" s="37"/>
      <c r="B108" s="38"/>
      <c r="C108" s="181" t="s">
        <v>313</v>
      </c>
      <c r="D108" s="181" t="s">
        <v>208</v>
      </c>
      <c r="E108" s="182" t="s">
        <v>2489</v>
      </c>
      <c r="F108" s="183" t="s">
        <v>2490</v>
      </c>
      <c r="G108" s="184" t="s">
        <v>840</v>
      </c>
      <c r="H108" s="185">
        <v>298</v>
      </c>
      <c r="I108" s="186"/>
      <c r="J108" s="187">
        <f t="shared" ref="J108:J126" si="10">ROUND(I108*H108,2)</f>
        <v>0</v>
      </c>
      <c r="K108" s="183" t="s">
        <v>21</v>
      </c>
      <c r="L108" s="42"/>
      <c r="M108" s="188" t="s">
        <v>21</v>
      </c>
      <c r="N108" s="189" t="s">
        <v>44</v>
      </c>
      <c r="O108" s="67"/>
      <c r="P108" s="190">
        <f t="shared" ref="P108:P126" si="11">O108*H108</f>
        <v>0</v>
      </c>
      <c r="Q108" s="190">
        <v>0</v>
      </c>
      <c r="R108" s="190">
        <f t="shared" ref="R108:R126" si="12">Q108*H108</f>
        <v>0</v>
      </c>
      <c r="S108" s="190">
        <v>0</v>
      </c>
      <c r="T108" s="191">
        <f t="shared" ref="T108:T126" si="13"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92" t="s">
        <v>213</v>
      </c>
      <c r="AT108" s="192" t="s">
        <v>208</v>
      </c>
      <c r="AU108" s="192" t="s">
        <v>80</v>
      </c>
      <c r="AY108" s="20" t="s">
        <v>206</v>
      </c>
      <c r="BE108" s="193">
        <f t="shared" ref="BE108:BE126" si="14">IF(N108="základní",J108,0)</f>
        <v>0</v>
      </c>
      <c r="BF108" s="193">
        <f t="shared" ref="BF108:BF126" si="15">IF(N108="snížená",J108,0)</f>
        <v>0</v>
      </c>
      <c r="BG108" s="193">
        <f t="shared" ref="BG108:BG126" si="16">IF(N108="zákl. přenesená",J108,0)</f>
        <v>0</v>
      </c>
      <c r="BH108" s="193">
        <f t="shared" ref="BH108:BH126" si="17">IF(N108="sníž. přenesená",J108,0)</f>
        <v>0</v>
      </c>
      <c r="BI108" s="193">
        <f t="shared" ref="BI108:BI126" si="18">IF(N108="nulová",J108,0)</f>
        <v>0</v>
      </c>
      <c r="BJ108" s="20" t="s">
        <v>80</v>
      </c>
      <c r="BK108" s="193">
        <f t="shared" ref="BK108:BK126" si="19">ROUND(I108*H108,2)</f>
        <v>0</v>
      </c>
      <c r="BL108" s="20" t="s">
        <v>213</v>
      </c>
      <c r="BM108" s="192" t="s">
        <v>400</v>
      </c>
    </row>
    <row r="109" spans="1:65" s="2" customFormat="1" ht="24.2" customHeight="1">
      <c r="A109" s="37"/>
      <c r="B109" s="38"/>
      <c r="C109" s="181" t="s">
        <v>8</v>
      </c>
      <c r="D109" s="181" t="s">
        <v>208</v>
      </c>
      <c r="E109" s="182" t="s">
        <v>2491</v>
      </c>
      <c r="F109" s="183" t="s">
        <v>2492</v>
      </c>
      <c r="G109" s="184" t="s">
        <v>840</v>
      </c>
      <c r="H109" s="185">
        <v>298</v>
      </c>
      <c r="I109" s="186"/>
      <c r="J109" s="187">
        <f t="shared" si="10"/>
        <v>0</v>
      </c>
      <c r="K109" s="183" t="s">
        <v>21</v>
      </c>
      <c r="L109" s="42"/>
      <c r="M109" s="188" t="s">
        <v>21</v>
      </c>
      <c r="N109" s="189" t="s">
        <v>44</v>
      </c>
      <c r="O109" s="67"/>
      <c r="P109" s="190">
        <f t="shared" si="11"/>
        <v>0</v>
      </c>
      <c r="Q109" s="190">
        <v>0</v>
      </c>
      <c r="R109" s="190">
        <f t="shared" si="12"/>
        <v>0</v>
      </c>
      <c r="S109" s="190">
        <v>0</v>
      </c>
      <c r="T109" s="191">
        <f t="shared" si="13"/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92" t="s">
        <v>213</v>
      </c>
      <c r="AT109" s="192" t="s">
        <v>208</v>
      </c>
      <c r="AU109" s="192" t="s">
        <v>80</v>
      </c>
      <c r="AY109" s="20" t="s">
        <v>206</v>
      </c>
      <c r="BE109" s="193">
        <f t="shared" si="14"/>
        <v>0</v>
      </c>
      <c r="BF109" s="193">
        <f t="shared" si="15"/>
        <v>0</v>
      </c>
      <c r="BG109" s="193">
        <f t="shared" si="16"/>
        <v>0</v>
      </c>
      <c r="BH109" s="193">
        <f t="shared" si="17"/>
        <v>0</v>
      </c>
      <c r="BI109" s="193">
        <f t="shared" si="18"/>
        <v>0</v>
      </c>
      <c r="BJ109" s="20" t="s">
        <v>80</v>
      </c>
      <c r="BK109" s="193">
        <f t="shared" si="19"/>
        <v>0</v>
      </c>
      <c r="BL109" s="20" t="s">
        <v>213</v>
      </c>
      <c r="BM109" s="192" t="s">
        <v>415</v>
      </c>
    </row>
    <row r="110" spans="1:65" s="2" customFormat="1" ht="33" customHeight="1">
      <c r="A110" s="37"/>
      <c r="B110" s="38"/>
      <c r="C110" s="181" t="s">
        <v>324</v>
      </c>
      <c r="D110" s="181" t="s">
        <v>208</v>
      </c>
      <c r="E110" s="182" t="s">
        <v>2493</v>
      </c>
      <c r="F110" s="183" t="s">
        <v>2494</v>
      </c>
      <c r="G110" s="184" t="s">
        <v>840</v>
      </c>
      <c r="H110" s="185">
        <v>298</v>
      </c>
      <c r="I110" s="186"/>
      <c r="J110" s="187">
        <f t="shared" si="10"/>
        <v>0</v>
      </c>
      <c r="K110" s="183" t="s">
        <v>21</v>
      </c>
      <c r="L110" s="42"/>
      <c r="M110" s="188" t="s">
        <v>21</v>
      </c>
      <c r="N110" s="189" t="s">
        <v>44</v>
      </c>
      <c r="O110" s="67"/>
      <c r="P110" s="190">
        <f t="shared" si="11"/>
        <v>0</v>
      </c>
      <c r="Q110" s="190">
        <v>0</v>
      </c>
      <c r="R110" s="190">
        <f t="shared" si="12"/>
        <v>0</v>
      </c>
      <c r="S110" s="190">
        <v>0</v>
      </c>
      <c r="T110" s="191">
        <f t="shared" si="13"/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192" t="s">
        <v>213</v>
      </c>
      <c r="AT110" s="192" t="s">
        <v>208</v>
      </c>
      <c r="AU110" s="192" t="s">
        <v>80</v>
      </c>
      <c r="AY110" s="20" t="s">
        <v>206</v>
      </c>
      <c r="BE110" s="193">
        <f t="shared" si="14"/>
        <v>0</v>
      </c>
      <c r="BF110" s="193">
        <f t="shared" si="15"/>
        <v>0</v>
      </c>
      <c r="BG110" s="193">
        <f t="shared" si="16"/>
        <v>0</v>
      </c>
      <c r="BH110" s="193">
        <f t="shared" si="17"/>
        <v>0</v>
      </c>
      <c r="BI110" s="193">
        <f t="shared" si="18"/>
        <v>0</v>
      </c>
      <c r="BJ110" s="20" t="s">
        <v>80</v>
      </c>
      <c r="BK110" s="193">
        <f t="shared" si="19"/>
        <v>0</v>
      </c>
      <c r="BL110" s="20" t="s">
        <v>213</v>
      </c>
      <c r="BM110" s="192" t="s">
        <v>429</v>
      </c>
    </row>
    <row r="111" spans="1:65" s="2" customFormat="1" ht="16.5" customHeight="1">
      <c r="A111" s="37"/>
      <c r="B111" s="38"/>
      <c r="C111" s="181" t="s">
        <v>332</v>
      </c>
      <c r="D111" s="181" t="s">
        <v>208</v>
      </c>
      <c r="E111" s="182" t="s">
        <v>2495</v>
      </c>
      <c r="F111" s="183" t="s">
        <v>2496</v>
      </c>
      <c r="G111" s="184" t="s">
        <v>247</v>
      </c>
      <c r="H111" s="185">
        <v>51.5</v>
      </c>
      <c r="I111" s="186"/>
      <c r="J111" s="187">
        <f t="shared" si="10"/>
        <v>0</v>
      </c>
      <c r="K111" s="183" t="s">
        <v>21</v>
      </c>
      <c r="L111" s="42"/>
      <c r="M111" s="188" t="s">
        <v>21</v>
      </c>
      <c r="N111" s="189" t="s">
        <v>44</v>
      </c>
      <c r="O111" s="67"/>
      <c r="P111" s="190">
        <f t="shared" si="11"/>
        <v>0</v>
      </c>
      <c r="Q111" s="190">
        <v>0</v>
      </c>
      <c r="R111" s="190">
        <f t="shared" si="12"/>
        <v>0</v>
      </c>
      <c r="S111" s="190">
        <v>0</v>
      </c>
      <c r="T111" s="191">
        <f t="shared" si="13"/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92" t="s">
        <v>213</v>
      </c>
      <c r="AT111" s="192" t="s">
        <v>208</v>
      </c>
      <c r="AU111" s="192" t="s">
        <v>80</v>
      </c>
      <c r="AY111" s="20" t="s">
        <v>206</v>
      </c>
      <c r="BE111" s="193">
        <f t="shared" si="14"/>
        <v>0</v>
      </c>
      <c r="BF111" s="193">
        <f t="shared" si="15"/>
        <v>0</v>
      </c>
      <c r="BG111" s="193">
        <f t="shared" si="16"/>
        <v>0</v>
      </c>
      <c r="BH111" s="193">
        <f t="shared" si="17"/>
        <v>0</v>
      </c>
      <c r="BI111" s="193">
        <f t="shared" si="18"/>
        <v>0</v>
      </c>
      <c r="BJ111" s="20" t="s">
        <v>80</v>
      </c>
      <c r="BK111" s="193">
        <f t="shared" si="19"/>
        <v>0</v>
      </c>
      <c r="BL111" s="20" t="s">
        <v>213</v>
      </c>
      <c r="BM111" s="192" t="s">
        <v>444</v>
      </c>
    </row>
    <row r="112" spans="1:65" s="2" customFormat="1" ht="16.5" customHeight="1">
      <c r="A112" s="37"/>
      <c r="B112" s="38"/>
      <c r="C112" s="181" t="s">
        <v>342</v>
      </c>
      <c r="D112" s="181" t="s">
        <v>208</v>
      </c>
      <c r="E112" s="182" t="s">
        <v>2497</v>
      </c>
      <c r="F112" s="183" t="s">
        <v>2498</v>
      </c>
      <c r="G112" s="184" t="s">
        <v>211</v>
      </c>
      <c r="H112" s="185">
        <v>4.0999999999999996</v>
      </c>
      <c r="I112" s="186"/>
      <c r="J112" s="187">
        <f t="shared" si="10"/>
        <v>0</v>
      </c>
      <c r="K112" s="183" t="s">
        <v>21</v>
      </c>
      <c r="L112" s="42"/>
      <c r="M112" s="188" t="s">
        <v>21</v>
      </c>
      <c r="N112" s="189" t="s">
        <v>44</v>
      </c>
      <c r="O112" s="67"/>
      <c r="P112" s="190">
        <f t="shared" si="11"/>
        <v>0</v>
      </c>
      <c r="Q112" s="190">
        <v>0</v>
      </c>
      <c r="R112" s="190">
        <f t="shared" si="12"/>
        <v>0</v>
      </c>
      <c r="S112" s="190">
        <v>0</v>
      </c>
      <c r="T112" s="191">
        <f t="shared" si="13"/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92" t="s">
        <v>213</v>
      </c>
      <c r="AT112" s="192" t="s">
        <v>208</v>
      </c>
      <c r="AU112" s="192" t="s">
        <v>80</v>
      </c>
      <c r="AY112" s="20" t="s">
        <v>206</v>
      </c>
      <c r="BE112" s="193">
        <f t="shared" si="14"/>
        <v>0</v>
      </c>
      <c r="BF112" s="193">
        <f t="shared" si="15"/>
        <v>0</v>
      </c>
      <c r="BG112" s="193">
        <f t="shared" si="16"/>
        <v>0</v>
      </c>
      <c r="BH112" s="193">
        <f t="shared" si="17"/>
        <v>0</v>
      </c>
      <c r="BI112" s="193">
        <f t="shared" si="18"/>
        <v>0</v>
      </c>
      <c r="BJ112" s="20" t="s">
        <v>80</v>
      </c>
      <c r="BK112" s="193">
        <f t="shared" si="19"/>
        <v>0</v>
      </c>
      <c r="BL112" s="20" t="s">
        <v>213</v>
      </c>
      <c r="BM112" s="192" t="s">
        <v>462</v>
      </c>
    </row>
    <row r="113" spans="1:65" s="2" customFormat="1" ht="16.5" customHeight="1">
      <c r="A113" s="37"/>
      <c r="B113" s="38"/>
      <c r="C113" s="181" t="s">
        <v>350</v>
      </c>
      <c r="D113" s="181" t="s">
        <v>208</v>
      </c>
      <c r="E113" s="182" t="s">
        <v>2499</v>
      </c>
      <c r="F113" s="183" t="s">
        <v>2500</v>
      </c>
      <c r="G113" s="184" t="s">
        <v>840</v>
      </c>
      <c r="H113" s="185">
        <v>28</v>
      </c>
      <c r="I113" s="186"/>
      <c r="J113" s="187">
        <f t="shared" si="10"/>
        <v>0</v>
      </c>
      <c r="K113" s="183" t="s">
        <v>21</v>
      </c>
      <c r="L113" s="42"/>
      <c r="M113" s="188" t="s">
        <v>21</v>
      </c>
      <c r="N113" s="189" t="s">
        <v>44</v>
      </c>
      <c r="O113" s="67"/>
      <c r="P113" s="190">
        <f t="shared" si="11"/>
        <v>0</v>
      </c>
      <c r="Q113" s="190">
        <v>0</v>
      </c>
      <c r="R113" s="190">
        <f t="shared" si="12"/>
        <v>0</v>
      </c>
      <c r="S113" s="190">
        <v>0</v>
      </c>
      <c r="T113" s="191">
        <f t="shared" si="13"/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92" t="s">
        <v>213</v>
      </c>
      <c r="AT113" s="192" t="s">
        <v>208</v>
      </c>
      <c r="AU113" s="192" t="s">
        <v>80</v>
      </c>
      <c r="AY113" s="20" t="s">
        <v>206</v>
      </c>
      <c r="BE113" s="193">
        <f t="shared" si="14"/>
        <v>0</v>
      </c>
      <c r="BF113" s="193">
        <f t="shared" si="15"/>
        <v>0</v>
      </c>
      <c r="BG113" s="193">
        <f t="shared" si="16"/>
        <v>0</v>
      </c>
      <c r="BH113" s="193">
        <f t="shared" si="17"/>
        <v>0</v>
      </c>
      <c r="BI113" s="193">
        <f t="shared" si="18"/>
        <v>0</v>
      </c>
      <c r="BJ113" s="20" t="s">
        <v>80</v>
      </c>
      <c r="BK113" s="193">
        <f t="shared" si="19"/>
        <v>0</v>
      </c>
      <c r="BL113" s="20" t="s">
        <v>213</v>
      </c>
      <c r="BM113" s="192" t="s">
        <v>643</v>
      </c>
    </row>
    <row r="114" spans="1:65" s="2" customFormat="1" ht="24.2" customHeight="1">
      <c r="A114" s="37"/>
      <c r="B114" s="38"/>
      <c r="C114" s="181" t="s">
        <v>359</v>
      </c>
      <c r="D114" s="181" t="s">
        <v>208</v>
      </c>
      <c r="E114" s="182" t="s">
        <v>2501</v>
      </c>
      <c r="F114" s="183" t="s">
        <v>2502</v>
      </c>
      <c r="G114" s="184" t="s">
        <v>840</v>
      </c>
      <c r="H114" s="185">
        <v>28</v>
      </c>
      <c r="I114" s="186"/>
      <c r="J114" s="187">
        <f t="shared" si="10"/>
        <v>0</v>
      </c>
      <c r="K114" s="183" t="s">
        <v>21</v>
      </c>
      <c r="L114" s="42"/>
      <c r="M114" s="188" t="s">
        <v>21</v>
      </c>
      <c r="N114" s="189" t="s">
        <v>44</v>
      </c>
      <c r="O114" s="67"/>
      <c r="P114" s="190">
        <f t="shared" si="11"/>
        <v>0</v>
      </c>
      <c r="Q114" s="190">
        <v>0</v>
      </c>
      <c r="R114" s="190">
        <f t="shared" si="12"/>
        <v>0</v>
      </c>
      <c r="S114" s="190">
        <v>0</v>
      </c>
      <c r="T114" s="191">
        <f t="shared" si="13"/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92" t="s">
        <v>213</v>
      </c>
      <c r="AT114" s="192" t="s">
        <v>208</v>
      </c>
      <c r="AU114" s="192" t="s">
        <v>80</v>
      </c>
      <c r="AY114" s="20" t="s">
        <v>206</v>
      </c>
      <c r="BE114" s="193">
        <f t="shared" si="14"/>
        <v>0</v>
      </c>
      <c r="BF114" s="193">
        <f t="shared" si="15"/>
        <v>0</v>
      </c>
      <c r="BG114" s="193">
        <f t="shared" si="16"/>
        <v>0</v>
      </c>
      <c r="BH114" s="193">
        <f t="shared" si="17"/>
        <v>0</v>
      </c>
      <c r="BI114" s="193">
        <f t="shared" si="18"/>
        <v>0</v>
      </c>
      <c r="BJ114" s="20" t="s">
        <v>80</v>
      </c>
      <c r="BK114" s="193">
        <f t="shared" si="19"/>
        <v>0</v>
      </c>
      <c r="BL114" s="20" t="s">
        <v>213</v>
      </c>
      <c r="BM114" s="192" t="s">
        <v>663</v>
      </c>
    </row>
    <row r="115" spans="1:65" s="2" customFormat="1" ht="24.2" customHeight="1">
      <c r="A115" s="37"/>
      <c r="B115" s="38"/>
      <c r="C115" s="181" t="s">
        <v>365</v>
      </c>
      <c r="D115" s="181" t="s">
        <v>208</v>
      </c>
      <c r="E115" s="182" t="s">
        <v>2503</v>
      </c>
      <c r="F115" s="183" t="s">
        <v>2504</v>
      </c>
      <c r="G115" s="184" t="s">
        <v>840</v>
      </c>
      <c r="H115" s="185">
        <v>28</v>
      </c>
      <c r="I115" s="186"/>
      <c r="J115" s="187">
        <f t="shared" si="10"/>
        <v>0</v>
      </c>
      <c r="K115" s="183" t="s">
        <v>21</v>
      </c>
      <c r="L115" s="42"/>
      <c r="M115" s="188" t="s">
        <v>21</v>
      </c>
      <c r="N115" s="189" t="s">
        <v>44</v>
      </c>
      <c r="O115" s="67"/>
      <c r="P115" s="190">
        <f t="shared" si="11"/>
        <v>0</v>
      </c>
      <c r="Q115" s="190">
        <v>0</v>
      </c>
      <c r="R115" s="190">
        <f t="shared" si="12"/>
        <v>0</v>
      </c>
      <c r="S115" s="190">
        <v>0</v>
      </c>
      <c r="T115" s="191">
        <f t="shared" si="13"/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92" t="s">
        <v>213</v>
      </c>
      <c r="AT115" s="192" t="s">
        <v>208</v>
      </c>
      <c r="AU115" s="192" t="s">
        <v>80</v>
      </c>
      <c r="AY115" s="20" t="s">
        <v>206</v>
      </c>
      <c r="BE115" s="193">
        <f t="shared" si="14"/>
        <v>0</v>
      </c>
      <c r="BF115" s="193">
        <f t="shared" si="15"/>
        <v>0</v>
      </c>
      <c r="BG115" s="193">
        <f t="shared" si="16"/>
        <v>0</v>
      </c>
      <c r="BH115" s="193">
        <f t="shared" si="17"/>
        <v>0</v>
      </c>
      <c r="BI115" s="193">
        <f t="shared" si="18"/>
        <v>0</v>
      </c>
      <c r="BJ115" s="20" t="s">
        <v>80</v>
      </c>
      <c r="BK115" s="193">
        <f t="shared" si="19"/>
        <v>0</v>
      </c>
      <c r="BL115" s="20" t="s">
        <v>213</v>
      </c>
      <c r="BM115" s="192" t="s">
        <v>681</v>
      </c>
    </row>
    <row r="116" spans="1:65" s="2" customFormat="1" ht="24.2" customHeight="1">
      <c r="A116" s="37"/>
      <c r="B116" s="38"/>
      <c r="C116" s="181" t="s">
        <v>372</v>
      </c>
      <c r="D116" s="181" t="s">
        <v>208</v>
      </c>
      <c r="E116" s="182" t="s">
        <v>2505</v>
      </c>
      <c r="F116" s="183" t="s">
        <v>2506</v>
      </c>
      <c r="G116" s="184" t="s">
        <v>840</v>
      </c>
      <c r="H116" s="185">
        <v>28</v>
      </c>
      <c r="I116" s="186"/>
      <c r="J116" s="187">
        <f t="shared" si="10"/>
        <v>0</v>
      </c>
      <c r="K116" s="183" t="s">
        <v>21</v>
      </c>
      <c r="L116" s="42"/>
      <c r="M116" s="188" t="s">
        <v>21</v>
      </c>
      <c r="N116" s="189" t="s">
        <v>44</v>
      </c>
      <c r="O116" s="67"/>
      <c r="P116" s="190">
        <f t="shared" si="11"/>
        <v>0</v>
      </c>
      <c r="Q116" s="190">
        <v>0</v>
      </c>
      <c r="R116" s="190">
        <f t="shared" si="12"/>
        <v>0</v>
      </c>
      <c r="S116" s="190">
        <v>0</v>
      </c>
      <c r="T116" s="191">
        <f t="shared" si="13"/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92" t="s">
        <v>213</v>
      </c>
      <c r="AT116" s="192" t="s">
        <v>208</v>
      </c>
      <c r="AU116" s="192" t="s">
        <v>80</v>
      </c>
      <c r="AY116" s="20" t="s">
        <v>206</v>
      </c>
      <c r="BE116" s="193">
        <f t="shared" si="14"/>
        <v>0</v>
      </c>
      <c r="BF116" s="193">
        <f t="shared" si="15"/>
        <v>0</v>
      </c>
      <c r="BG116" s="193">
        <f t="shared" si="16"/>
        <v>0</v>
      </c>
      <c r="BH116" s="193">
        <f t="shared" si="17"/>
        <v>0</v>
      </c>
      <c r="BI116" s="193">
        <f t="shared" si="18"/>
        <v>0</v>
      </c>
      <c r="BJ116" s="20" t="s">
        <v>80</v>
      </c>
      <c r="BK116" s="193">
        <f t="shared" si="19"/>
        <v>0</v>
      </c>
      <c r="BL116" s="20" t="s">
        <v>213</v>
      </c>
      <c r="BM116" s="192" t="s">
        <v>693</v>
      </c>
    </row>
    <row r="117" spans="1:65" s="2" customFormat="1" ht="16.5" customHeight="1">
      <c r="A117" s="37"/>
      <c r="B117" s="38"/>
      <c r="C117" s="181" t="s">
        <v>382</v>
      </c>
      <c r="D117" s="181" t="s">
        <v>208</v>
      </c>
      <c r="E117" s="182" t="s">
        <v>2507</v>
      </c>
      <c r="F117" s="183" t="s">
        <v>2508</v>
      </c>
      <c r="G117" s="184" t="s">
        <v>211</v>
      </c>
      <c r="H117" s="185">
        <v>2.1</v>
      </c>
      <c r="I117" s="186"/>
      <c r="J117" s="187">
        <f t="shared" si="10"/>
        <v>0</v>
      </c>
      <c r="K117" s="183" t="s">
        <v>21</v>
      </c>
      <c r="L117" s="42"/>
      <c r="M117" s="188" t="s">
        <v>21</v>
      </c>
      <c r="N117" s="189" t="s">
        <v>44</v>
      </c>
      <c r="O117" s="67"/>
      <c r="P117" s="190">
        <f t="shared" si="11"/>
        <v>0</v>
      </c>
      <c r="Q117" s="190">
        <v>0</v>
      </c>
      <c r="R117" s="190">
        <f t="shared" si="12"/>
        <v>0</v>
      </c>
      <c r="S117" s="190">
        <v>0</v>
      </c>
      <c r="T117" s="191">
        <f t="shared" si="13"/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92" t="s">
        <v>213</v>
      </c>
      <c r="AT117" s="192" t="s">
        <v>208</v>
      </c>
      <c r="AU117" s="192" t="s">
        <v>80</v>
      </c>
      <c r="AY117" s="20" t="s">
        <v>206</v>
      </c>
      <c r="BE117" s="193">
        <f t="shared" si="14"/>
        <v>0</v>
      </c>
      <c r="BF117" s="193">
        <f t="shared" si="15"/>
        <v>0</v>
      </c>
      <c r="BG117" s="193">
        <f t="shared" si="16"/>
        <v>0</v>
      </c>
      <c r="BH117" s="193">
        <f t="shared" si="17"/>
        <v>0</v>
      </c>
      <c r="BI117" s="193">
        <f t="shared" si="18"/>
        <v>0</v>
      </c>
      <c r="BJ117" s="20" t="s">
        <v>80</v>
      </c>
      <c r="BK117" s="193">
        <f t="shared" si="19"/>
        <v>0</v>
      </c>
      <c r="BL117" s="20" t="s">
        <v>213</v>
      </c>
      <c r="BM117" s="192" t="s">
        <v>706</v>
      </c>
    </row>
    <row r="118" spans="1:65" s="2" customFormat="1" ht="16.5" customHeight="1">
      <c r="A118" s="37"/>
      <c r="B118" s="38"/>
      <c r="C118" s="181" t="s">
        <v>7</v>
      </c>
      <c r="D118" s="181" t="s">
        <v>208</v>
      </c>
      <c r="E118" s="182" t="s">
        <v>2509</v>
      </c>
      <c r="F118" s="183" t="s">
        <v>2510</v>
      </c>
      <c r="G118" s="184" t="s">
        <v>247</v>
      </c>
      <c r="H118" s="185">
        <v>17.899999999999999</v>
      </c>
      <c r="I118" s="186"/>
      <c r="J118" s="187">
        <f t="shared" si="10"/>
        <v>0</v>
      </c>
      <c r="K118" s="183" t="s">
        <v>21</v>
      </c>
      <c r="L118" s="42"/>
      <c r="M118" s="188" t="s">
        <v>21</v>
      </c>
      <c r="N118" s="189" t="s">
        <v>44</v>
      </c>
      <c r="O118" s="67"/>
      <c r="P118" s="190">
        <f t="shared" si="11"/>
        <v>0</v>
      </c>
      <c r="Q118" s="190">
        <v>0</v>
      </c>
      <c r="R118" s="190">
        <f t="shared" si="12"/>
        <v>0</v>
      </c>
      <c r="S118" s="190">
        <v>0</v>
      </c>
      <c r="T118" s="191">
        <f t="shared" si="13"/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92" t="s">
        <v>213</v>
      </c>
      <c r="AT118" s="192" t="s">
        <v>208</v>
      </c>
      <c r="AU118" s="192" t="s">
        <v>80</v>
      </c>
      <c r="AY118" s="20" t="s">
        <v>206</v>
      </c>
      <c r="BE118" s="193">
        <f t="shared" si="14"/>
        <v>0</v>
      </c>
      <c r="BF118" s="193">
        <f t="shared" si="15"/>
        <v>0</v>
      </c>
      <c r="BG118" s="193">
        <f t="shared" si="16"/>
        <v>0</v>
      </c>
      <c r="BH118" s="193">
        <f t="shared" si="17"/>
        <v>0</v>
      </c>
      <c r="BI118" s="193">
        <f t="shared" si="18"/>
        <v>0</v>
      </c>
      <c r="BJ118" s="20" t="s">
        <v>80</v>
      </c>
      <c r="BK118" s="193">
        <f t="shared" si="19"/>
        <v>0</v>
      </c>
      <c r="BL118" s="20" t="s">
        <v>213</v>
      </c>
      <c r="BM118" s="192" t="s">
        <v>720</v>
      </c>
    </row>
    <row r="119" spans="1:65" s="2" customFormat="1" ht="21.75" customHeight="1">
      <c r="A119" s="37"/>
      <c r="B119" s="38"/>
      <c r="C119" s="181" t="s">
        <v>400</v>
      </c>
      <c r="D119" s="181" t="s">
        <v>208</v>
      </c>
      <c r="E119" s="182" t="s">
        <v>2511</v>
      </c>
      <c r="F119" s="183" t="s">
        <v>2512</v>
      </c>
      <c r="G119" s="184" t="s">
        <v>840</v>
      </c>
      <c r="H119" s="185">
        <v>28</v>
      </c>
      <c r="I119" s="186"/>
      <c r="J119" s="187">
        <f t="shared" si="10"/>
        <v>0</v>
      </c>
      <c r="K119" s="183" t="s">
        <v>21</v>
      </c>
      <c r="L119" s="42"/>
      <c r="M119" s="188" t="s">
        <v>21</v>
      </c>
      <c r="N119" s="189" t="s">
        <v>44</v>
      </c>
      <c r="O119" s="67"/>
      <c r="P119" s="190">
        <f t="shared" si="11"/>
        <v>0</v>
      </c>
      <c r="Q119" s="190">
        <v>0</v>
      </c>
      <c r="R119" s="190">
        <f t="shared" si="12"/>
        <v>0</v>
      </c>
      <c r="S119" s="190">
        <v>0</v>
      </c>
      <c r="T119" s="191">
        <f t="shared" si="13"/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213</v>
      </c>
      <c r="AT119" s="192" t="s">
        <v>208</v>
      </c>
      <c r="AU119" s="192" t="s">
        <v>80</v>
      </c>
      <c r="AY119" s="20" t="s">
        <v>206</v>
      </c>
      <c r="BE119" s="193">
        <f t="shared" si="14"/>
        <v>0</v>
      </c>
      <c r="BF119" s="193">
        <f t="shared" si="15"/>
        <v>0</v>
      </c>
      <c r="BG119" s="193">
        <f t="shared" si="16"/>
        <v>0</v>
      </c>
      <c r="BH119" s="193">
        <f t="shared" si="17"/>
        <v>0</v>
      </c>
      <c r="BI119" s="193">
        <f t="shared" si="18"/>
        <v>0</v>
      </c>
      <c r="BJ119" s="20" t="s">
        <v>80</v>
      </c>
      <c r="BK119" s="193">
        <f t="shared" si="19"/>
        <v>0</v>
      </c>
      <c r="BL119" s="20" t="s">
        <v>213</v>
      </c>
      <c r="BM119" s="192" t="s">
        <v>730</v>
      </c>
    </row>
    <row r="120" spans="1:65" s="2" customFormat="1" ht="24.2" customHeight="1">
      <c r="A120" s="37"/>
      <c r="B120" s="38"/>
      <c r="C120" s="181" t="s">
        <v>409</v>
      </c>
      <c r="D120" s="181" t="s">
        <v>208</v>
      </c>
      <c r="E120" s="182" t="s">
        <v>2513</v>
      </c>
      <c r="F120" s="183" t="s">
        <v>2514</v>
      </c>
      <c r="G120" s="184" t="s">
        <v>840</v>
      </c>
      <c r="H120" s="185">
        <v>14</v>
      </c>
      <c r="I120" s="186"/>
      <c r="J120" s="187">
        <f t="shared" si="10"/>
        <v>0</v>
      </c>
      <c r="K120" s="183" t="s">
        <v>21</v>
      </c>
      <c r="L120" s="42"/>
      <c r="M120" s="188" t="s">
        <v>21</v>
      </c>
      <c r="N120" s="189" t="s">
        <v>44</v>
      </c>
      <c r="O120" s="67"/>
      <c r="P120" s="190">
        <f t="shared" si="11"/>
        <v>0</v>
      </c>
      <c r="Q120" s="190">
        <v>0</v>
      </c>
      <c r="R120" s="190">
        <f t="shared" si="12"/>
        <v>0</v>
      </c>
      <c r="S120" s="190">
        <v>0</v>
      </c>
      <c r="T120" s="191">
        <f t="shared" si="13"/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92" t="s">
        <v>213</v>
      </c>
      <c r="AT120" s="192" t="s">
        <v>208</v>
      </c>
      <c r="AU120" s="192" t="s">
        <v>80</v>
      </c>
      <c r="AY120" s="20" t="s">
        <v>206</v>
      </c>
      <c r="BE120" s="193">
        <f t="shared" si="14"/>
        <v>0</v>
      </c>
      <c r="BF120" s="193">
        <f t="shared" si="15"/>
        <v>0</v>
      </c>
      <c r="BG120" s="193">
        <f t="shared" si="16"/>
        <v>0</v>
      </c>
      <c r="BH120" s="193">
        <f t="shared" si="17"/>
        <v>0</v>
      </c>
      <c r="BI120" s="193">
        <f t="shared" si="18"/>
        <v>0</v>
      </c>
      <c r="BJ120" s="20" t="s">
        <v>80</v>
      </c>
      <c r="BK120" s="193">
        <f t="shared" si="19"/>
        <v>0</v>
      </c>
      <c r="BL120" s="20" t="s">
        <v>213</v>
      </c>
      <c r="BM120" s="192" t="s">
        <v>741</v>
      </c>
    </row>
    <row r="121" spans="1:65" s="2" customFormat="1" ht="16.5" customHeight="1">
      <c r="A121" s="37"/>
      <c r="B121" s="38"/>
      <c r="C121" s="181" t="s">
        <v>415</v>
      </c>
      <c r="D121" s="181" t="s">
        <v>208</v>
      </c>
      <c r="E121" s="182" t="s">
        <v>2515</v>
      </c>
      <c r="F121" s="183" t="s">
        <v>2516</v>
      </c>
      <c r="G121" s="184" t="s">
        <v>247</v>
      </c>
      <c r="H121" s="185">
        <v>17.899999999999999</v>
      </c>
      <c r="I121" s="186"/>
      <c r="J121" s="187">
        <f t="shared" si="10"/>
        <v>0</v>
      </c>
      <c r="K121" s="183" t="s">
        <v>21</v>
      </c>
      <c r="L121" s="42"/>
      <c r="M121" s="188" t="s">
        <v>21</v>
      </c>
      <c r="N121" s="189" t="s">
        <v>44</v>
      </c>
      <c r="O121" s="67"/>
      <c r="P121" s="190">
        <f t="shared" si="11"/>
        <v>0</v>
      </c>
      <c r="Q121" s="190">
        <v>0</v>
      </c>
      <c r="R121" s="190">
        <f t="shared" si="12"/>
        <v>0</v>
      </c>
      <c r="S121" s="190">
        <v>0</v>
      </c>
      <c r="T121" s="191">
        <f t="shared" si="13"/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213</v>
      </c>
      <c r="AT121" s="192" t="s">
        <v>208</v>
      </c>
      <c r="AU121" s="192" t="s">
        <v>80</v>
      </c>
      <c r="AY121" s="20" t="s">
        <v>206</v>
      </c>
      <c r="BE121" s="193">
        <f t="shared" si="14"/>
        <v>0</v>
      </c>
      <c r="BF121" s="193">
        <f t="shared" si="15"/>
        <v>0</v>
      </c>
      <c r="BG121" s="193">
        <f t="shared" si="16"/>
        <v>0</v>
      </c>
      <c r="BH121" s="193">
        <f t="shared" si="17"/>
        <v>0</v>
      </c>
      <c r="BI121" s="193">
        <f t="shared" si="18"/>
        <v>0</v>
      </c>
      <c r="BJ121" s="20" t="s">
        <v>80</v>
      </c>
      <c r="BK121" s="193">
        <f t="shared" si="19"/>
        <v>0</v>
      </c>
      <c r="BL121" s="20" t="s">
        <v>213</v>
      </c>
      <c r="BM121" s="192" t="s">
        <v>760</v>
      </c>
    </row>
    <row r="122" spans="1:65" s="2" customFormat="1" ht="16.5" customHeight="1">
      <c r="A122" s="37"/>
      <c r="B122" s="38"/>
      <c r="C122" s="181" t="s">
        <v>422</v>
      </c>
      <c r="D122" s="181" t="s">
        <v>208</v>
      </c>
      <c r="E122" s="182" t="s">
        <v>2497</v>
      </c>
      <c r="F122" s="183" t="s">
        <v>2498</v>
      </c>
      <c r="G122" s="184" t="s">
        <v>211</v>
      </c>
      <c r="H122" s="185">
        <v>1.4</v>
      </c>
      <c r="I122" s="186"/>
      <c r="J122" s="187">
        <f t="shared" si="10"/>
        <v>0</v>
      </c>
      <c r="K122" s="183" t="s">
        <v>21</v>
      </c>
      <c r="L122" s="42"/>
      <c r="M122" s="188" t="s">
        <v>21</v>
      </c>
      <c r="N122" s="189" t="s">
        <v>44</v>
      </c>
      <c r="O122" s="67"/>
      <c r="P122" s="190">
        <f t="shared" si="11"/>
        <v>0</v>
      </c>
      <c r="Q122" s="190">
        <v>0</v>
      </c>
      <c r="R122" s="190">
        <f t="shared" si="12"/>
        <v>0</v>
      </c>
      <c r="S122" s="190">
        <v>0</v>
      </c>
      <c r="T122" s="191">
        <f t="shared" si="13"/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213</v>
      </c>
      <c r="AT122" s="192" t="s">
        <v>208</v>
      </c>
      <c r="AU122" s="192" t="s">
        <v>80</v>
      </c>
      <c r="AY122" s="20" t="s">
        <v>206</v>
      </c>
      <c r="BE122" s="193">
        <f t="shared" si="14"/>
        <v>0</v>
      </c>
      <c r="BF122" s="193">
        <f t="shared" si="15"/>
        <v>0</v>
      </c>
      <c r="BG122" s="193">
        <f t="shared" si="16"/>
        <v>0</v>
      </c>
      <c r="BH122" s="193">
        <f t="shared" si="17"/>
        <v>0</v>
      </c>
      <c r="BI122" s="193">
        <f t="shared" si="18"/>
        <v>0</v>
      </c>
      <c r="BJ122" s="20" t="s">
        <v>80</v>
      </c>
      <c r="BK122" s="193">
        <f t="shared" si="19"/>
        <v>0</v>
      </c>
      <c r="BL122" s="20" t="s">
        <v>213</v>
      </c>
      <c r="BM122" s="192" t="s">
        <v>773</v>
      </c>
    </row>
    <row r="123" spans="1:65" s="2" customFormat="1" ht="16.5" customHeight="1">
      <c r="A123" s="37"/>
      <c r="B123" s="38"/>
      <c r="C123" s="181" t="s">
        <v>429</v>
      </c>
      <c r="D123" s="181" t="s">
        <v>208</v>
      </c>
      <c r="E123" s="182" t="s">
        <v>2517</v>
      </c>
      <c r="F123" s="183" t="s">
        <v>2518</v>
      </c>
      <c r="G123" s="184" t="s">
        <v>840</v>
      </c>
      <c r="H123" s="185">
        <v>28</v>
      </c>
      <c r="I123" s="186"/>
      <c r="J123" s="187">
        <f t="shared" si="10"/>
        <v>0</v>
      </c>
      <c r="K123" s="183" t="s">
        <v>21</v>
      </c>
      <c r="L123" s="42"/>
      <c r="M123" s="188" t="s">
        <v>21</v>
      </c>
      <c r="N123" s="189" t="s">
        <v>44</v>
      </c>
      <c r="O123" s="67"/>
      <c r="P123" s="190">
        <f t="shared" si="11"/>
        <v>0</v>
      </c>
      <c r="Q123" s="190">
        <v>0</v>
      </c>
      <c r="R123" s="190">
        <f t="shared" si="12"/>
        <v>0</v>
      </c>
      <c r="S123" s="190">
        <v>0</v>
      </c>
      <c r="T123" s="191">
        <f t="shared" si="13"/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213</v>
      </c>
      <c r="AT123" s="192" t="s">
        <v>208</v>
      </c>
      <c r="AU123" s="192" t="s">
        <v>80</v>
      </c>
      <c r="AY123" s="20" t="s">
        <v>206</v>
      </c>
      <c r="BE123" s="193">
        <f t="shared" si="14"/>
        <v>0</v>
      </c>
      <c r="BF123" s="193">
        <f t="shared" si="15"/>
        <v>0</v>
      </c>
      <c r="BG123" s="193">
        <f t="shared" si="16"/>
        <v>0</v>
      </c>
      <c r="BH123" s="193">
        <f t="shared" si="17"/>
        <v>0</v>
      </c>
      <c r="BI123" s="193">
        <f t="shared" si="18"/>
        <v>0</v>
      </c>
      <c r="BJ123" s="20" t="s">
        <v>80</v>
      </c>
      <c r="BK123" s="193">
        <f t="shared" si="19"/>
        <v>0</v>
      </c>
      <c r="BL123" s="20" t="s">
        <v>213</v>
      </c>
      <c r="BM123" s="192" t="s">
        <v>787</v>
      </c>
    </row>
    <row r="124" spans="1:65" s="2" customFormat="1" ht="16.5" customHeight="1">
      <c r="A124" s="37"/>
      <c r="B124" s="38"/>
      <c r="C124" s="181" t="s">
        <v>436</v>
      </c>
      <c r="D124" s="181" t="s">
        <v>208</v>
      </c>
      <c r="E124" s="182" t="s">
        <v>2519</v>
      </c>
      <c r="F124" s="183" t="s">
        <v>2520</v>
      </c>
      <c r="G124" s="184" t="s">
        <v>840</v>
      </c>
      <c r="H124" s="185">
        <v>14</v>
      </c>
      <c r="I124" s="186"/>
      <c r="J124" s="187">
        <f t="shared" si="10"/>
        <v>0</v>
      </c>
      <c r="K124" s="183" t="s">
        <v>21</v>
      </c>
      <c r="L124" s="42"/>
      <c r="M124" s="188" t="s">
        <v>21</v>
      </c>
      <c r="N124" s="189" t="s">
        <v>44</v>
      </c>
      <c r="O124" s="67"/>
      <c r="P124" s="190">
        <f t="shared" si="11"/>
        <v>0</v>
      </c>
      <c r="Q124" s="190">
        <v>0</v>
      </c>
      <c r="R124" s="190">
        <f t="shared" si="12"/>
        <v>0</v>
      </c>
      <c r="S124" s="190">
        <v>0</v>
      </c>
      <c r="T124" s="191">
        <f t="shared" si="13"/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213</v>
      </c>
      <c r="AT124" s="192" t="s">
        <v>208</v>
      </c>
      <c r="AU124" s="192" t="s">
        <v>80</v>
      </c>
      <c r="AY124" s="20" t="s">
        <v>206</v>
      </c>
      <c r="BE124" s="193">
        <f t="shared" si="14"/>
        <v>0</v>
      </c>
      <c r="BF124" s="193">
        <f t="shared" si="15"/>
        <v>0</v>
      </c>
      <c r="BG124" s="193">
        <f t="shared" si="16"/>
        <v>0</v>
      </c>
      <c r="BH124" s="193">
        <f t="shared" si="17"/>
        <v>0</v>
      </c>
      <c r="BI124" s="193">
        <f t="shared" si="18"/>
        <v>0</v>
      </c>
      <c r="BJ124" s="20" t="s">
        <v>80</v>
      </c>
      <c r="BK124" s="193">
        <f t="shared" si="19"/>
        <v>0</v>
      </c>
      <c r="BL124" s="20" t="s">
        <v>213</v>
      </c>
      <c r="BM124" s="192" t="s">
        <v>799</v>
      </c>
    </row>
    <row r="125" spans="1:65" s="2" customFormat="1" ht="16.5" customHeight="1">
      <c r="A125" s="37"/>
      <c r="B125" s="38"/>
      <c r="C125" s="181" t="s">
        <v>444</v>
      </c>
      <c r="D125" s="181" t="s">
        <v>208</v>
      </c>
      <c r="E125" s="182" t="s">
        <v>2521</v>
      </c>
      <c r="F125" s="183" t="s">
        <v>2522</v>
      </c>
      <c r="G125" s="184" t="s">
        <v>840</v>
      </c>
      <c r="H125" s="185">
        <v>28</v>
      </c>
      <c r="I125" s="186"/>
      <c r="J125" s="187">
        <f t="shared" si="10"/>
        <v>0</v>
      </c>
      <c r="K125" s="183" t="s">
        <v>21</v>
      </c>
      <c r="L125" s="42"/>
      <c r="M125" s="188" t="s">
        <v>21</v>
      </c>
      <c r="N125" s="189" t="s">
        <v>44</v>
      </c>
      <c r="O125" s="67"/>
      <c r="P125" s="190">
        <f t="shared" si="11"/>
        <v>0</v>
      </c>
      <c r="Q125" s="190">
        <v>0</v>
      </c>
      <c r="R125" s="190">
        <f t="shared" si="12"/>
        <v>0</v>
      </c>
      <c r="S125" s="190">
        <v>0</v>
      </c>
      <c r="T125" s="191">
        <f t="shared" si="13"/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213</v>
      </c>
      <c r="AT125" s="192" t="s">
        <v>208</v>
      </c>
      <c r="AU125" s="192" t="s">
        <v>80</v>
      </c>
      <c r="AY125" s="20" t="s">
        <v>206</v>
      </c>
      <c r="BE125" s="193">
        <f t="shared" si="14"/>
        <v>0</v>
      </c>
      <c r="BF125" s="193">
        <f t="shared" si="15"/>
        <v>0</v>
      </c>
      <c r="BG125" s="193">
        <f t="shared" si="16"/>
        <v>0</v>
      </c>
      <c r="BH125" s="193">
        <f t="shared" si="17"/>
        <v>0</v>
      </c>
      <c r="BI125" s="193">
        <f t="shared" si="18"/>
        <v>0</v>
      </c>
      <c r="BJ125" s="20" t="s">
        <v>80</v>
      </c>
      <c r="BK125" s="193">
        <f t="shared" si="19"/>
        <v>0</v>
      </c>
      <c r="BL125" s="20" t="s">
        <v>213</v>
      </c>
      <c r="BM125" s="192" t="s">
        <v>811</v>
      </c>
    </row>
    <row r="126" spans="1:65" s="2" customFormat="1" ht="16.5" customHeight="1">
      <c r="A126" s="37"/>
      <c r="B126" s="38"/>
      <c r="C126" s="181" t="s">
        <v>453</v>
      </c>
      <c r="D126" s="181" t="s">
        <v>208</v>
      </c>
      <c r="E126" s="182" t="s">
        <v>2523</v>
      </c>
      <c r="F126" s="183" t="s">
        <v>2486</v>
      </c>
      <c r="G126" s="184" t="s">
        <v>840</v>
      </c>
      <c r="H126" s="185">
        <v>1</v>
      </c>
      <c r="I126" s="186"/>
      <c r="J126" s="187">
        <f t="shared" si="10"/>
        <v>0</v>
      </c>
      <c r="K126" s="183" t="s">
        <v>21</v>
      </c>
      <c r="L126" s="42"/>
      <c r="M126" s="188" t="s">
        <v>21</v>
      </c>
      <c r="N126" s="189" t="s">
        <v>44</v>
      </c>
      <c r="O126" s="67"/>
      <c r="P126" s="190">
        <f t="shared" si="11"/>
        <v>0</v>
      </c>
      <c r="Q126" s="190">
        <v>0</v>
      </c>
      <c r="R126" s="190">
        <f t="shared" si="12"/>
        <v>0</v>
      </c>
      <c r="S126" s="190">
        <v>0</v>
      </c>
      <c r="T126" s="191">
        <f t="shared" si="13"/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2" t="s">
        <v>213</v>
      </c>
      <c r="AT126" s="192" t="s">
        <v>208</v>
      </c>
      <c r="AU126" s="192" t="s">
        <v>80</v>
      </c>
      <c r="AY126" s="20" t="s">
        <v>206</v>
      </c>
      <c r="BE126" s="193">
        <f t="shared" si="14"/>
        <v>0</v>
      </c>
      <c r="BF126" s="193">
        <f t="shared" si="15"/>
        <v>0</v>
      </c>
      <c r="BG126" s="193">
        <f t="shared" si="16"/>
        <v>0</v>
      </c>
      <c r="BH126" s="193">
        <f t="shared" si="17"/>
        <v>0</v>
      </c>
      <c r="BI126" s="193">
        <f t="shared" si="18"/>
        <v>0</v>
      </c>
      <c r="BJ126" s="20" t="s">
        <v>80</v>
      </c>
      <c r="BK126" s="193">
        <f t="shared" si="19"/>
        <v>0</v>
      </c>
      <c r="BL126" s="20" t="s">
        <v>213</v>
      </c>
      <c r="BM126" s="192" t="s">
        <v>825</v>
      </c>
    </row>
    <row r="127" spans="1:65" s="12" customFormat="1" ht="25.9" customHeight="1">
      <c r="B127" s="165"/>
      <c r="C127" s="166"/>
      <c r="D127" s="167" t="s">
        <v>72</v>
      </c>
      <c r="E127" s="168" t="s">
        <v>2524</v>
      </c>
      <c r="F127" s="168" t="s">
        <v>2525</v>
      </c>
      <c r="G127" s="166"/>
      <c r="H127" s="166"/>
      <c r="I127" s="169"/>
      <c r="J127" s="170">
        <f>BK127</f>
        <v>0</v>
      </c>
      <c r="K127" s="166"/>
      <c r="L127" s="171"/>
      <c r="M127" s="172"/>
      <c r="N127" s="173"/>
      <c r="O127" s="173"/>
      <c r="P127" s="174">
        <f>SUM(P128:P158)</f>
        <v>0</v>
      </c>
      <c r="Q127" s="173"/>
      <c r="R127" s="174">
        <f>SUM(R128:R158)</f>
        <v>0</v>
      </c>
      <c r="S127" s="173"/>
      <c r="T127" s="175">
        <f>SUM(T128:T158)</f>
        <v>0</v>
      </c>
      <c r="AR127" s="176" t="s">
        <v>80</v>
      </c>
      <c r="AT127" s="177" t="s">
        <v>72</v>
      </c>
      <c r="AU127" s="177" t="s">
        <v>73</v>
      </c>
      <c r="AY127" s="176" t="s">
        <v>206</v>
      </c>
      <c r="BK127" s="178">
        <f>SUM(BK128:BK158)</f>
        <v>0</v>
      </c>
    </row>
    <row r="128" spans="1:65" s="2" customFormat="1" ht="21.75" customHeight="1">
      <c r="A128" s="37"/>
      <c r="B128" s="38"/>
      <c r="C128" s="181" t="s">
        <v>462</v>
      </c>
      <c r="D128" s="181" t="s">
        <v>208</v>
      </c>
      <c r="E128" s="182" t="s">
        <v>2526</v>
      </c>
      <c r="F128" s="183" t="s">
        <v>2527</v>
      </c>
      <c r="G128" s="184" t="s">
        <v>840</v>
      </c>
      <c r="H128" s="185">
        <v>22</v>
      </c>
      <c r="I128" s="186"/>
      <c r="J128" s="187">
        <f t="shared" ref="J128:J158" si="20">ROUND(I128*H128,2)</f>
        <v>0</v>
      </c>
      <c r="K128" s="183" t="s">
        <v>21</v>
      </c>
      <c r="L128" s="42"/>
      <c r="M128" s="188" t="s">
        <v>21</v>
      </c>
      <c r="N128" s="189" t="s">
        <v>44</v>
      </c>
      <c r="O128" s="67"/>
      <c r="P128" s="190">
        <f t="shared" ref="P128:P158" si="21">O128*H128</f>
        <v>0</v>
      </c>
      <c r="Q128" s="190">
        <v>0</v>
      </c>
      <c r="R128" s="190">
        <f t="shared" ref="R128:R158" si="22">Q128*H128</f>
        <v>0</v>
      </c>
      <c r="S128" s="190">
        <v>0</v>
      </c>
      <c r="T128" s="191">
        <f t="shared" ref="T128:T158" si="23"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213</v>
      </c>
      <c r="AT128" s="192" t="s">
        <v>208</v>
      </c>
      <c r="AU128" s="192" t="s">
        <v>80</v>
      </c>
      <c r="AY128" s="20" t="s">
        <v>206</v>
      </c>
      <c r="BE128" s="193">
        <f t="shared" ref="BE128:BE158" si="24">IF(N128="základní",J128,0)</f>
        <v>0</v>
      </c>
      <c r="BF128" s="193">
        <f t="shared" ref="BF128:BF158" si="25">IF(N128="snížená",J128,0)</f>
        <v>0</v>
      </c>
      <c r="BG128" s="193">
        <f t="shared" ref="BG128:BG158" si="26">IF(N128="zákl. přenesená",J128,0)</f>
        <v>0</v>
      </c>
      <c r="BH128" s="193">
        <f t="shared" ref="BH128:BH158" si="27">IF(N128="sníž. přenesená",J128,0)</f>
        <v>0</v>
      </c>
      <c r="BI128" s="193">
        <f t="shared" ref="BI128:BI158" si="28">IF(N128="nulová",J128,0)</f>
        <v>0</v>
      </c>
      <c r="BJ128" s="20" t="s">
        <v>80</v>
      </c>
      <c r="BK128" s="193">
        <f t="shared" ref="BK128:BK158" si="29">ROUND(I128*H128,2)</f>
        <v>0</v>
      </c>
      <c r="BL128" s="20" t="s">
        <v>213</v>
      </c>
      <c r="BM128" s="192" t="s">
        <v>837</v>
      </c>
    </row>
    <row r="129" spans="1:65" s="2" customFormat="1" ht="24.2" customHeight="1">
      <c r="A129" s="37"/>
      <c r="B129" s="38"/>
      <c r="C129" s="181" t="s">
        <v>646</v>
      </c>
      <c r="D129" s="181" t="s">
        <v>208</v>
      </c>
      <c r="E129" s="182" t="s">
        <v>2528</v>
      </c>
      <c r="F129" s="183" t="s">
        <v>2529</v>
      </c>
      <c r="G129" s="184" t="s">
        <v>840</v>
      </c>
      <c r="H129" s="185">
        <v>22</v>
      </c>
      <c r="I129" s="186"/>
      <c r="J129" s="187">
        <f t="shared" si="20"/>
        <v>0</v>
      </c>
      <c r="K129" s="183" t="s">
        <v>21</v>
      </c>
      <c r="L129" s="42"/>
      <c r="M129" s="188" t="s">
        <v>21</v>
      </c>
      <c r="N129" s="189" t="s">
        <v>44</v>
      </c>
      <c r="O129" s="67"/>
      <c r="P129" s="190">
        <f t="shared" si="21"/>
        <v>0</v>
      </c>
      <c r="Q129" s="190">
        <v>0</v>
      </c>
      <c r="R129" s="190">
        <f t="shared" si="22"/>
        <v>0</v>
      </c>
      <c r="S129" s="190">
        <v>0</v>
      </c>
      <c r="T129" s="191">
        <f t="shared" si="23"/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213</v>
      </c>
      <c r="AT129" s="192" t="s">
        <v>208</v>
      </c>
      <c r="AU129" s="192" t="s">
        <v>80</v>
      </c>
      <c r="AY129" s="20" t="s">
        <v>206</v>
      </c>
      <c r="BE129" s="193">
        <f t="shared" si="24"/>
        <v>0</v>
      </c>
      <c r="BF129" s="193">
        <f t="shared" si="25"/>
        <v>0</v>
      </c>
      <c r="BG129" s="193">
        <f t="shared" si="26"/>
        <v>0</v>
      </c>
      <c r="BH129" s="193">
        <f t="shared" si="27"/>
        <v>0</v>
      </c>
      <c r="BI129" s="193">
        <f t="shared" si="28"/>
        <v>0</v>
      </c>
      <c r="BJ129" s="20" t="s">
        <v>80</v>
      </c>
      <c r="BK129" s="193">
        <f t="shared" si="29"/>
        <v>0</v>
      </c>
      <c r="BL129" s="20" t="s">
        <v>213</v>
      </c>
      <c r="BM129" s="192" t="s">
        <v>847</v>
      </c>
    </row>
    <row r="130" spans="1:65" s="2" customFormat="1" ht="16.5" customHeight="1">
      <c r="A130" s="37"/>
      <c r="B130" s="38"/>
      <c r="C130" s="181" t="s">
        <v>643</v>
      </c>
      <c r="D130" s="181" t="s">
        <v>208</v>
      </c>
      <c r="E130" s="182" t="s">
        <v>2530</v>
      </c>
      <c r="F130" s="183" t="s">
        <v>2531</v>
      </c>
      <c r="G130" s="184" t="s">
        <v>840</v>
      </c>
      <c r="H130" s="185">
        <v>22</v>
      </c>
      <c r="I130" s="186"/>
      <c r="J130" s="187">
        <f t="shared" si="20"/>
        <v>0</v>
      </c>
      <c r="K130" s="183" t="s">
        <v>21</v>
      </c>
      <c r="L130" s="42"/>
      <c r="M130" s="188" t="s">
        <v>21</v>
      </c>
      <c r="N130" s="189" t="s">
        <v>44</v>
      </c>
      <c r="O130" s="67"/>
      <c r="P130" s="190">
        <f t="shared" si="21"/>
        <v>0</v>
      </c>
      <c r="Q130" s="190">
        <v>0</v>
      </c>
      <c r="R130" s="190">
        <f t="shared" si="22"/>
        <v>0</v>
      </c>
      <c r="S130" s="190">
        <v>0</v>
      </c>
      <c r="T130" s="191">
        <f t="shared" si="23"/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213</v>
      </c>
      <c r="AT130" s="192" t="s">
        <v>208</v>
      </c>
      <c r="AU130" s="192" t="s">
        <v>80</v>
      </c>
      <c r="AY130" s="20" t="s">
        <v>206</v>
      </c>
      <c r="BE130" s="193">
        <f t="shared" si="24"/>
        <v>0</v>
      </c>
      <c r="BF130" s="193">
        <f t="shared" si="25"/>
        <v>0</v>
      </c>
      <c r="BG130" s="193">
        <f t="shared" si="26"/>
        <v>0</v>
      </c>
      <c r="BH130" s="193">
        <f t="shared" si="27"/>
        <v>0</v>
      </c>
      <c r="BI130" s="193">
        <f t="shared" si="28"/>
        <v>0</v>
      </c>
      <c r="BJ130" s="20" t="s">
        <v>80</v>
      </c>
      <c r="BK130" s="193">
        <f t="shared" si="29"/>
        <v>0</v>
      </c>
      <c r="BL130" s="20" t="s">
        <v>213</v>
      </c>
      <c r="BM130" s="192" t="s">
        <v>866</v>
      </c>
    </row>
    <row r="131" spans="1:65" s="2" customFormat="1" ht="16.5" customHeight="1">
      <c r="A131" s="37"/>
      <c r="B131" s="38"/>
      <c r="C131" s="181" t="s">
        <v>656</v>
      </c>
      <c r="D131" s="181" t="s">
        <v>208</v>
      </c>
      <c r="E131" s="182" t="s">
        <v>2532</v>
      </c>
      <c r="F131" s="183" t="s">
        <v>2533</v>
      </c>
      <c r="G131" s="184" t="s">
        <v>573</v>
      </c>
      <c r="H131" s="185">
        <v>1</v>
      </c>
      <c r="I131" s="186"/>
      <c r="J131" s="187">
        <f t="shared" si="20"/>
        <v>0</v>
      </c>
      <c r="K131" s="183" t="s">
        <v>21</v>
      </c>
      <c r="L131" s="42"/>
      <c r="M131" s="188" t="s">
        <v>21</v>
      </c>
      <c r="N131" s="189" t="s">
        <v>44</v>
      </c>
      <c r="O131" s="67"/>
      <c r="P131" s="190">
        <f t="shared" si="21"/>
        <v>0</v>
      </c>
      <c r="Q131" s="190">
        <v>0</v>
      </c>
      <c r="R131" s="190">
        <f t="shared" si="22"/>
        <v>0</v>
      </c>
      <c r="S131" s="190">
        <v>0</v>
      </c>
      <c r="T131" s="191">
        <f t="shared" si="23"/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213</v>
      </c>
      <c r="AT131" s="192" t="s">
        <v>208</v>
      </c>
      <c r="AU131" s="192" t="s">
        <v>80</v>
      </c>
      <c r="AY131" s="20" t="s">
        <v>206</v>
      </c>
      <c r="BE131" s="193">
        <f t="shared" si="24"/>
        <v>0</v>
      </c>
      <c r="BF131" s="193">
        <f t="shared" si="25"/>
        <v>0</v>
      </c>
      <c r="BG131" s="193">
        <f t="shared" si="26"/>
        <v>0</v>
      </c>
      <c r="BH131" s="193">
        <f t="shared" si="27"/>
        <v>0</v>
      </c>
      <c r="BI131" s="193">
        <f t="shared" si="28"/>
        <v>0</v>
      </c>
      <c r="BJ131" s="20" t="s">
        <v>80</v>
      </c>
      <c r="BK131" s="193">
        <f t="shared" si="29"/>
        <v>0</v>
      </c>
      <c r="BL131" s="20" t="s">
        <v>213</v>
      </c>
      <c r="BM131" s="192" t="s">
        <v>880</v>
      </c>
    </row>
    <row r="132" spans="1:65" s="2" customFormat="1" ht="16.5" customHeight="1">
      <c r="A132" s="37"/>
      <c r="B132" s="38"/>
      <c r="C132" s="181" t="s">
        <v>663</v>
      </c>
      <c r="D132" s="181" t="s">
        <v>208</v>
      </c>
      <c r="E132" s="182" t="s">
        <v>2534</v>
      </c>
      <c r="F132" s="183" t="s">
        <v>2535</v>
      </c>
      <c r="G132" s="184" t="s">
        <v>211</v>
      </c>
      <c r="H132" s="185">
        <v>4.0999999999999996</v>
      </c>
      <c r="I132" s="186"/>
      <c r="J132" s="187">
        <f t="shared" si="20"/>
        <v>0</v>
      </c>
      <c r="K132" s="183" t="s">
        <v>21</v>
      </c>
      <c r="L132" s="42"/>
      <c r="M132" s="188" t="s">
        <v>21</v>
      </c>
      <c r="N132" s="189" t="s">
        <v>44</v>
      </c>
      <c r="O132" s="67"/>
      <c r="P132" s="190">
        <f t="shared" si="21"/>
        <v>0</v>
      </c>
      <c r="Q132" s="190">
        <v>0</v>
      </c>
      <c r="R132" s="190">
        <f t="shared" si="22"/>
        <v>0</v>
      </c>
      <c r="S132" s="190">
        <v>0</v>
      </c>
      <c r="T132" s="191">
        <f t="shared" si="23"/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213</v>
      </c>
      <c r="AT132" s="192" t="s">
        <v>208</v>
      </c>
      <c r="AU132" s="192" t="s">
        <v>80</v>
      </c>
      <c r="AY132" s="20" t="s">
        <v>206</v>
      </c>
      <c r="BE132" s="193">
        <f t="shared" si="24"/>
        <v>0</v>
      </c>
      <c r="BF132" s="193">
        <f t="shared" si="25"/>
        <v>0</v>
      </c>
      <c r="BG132" s="193">
        <f t="shared" si="26"/>
        <v>0</v>
      </c>
      <c r="BH132" s="193">
        <f t="shared" si="27"/>
        <v>0</v>
      </c>
      <c r="BI132" s="193">
        <f t="shared" si="28"/>
        <v>0</v>
      </c>
      <c r="BJ132" s="20" t="s">
        <v>80</v>
      </c>
      <c r="BK132" s="193">
        <f t="shared" si="29"/>
        <v>0</v>
      </c>
      <c r="BL132" s="20" t="s">
        <v>213</v>
      </c>
      <c r="BM132" s="192" t="s">
        <v>522</v>
      </c>
    </row>
    <row r="133" spans="1:65" s="2" customFormat="1" ht="16.5" customHeight="1">
      <c r="A133" s="37"/>
      <c r="B133" s="38"/>
      <c r="C133" s="181" t="s">
        <v>676</v>
      </c>
      <c r="D133" s="181" t="s">
        <v>208</v>
      </c>
      <c r="E133" s="182" t="s">
        <v>2509</v>
      </c>
      <c r="F133" s="183" t="s">
        <v>2510</v>
      </c>
      <c r="G133" s="184" t="s">
        <v>247</v>
      </c>
      <c r="H133" s="185">
        <v>246</v>
      </c>
      <c r="I133" s="186"/>
      <c r="J133" s="187">
        <f t="shared" si="20"/>
        <v>0</v>
      </c>
      <c r="K133" s="183" t="s">
        <v>21</v>
      </c>
      <c r="L133" s="42"/>
      <c r="M133" s="188" t="s">
        <v>21</v>
      </c>
      <c r="N133" s="189" t="s">
        <v>44</v>
      </c>
      <c r="O133" s="67"/>
      <c r="P133" s="190">
        <f t="shared" si="21"/>
        <v>0</v>
      </c>
      <c r="Q133" s="190">
        <v>0</v>
      </c>
      <c r="R133" s="190">
        <f t="shared" si="22"/>
        <v>0</v>
      </c>
      <c r="S133" s="190">
        <v>0</v>
      </c>
      <c r="T133" s="191">
        <f t="shared" si="23"/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213</v>
      </c>
      <c r="AT133" s="192" t="s">
        <v>208</v>
      </c>
      <c r="AU133" s="192" t="s">
        <v>80</v>
      </c>
      <c r="AY133" s="20" t="s">
        <v>206</v>
      </c>
      <c r="BE133" s="193">
        <f t="shared" si="24"/>
        <v>0</v>
      </c>
      <c r="BF133" s="193">
        <f t="shared" si="25"/>
        <v>0</v>
      </c>
      <c r="BG133" s="193">
        <f t="shared" si="26"/>
        <v>0</v>
      </c>
      <c r="BH133" s="193">
        <f t="shared" si="27"/>
        <v>0</v>
      </c>
      <c r="BI133" s="193">
        <f t="shared" si="28"/>
        <v>0</v>
      </c>
      <c r="BJ133" s="20" t="s">
        <v>80</v>
      </c>
      <c r="BK133" s="193">
        <f t="shared" si="29"/>
        <v>0</v>
      </c>
      <c r="BL133" s="20" t="s">
        <v>213</v>
      </c>
      <c r="BM133" s="192" t="s">
        <v>549</v>
      </c>
    </row>
    <row r="134" spans="1:65" s="2" customFormat="1" ht="21.75" customHeight="1">
      <c r="A134" s="37"/>
      <c r="B134" s="38"/>
      <c r="C134" s="181" t="s">
        <v>681</v>
      </c>
      <c r="D134" s="181" t="s">
        <v>208</v>
      </c>
      <c r="E134" s="182" t="s">
        <v>2511</v>
      </c>
      <c r="F134" s="183" t="s">
        <v>2512</v>
      </c>
      <c r="G134" s="184" t="s">
        <v>840</v>
      </c>
      <c r="H134" s="185">
        <v>22</v>
      </c>
      <c r="I134" s="186"/>
      <c r="J134" s="187">
        <f t="shared" si="20"/>
        <v>0</v>
      </c>
      <c r="K134" s="183" t="s">
        <v>21</v>
      </c>
      <c r="L134" s="42"/>
      <c r="M134" s="188" t="s">
        <v>21</v>
      </c>
      <c r="N134" s="189" t="s">
        <v>44</v>
      </c>
      <c r="O134" s="67"/>
      <c r="P134" s="190">
        <f t="shared" si="21"/>
        <v>0</v>
      </c>
      <c r="Q134" s="190">
        <v>0</v>
      </c>
      <c r="R134" s="190">
        <f t="shared" si="22"/>
        <v>0</v>
      </c>
      <c r="S134" s="190">
        <v>0</v>
      </c>
      <c r="T134" s="191">
        <f t="shared" si="23"/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213</v>
      </c>
      <c r="AT134" s="192" t="s">
        <v>208</v>
      </c>
      <c r="AU134" s="192" t="s">
        <v>80</v>
      </c>
      <c r="AY134" s="20" t="s">
        <v>206</v>
      </c>
      <c r="BE134" s="193">
        <f t="shared" si="24"/>
        <v>0</v>
      </c>
      <c r="BF134" s="193">
        <f t="shared" si="25"/>
        <v>0</v>
      </c>
      <c r="BG134" s="193">
        <f t="shared" si="26"/>
        <v>0</v>
      </c>
      <c r="BH134" s="193">
        <f t="shared" si="27"/>
        <v>0</v>
      </c>
      <c r="BI134" s="193">
        <f t="shared" si="28"/>
        <v>0</v>
      </c>
      <c r="BJ134" s="20" t="s">
        <v>80</v>
      </c>
      <c r="BK134" s="193">
        <f t="shared" si="29"/>
        <v>0</v>
      </c>
      <c r="BL134" s="20" t="s">
        <v>213</v>
      </c>
      <c r="BM134" s="192" t="s">
        <v>542</v>
      </c>
    </row>
    <row r="135" spans="1:65" s="2" customFormat="1" ht="24.2" customHeight="1">
      <c r="A135" s="37"/>
      <c r="B135" s="38"/>
      <c r="C135" s="181" t="s">
        <v>687</v>
      </c>
      <c r="D135" s="181" t="s">
        <v>208</v>
      </c>
      <c r="E135" s="182" t="s">
        <v>2513</v>
      </c>
      <c r="F135" s="183" t="s">
        <v>2514</v>
      </c>
      <c r="G135" s="184" t="s">
        <v>840</v>
      </c>
      <c r="H135" s="185">
        <v>22</v>
      </c>
      <c r="I135" s="186"/>
      <c r="J135" s="187">
        <f t="shared" si="20"/>
        <v>0</v>
      </c>
      <c r="K135" s="183" t="s">
        <v>21</v>
      </c>
      <c r="L135" s="42"/>
      <c r="M135" s="188" t="s">
        <v>21</v>
      </c>
      <c r="N135" s="189" t="s">
        <v>44</v>
      </c>
      <c r="O135" s="67"/>
      <c r="P135" s="190">
        <f t="shared" si="21"/>
        <v>0</v>
      </c>
      <c r="Q135" s="190">
        <v>0</v>
      </c>
      <c r="R135" s="190">
        <f t="shared" si="22"/>
        <v>0</v>
      </c>
      <c r="S135" s="190">
        <v>0</v>
      </c>
      <c r="T135" s="191">
        <f t="shared" si="23"/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213</v>
      </c>
      <c r="AT135" s="192" t="s">
        <v>208</v>
      </c>
      <c r="AU135" s="192" t="s">
        <v>80</v>
      </c>
      <c r="AY135" s="20" t="s">
        <v>206</v>
      </c>
      <c r="BE135" s="193">
        <f t="shared" si="24"/>
        <v>0</v>
      </c>
      <c r="BF135" s="193">
        <f t="shared" si="25"/>
        <v>0</v>
      </c>
      <c r="BG135" s="193">
        <f t="shared" si="26"/>
        <v>0</v>
      </c>
      <c r="BH135" s="193">
        <f t="shared" si="27"/>
        <v>0</v>
      </c>
      <c r="BI135" s="193">
        <f t="shared" si="28"/>
        <v>0</v>
      </c>
      <c r="BJ135" s="20" t="s">
        <v>80</v>
      </c>
      <c r="BK135" s="193">
        <f t="shared" si="29"/>
        <v>0</v>
      </c>
      <c r="BL135" s="20" t="s">
        <v>213</v>
      </c>
      <c r="BM135" s="192" t="s">
        <v>993</v>
      </c>
    </row>
    <row r="136" spans="1:65" s="2" customFormat="1" ht="16.5" customHeight="1">
      <c r="A136" s="37"/>
      <c r="B136" s="38"/>
      <c r="C136" s="181" t="s">
        <v>693</v>
      </c>
      <c r="D136" s="181" t="s">
        <v>208</v>
      </c>
      <c r="E136" s="182" t="s">
        <v>2536</v>
      </c>
      <c r="F136" s="183" t="s">
        <v>2537</v>
      </c>
      <c r="G136" s="184" t="s">
        <v>247</v>
      </c>
      <c r="H136" s="185">
        <v>14.1</v>
      </c>
      <c r="I136" s="186"/>
      <c r="J136" s="187">
        <f t="shared" si="20"/>
        <v>0</v>
      </c>
      <c r="K136" s="183" t="s">
        <v>21</v>
      </c>
      <c r="L136" s="42"/>
      <c r="M136" s="188" t="s">
        <v>21</v>
      </c>
      <c r="N136" s="189" t="s">
        <v>44</v>
      </c>
      <c r="O136" s="67"/>
      <c r="P136" s="190">
        <f t="shared" si="21"/>
        <v>0</v>
      </c>
      <c r="Q136" s="190">
        <v>0</v>
      </c>
      <c r="R136" s="190">
        <f t="shared" si="22"/>
        <v>0</v>
      </c>
      <c r="S136" s="190">
        <v>0</v>
      </c>
      <c r="T136" s="191">
        <f t="shared" si="23"/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213</v>
      </c>
      <c r="AT136" s="192" t="s">
        <v>208</v>
      </c>
      <c r="AU136" s="192" t="s">
        <v>80</v>
      </c>
      <c r="AY136" s="20" t="s">
        <v>206</v>
      </c>
      <c r="BE136" s="193">
        <f t="shared" si="24"/>
        <v>0</v>
      </c>
      <c r="BF136" s="193">
        <f t="shared" si="25"/>
        <v>0</v>
      </c>
      <c r="BG136" s="193">
        <f t="shared" si="26"/>
        <v>0</v>
      </c>
      <c r="BH136" s="193">
        <f t="shared" si="27"/>
        <v>0</v>
      </c>
      <c r="BI136" s="193">
        <f t="shared" si="28"/>
        <v>0</v>
      </c>
      <c r="BJ136" s="20" t="s">
        <v>80</v>
      </c>
      <c r="BK136" s="193">
        <f t="shared" si="29"/>
        <v>0</v>
      </c>
      <c r="BL136" s="20" t="s">
        <v>213</v>
      </c>
      <c r="BM136" s="192" t="s">
        <v>996</v>
      </c>
    </row>
    <row r="137" spans="1:65" s="2" customFormat="1" ht="16.5" customHeight="1">
      <c r="A137" s="37"/>
      <c r="B137" s="38"/>
      <c r="C137" s="181" t="s">
        <v>699</v>
      </c>
      <c r="D137" s="181" t="s">
        <v>208</v>
      </c>
      <c r="E137" s="182" t="s">
        <v>2497</v>
      </c>
      <c r="F137" s="183" t="s">
        <v>2498</v>
      </c>
      <c r="G137" s="184" t="s">
        <v>211</v>
      </c>
      <c r="H137" s="185">
        <v>1.1000000000000001</v>
      </c>
      <c r="I137" s="186"/>
      <c r="J137" s="187">
        <f t="shared" si="20"/>
        <v>0</v>
      </c>
      <c r="K137" s="183" t="s">
        <v>21</v>
      </c>
      <c r="L137" s="42"/>
      <c r="M137" s="188" t="s">
        <v>21</v>
      </c>
      <c r="N137" s="189" t="s">
        <v>44</v>
      </c>
      <c r="O137" s="67"/>
      <c r="P137" s="190">
        <f t="shared" si="21"/>
        <v>0</v>
      </c>
      <c r="Q137" s="190">
        <v>0</v>
      </c>
      <c r="R137" s="190">
        <f t="shared" si="22"/>
        <v>0</v>
      </c>
      <c r="S137" s="190">
        <v>0</v>
      </c>
      <c r="T137" s="191">
        <f t="shared" si="23"/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213</v>
      </c>
      <c r="AT137" s="192" t="s">
        <v>208</v>
      </c>
      <c r="AU137" s="192" t="s">
        <v>80</v>
      </c>
      <c r="AY137" s="20" t="s">
        <v>206</v>
      </c>
      <c r="BE137" s="193">
        <f t="shared" si="24"/>
        <v>0</v>
      </c>
      <c r="BF137" s="193">
        <f t="shared" si="25"/>
        <v>0</v>
      </c>
      <c r="BG137" s="193">
        <f t="shared" si="26"/>
        <v>0</v>
      </c>
      <c r="BH137" s="193">
        <f t="shared" si="27"/>
        <v>0</v>
      </c>
      <c r="BI137" s="193">
        <f t="shared" si="28"/>
        <v>0</v>
      </c>
      <c r="BJ137" s="20" t="s">
        <v>80</v>
      </c>
      <c r="BK137" s="193">
        <f t="shared" si="29"/>
        <v>0</v>
      </c>
      <c r="BL137" s="20" t="s">
        <v>213</v>
      </c>
      <c r="BM137" s="192" t="s">
        <v>999</v>
      </c>
    </row>
    <row r="138" spans="1:65" s="2" customFormat="1" ht="16.5" customHeight="1">
      <c r="A138" s="37"/>
      <c r="B138" s="38"/>
      <c r="C138" s="181" t="s">
        <v>706</v>
      </c>
      <c r="D138" s="181" t="s">
        <v>208</v>
      </c>
      <c r="E138" s="182" t="s">
        <v>2517</v>
      </c>
      <c r="F138" s="183" t="s">
        <v>2518</v>
      </c>
      <c r="G138" s="184" t="s">
        <v>840</v>
      </c>
      <c r="H138" s="185">
        <v>22</v>
      </c>
      <c r="I138" s="186"/>
      <c r="J138" s="187">
        <f t="shared" si="20"/>
        <v>0</v>
      </c>
      <c r="K138" s="183" t="s">
        <v>21</v>
      </c>
      <c r="L138" s="42"/>
      <c r="M138" s="188" t="s">
        <v>21</v>
      </c>
      <c r="N138" s="189" t="s">
        <v>44</v>
      </c>
      <c r="O138" s="67"/>
      <c r="P138" s="190">
        <f t="shared" si="21"/>
        <v>0</v>
      </c>
      <c r="Q138" s="190">
        <v>0</v>
      </c>
      <c r="R138" s="190">
        <f t="shared" si="22"/>
        <v>0</v>
      </c>
      <c r="S138" s="190">
        <v>0</v>
      </c>
      <c r="T138" s="191">
        <f t="shared" si="23"/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213</v>
      </c>
      <c r="AT138" s="192" t="s">
        <v>208</v>
      </c>
      <c r="AU138" s="192" t="s">
        <v>80</v>
      </c>
      <c r="AY138" s="20" t="s">
        <v>206</v>
      </c>
      <c r="BE138" s="193">
        <f t="shared" si="24"/>
        <v>0</v>
      </c>
      <c r="BF138" s="193">
        <f t="shared" si="25"/>
        <v>0</v>
      </c>
      <c r="BG138" s="193">
        <f t="shared" si="26"/>
        <v>0</v>
      </c>
      <c r="BH138" s="193">
        <f t="shared" si="27"/>
        <v>0</v>
      </c>
      <c r="BI138" s="193">
        <f t="shared" si="28"/>
        <v>0</v>
      </c>
      <c r="BJ138" s="20" t="s">
        <v>80</v>
      </c>
      <c r="BK138" s="193">
        <f t="shared" si="29"/>
        <v>0</v>
      </c>
      <c r="BL138" s="20" t="s">
        <v>213</v>
      </c>
      <c r="BM138" s="192" t="s">
        <v>1002</v>
      </c>
    </row>
    <row r="139" spans="1:65" s="2" customFormat="1" ht="16.5" customHeight="1">
      <c r="A139" s="37"/>
      <c r="B139" s="38"/>
      <c r="C139" s="181" t="s">
        <v>713</v>
      </c>
      <c r="D139" s="181" t="s">
        <v>208</v>
      </c>
      <c r="E139" s="182" t="s">
        <v>2519</v>
      </c>
      <c r="F139" s="183" t="s">
        <v>2520</v>
      </c>
      <c r="G139" s="184" t="s">
        <v>840</v>
      </c>
      <c r="H139" s="185">
        <v>22</v>
      </c>
      <c r="I139" s="186"/>
      <c r="J139" s="187">
        <f t="shared" si="20"/>
        <v>0</v>
      </c>
      <c r="K139" s="183" t="s">
        <v>21</v>
      </c>
      <c r="L139" s="42"/>
      <c r="M139" s="188" t="s">
        <v>21</v>
      </c>
      <c r="N139" s="189" t="s">
        <v>44</v>
      </c>
      <c r="O139" s="67"/>
      <c r="P139" s="190">
        <f t="shared" si="21"/>
        <v>0</v>
      </c>
      <c r="Q139" s="190">
        <v>0</v>
      </c>
      <c r="R139" s="190">
        <f t="shared" si="22"/>
        <v>0</v>
      </c>
      <c r="S139" s="190">
        <v>0</v>
      </c>
      <c r="T139" s="191">
        <f t="shared" si="23"/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213</v>
      </c>
      <c r="AT139" s="192" t="s">
        <v>208</v>
      </c>
      <c r="AU139" s="192" t="s">
        <v>80</v>
      </c>
      <c r="AY139" s="20" t="s">
        <v>206</v>
      </c>
      <c r="BE139" s="193">
        <f t="shared" si="24"/>
        <v>0</v>
      </c>
      <c r="BF139" s="193">
        <f t="shared" si="25"/>
        <v>0</v>
      </c>
      <c r="BG139" s="193">
        <f t="shared" si="26"/>
        <v>0</v>
      </c>
      <c r="BH139" s="193">
        <f t="shared" si="27"/>
        <v>0</v>
      </c>
      <c r="BI139" s="193">
        <f t="shared" si="28"/>
        <v>0</v>
      </c>
      <c r="BJ139" s="20" t="s">
        <v>80</v>
      </c>
      <c r="BK139" s="193">
        <f t="shared" si="29"/>
        <v>0</v>
      </c>
      <c r="BL139" s="20" t="s">
        <v>213</v>
      </c>
      <c r="BM139" s="192" t="s">
        <v>1005</v>
      </c>
    </row>
    <row r="140" spans="1:65" s="2" customFormat="1" ht="16.5" customHeight="1">
      <c r="A140" s="37"/>
      <c r="B140" s="38"/>
      <c r="C140" s="181" t="s">
        <v>720</v>
      </c>
      <c r="D140" s="181" t="s">
        <v>208</v>
      </c>
      <c r="E140" s="182" t="s">
        <v>2538</v>
      </c>
      <c r="F140" s="183" t="s">
        <v>2539</v>
      </c>
      <c r="G140" s="184" t="s">
        <v>247</v>
      </c>
      <c r="H140" s="185">
        <v>41.6</v>
      </c>
      <c r="I140" s="186"/>
      <c r="J140" s="187">
        <f t="shared" si="20"/>
        <v>0</v>
      </c>
      <c r="K140" s="183" t="s">
        <v>21</v>
      </c>
      <c r="L140" s="42"/>
      <c r="M140" s="188" t="s">
        <v>21</v>
      </c>
      <c r="N140" s="189" t="s">
        <v>44</v>
      </c>
      <c r="O140" s="67"/>
      <c r="P140" s="190">
        <f t="shared" si="21"/>
        <v>0</v>
      </c>
      <c r="Q140" s="190">
        <v>0</v>
      </c>
      <c r="R140" s="190">
        <f t="shared" si="22"/>
        <v>0</v>
      </c>
      <c r="S140" s="190">
        <v>0</v>
      </c>
      <c r="T140" s="191">
        <f t="shared" si="23"/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213</v>
      </c>
      <c r="AT140" s="192" t="s">
        <v>208</v>
      </c>
      <c r="AU140" s="192" t="s">
        <v>80</v>
      </c>
      <c r="AY140" s="20" t="s">
        <v>206</v>
      </c>
      <c r="BE140" s="193">
        <f t="shared" si="24"/>
        <v>0</v>
      </c>
      <c r="BF140" s="193">
        <f t="shared" si="25"/>
        <v>0</v>
      </c>
      <c r="BG140" s="193">
        <f t="shared" si="26"/>
        <v>0</v>
      </c>
      <c r="BH140" s="193">
        <f t="shared" si="27"/>
        <v>0</v>
      </c>
      <c r="BI140" s="193">
        <f t="shared" si="28"/>
        <v>0</v>
      </c>
      <c r="BJ140" s="20" t="s">
        <v>80</v>
      </c>
      <c r="BK140" s="193">
        <f t="shared" si="29"/>
        <v>0</v>
      </c>
      <c r="BL140" s="20" t="s">
        <v>213</v>
      </c>
      <c r="BM140" s="192" t="s">
        <v>1008</v>
      </c>
    </row>
    <row r="141" spans="1:65" s="2" customFormat="1" ht="21.75" customHeight="1">
      <c r="A141" s="37"/>
      <c r="B141" s="38"/>
      <c r="C141" s="181" t="s">
        <v>380</v>
      </c>
      <c r="D141" s="181" t="s">
        <v>208</v>
      </c>
      <c r="E141" s="182" t="s">
        <v>2540</v>
      </c>
      <c r="F141" s="183" t="s">
        <v>2541</v>
      </c>
      <c r="G141" s="184" t="s">
        <v>247</v>
      </c>
      <c r="H141" s="185">
        <v>41.6</v>
      </c>
      <c r="I141" s="186"/>
      <c r="J141" s="187">
        <f t="shared" si="20"/>
        <v>0</v>
      </c>
      <c r="K141" s="183" t="s">
        <v>21</v>
      </c>
      <c r="L141" s="42"/>
      <c r="M141" s="188" t="s">
        <v>21</v>
      </c>
      <c r="N141" s="189" t="s">
        <v>44</v>
      </c>
      <c r="O141" s="67"/>
      <c r="P141" s="190">
        <f t="shared" si="21"/>
        <v>0</v>
      </c>
      <c r="Q141" s="190">
        <v>0</v>
      </c>
      <c r="R141" s="190">
        <f t="shared" si="22"/>
        <v>0</v>
      </c>
      <c r="S141" s="190">
        <v>0</v>
      </c>
      <c r="T141" s="191">
        <f t="shared" si="23"/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213</v>
      </c>
      <c r="AT141" s="192" t="s">
        <v>208</v>
      </c>
      <c r="AU141" s="192" t="s">
        <v>80</v>
      </c>
      <c r="AY141" s="20" t="s">
        <v>206</v>
      </c>
      <c r="BE141" s="193">
        <f t="shared" si="24"/>
        <v>0</v>
      </c>
      <c r="BF141" s="193">
        <f t="shared" si="25"/>
        <v>0</v>
      </c>
      <c r="BG141" s="193">
        <f t="shared" si="26"/>
        <v>0</v>
      </c>
      <c r="BH141" s="193">
        <f t="shared" si="27"/>
        <v>0</v>
      </c>
      <c r="BI141" s="193">
        <f t="shared" si="28"/>
        <v>0</v>
      </c>
      <c r="BJ141" s="20" t="s">
        <v>80</v>
      </c>
      <c r="BK141" s="193">
        <f t="shared" si="29"/>
        <v>0</v>
      </c>
      <c r="BL141" s="20" t="s">
        <v>213</v>
      </c>
      <c r="BM141" s="192" t="s">
        <v>1011</v>
      </c>
    </row>
    <row r="142" spans="1:65" s="2" customFormat="1" ht="16.5" customHeight="1">
      <c r="A142" s="37"/>
      <c r="B142" s="38"/>
      <c r="C142" s="181" t="s">
        <v>730</v>
      </c>
      <c r="D142" s="181" t="s">
        <v>208</v>
      </c>
      <c r="E142" s="182" t="s">
        <v>2542</v>
      </c>
      <c r="F142" s="183" t="s">
        <v>2543</v>
      </c>
      <c r="G142" s="184" t="s">
        <v>211</v>
      </c>
      <c r="H142" s="185">
        <v>1.2</v>
      </c>
      <c r="I142" s="186"/>
      <c r="J142" s="187">
        <f t="shared" si="20"/>
        <v>0</v>
      </c>
      <c r="K142" s="183" t="s">
        <v>21</v>
      </c>
      <c r="L142" s="42"/>
      <c r="M142" s="188" t="s">
        <v>21</v>
      </c>
      <c r="N142" s="189" t="s">
        <v>44</v>
      </c>
      <c r="O142" s="67"/>
      <c r="P142" s="190">
        <f t="shared" si="21"/>
        <v>0</v>
      </c>
      <c r="Q142" s="190">
        <v>0</v>
      </c>
      <c r="R142" s="190">
        <f t="shared" si="22"/>
        <v>0</v>
      </c>
      <c r="S142" s="190">
        <v>0</v>
      </c>
      <c r="T142" s="191">
        <f t="shared" si="23"/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213</v>
      </c>
      <c r="AT142" s="192" t="s">
        <v>208</v>
      </c>
      <c r="AU142" s="192" t="s">
        <v>80</v>
      </c>
      <c r="AY142" s="20" t="s">
        <v>206</v>
      </c>
      <c r="BE142" s="193">
        <f t="shared" si="24"/>
        <v>0</v>
      </c>
      <c r="BF142" s="193">
        <f t="shared" si="25"/>
        <v>0</v>
      </c>
      <c r="BG142" s="193">
        <f t="shared" si="26"/>
        <v>0</v>
      </c>
      <c r="BH142" s="193">
        <f t="shared" si="27"/>
        <v>0</v>
      </c>
      <c r="BI142" s="193">
        <f t="shared" si="28"/>
        <v>0</v>
      </c>
      <c r="BJ142" s="20" t="s">
        <v>80</v>
      </c>
      <c r="BK142" s="193">
        <f t="shared" si="29"/>
        <v>0</v>
      </c>
      <c r="BL142" s="20" t="s">
        <v>213</v>
      </c>
      <c r="BM142" s="192" t="s">
        <v>1014</v>
      </c>
    </row>
    <row r="143" spans="1:65" s="2" customFormat="1" ht="16.5" customHeight="1">
      <c r="A143" s="37"/>
      <c r="B143" s="38"/>
      <c r="C143" s="181" t="s">
        <v>736</v>
      </c>
      <c r="D143" s="181" t="s">
        <v>208</v>
      </c>
      <c r="E143" s="182" t="s">
        <v>2509</v>
      </c>
      <c r="F143" s="183" t="s">
        <v>2510</v>
      </c>
      <c r="G143" s="184" t="s">
        <v>247</v>
      </c>
      <c r="H143" s="185">
        <v>41.6</v>
      </c>
      <c r="I143" s="186"/>
      <c r="J143" s="187">
        <f t="shared" si="20"/>
        <v>0</v>
      </c>
      <c r="K143" s="183" t="s">
        <v>21</v>
      </c>
      <c r="L143" s="42"/>
      <c r="M143" s="188" t="s">
        <v>21</v>
      </c>
      <c r="N143" s="189" t="s">
        <v>44</v>
      </c>
      <c r="O143" s="67"/>
      <c r="P143" s="190">
        <f t="shared" si="21"/>
        <v>0</v>
      </c>
      <c r="Q143" s="190">
        <v>0</v>
      </c>
      <c r="R143" s="190">
        <f t="shared" si="22"/>
        <v>0</v>
      </c>
      <c r="S143" s="190">
        <v>0</v>
      </c>
      <c r="T143" s="191">
        <f t="shared" si="23"/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213</v>
      </c>
      <c r="AT143" s="192" t="s">
        <v>208</v>
      </c>
      <c r="AU143" s="192" t="s">
        <v>80</v>
      </c>
      <c r="AY143" s="20" t="s">
        <v>206</v>
      </c>
      <c r="BE143" s="193">
        <f t="shared" si="24"/>
        <v>0</v>
      </c>
      <c r="BF143" s="193">
        <f t="shared" si="25"/>
        <v>0</v>
      </c>
      <c r="BG143" s="193">
        <f t="shared" si="26"/>
        <v>0</v>
      </c>
      <c r="BH143" s="193">
        <f t="shared" si="27"/>
        <v>0</v>
      </c>
      <c r="BI143" s="193">
        <f t="shared" si="28"/>
        <v>0</v>
      </c>
      <c r="BJ143" s="20" t="s">
        <v>80</v>
      </c>
      <c r="BK143" s="193">
        <f t="shared" si="29"/>
        <v>0</v>
      </c>
      <c r="BL143" s="20" t="s">
        <v>213</v>
      </c>
      <c r="BM143" s="192" t="s">
        <v>1017</v>
      </c>
    </row>
    <row r="144" spans="1:65" s="2" customFormat="1" ht="16.5" customHeight="1">
      <c r="A144" s="37"/>
      <c r="B144" s="38"/>
      <c r="C144" s="181" t="s">
        <v>741</v>
      </c>
      <c r="D144" s="181" t="s">
        <v>208</v>
      </c>
      <c r="E144" s="182" t="s">
        <v>2544</v>
      </c>
      <c r="F144" s="183" t="s">
        <v>2545</v>
      </c>
      <c r="G144" s="184" t="s">
        <v>247</v>
      </c>
      <c r="H144" s="185">
        <v>191</v>
      </c>
      <c r="I144" s="186"/>
      <c r="J144" s="187">
        <f t="shared" si="20"/>
        <v>0</v>
      </c>
      <c r="K144" s="183" t="s">
        <v>21</v>
      </c>
      <c r="L144" s="42"/>
      <c r="M144" s="188" t="s">
        <v>21</v>
      </c>
      <c r="N144" s="189" t="s">
        <v>44</v>
      </c>
      <c r="O144" s="67"/>
      <c r="P144" s="190">
        <f t="shared" si="21"/>
        <v>0</v>
      </c>
      <c r="Q144" s="190">
        <v>0</v>
      </c>
      <c r="R144" s="190">
        <f t="shared" si="22"/>
        <v>0</v>
      </c>
      <c r="S144" s="190">
        <v>0</v>
      </c>
      <c r="T144" s="191">
        <f t="shared" si="23"/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213</v>
      </c>
      <c r="AT144" s="192" t="s">
        <v>208</v>
      </c>
      <c r="AU144" s="192" t="s">
        <v>80</v>
      </c>
      <c r="AY144" s="20" t="s">
        <v>206</v>
      </c>
      <c r="BE144" s="193">
        <f t="shared" si="24"/>
        <v>0</v>
      </c>
      <c r="BF144" s="193">
        <f t="shared" si="25"/>
        <v>0</v>
      </c>
      <c r="BG144" s="193">
        <f t="shared" si="26"/>
        <v>0</v>
      </c>
      <c r="BH144" s="193">
        <f t="shared" si="27"/>
        <v>0</v>
      </c>
      <c r="BI144" s="193">
        <f t="shared" si="28"/>
        <v>0</v>
      </c>
      <c r="BJ144" s="20" t="s">
        <v>80</v>
      </c>
      <c r="BK144" s="193">
        <f t="shared" si="29"/>
        <v>0</v>
      </c>
      <c r="BL144" s="20" t="s">
        <v>213</v>
      </c>
      <c r="BM144" s="192" t="s">
        <v>1020</v>
      </c>
    </row>
    <row r="145" spans="1:65" s="2" customFormat="1" ht="16.5" customHeight="1">
      <c r="A145" s="37"/>
      <c r="B145" s="38"/>
      <c r="C145" s="181" t="s">
        <v>747</v>
      </c>
      <c r="D145" s="181" t="s">
        <v>208</v>
      </c>
      <c r="E145" s="182" t="s">
        <v>2546</v>
      </c>
      <c r="F145" s="183" t="s">
        <v>2547</v>
      </c>
      <c r="G145" s="184" t="s">
        <v>247</v>
      </c>
      <c r="H145" s="185">
        <v>191</v>
      </c>
      <c r="I145" s="186"/>
      <c r="J145" s="187">
        <f t="shared" si="20"/>
        <v>0</v>
      </c>
      <c r="K145" s="183" t="s">
        <v>21</v>
      </c>
      <c r="L145" s="42"/>
      <c r="M145" s="188" t="s">
        <v>21</v>
      </c>
      <c r="N145" s="189" t="s">
        <v>44</v>
      </c>
      <c r="O145" s="67"/>
      <c r="P145" s="190">
        <f t="shared" si="21"/>
        <v>0</v>
      </c>
      <c r="Q145" s="190">
        <v>0</v>
      </c>
      <c r="R145" s="190">
        <f t="shared" si="22"/>
        <v>0</v>
      </c>
      <c r="S145" s="190">
        <v>0</v>
      </c>
      <c r="T145" s="191">
        <f t="shared" si="23"/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2" t="s">
        <v>213</v>
      </c>
      <c r="AT145" s="192" t="s">
        <v>208</v>
      </c>
      <c r="AU145" s="192" t="s">
        <v>80</v>
      </c>
      <c r="AY145" s="20" t="s">
        <v>206</v>
      </c>
      <c r="BE145" s="193">
        <f t="shared" si="24"/>
        <v>0</v>
      </c>
      <c r="BF145" s="193">
        <f t="shared" si="25"/>
        <v>0</v>
      </c>
      <c r="BG145" s="193">
        <f t="shared" si="26"/>
        <v>0</v>
      </c>
      <c r="BH145" s="193">
        <f t="shared" si="27"/>
        <v>0</v>
      </c>
      <c r="BI145" s="193">
        <f t="shared" si="28"/>
        <v>0</v>
      </c>
      <c r="BJ145" s="20" t="s">
        <v>80</v>
      </c>
      <c r="BK145" s="193">
        <f t="shared" si="29"/>
        <v>0</v>
      </c>
      <c r="BL145" s="20" t="s">
        <v>213</v>
      </c>
      <c r="BM145" s="192" t="s">
        <v>611</v>
      </c>
    </row>
    <row r="146" spans="1:65" s="2" customFormat="1" ht="24.2" customHeight="1">
      <c r="A146" s="37"/>
      <c r="B146" s="38"/>
      <c r="C146" s="181" t="s">
        <v>760</v>
      </c>
      <c r="D146" s="181" t="s">
        <v>208</v>
      </c>
      <c r="E146" s="182" t="s">
        <v>2548</v>
      </c>
      <c r="F146" s="183" t="s">
        <v>2549</v>
      </c>
      <c r="G146" s="184" t="s">
        <v>247</v>
      </c>
      <c r="H146" s="185">
        <v>191</v>
      </c>
      <c r="I146" s="186"/>
      <c r="J146" s="187">
        <f t="shared" si="20"/>
        <v>0</v>
      </c>
      <c r="K146" s="183" t="s">
        <v>21</v>
      </c>
      <c r="L146" s="42"/>
      <c r="M146" s="188" t="s">
        <v>21</v>
      </c>
      <c r="N146" s="189" t="s">
        <v>44</v>
      </c>
      <c r="O146" s="67"/>
      <c r="P146" s="190">
        <f t="shared" si="21"/>
        <v>0</v>
      </c>
      <c r="Q146" s="190">
        <v>0</v>
      </c>
      <c r="R146" s="190">
        <f t="shared" si="22"/>
        <v>0</v>
      </c>
      <c r="S146" s="190">
        <v>0</v>
      </c>
      <c r="T146" s="191">
        <f t="shared" si="23"/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213</v>
      </c>
      <c r="AT146" s="192" t="s">
        <v>208</v>
      </c>
      <c r="AU146" s="192" t="s">
        <v>80</v>
      </c>
      <c r="AY146" s="20" t="s">
        <v>206</v>
      </c>
      <c r="BE146" s="193">
        <f t="shared" si="24"/>
        <v>0</v>
      </c>
      <c r="BF146" s="193">
        <f t="shared" si="25"/>
        <v>0</v>
      </c>
      <c r="BG146" s="193">
        <f t="shared" si="26"/>
        <v>0</v>
      </c>
      <c r="BH146" s="193">
        <f t="shared" si="27"/>
        <v>0</v>
      </c>
      <c r="BI146" s="193">
        <f t="shared" si="28"/>
        <v>0</v>
      </c>
      <c r="BJ146" s="20" t="s">
        <v>80</v>
      </c>
      <c r="BK146" s="193">
        <f t="shared" si="29"/>
        <v>0</v>
      </c>
      <c r="BL146" s="20" t="s">
        <v>213</v>
      </c>
      <c r="BM146" s="192" t="s">
        <v>1025</v>
      </c>
    </row>
    <row r="147" spans="1:65" s="2" customFormat="1" ht="16.5" customHeight="1">
      <c r="A147" s="37"/>
      <c r="B147" s="38"/>
      <c r="C147" s="181" t="s">
        <v>765</v>
      </c>
      <c r="D147" s="181" t="s">
        <v>208</v>
      </c>
      <c r="E147" s="182" t="s">
        <v>2550</v>
      </c>
      <c r="F147" s="183" t="s">
        <v>2551</v>
      </c>
      <c r="G147" s="184" t="s">
        <v>375</v>
      </c>
      <c r="H147" s="185">
        <v>76.099999999999994</v>
      </c>
      <c r="I147" s="186"/>
      <c r="J147" s="187">
        <f t="shared" si="20"/>
        <v>0</v>
      </c>
      <c r="K147" s="183" t="s">
        <v>21</v>
      </c>
      <c r="L147" s="42"/>
      <c r="M147" s="188" t="s">
        <v>21</v>
      </c>
      <c r="N147" s="189" t="s">
        <v>44</v>
      </c>
      <c r="O147" s="67"/>
      <c r="P147" s="190">
        <f t="shared" si="21"/>
        <v>0</v>
      </c>
      <c r="Q147" s="190">
        <v>0</v>
      </c>
      <c r="R147" s="190">
        <f t="shared" si="22"/>
        <v>0</v>
      </c>
      <c r="S147" s="190">
        <v>0</v>
      </c>
      <c r="T147" s="191">
        <f t="shared" si="23"/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213</v>
      </c>
      <c r="AT147" s="192" t="s">
        <v>208</v>
      </c>
      <c r="AU147" s="192" t="s">
        <v>80</v>
      </c>
      <c r="AY147" s="20" t="s">
        <v>206</v>
      </c>
      <c r="BE147" s="193">
        <f t="shared" si="24"/>
        <v>0</v>
      </c>
      <c r="BF147" s="193">
        <f t="shared" si="25"/>
        <v>0</v>
      </c>
      <c r="BG147" s="193">
        <f t="shared" si="26"/>
        <v>0</v>
      </c>
      <c r="BH147" s="193">
        <f t="shared" si="27"/>
        <v>0</v>
      </c>
      <c r="BI147" s="193">
        <f t="shared" si="28"/>
        <v>0</v>
      </c>
      <c r="BJ147" s="20" t="s">
        <v>80</v>
      </c>
      <c r="BK147" s="193">
        <f t="shared" si="29"/>
        <v>0</v>
      </c>
      <c r="BL147" s="20" t="s">
        <v>213</v>
      </c>
      <c r="BM147" s="192" t="s">
        <v>1028</v>
      </c>
    </row>
    <row r="148" spans="1:65" s="2" customFormat="1" ht="16.5" customHeight="1">
      <c r="A148" s="37"/>
      <c r="B148" s="38"/>
      <c r="C148" s="181" t="s">
        <v>773</v>
      </c>
      <c r="D148" s="181" t="s">
        <v>208</v>
      </c>
      <c r="E148" s="182" t="s">
        <v>2552</v>
      </c>
      <c r="F148" s="183" t="s">
        <v>2553</v>
      </c>
      <c r="G148" s="184" t="s">
        <v>375</v>
      </c>
      <c r="H148" s="185">
        <v>76.099999999999994</v>
      </c>
      <c r="I148" s="186"/>
      <c r="J148" s="187">
        <f t="shared" si="20"/>
        <v>0</v>
      </c>
      <c r="K148" s="183" t="s">
        <v>21</v>
      </c>
      <c r="L148" s="42"/>
      <c r="M148" s="188" t="s">
        <v>21</v>
      </c>
      <c r="N148" s="189" t="s">
        <v>44</v>
      </c>
      <c r="O148" s="67"/>
      <c r="P148" s="190">
        <f t="shared" si="21"/>
        <v>0</v>
      </c>
      <c r="Q148" s="190">
        <v>0</v>
      </c>
      <c r="R148" s="190">
        <f t="shared" si="22"/>
        <v>0</v>
      </c>
      <c r="S148" s="190">
        <v>0</v>
      </c>
      <c r="T148" s="191">
        <f t="shared" si="23"/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213</v>
      </c>
      <c r="AT148" s="192" t="s">
        <v>208</v>
      </c>
      <c r="AU148" s="192" t="s">
        <v>80</v>
      </c>
      <c r="AY148" s="20" t="s">
        <v>206</v>
      </c>
      <c r="BE148" s="193">
        <f t="shared" si="24"/>
        <v>0</v>
      </c>
      <c r="BF148" s="193">
        <f t="shared" si="25"/>
        <v>0</v>
      </c>
      <c r="BG148" s="193">
        <f t="shared" si="26"/>
        <v>0</v>
      </c>
      <c r="BH148" s="193">
        <f t="shared" si="27"/>
        <v>0</v>
      </c>
      <c r="BI148" s="193">
        <f t="shared" si="28"/>
        <v>0</v>
      </c>
      <c r="BJ148" s="20" t="s">
        <v>80</v>
      </c>
      <c r="BK148" s="193">
        <f t="shared" si="29"/>
        <v>0</v>
      </c>
      <c r="BL148" s="20" t="s">
        <v>213</v>
      </c>
      <c r="BM148" s="192" t="s">
        <v>1031</v>
      </c>
    </row>
    <row r="149" spans="1:65" s="2" customFormat="1" ht="24.2" customHeight="1">
      <c r="A149" s="37"/>
      <c r="B149" s="38"/>
      <c r="C149" s="181" t="s">
        <v>781</v>
      </c>
      <c r="D149" s="181" t="s">
        <v>208</v>
      </c>
      <c r="E149" s="182" t="s">
        <v>2554</v>
      </c>
      <c r="F149" s="183" t="s">
        <v>2555</v>
      </c>
      <c r="G149" s="184" t="s">
        <v>840</v>
      </c>
      <c r="H149" s="185">
        <v>241</v>
      </c>
      <c r="I149" s="186"/>
      <c r="J149" s="187">
        <f t="shared" si="20"/>
        <v>0</v>
      </c>
      <c r="K149" s="183" t="s">
        <v>21</v>
      </c>
      <c r="L149" s="42"/>
      <c r="M149" s="188" t="s">
        <v>21</v>
      </c>
      <c r="N149" s="189" t="s">
        <v>44</v>
      </c>
      <c r="O149" s="67"/>
      <c r="P149" s="190">
        <f t="shared" si="21"/>
        <v>0</v>
      </c>
      <c r="Q149" s="190">
        <v>0</v>
      </c>
      <c r="R149" s="190">
        <f t="shared" si="22"/>
        <v>0</v>
      </c>
      <c r="S149" s="190">
        <v>0</v>
      </c>
      <c r="T149" s="191">
        <f t="shared" si="23"/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213</v>
      </c>
      <c r="AT149" s="192" t="s">
        <v>208</v>
      </c>
      <c r="AU149" s="192" t="s">
        <v>80</v>
      </c>
      <c r="AY149" s="20" t="s">
        <v>206</v>
      </c>
      <c r="BE149" s="193">
        <f t="shared" si="24"/>
        <v>0</v>
      </c>
      <c r="BF149" s="193">
        <f t="shared" si="25"/>
        <v>0</v>
      </c>
      <c r="BG149" s="193">
        <f t="shared" si="26"/>
        <v>0</v>
      </c>
      <c r="BH149" s="193">
        <f t="shared" si="27"/>
        <v>0</v>
      </c>
      <c r="BI149" s="193">
        <f t="shared" si="28"/>
        <v>0</v>
      </c>
      <c r="BJ149" s="20" t="s">
        <v>80</v>
      </c>
      <c r="BK149" s="193">
        <f t="shared" si="29"/>
        <v>0</v>
      </c>
      <c r="BL149" s="20" t="s">
        <v>213</v>
      </c>
      <c r="BM149" s="192" t="s">
        <v>1034</v>
      </c>
    </row>
    <row r="150" spans="1:65" s="2" customFormat="1" ht="16.5" customHeight="1">
      <c r="A150" s="37"/>
      <c r="B150" s="38"/>
      <c r="C150" s="181" t="s">
        <v>787</v>
      </c>
      <c r="D150" s="181" t="s">
        <v>208</v>
      </c>
      <c r="E150" s="182" t="s">
        <v>2556</v>
      </c>
      <c r="F150" s="183" t="s">
        <v>2557</v>
      </c>
      <c r="G150" s="184" t="s">
        <v>840</v>
      </c>
      <c r="H150" s="185">
        <v>241</v>
      </c>
      <c r="I150" s="186"/>
      <c r="J150" s="187">
        <f t="shared" si="20"/>
        <v>0</v>
      </c>
      <c r="K150" s="183" t="s">
        <v>21</v>
      </c>
      <c r="L150" s="42"/>
      <c r="M150" s="188" t="s">
        <v>21</v>
      </c>
      <c r="N150" s="189" t="s">
        <v>44</v>
      </c>
      <c r="O150" s="67"/>
      <c r="P150" s="190">
        <f t="shared" si="21"/>
        <v>0</v>
      </c>
      <c r="Q150" s="190">
        <v>0</v>
      </c>
      <c r="R150" s="190">
        <f t="shared" si="22"/>
        <v>0</v>
      </c>
      <c r="S150" s="190">
        <v>0</v>
      </c>
      <c r="T150" s="191">
        <f t="shared" si="23"/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213</v>
      </c>
      <c r="AT150" s="192" t="s">
        <v>208</v>
      </c>
      <c r="AU150" s="192" t="s">
        <v>80</v>
      </c>
      <c r="AY150" s="20" t="s">
        <v>206</v>
      </c>
      <c r="BE150" s="193">
        <f t="shared" si="24"/>
        <v>0</v>
      </c>
      <c r="BF150" s="193">
        <f t="shared" si="25"/>
        <v>0</v>
      </c>
      <c r="BG150" s="193">
        <f t="shared" si="26"/>
        <v>0</v>
      </c>
      <c r="BH150" s="193">
        <f t="shared" si="27"/>
        <v>0</v>
      </c>
      <c r="BI150" s="193">
        <f t="shared" si="28"/>
        <v>0</v>
      </c>
      <c r="BJ150" s="20" t="s">
        <v>80</v>
      </c>
      <c r="BK150" s="193">
        <f t="shared" si="29"/>
        <v>0</v>
      </c>
      <c r="BL150" s="20" t="s">
        <v>213</v>
      </c>
      <c r="BM150" s="192" t="s">
        <v>1037</v>
      </c>
    </row>
    <row r="151" spans="1:65" s="2" customFormat="1" ht="16.5" customHeight="1">
      <c r="A151" s="37"/>
      <c r="B151" s="38"/>
      <c r="C151" s="181" t="s">
        <v>792</v>
      </c>
      <c r="D151" s="181" t="s">
        <v>208</v>
      </c>
      <c r="E151" s="182" t="s">
        <v>2558</v>
      </c>
      <c r="F151" s="183" t="s">
        <v>2559</v>
      </c>
      <c r="G151" s="184" t="s">
        <v>211</v>
      </c>
      <c r="H151" s="185">
        <v>3.3</v>
      </c>
      <c r="I151" s="186"/>
      <c r="J151" s="187">
        <f t="shared" si="20"/>
        <v>0</v>
      </c>
      <c r="K151" s="183" t="s">
        <v>21</v>
      </c>
      <c r="L151" s="42"/>
      <c r="M151" s="188" t="s">
        <v>21</v>
      </c>
      <c r="N151" s="189" t="s">
        <v>44</v>
      </c>
      <c r="O151" s="67"/>
      <c r="P151" s="190">
        <f t="shared" si="21"/>
        <v>0</v>
      </c>
      <c r="Q151" s="190">
        <v>0</v>
      </c>
      <c r="R151" s="190">
        <f t="shared" si="22"/>
        <v>0</v>
      </c>
      <c r="S151" s="190">
        <v>0</v>
      </c>
      <c r="T151" s="191">
        <f t="shared" si="23"/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213</v>
      </c>
      <c r="AT151" s="192" t="s">
        <v>208</v>
      </c>
      <c r="AU151" s="192" t="s">
        <v>80</v>
      </c>
      <c r="AY151" s="20" t="s">
        <v>206</v>
      </c>
      <c r="BE151" s="193">
        <f t="shared" si="24"/>
        <v>0</v>
      </c>
      <c r="BF151" s="193">
        <f t="shared" si="25"/>
        <v>0</v>
      </c>
      <c r="BG151" s="193">
        <f t="shared" si="26"/>
        <v>0</v>
      </c>
      <c r="BH151" s="193">
        <f t="shared" si="27"/>
        <v>0</v>
      </c>
      <c r="BI151" s="193">
        <f t="shared" si="28"/>
        <v>0</v>
      </c>
      <c r="BJ151" s="20" t="s">
        <v>80</v>
      </c>
      <c r="BK151" s="193">
        <f t="shared" si="29"/>
        <v>0</v>
      </c>
      <c r="BL151" s="20" t="s">
        <v>213</v>
      </c>
      <c r="BM151" s="192" t="s">
        <v>1040</v>
      </c>
    </row>
    <row r="152" spans="1:65" s="2" customFormat="1" ht="16.5" customHeight="1">
      <c r="A152" s="37"/>
      <c r="B152" s="38"/>
      <c r="C152" s="181" t="s">
        <v>799</v>
      </c>
      <c r="D152" s="181" t="s">
        <v>208</v>
      </c>
      <c r="E152" s="182" t="s">
        <v>2560</v>
      </c>
      <c r="F152" s="183" t="s">
        <v>2561</v>
      </c>
      <c r="G152" s="184" t="s">
        <v>247</v>
      </c>
      <c r="H152" s="185">
        <v>41.6</v>
      </c>
      <c r="I152" s="186"/>
      <c r="J152" s="187">
        <f t="shared" si="20"/>
        <v>0</v>
      </c>
      <c r="K152" s="183" t="s">
        <v>21</v>
      </c>
      <c r="L152" s="42"/>
      <c r="M152" s="188" t="s">
        <v>21</v>
      </c>
      <c r="N152" s="189" t="s">
        <v>44</v>
      </c>
      <c r="O152" s="67"/>
      <c r="P152" s="190">
        <f t="shared" si="21"/>
        <v>0</v>
      </c>
      <c r="Q152" s="190">
        <v>0</v>
      </c>
      <c r="R152" s="190">
        <f t="shared" si="22"/>
        <v>0</v>
      </c>
      <c r="S152" s="190">
        <v>0</v>
      </c>
      <c r="T152" s="191">
        <f t="shared" si="23"/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213</v>
      </c>
      <c r="AT152" s="192" t="s">
        <v>208</v>
      </c>
      <c r="AU152" s="192" t="s">
        <v>80</v>
      </c>
      <c r="AY152" s="20" t="s">
        <v>206</v>
      </c>
      <c r="BE152" s="193">
        <f t="shared" si="24"/>
        <v>0</v>
      </c>
      <c r="BF152" s="193">
        <f t="shared" si="25"/>
        <v>0</v>
      </c>
      <c r="BG152" s="193">
        <f t="shared" si="26"/>
        <v>0</v>
      </c>
      <c r="BH152" s="193">
        <f t="shared" si="27"/>
        <v>0</v>
      </c>
      <c r="BI152" s="193">
        <f t="shared" si="28"/>
        <v>0</v>
      </c>
      <c r="BJ152" s="20" t="s">
        <v>80</v>
      </c>
      <c r="BK152" s="193">
        <f t="shared" si="29"/>
        <v>0</v>
      </c>
      <c r="BL152" s="20" t="s">
        <v>213</v>
      </c>
      <c r="BM152" s="192" t="s">
        <v>1043</v>
      </c>
    </row>
    <row r="153" spans="1:65" s="2" customFormat="1" ht="24.2" customHeight="1">
      <c r="A153" s="37"/>
      <c r="B153" s="38"/>
      <c r="C153" s="181" t="s">
        <v>805</v>
      </c>
      <c r="D153" s="181" t="s">
        <v>208</v>
      </c>
      <c r="E153" s="182" t="s">
        <v>2562</v>
      </c>
      <c r="F153" s="183" t="s">
        <v>2563</v>
      </c>
      <c r="G153" s="184" t="s">
        <v>840</v>
      </c>
      <c r="H153" s="185">
        <v>304</v>
      </c>
      <c r="I153" s="186"/>
      <c r="J153" s="187">
        <f t="shared" si="20"/>
        <v>0</v>
      </c>
      <c r="K153" s="183" t="s">
        <v>21</v>
      </c>
      <c r="L153" s="42"/>
      <c r="M153" s="188" t="s">
        <v>21</v>
      </c>
      <c r="N153" s="189" t="s">
        <v>44</v>
      </c>
      <c r="O153" s="67"/>
      <c r="P153" s="190">
        <f t="shared" si="21"/>
        <v>0</v>
      </c>
      <c r="Q153" s="190">
        <v>0</v>
      </c>
      <c r="R153" s="190">
        <f t="shared" si="22"/>
        <v>0</v>
      </c>
      <c r="S153" s="190">
        <v>0</v>
      </c>
      <c r="T153" s="191">
        <f t="shared" si="23"/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2" t="s">
        <v>213</v>
      </c>
      <c r="AT153" s="192" t="s">
        <v>208</v>
      </c>
      <c r="AU153" s="192" t="s">
        <v>80</v>
      </c>
      <c r="AY153" s="20" t="s">
        <v>206</v>
      </c>
      <c r="BE153" s="193">
        <f t="shared" si="24"/>
        <v>0</v>
      </c>
      <c r="BF153" s="193">
        <f t="shared" si="25"/>
        <v>0</v>
      </c>
      <c r="BG153" s="193">
        <f t="shared" si="26"/>
        <v>0</v>
      </c>
      <c r="BH153" s="193">
        <f t="shared" si="27"/>
        <v>0</v>
      </c>
      <c r="BI153" s="193">
        <f t="shared" si="28"/>
        <v>0</v>
      </c>
      <c r="BJ153" s="20" t="s">
        <v>80</v>
      </c>
      <c r="BK153" s="193">
        <f t="shared" si="29"/>
        <v>0</v>
      </c>
      <c r="BL153" s="20" t="s">
        <v>213</v>
      </c>
      <c r="BM153" s="192" t="s">
        <v>1048</v>
      </c>
    </row>
    <row r="154" spans="1:65" s="2" customFormat="1" ht="21.75" customHeight="1">
      <c r="A154" s="37"/>
      <c r="B154" s="38"/>
      <c r="C154" s="181" t="s">
        <v>811</v>
      </c>
      <c r="D154" s="181" t="s">
        <v>208</v>
      </c>
      <c r="E154" s="182" t="s">
        <v>2564</v>
      </c>
      <c r="F154" s="183" t="s">
        <v>2565</v>
      </c>
      <c r="G154" s="184" t="s">
        <v>840</v>
      </c>
      <c r="H154" s="185">
        <v>304</v>
      </c>
      <c r="I154" s="186"/>
      <c r="J154" s="187">
        <f t="shared" si="20"/>
        <v>0</v>
      </c>
      <c r="K154" s="183" t="s">
        <v>21</v>
      </c>
      <c r="L154" s="42"/>
      <c r="M154" s="188" t="s">
        <v>21</v>
      </c>
      <c r="N154" s="189" t="s">
        <v>44</v>
      </c>
      <c r="O154" s="67"/>
      <c r="P154" s="190">
        <f t="shared" si="21"/>
        <v>0</v>
      </c>
      <c r="Q154" s="190">
        <v>0</v>
      </c>
      <c r="R154" s="190">
        <f t="shared" si="22"/>
        <v>0</v>
      </c>
      <c r="S154" s="190">
        <v>0</v>
      </c>
      <c r="T154" s="191">
        <f t="shared" si="23"/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213</v>
      </c>
      <c r="AT154" s="192" t="s">
        <v>208</v>
      </c>
      <c r="AU154" s="192" t="s">
        <v>80</v>
      </c>
      <c r="AY154" s="20" t="s">
        <v>206</v>
      </c>
      <c r="BE154" s="193">
        <f t="shared" si="24"/>
        <v>0</v>
      </c>
      <c r="BF154" s="193">
        <f t="shared" si="25"/>
        <v>0</v>
      </c>
      <c r="BG154" s="193">
        <f t="shared" si="26"/>
        <v>0</v>
      </c>
      <c r="BH154" s="193">
        <f t="shared" si="27"/>
        <v>0</v>
      </c>
      <c r="BI154" s="193">
        <f t="shared" si="28"/>
        <v>0</v>
      </c>
      <c r="BJ154" s="20" t="s">
        <v>80</v>
      </c>
      <c r="BK154" s="193">
        <f t="shared" si="29"/>
        <v>0</v>
      </c>
      <c r="BL154" s="20" t="s">
        <v>213</v>
      </c>
      <c r="BM154" s="192" t="s">
        <v>1054</v>
      </c>
    </row>
    <row r="155" spans="1:65" s="2" customFormat="1" ht="16.5" customHeight="1">
      <c r="A155" s="37"/>
      <c r="B155" s="38"/>
      <c r="C155" s="181" t="s">
        <v>818</v>
      </c>
      <c r="D155" s="181" t="s">
        <v>208</v>
      </c>
      <c r="E155" s="182" t="s">
        <v>2566</v>
      </c>
      <c r="F155" s="183" t="s">
        <v>2567</v>
      </c>
      <c r="G155" s="184" t="s">
        <v>211</v>
      </c>
      <c r="H155" s="185">
        <v>12</v>
      </c>
      <c r="I155" s="186"/>
      <c r="J155" s="187">
        <f t="shared" si="20"/>
        <v>0</v>
      </c>
      <c r="K155" s="183" t="s">
        <v>21</v>
      </c>
      <c r="L155" s="42"/>
      <c r="M155" s="188" t="s">
        <v>21</v>
      </c>
      <c r="N155" s="189" t="s">
        <v>44</v>
      </c>
      <c r="O155" s="67"/>
      <c r="P155" s="190">
        <f t="shared" si="21"/>
        <v>0</v>
      </c>
      <c r="Q155" s="190">
        <v>0</v>
      </c>
      <c r="R155" s="190">
        <f t="shared" si="22"/>
        <v>0</v>
      </c>
      <c r="S155" s="190">
        <v>0</v>
      </c>
      <c r="T155" s="191">
        <f t="shared" si="23"/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2" t="s">
        <v>213</v>
      </c>
      <c r="AT155" s="192" t="s">
        <v>208</v>
      </c>
      <c r="AU155" s="192" t="s">
        <v>80</v>
      </c>
      <c r="AY155" s="20" t="s">
        <v>206</v>
      </c>
      <c r="BE155" s="193">
        <f t="shared" si="24"/>
        <v>0</v>
      </c>
      <c r="BF155" s="193">
        <f t="shared" si="25"/>
        <v>0</v>
      </c>
      <c r="BG155" s="193">
        <f t="shared" si="26"/>
        <v>0</v>
      </c>
      <c r="BH155" s="193">
        <f t="shared" si="27"/>
        <v>0</v>
      </c>
      <c r="BI155" s="193">
        <f t="shared" si="28"/>
        <v>0</v>
      </c>
      <c r="BJ155" s="20" t="s">
        <v>80</v>
      </c>
      <c r="BK155" s="193">
        <f t="shared" si="29"/>
        <v>0</v>
      </c>
      <c r="BL155" s="20" t="s">
        <v>213</v>
      </c>
      <c r="BM155" s="192" t="s">
        <v>1057</v>
      </c>
    </row>
    <row r="156" spans="1:65" s="2" customFormat="1" ht="16.5" customHeight="1">
      <c r="A156" s="37"/>
      <c r="B156" s="38"/>
      <c r="C156" s="181" t="s">
        <v>825</v>
      </c>
      <c r="D156" s="181" t="s">
        <v>208</v>
      </c>
      <c r="E156" s="182" t="s">
        <v>2560</v>
      </c>
      <c r="F156" s="183" t="s">
        <v>2561</v>
      </c>
      <c r="G156" s="184" t="s">
        <v>247</v>
      </c>
      <c r="H156" s="185">
        <v>149.4</v>
      </c>
      <c r="I156" s="186"/>
      <c r="J156" s="187">
        <f t="shared" si="20"/>
        <v>0</v>
      </c>
      <c r="K156" s="183" t="s">
        <v>21</v>
      </c>
      <c r="L156" s="42"/>
      <c r="M156" s="188" t="s">
        <v>21</v>
      </c>
      <c r="N156" s="189" t="s">
        <v>44</v>
      </c>
      <c r="O156" s="67"/>
      <c r="P156" s="190">
        <f t="shared" si="21"/>
        <v>0</v>
      </c>
      <c r="Q156" s="190">
        <v>0</v>
      </c>
      <c r="R156" s="190">
        <f t="shared" si="22"/>
        <v>0</v>
      </c>
      <c r="S156" s="190">
        <v>0</v>
      </c>
      <c r="T156" s="191">
        <f t="shared" si="23"/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213</v>
      </c>
      <c r="AT156" s="192" t="s">
        <v>208</v>
      </c>
      <c r="AU156" s="192" t="s">
        <v>80</v>
      </c>
      <c r="AY156" s="20" t="s">
        <v>206</v>
      </c>
      <c r="BE156" s="193">
        <f t="shared" si="24"/>
        <v>0</v>
      </c>
      <c r="BF156" s="193">
        <f t="shared" si="25"/>
        <v>0</v>
      </c>
      <c r="BG156" s="193">
        <f t="shared" si="26"/>
        <v>0</v>
      </c>
      <c r="BH156" s="193">
        <f t="shared" si="27"/>
        <v>0</v>
      </c>
      <c r="BI156" s="193">
        <f t="shared" si="28"/>
        <v>0</v>
      </c>
      <c r="BJ156" s="20" t="s">
        <v>80</v>
      </c>
      <c r="BK156" s="193">
        <f t="shared" si="29"/>
        <v>0</v>
      </c>
      <c r="BL156" s="20" t="s">
        <v>213</v>
      </c>
      <c r="BM156" s="192" t="s">
        <v>1331</v>
      </c>
    </row>
    <row r="157" spans="1:65" s="2" customFormat="1" ht="33" customHeight="1">
      <c r="A157" s="37"/>
      <c r="B157" s="38"/>
      <c r="C157" s="181" t="s">
        <v>830</v>
      </c>
      <c r="D157" s="181" t="s">
        <v>208</v>
      </c>
      <c r="E157" s="182" t="s">
        <v>2568</v>
      </c>
      <c r="F157" s="183" t="s">
        <v>2569</v>
      </c>
      <c r="G157" s="184" t="s">
        <v>840</v>
      </c>
      <c r="H157" s="185">
        <v>1</v>
      </c>
      <c r="I157" s="186"/>
      <c r="J157" s="187">
        <f t="shared" si="20"/>
        <v>0</v>
      </c>
      <c r="K157" s="183" t="s">
        <v>21</v>
      </c>
      <c r="L157" s="42"/>
      <c r="M157" s="188" t="s">
        <v>21</v>
      </c>
      <c r="N157" s="189" t="s">
        <v>44</v>
      </c>
      <c r="O157" s="67"/>
      <c r="P157" s="190">
        <f t="shared" si="21"/>
        <v>0</v>
      </c>
      <c r="Q157" s="190">
        <v>0</v>
      </c>
      <c r="R157" s="190">
        <f t="shared" si="22"/>
        <v>0</v>
      </c>
      <c r="S157" s="190">
        <v>0</v>
      </c>
      <c r="T157" s="191">
        <f t="shared" si="23"/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213</v>
      </c>
      <c r="AT157" s="192" t="s">
        <v>208</v>
      </c>
      <c r="AU157" s="192" t="s">
        <v>80</v>
      </c>
      <c r="AY157" s="20" t="s">
        <v>206</v>
      </c>
      <c r="BE157" s="193">
        <f t="shared" si="24"/>
        <v>0</v>
      </c>
      <c r="BF157" s="193">
        <f t="shared" si="25"/>
        <v>0</v>
      </c>
      <c r="BG157" s="193">
        <f t="shared" si="26"/>
        <v>0</v>
      </c>
      <c r="BH157" s="193">
        <f t="shared" si="27"/>
        <v>0</v>
      </c>
      <c r="BI157" s="193">
        <f t="shared" si="28"/>
        <v>0</v>
      </c>
      <c r="BJ157" s="20" t="s">
        <v>80</v>
      </c>
      <c r="BK157" s="193">
        <f t="shared" si="29"/>
        <v>0</v>
      </c>
      <c r="BL157" s="20" t="s">
        <v>213</v>
      </c>
      <c r="BM157" s="192" t="s">
        <v>1335</v>
      </c>
    </row>
    <row r="158" spans="1:65" s="2" customFormat="1" ht="16.5" customHeight="1">
      <c r="A158" s="37"/>
      <c r="B158" s="38"/>
      <c r="C158" s="181" t="s">
        <v>837</v>
      </c>
      <c r="D158" s="181" t="s">
        <v>208</v>
      </c>
      <c r="E158" s="182" t="s">
        <v>2570</v>
      </c>
      <c r="F158" s="183" t="s">
        <v>2486</v>
      </c>
      <c r="G158" s="184" t="s">
        <v>840</v>
      </c>
      <c r="H158" s="185">
        <v>1</v>
      </c>
      <c r="I158" s="186"/>
      <c r="J158" s="187">
        <f t="shared" si="20"/>
        <v>0</v>
      </c>
      <c r="K158" s="183" t="s">
        <v>21</v>
      </c>
      <c r="L158" s="42"/>
      <c r="M158" s="188" t="s">
        <v>21</v>
      </c>
      <c r="N158" s="189" t="s">
        <v>44</v>
      </c>
      <c r="O158" s="67"/>
      <c r="P158" s="190">
        <f t="shared" si="21"/>
        <v>0</v>
      </c>
      <c r="Q158" s="190">
        <v>0</v>
      </c>
      <c r="R158" s="190">
        <f t="shared" si="22"/>
        <v>0</v>
      </c>
      <c r="S158" s="190">
        <v>0</v>
      </c>
      <c r="T158" s="191">
        <f t="shared" si="23"/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213</v>
      </c>
      <c r="AT158" s="192" t="s">
        <v>208</v>
      </c>
      <c r="AU158" s="192" t="s">
        <v>80</v>
      </c>
      <c r="AY158" s="20" t="s">
        <v>206</v>
      </c>
      <c r="BE158" s="193">
        <f t="shared" si="24"/>
        <v>0</v>
      </c>
      <c r="BF158" s="193">
        <f t="shared" si="25"/>
        <v>0</v>
      </c>
      <c r="BG158" s="193">
        <f t="shared" si="26"/>
        <v>0</v>
      </c>
      <c r="BH158" s="193">
        <f t="shared" si="27"/>
        <v>0</v>
      </c>
      <c r="BI158" s="193">
        <f t="shared" si="28"/>
        <v>0</v>
      </c>
      <c r="BJ158" s="20" t="s">
        <v>80</v>
      </c>
      <c r="BK158" s="193">
        <f t="shared" si="29"/>
        <v>0</v>
      </c>
      <c r="BL158" s="20" t="s">
        <v>213</v>
      </c>
      <c r="BM158" s="192" t="s">
        <v>1341</v>
      </c>
    </row>
    <row r="159" spans="1:65" s="12" customFormat="1" ht="25.9" customHeight="1">
      <c r="B159" s="165"/>
      <c r="C159" s="166"/>
      <c r="D159" s="167" t="s">
        <v>72</v>
      </c>
      <c r="E159" s="168" t="s">
        <v>2571</v>
      </c>
      <c r="F159" s="168" t="s">
        <v>2572</v>
      </c>
      <c r="G159" s="166"/>
      <c r="H159" s="166"/>
      <c r="I159" s="169"/>
      <c r="J159" s="170">
        <f>BK159</f>
        <v>0</v>
      </c>
      <c r="K159" s="166"/>
      <c r="L159" s="171"/>
      <c r="M159" s="172"/>
      <c r="N159" s="173"/>
      <c r="O159" s="173"/>
      <c r="P159" s="174">
        <f>SUM(P160:P165)</f>
        <v>0</v>
      </c>
      <c r="Q159" s="173"/>
      <c r="R159" s="174">
        <f>SUM(R160:R165)</f>
        <v>0</v>
      </c>
      <c r="S159" s="173"/>
      <c r="T159" s="175">
        <f>SUM(T160:T165)</f>
        <v>0</v>
      </c>
      <c r="AR159" s="176" t="s">
        <v>80</v>
      </c>
      <c r="AT159" s="177" t="s">
        <v>72</v>
      </c>
      <c r="AU159" s="177" t="s">
        <v>73</v>
      </c>
      <c r="AY159" s="176" t="s">
        <v>206</v>
      </c>
      <c r="BK159" s="178">
        <f>SUM(BK160:BK165)</f>
        <v>0</v>
      </c>
    </row>
    <row r="160" spans="1:65" s="2" customFormat="1" ht="16.5" customHeight="1">
      <c r="A160" s="37"/>
      <c r="B160" s="38"/>
      <c r="C160" s="244" t="s">
        <v>843</v>
      </c>
      <c r="D160" s="244" t="s">
        <v>437</v>
      </c>
      <c r="E160" s="245" t="s">
        <v>2573</v>
      </c>
      <c r="F160" s="246" t="s">
        <v>2574</v>
      </c>
      <c r="G160" s="247" t="s">
        <v>840</v>
      </c>
      <c r="H160" s="248">
        <v>8</v>
      </c>
      <c r="I160" s="249"/>
      <c r="J160" s="250">
        <f t="shared" ref="J160:J165" si="30">ROUND(I160*H160,2)</f>
        <v>0</v>
      </c>
      <c r="K160" s="246" t="s">
        <v>21</v>
      </c>
      <c r="L160" s="251"/>
      <c r="M160" s="252" t="s">
        <v>21</v>
      </c>
      <c r="N160" s="253" t="s">
        <v>44</v>
      </c>
      <c r="O160" s="67"/>
      <c r="P160" s="190">
        <f t="shared" ref="P160:P165" si="31">O160*H160</f>
        <v>0</v>
      </c>
      <c r="Q160" s="190">
        <v>0</v>
      </c>
      <c r="R160" s="190">
        <f t="shared" ref="R160:R165" si="32">Q160*H160</f>
        <v>0</v>
      </c>
      <c r="S160" s="190">
        <v>0</v>
      </c>
      <c r="T160" s="191">
        <f t="shared" ref="T160:T165" si="33"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289</v>
      </c>
      <c r="AT160" s="192" t="s">
        <v>437</v>
      </c>
      <c r="AU160" s="192" t="s">
        <v>80</v>
      </c>
      <c r="AY160" s="20" t="s">
        <v>206</v>
      </c>
      <c r="BE160" s="193">
        <f t="shared" ref="BE160:BE165" si="34">IF(N160="základní",J160,0)</f>
        <v>0</v>
      </c>
      <c r="BF160" s="193">
        <f t="shared" ref="BF160:BF165" si="35">IF(N160="snížená",J160,0)</f>
        <v>0</v>
      </c>
      <c r="BG160" s="193">
        <f t="shared" ref="BG160:BG165" si="36">IF(N160="zákl. přenesená",J160,0)</f>
        <v>0</v>
      </c>
      <c r="BH160" s="193">
        <f t="shared" ref="BH160:BH165" si="37">IF(N160="sníž. přenesená",J160,0)</f>
        <v>0</v>
      </c>
      <c r="BI160" s="193">
        <f t="shared" ref="BI160:BI165" si="38">IF(N160="nulová",J160,0)</f>
        <v>0</v>
      </c>
      <c r="BJ160" s="20" t="s">
        <v>80</v>
      </c>
      <c r="BK160" s="193">
        <f t="shared" ref="BK160:BK165" si="39">ROUND(I160*H160,2)</f>
        <v>0</v>
      </c>
      <c r="BL160" s="20" t="s">
        <v>213</v>
      </c>
      <c r="BM160" s="192" t="s">
        <v>1345</v>
      </c>
    </row>
    <row r="161" spans="1:65" s="2" customFormat="1" ht="16.5" customHeight="1">
      <c r="A161" s="37"/>
      <c r="B161" s="38"/>
      <c r="C161" s="244" t="s">
        <v>847</v>
      </c>
      <c r="D161" s="244" t="s">
        <v>437</v>
      </c>
      <c r="E161" s="245" t="s">
        <v>2575</v>
      </c>
      <c r="F161" s="246" t="s">
        <v>2576</v>
      </c>
      <c r="G161" s="247" t="s">
        <v>840</v>
      </c>
      <c r="H161" s="248">
        <v>2</v>
      </c>
      <c r="I161" s="249"/>
      <c r="J161" s="250">
        <f t="shared" si="30"/>
        <v>0</v>
      </c>
      <c r="K161" s="246" t="s">
        <v>21</v>
      </c>
      <c r="L161" s="251"/>
      <c r="M161" s="252" t="s">
        <v>21</v>
      </c>
      <c r="N161" s="253" t="s">
        <v>44</v>
      </c>
      <c r="O161" s="67"/>
      <c r="P161" s="190">
        <f t="shared" si="31"/>
        <v>0</v>
      </c>
      <c r="Q161" s="190">
        <v>0</v>
      </c>
      <c r="R161" s="190">
        <f t="shared" si="32"/>
        <v>0</v>
      </c>
      <c r="S161" s="190">
        <v>0</v>
      </c>
      <c r="T161" s="191">
        <f t="shared" si="33"/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289</v>
      </c>
      <c r="AT161" s="192" t="s">
        <v>437</v>
      </c>
      <c r="AU161" s="192" t="s">
        <v>80</v>
      </c>
      <c r="AY161" s="20" t="s">
        <v>206</v>
      </c>
      <c r="BE161" s="193">
        <f t="shared" si="34"/>
        <v>0</v>
      </c>
      <c r="BF161" s="193">
        <f t="shared" si="35"/>
        <v>0</v>
      </c>
      <c r="BG161" s="193">
        <f t="shared" si="36"/>
        <v>0</v>
      </c>
      <c r="BH161" s="193">
        <f t="shared" si="37"/>
        <v>0</v>
      </c>
      <c r="BI161" s="193">
        <f t="shared" si="38"/>
        <v>0</v>
      </c>
      <c r="BJ161" s="20" t="s">
        <v>80</v>
      </c>
      <c r="BK161" s="193">
        <f t="shared" si="39"/>
        <v>0</v>
      </c>
      <c r="BL161" s="20" t="s">
        <v>213</v>
      </c>
      <c r="BM161" s="192" t="s">
        <v>1348</v>
      </c>
    </row>
    <row r="162" spans="1:65" s="2" customFormat="1" ht="16.5" customHeight="1">
      <c r="A162" s="37"/>
      <c r="B162" s="38"/>
      <c r="C162" s="244" t="s">
        <v>860</v>
      </c>
      <c r="D162" s="244" t="s">
        <v>437</v>
      </c>
      <c r="E162" s="245" t="s">
        <v>2577</v>
      </c>
      <c r="F162" s="246" t="s">
        <v>2578</v>
      </c>
      <c r="G162" s="247" t="s">
        <v>840</v>
      </c>
      <c r="H162" s="248">
        <v>3</v>
      </c>
      <c r="I162" s="249"/>
      <c r="J162" s="250">
        <f t="shared" si="30"/>
        <v>0</v>
      </c>
      <c r="K162" s="246" t="s">
        <v>21</v>
      </c>
      <c r="L162" s="251"/>
      <c r="M162" s="252" t="s">
        <v>21</v>
      </c>
      <c r="N162" s="253" t="s">
        <v>44</v>
      </c>
      <c r="O162" s="67"/>
      <c r="P162" s="190">
        <f t="shared" si="31"/>
        <v>0</v>
      </c>
      <c r="Q162" s="190">
        <v>0</v>
      </c>
      <c r="R162" s="190">
        <f t="shared" si="32"/>
        <v>0</v>
      </c>
      <c r="S162" s="190">
        <v>0</v>
      </c>
      <c r="T162" s="191">
        <f t="shared" si="33"/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289</v>
      </c>
      <c r="AT162" s="192" t="s">
        <v>437</v>
      </c>
      <c r="AU162" s="192" t="s">
        <v>80</v>
      </c>
      <c r="AY162" s="20" t="s">
        <v>206</v>
      </c>
      <c r="BE162" s="193">
        <f t="shared" si="34"/>
        <v>0</v>
      </c>
      <c r="BF162" s="193">
        <f t="shared" si="35"/>
        <v>0</v>
      </c>
      <c r="BG162" s="193">
        <f t="shared" si="36"/>
        <v>0</v>
      </c>
      <c r="BH162" s="193">
        <f t="shared" si="37"/>
        <v>0</v>
      </c>
      <c r="BI162" s="193">
        <f t="shared" si="38"/>
        <v>0</v>
      </c>
      <c r="BJ162" s="20" t="s">
        <v>80</v>
      </c>
      <c r="BK162" s="193">
        <f t="shared" si="39"/>
        <v>0</v>
      </c>
      <c r="BL162" s="20" t="s">
        <v>213</v>
      </c>
      <c r="BM162" s="192" t="s">
        <v>1354</v>
      </c>
    </row>
    <row r="163" spans="1:65" s="2" customFormat="1" ht="16.5" customHeight="1">
      <c r="A163" s="37"/>
      <c r="B163" s="38"/>
      <c r="C163" s="244" t="s">
        <v>866</v>
      </c>
      <c r="D163" s="244" t="s">
        <v>437</v>
      </c>
      <c r="E163" s="245" t="s">
        <v>2579</v>
      </c>
      <c r="F163" s="246" t="s">
        <v>2580</v>
      </c>
      <c r="G163" s="247" t="s">
        <v>840</v>
      </c>
      <c r="H163" s="248">
        <v>4</v>
      </c>
      <c r="I163" s="249"/>
      <c r="J163" s="250">
        <f t="shared" si="30"/>
        <v>0</v>
      </c>
      <c r="K163" s="246" t="s">
        <v>21</v>
      </c>
      <c r="L163" s="251"/>
      <c r="M163" s="252" t="s">
        <v>21</v>
      </c>
      <c r="N163" s="253" t="s">
        <v>44</v>
      </c>
      <c r="O163" s="67"/>
      <c r="P163" s="190">
        <f t="shared" si="31"/>
        <v>0</v>
      </c>
      <c r="Q163" s="190">
        <v>0</v>
      </c>
      <c r="R163" s="190">
        <f t="shared" si="32"/>
        <v>0</v>
      </c>
      <c r="S163" s="190">
        <v>0</v>
      </c>
      <c r="T163" s="191">
        <f t="shared" si="33"/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289</v>
      </c>
      <c r="AT163" s="192" t="s">
        <v>437</v>
      </c>
      <c r="AU163" s="192" t="s">
        <v>80</v>
      </c>
      <c r="AY163" s="20" t="s">
        <v>206</v>
      </c>
      <c r="BE163" s="193">
        <f t="shared" si="34"/>
        <v>0</v>
      </c>
      <c r="BF163" s="193">
        <f t="shared" si="35"/>
        <v>0</v>
      </c>
      <c r="BG163" s="193">
        <f t="shared" si="36"/>
        <v>0</v>
      </c>
      <c r="BH163" s="193">
        <f t="shared" si="37"/>
        <v>0</v>
      </c>
      <c r="BI163" s="193">
        <f t="shared" si="38"/>
        <v>0</v>
      </c>
      <c r="BJ163" s="20" t="s">
        <v>80</v>
      </c>
      <c r="BK163" s="193">
        <f t="shared" si="39"/>
        <v>0</v>
      </c>
      <c r="BL163" s="20" t="s">
        <v>213</v>
      </c>
      <c r="BM163" s="192" t="s">
        <v>1359</v>
      </c>
    </row>
    <row r="164" spans="1:65" s="2" customFormat="1" ht="16.5" customHeight="1">
      <c r="A164" s="37"/>
      <c r="B164" s="38"/>
      <c r="C164" s="244" t="s">
        <v>873</v>
      </c>
      <c r="D164" s="244" t="s">
        <v>437</v>
      </c>
      <c r="E164" s="245" t="s">
        <v>2581</v>
      </c>
      <c r="F164" s="246" t="s">
        <v>2582</v>
      </c>
      <c r="G164" s="247" t="s">
        <v>840</v>
      </c>
      <c r="H164" s="248">
        <v>4</v>
      </c>
      <c r="I164" s="249"/>
      <c r="J164" s="250">
        <f t="shared" si="30"/>
        <v>0</v>
      </c>
      <c r="K164" s="246" t="s">
        <v>21</v>
      </c>
      <c r="L164" s="251"/>
      <c r="M164" s="252" t="s">
        <v>21</v>
      </c>
      <c r="N164" s="253" t="s">
        <v>44</v>
      </c>
      <c r="O164" s="67"/>
      <c r="P164" s="190">
        <f t="shared" si="31"/>
        <v>0</v>
      </c>
      <c r="Q164" s="190">
        <v>0</v>
      </c>
      <c r="R164" s="190">
        <f t="shared" si="32"/>
        <v>0</v>
      </c>
      <c r="S164" s="190">
        <v>0</v>
      </c>
      <c r="T164" s="191">
        <f t="shared" si="33"/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2" t="s">
        <v>289</v>
      </c>
      <c r="AT164" s="192" t="s">
        <v>437</v>
      </c>
      <c r="AU164" s="192" t="s">
        <v>80</v>
      </c>
      <c r="AY164" s="20" t="s">
        <v>206</v>
      </c>
      <c r="BE164" s="193">
        <f t="shared" si="34"/>
        <v>0</v>
      </c>
      <c r="BF164" s="193">
        <f t="shared" si="35"/>
        <v>0</v>
      </c>
      <c r="BG164" s="193">
        <f t="shared" si="36"/>
        <v>0</v>
      </c>
      <c r="BH164" s="193">
        <f t="shared" si="37"/>
        <v>0</v>
      </c>
      <c r="BI164" s="193">
        <f t="shared" si="38"/>
        <v>0</v>
      </c>
      <c r="BJ164" s="20" t="s">
        <v>80</v>
      </c>
      <c r="BK164" s="193">
        <f t="shared" si="39"/>
        <v>0</v>
      </c>
      <c r="BL164" s="20" t="s">
        <v>213</v>
      </c>
      <c r="BM164" s="192" t="s">
        <v>1363</v>
      </c>
    </row>
    <row r="165" spans="1:65" s="2" customFormat="1" ht="16.5" customHeight="1">
      <c r="A165" s="37"/>
      <c r="B165" s="38"/>
      <c r="C165" s="244" t="s">
        <v>880</v>
      </c>
      <c r="D165" s="244" t="s">
        <v>437</v>
      </c>
      <c r="E165" s="245" t="s">
        <v>2583</v>
      </c>
      <c r="F165" s="246" t="s">
        <v>2584</v>
      </c>
      <c r="G165" s="247" t="s">
        <v>840</v>
      </c>
      <c r="H165" s="248">
        <v>1</v>
      </c>
      <c r="I165" s="249"/>
      <c r="J165" s="250">
        <f t="shared" si="30"/>
        <v>0</v>
      </c>
      <c r="K165" s="246" t="s">
        <v>21</v>
      </c>
      <c r="L165" s="251"/>
      <c r="M165" s="252" t="s">
        <v>21</v>
      </c>
      <c r="N165" s="253" t="s">
        <v>44</v>
      </c>
      <c r="O165" s="67"/>
      <c r="P165" s="190">
        <f t="shared" si="31"/>
        <v>0</v>
      </c>
      <c r="Q165" s="190">
        <v>0</v>
      </c>
      <c r="R165" s="190">
        <f t="shared" si="32"/>
        <v>0</v>
      </c>
      <c r="S165" s="190">
        <v>0</v>
      </c>
      <c r="T165" s="191">
        <f t="shared" si="33"/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2" t="s">
        <v>289</v>
      </c>
      <c r="AT165" s="192" t="s">
        <v>437</v>
      </c>
      <c r="AU165" s="192" t="s">
        <v>80</v>
      </c>
      <c r="AY165" s="20" t="s">
        <v>206</v>
      </c>
      <c r="BE165" s="193">
        <f t="shared" si="34"/>
        <v>0</v>
      </c>
      <c r="BF165" s="193">
        <f t="shared" si="35"/>
        <v>0</v>
      </c>
      <c r="BG165" s="193">
        <f t="shared" si="36"/>
        <v>0</v>
      </c>
      <c r="BH165" s="193">
        <f t="shared" si="37"/>
        <v>0</v>
      </c>
      <c r="BI165" s="193">
        <f t="shared" si="38"/>
        <v>0</v>
      </c>
      <c r="BJ165" s="20" t="s">
        <v>80</v>
      </c>
      <c r="BK165" s="193">
        <f t="shared" si="39"/>
        <v>0</v>
      </c>
      <c r="BL165" s="20" t="s">
        <v>213</v>
      </c>
      <c r="BM165" s="192" t="s">
        <v>1374</v>
      </c>
    </row>
    <row r="166" spans="1:65" s="12" customFormat="1" ht="25.9" customHeight="1">
      <c r="B166" s="165"/>
      <c r="C166" s="166"/>
      <c r="D166" s="167" t="s">
        <v>72</v>
      </c>
      <c r="E166" s="168" t="s">
        <v>2585</v>
      </c>
      <c r="F166" s="168" t="s">
        <v>2586</v>
      </c>
      <c r="G166" s="166"/>
      <c r="H166" s="166"/>
      <c r="I166" s="169"/>
      <c r="J166" s="170">
        <f>BK166</f>
        <v>0</v>
      </c>
      <c r="K166" s="166"/>
      <c r="L166" s="171"/>
      <c r="M166" s="172"/>
      <c r="N166" s="173"/>
      <c r="O166" s="173"/>
      <c r="P166" s="174">
        <f>P167+P171</f>
        <v>0</v>
      </c>
      <c r="Q166" s="173"/>
      <c r="R166" s="174">
        <f>R167+R171</f>
        <v>0</v>
      </c>
      <c r="S166" s="173"/>
      <c r="T166" s="175">
        <f>T167+T171</f>
        <v>0</v>
      </c>
      <c r="AR166" s="176" t="s">
        <v>80</v>
      </c>
      <c r="AT166" s="177" t="s">
        <v>72</v>
      </c>
      <c r="AU166" s="177" t="s">
        <v>73</v>
      </c>
      <c r="AY166" s="176" t="s">
        <v>206</v>
      </c>
      <c r="BK166" s="178">
        <f>BK167+BK171</f>
        <v>0</v>
      </c>
    </row>
    <row r="167" spans="1:65" s="12" customFormat="1" ht="22.9" customHeight="1">
      <c r="B167" s="165"/>
      <c r="C167" s="166"/>
      <c r="D167" s="167" t="s">
        <v>72</v>
      </c>
      <c r="E167" s="179" t="s">
        <v>1526</v>
      </c>
      <c r="F167" s="179" t="s">
        <v>2587</v>
      </c>
      <c r="G167" s="166"/>
      <c r="H167" s="166"/>
      <c r="I167" s="169"/>
      <c r="J167" s="180">
        <f>BK167</f>
        <v>0</v>
      </c>
      <c r="K167" s="166"/>
      <c r="L167" s="171"/>
      <c r="M167" s="172"/>
      <c r="N167" s="173"/>
      <c r="O167" s="173"/>
      <c r="P167" s="174">
        <f>SUM(P168:P170)</f>
        <v>0</v>
      </c>
      <c r="Q167" s="173"/>
      <c r="R167" s="174">
        <f>SUM(R168:R170)</f>
        <v>0</v>
      </c>
      <c r="S167" s="173"/>
      <c r="T167" s="175">
        <f>SUM(T168:T170)</f>
        <v>0</v>
      </c>
      <c r="AR167" s="176" t="s">
        <v>80</v>
      </c>
      <c r="AT167" s="177" t="s">
        <v>72</v>
      </c>
      <c r="AU167" s="177" t="s">
        <v>80</v>
      </c>
      <c r="AY167" s="176" t="s">
        <v>206</v>
      </c>
      <c r="BK167" s="178">
        <f>SUM(BK168:BK170)</f>
        <v>0</v>
      </c>
    </row>
    <row r="168" spans="1:65" s="2" customFormat="1" ht="16.5" customHeight="1">
      <c r="A168" s="37"/>
      <c r="B168" s="38"/>
      <c r="C168" s="244" t="s">
        <v>885</v>
      </c>
      <c r="D168" s="244" t="s">
        <v>437</v>
      </c>
      <c r="E168" s="245" t="s">
        <v>2588</v>
      </c>
      <c r="F168" s="246" t="s">
        <v>2589</v>
      </c>
      <c r="G168" s="247" t="s">
        <v>840</v>
      </c>
      <c r="H168" s="248">
        <v>81</v>
      </c>
      <c r="I168" s="249"/>
      <c r="J168" s="250">
        <f>ROUND(I168*H168,2)</f>
        <v>0</v>
      </c>
      <c r="K168" s="246" t="s">
        <v>21</v>
      </c>
      <c r="L168" s="251"/>
      <c r="M168" s="252" t="s">
        <v>21</v>
      </c>
      <c r="N168" s="253" t="s">
        <v>44</v>
      </c>
      <c r="O168" s="67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2" t="s">
        <v>289</v>
      </c>
      <c r="AT168" s="192" t="s">
        <v>437</v>
      </c>
      <c r="AU168" s="192" t="s">
        <v>82</v>
      </c>
      <c r="AY168" s="20" t="s">
        <v>206</v>
      </c>
      <c r="BE168" s="193">
        <f>IF(N168="základní",J168,0)</f>
        <v>0</v>
      </c>
      <c r="BF168" s="193">
        <f>IF(N168="snížená",J168,0)</f>
        <v>0</v>
      </c>
      <c r="BG168" s="193">
        <f>IF(N168="zákl. přenesená",J168,0)</f>
        <v>0</v>
      </c>
      <c r="BH168" s="193">
        <f>IF(N168="sníž. přenesená",J168,0)</f>
        <v>0</v>
      </c>
      <c r="BI168" s="193">
        <f>IF(N168="nulová",J168,0)</f>
        <v>0</v>
      </c>
      <c r="BJ168" s="20" t="s">
        <v>80</v>
      </c>
      <c r="BK168" s="193">
        <f>ROUND(I168*H168,2)</f>
        <v>0</v>
      </c>
      <c r="BL168" s="20" t="s">
        <v>213</v>
      </c>
      <c r="BM168" s="192" t="s">
        <v>1381</v>
      </c>
    </row>
    <row r="169" spans="1:65" s="2" customFormat="1" ht="16.5" customHeight="1">
      <c r="A169" s="37"/>
      <c r="B169" s="38"/>
      <c r="C169" s="244" t="s">
        <v>522</v>
      </c>
      <c r="D169" s="244" t="s">
        <v>437</v>
      </c>
      <c r="E169" s="245" t="s">
        <v>2590</v>
      </c>
      <c r="F169" s="246" t="s">
        <v>2591</v>
      </c>
      <c r="G169" s="247" t="s">
        <v>840</v>
      </c>
      <c r="H169" s="248">
        <v>123</v>
      </c>
      <c r="I169" s="249"/>
      <c r="J169" s="250">
        <f>ROUND(I169*H169,2)</f>
        <v>0</v>
      </c>
      <c r="K169" s="246" t="s">
        <v>21</v>
      </c>
      <c r="L169" s="251"/>
      <c r="M169" s="252" t="s">
        <v>21</v>
      </c>
      <c r="N169" s="253" t="s">
        <v>44</v>
      </c>
      <c r="O169" s="67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2" t="s">
        <v>289</v>
      </c>
      <c r="AT169" s="192" t="s">
        <v>437</v>
      </c>
      <c r="AU169" s="192" t="s">
        <v>82</v>
      </c>
      <c r="AY169" s="20" t="s">
        <v>206</v>
      </c>
      <c r="BE169" s="193">
        <f>IF(N169="základní",J169,0)</f>
        <v>0</v>
      </c>
      <c r="BF169" s="193">
        <f>IF(N169="snížená",J169,0)</f>
        <v>0</v>
      </c>
      <c r="BG169" s="193">
        <f>IF(N169="zákl. přenesená",J169,0)</f>
        <v>0</v>
      </c>
      <c r="BH169" s="193">
        <f>IF(N169="sníž. přenesená",J169,0)</f>
        <v>0</v>
      </c>
      <c r="BI169" s="193">
        <f>IF(N169="nulová",J169,0)</f>
        <v>0</v>
      </c>
      <c r="BJ169" s="20" t="s">
        <v>80</v>
      </c>
      <c r="BK169" s="193">
        <f>ROUND(I169*H169,2)</f>
        <v>0</v>
      </c>
      <c r="BL169" s="20" t="s">
        <v>213</v>
      </c>
      <c r="BM169" s="192" t="s">
        <v>1385</v>
      </c>
    </row>
    <row r="170" spans="1:65" s="2" customFormat="1" ht="16.5" customHeight="1">
      <c r="A170" s="37"/>
      <c r="B170" s="38"/>
      <c r="C170" s="244" t="s">
        <v>530</v>
      </c>
      <c r="D170" s="244" t="s">
        <v>437</v>
      </c>
      <c r="E170" s="245" t="s">
        <v>2592</v>
      </c>
      <c r="F170" s="246" t="s">
        <v>2593</v>
      </c>
      <c r="G170" s="247" t="s">
        <v>840</v>
      </c>
      <c r="H170" s="248">
        <v>94</v>
      </c>
      <c r="I170" s="249"/>
      <c r="J170" s="250">
        <f>ROUND(I170*H170,2)</f>
        <v>0</v>
      </c>
      <c r="K170" s="246" t="s">
        <v>21</v>
      </c>
      <c r="L170" s="251"/>
      <c r="M170" s="252" t="s">
        <v>21</v>
      </c>
      <c r="N170" s="253" t="s">
        <v>44</v>
      </c>
      <c r="O170" s="67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2" t="s">
        <v>289</v>
      </c>
      <c r="AT170" s="192" t="s">
        <v>437</v>
      </c>
      <c r="AU170" s="192" t="s">
        <v>82</v>
      </c>
      <c r="AY170" s="20" t="s">
        <v>206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20" t="s">
        <v>80</v>
      </c>
      <c r="BK170" s="193">
        <f>ROUND(I170*H170,2)</f>
        <v>0</v>
      </c>
      <c r="BL170" s="20" t="s">
        <v>213</v>
      </c>
      <c r="BM170" s="192" t="s">
        <v>1258</v>
      </c>
    </row>
    <row r="171" spans="1:65" s="12" customFormat="1" ht="22.9" customHeight="1">
      <c r="B171" s="165"/>
      <c r="C171" s="166"/>
      <c r="D171" s="167" t="s">
        <v>72</v>
      </c>
      <c r="E171" s="179" t="s">
        <v>2594</v>
      </c>
      <c r="F171" s="179" t="s">
        <v>2595</v>
      </c>
      <c r="G171" s="166"/>
      <c r="H171" s="166"/>
      <c r="I171" s="169"/>
      <c r="J171" s="180">
        <f>BK171</f>
        <v>0</v>
      </c>
      <c r="K171" s="166"/>
      <c r="L171" s="171"/>
      <c r="M171" s="172"/>
      <c r="N171" s="173"/>
      <c r="O171" s="173"/>
      <c r="P171" s="174">
        <f>SUM(P172:P179)</f>
        <v>0</v>
      </c>
      <c r="Q171" s="173"/>
      <c r="R171" s="174">
        <f>SUM(R172:R179)</f>
        <v>0</v>
      </c>
      <c r="S171" s="173"/>
      <c r="T171" s="175">
        <f>SUM(T172:T179)</f>
        <v>0</v>
      </c>
      <c r="AR171" s="176" t="s">
        <v>80</v>
      </c>
      <c r="AT171" s="177" t="s">
        <v>72</v>
      </c>
      <c r="AU171" s="177" t="s">
        <v>80</v>
      </c>
      <c r="AY171" s="176" t="s">
        <v>206</v>
      </c>
      <c r="BK171" s="178">
        <f>SUM(BK172:BK179)</f>
        <v>0</v>
      </c>
    </row>
    <row r="172" spans="1:65" s="2" customFormat="1" ht="16.5" customHeight="1">
      <c r="A172" s="37"/>
      <c r="B172" s="38"/>
      <c r="C172" s="244" t="s">
        <v>549</v>
      </c>
      <c r="D172" s="244" t="s">
        <v>437</v>
      </c>
      <c r="E172" s="245" t="s">
        <v>2596</v>
      </c>
      <c r="F172" s="246" t="s">
        <v>2597</v>
      </c>
      <c r="G172" s="247" t="s">
        <v>840</v>
      </c>
      <c r="H172" s="248">
        <v>50</v>
      </c>
      <c r="I172" s="249"/>
      <c r="J172" s="250">
        <f t="shared" ref="J172:J179" si="40">ROUND(I172*H172,2)</f>
        <v>0</v>
      </c>
      <c r="K172" s="246" t="s">
        <v>21</v>
      </c>
      <c r="L172" s="251"/>
      <c r="M172" s="252" t="s">
        <v>21</v>
      </c>
      <c r="N172" s="253" t="s">
        <v>44</v>
      </c>
      <c r="O172" s="67"/>
      <c r="P172" s="190">
        <f t="shared" ref="P172:P179" si="41">O172*H172</f>
        <v>0</v>
      </c>
      <c r="Q172" s="190">
        <v>0</v>
      </c>
      <c r="R172" s="190">
        <f t="shared" ref="R172:R179" si="42">Q172*H172</f>
        <v>0</v>
      </c>
      <c r="S172" s="190">
        <v>0</v>
      </c>
      <c r="T172" s="191">
        <f t="shared" ref="T172:T179" si="43"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2" t="s">
        <v>289</v>
      </c>
      <c r="AT172" s="192" t="s">
        <v>437</v>
      </c>
      <c r="AU172" s="192" t="s">
        <v>82</v>
      </c>
      <c r="AY172" s="20" t="s">
        <v>206</v>
      </c>
      <c r="BE172" s="193">
        <f t="shared" ref="BE172:BE179" si="44">IF(N172="základní",J172,0)</f>
        <v>0</v>
      </c>
      <c r="BF172" s="193">
        <f t="shared" ref="BF172:BF179" si="45">IF(N172="snížená",J172,0)</f>
        <v>0</v>
      </c>
      <c r="BG172" s="193">
        <f t="shared" ref="BG172:BG179" si="46">IF(N172="zákl. přenesená",J172,0)</f>
        <v>0</v>
      </c>
      <c r="BH172" s="193">
        <f t="shared" ref="BH172:BH179" si="47">IF(N172="sníž. přenesená",J172,0)</f>
        <v>0</v>
      </c>
      <c r="BI172" s="193">
        <f t="shared" ref="BI172:BI179" si="48">IF(N172="nulová",J172,0)</f>
        <v>0</v>
      </c>
      <c r="BJ172" s="20" t="s">
        <v>80</v>
      </c>
      <c r="BK172" s="193">
        <f t="shared" ref="BK172:BK179" si="49">ROUND(I172*H172,2)</f>
        <v>0</v>
      </c>
      <c r="BL172" s="20" t="s">
        <v>213</v>
      </c>
      <c r="BM172" s="192" t="s">
        <v>1397</v>
      </c>
    </row>
    <row r="173" spans="1:65" s="2" customFormat="1" ht="16.5" customHeight="1">
      <c r="A173" s="37"/>
      <c r="B173" s="38"/>
      <c r="C173" s="244" t="s">
        <v>535</v>
      </c>
      <c r="D173" s="244" t="s">
        <v>437</v>
      </c>
      <c r="E173" s="245" t="s">
        <v>2598</v>
      </c>
      <c r="F173" s="246" t="s">
        <v>2599</v>
      </c>
      <c r="G173" s="247" t="s">
        <v>840</v>
      </c>
      <c r="H173" s="248">
        <v>23</v>
      </c>
      <c r="I173" s="249"/>
      <c r="J173" s="250">
        <f t="shared" si="40"/>
        <v>0</v>
      </c>
      <c r="K173" s="246" t="s">
        <v>21</v>
      </c>
      <c r="L173" s="251"/>
      <c r="M173" s="252" t="s">
        <v>21</v>
      </c>
      <c r="N173" s="253" t="s">
        <v>44</v>
      </c>
      <c r="O173" s="67"/>
      <c r="P173" s="190">
        <f t="shared" si="41"/>
        <v>0</v>
      </c>
      <c r="Q173" s="190">
        <v>0</v>
      </c>
      <c r="R173" s="190">
        <f t="shared" si="42"/>
        <v>0</v>
      </c>
      <c r="S173" s="190">
        <v>0</v>
      </c>
      <c r="T173" s="191">
        <f t="shared" si="43"/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289</v>
      </c>
      <c r="AT173" s="192" t="s">
        <v>437</v>
      </c>
      <c r="AU173" s="192" t="s">
        <v>82</v>
      </c>
      <c r="AY173" s="20" t="s">
        <v>206</v>
      </c>
      <c r="BE173" s="193">
        <f t="shared" si="44"/>
        <v>0</v>
      </c>
      <c r="BF173" s="193">
        <f t="shared" si="45"/>
        <v>0</v>
      </c>
      <c r="BG173" s="193">
        <f t="shared" si="46"/>
        <v>0</v>
      </c>
      <c r="BH173" s="193">
        <f t="shared" si="47"/>
        <v>0</v>
      </c>
      <c r="BI173" s="193">
        <f t="shared" si="48"/>
        <v>0</v>
      </c>
      <c r="BJ173" s="20" t="s">
        <v>80</v>
      </c>
      <c r="BK173" s="193">
        <f t="shared" si="49"/>
        <v>0</v>
      </c>
      <c r="BL173" s="20" t="s">
        <v>213</v>
      </c>
      <c r="BM173" s="192" t="s">
        <v>1401</v>
      </c>
    </row>
    <row r="174" spans="1:65" s="2" customFormat="1" ht="16.5" customHeight="1">
      <c r="A174" s="37"/>
      <c r="B174" s="38"/>
      <c r="C174" s="244" t="s">
        <v>542</v>
      </c>
      <c r="D174" s="244" t="s">
        <v>437</v>
      </c>
      <c r="E174" s="245" t="s">
        <v>2600</v>
      </c>
      <c r="F174" s="246" t="s">
        <v>2601</v>
      </c>
      <c r="G174" s="247" t="s">
        <v>840</v>
      </c>
      <c r="H174" s="248">
        <v>45</v>
      </c>
      <c r="I174" s="249"/>
      <c r="J174" s="250">
        <f t="shared" si="40"/>
        <v>0</v>
      </c>
      <c r="K174" s="246" t="s">
        <v>21</v>
      </c>
      <c r="L174" s="251"/>
      <c r="M174" s="252" t="s">
        <v>21</v>
      </c>
      <c r="N174" s="253" t="s">
        <v>44</v>
      </c>
      <c r="O174" s="67"/>
      <c r="P174" s="190">
        <f t="shared" si="41"/>
        <v>0</v>
      </c>
      <c r="Q174" s="190">
        <v>0</v>
      </c>
      <c r="R174" s="190">
        <f t="shared" si="42"/>
        <v>0</v>
      </c>
      <c r="S174" s="190">
        <v>0</v>
      </c>
      <c r="T174" s="191">
        <f t="shared" si="43"/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289</v>
      </c>
      <c r="AT174" s="192" t="s">
        <v>437</v>
      </c>
      <c r="AU174" s="192" t="s">
        <v>82</v>
      </c>
      <c r="AY174" s="20" t="s">
        <v>206</v>
      </c>
      <c r="BE174" s="193">
        <f t="shared" si="44"/>
        <v>0</v>
      </c>
      <c r="BF174" s="193">
        <f t="shared" si="45"/>
        <v>0</v>
      </c>
      <c r="BG174" s="193">
        <f t="shared" si="46"/>
        <v>0</v>
      </c>
      <c r="BH174" s="193">
        <f t="shared" si="47"/>
        <v>0</v>
      </c>
      <c r="BI174" s="193">
        <f t="shared" si="48"/>
        <v>0</v>
      </c>
      <c r="BJ174" s="20" t="s">
        <v>80</v>
      </c>
      <c r="BK174" s="193">
        <f t="shared" si="49"/>
        <v>0</v>
      </c>
      <c r="BL174" s="20" t="s">
        <v>213</v>
      </c>
      <c r="BM174" s="192" t="s">
        <v>1412</v>
      </c>
    </row>
    <row r="175" spans="1:65" s="2" customFormat="1" ht="16.5" customHeight="1">
      <c r="A175" s="37"/>
      <c r="B175" s="38"/>
      <c r="C175" s="244" t="s">
        <v>561</v>
      </c>
      <c r="D175" s="244" t="s">
        <v>437</v>
      </c>
      <c r="E175" s="245" t="s">
        <v>2602</v>
      </c>
      <c r="F175" s="246" t="s">
        <v>2603</v>
      </c>
      <c r="G175" s="247" t="s">
        <v>840</v>
      </c>
      <c r="H175" s="248">
        <v>27</v>
      </c>
      <c r="I175" s="249"/>
      <c r="J175" s="250">
        <f t="shared" si="40"/>
        <v>0</v>
      </c>
      <c r="K175" s="246" t="s">
        <v>21</v>
      </c>
      <c r="L175" s="251"/>
      <c r="M175" s="252" t="s">
        <v>21</v>
      </c>
      <c r="N175" s="253" t="s">
        <v>44</v>
      </c>
      <c r="O175" s="67"/>
      <c r="P175" s="190">
        <f t="shared" si="41"/>
        <v>0</v>
      </c>
      <c r="Q175" s="190">
        <v>0</v>
      </c>
      <c r="R175" s="190">
        <f t="shared" si="42"/>
        <v>0</v>
      </c>
      <c r="S175" s="190">
        <v>0</v>
      </c>
      <c r="T175" s="191">
        <f t="shared" si="43"/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2" t="s">
        <v>289</v>
      </c>
      <c r="AT175" s="192" t="s">
        <v>437</v>
      </c>
      <c r="AU175" s="192" t="s">
        <v>82</v>
      </c>
      <c r="AY175" s="20" t="s">
        <v>206</v>
      </c>
      <c r="BE175" s="193">
        <f t="shared" si="44"/>
        <v>0</v>
      </c>
      <c r="BF175" s="193">
        <f t="shared" si="45"/>
        <v>0</v>
      </c>
      <c r="BG175" s="193">
        <f t="shared" si="46"/>
        <v>0</v>
      </c>
      <c r="BH175" s="193">
        <f t="shared" si="47"/>
        <v>0</v>
      </c>
      <c r="BI175" s="193">
        <f t="shared" si="48"/>
        <v>0</v>
      </c>
      <c r="BJ175" s="20" t="s">
        <v>80</v>
      </c>
      <c r="BK175" s="193">
        <f t="shared" si="49"/>
        <v>0</v>
      </c>
      <c r="BL175" s="20" t="s">
        <v>213</v>
      </c>
      <c r="BM175" s="192" t="s">
        <v>1418</v>
      </c>
    </row>
    <row r="176" spans="1:65" s="2" customFormat="1" ht="16.5" customHeight="1">
      <c r="A176" s="37"/>
      <c r="B176" s="38"/>
      <c r="C176" s="244" t="s">
        <v>993</v>
      </c>
      <c r="D176" s="244" t="s">
        <v>437</v>
      </c>
      <c r="E176" s="245" t="s">
        <v>2604</v>
      </c>
      <c r="F176" s="246" t="s">
        <v>2605</v>
      </c>
      <c r="G176" s="247" t="s">
        <v>840</v>
      </c>
      <c r="H176" s="248">
        <v>22</v>
      </c>
      <c r="I176" s="249"/>
      <c r="J176" s="250">
        <f t="shared" si="40"/>
        <v>0</v>
      </c>
      <c r="K176" s="246" t="s">
        <v>21</v>
      </c>
      <c r="L176" s="251"/>
      <c r="M176" s="252" t="s">
        <v>21</v>
      </c>
      <c r="N176" s="253" t="s">
        <v>44</v>
      </c>
      <c r="O176" s="67"/>
      <c r="P176" s="190">
        <f t="shared" si="41"/>
        <v>0</v>
      </c>
      <c r="Q176" s="190">
        <v>0</v>
      </c>
      <c r="R176" s="190">
        <f t="shared" si="42"/>
        <v>0</v>
      </c>
      <c r="S176" s="190">
        <v>0</v>
      </c>
      <c r="T176" s="191">
        <f t="shared" si="43"/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2" t="s">
        <v>289</v>
      </c>
      <c r="AT176" s="192" t="s">
        <v>437</v>
      </c>
      <c r="AU176" s="192" t="s">
        <v>82</v>
      </c>
      <c r="AY176" s="20" t="s">
        <v>206</v>
      </c>
      <c r="BE176" s="193">
        <f t="shared" si="44"/>
        <v>0</v>
      </c>
      <c r="BF176" s="193">
        <f t="shared" si="45"/>
        <v>0</v>
      </c>
      <c r="BG176" s="193">
        <f t="shared" si="46"/>
        <v>0</v>
      </c>
      <c r="BH176" s="193">
        <f t="shared" si="47"/>
        <v>0</v>
      </c>
      <c r="BI176" s="193">
        <f t="shared" si="48"/>
        <v>0</v>
      </c>
      <c r="BJ176" s="20" t="s">
        <v>80</v>
      </c>
      <c r="BK176" s="193">
        <f t="shared" si="49"/>
        <v>0</v>
      </c>
      <c r="BL176" s="20" t="s">
        <v>213</v>
      </c>
      <c r="BM176" s="192" t="s">
        <v>1423</v>
      </c>
    </row>
    <row r="177" spans="1:65" s="2" customFormat="1" ht="16.5" customHeight="1">
      <c r="A177" s="37"/>
      <c r="B177" s="38"/>
      <c r="C177" s="244" t="s">
        <v>1425</v>
      </c>
      <c r="D177" s="244" t="s">
        <v>437</v>
      </c>
      <c r="E177" s="245" t="s">
        <v>2606</v>
      </c>
      <c r="F177" s="246" t="s">
        <v>2607</v>
      </c>
      <c r="G177" s="247" t="s">
        <v>840</v>
      </c>
      <c r="H177" s="248">
        <v>12</v>
      </c>
      <c r="I177" s="249"/>
      <c r="J177" s="250">
        <f t="shared" si="40"/>
        <v>0</v>
      </c>
      <c r="K177" s="246" t="s">
        <v>21</v>
      </c>
      <c r="L177" s="251"/>
      <c r="M177" s="252" t="s">
        <v>21</v>
      </c>
      <c r="N177" s="253" t="s">
        <v>44</v>
      </c>
      <c r="O177" s="67"/>
      <c r="P177" s="190">
        <f t="shared" si="41"/>
        <v>0</v>
      </c>
      <c r="Q177" s="190">
        <v>0</v>
      </c>
      <c r="R177" s="190">
        <f t="shared" si="42"/>
        <v>0</v>
      </c>
      <c r="S177" s="190">
        <v>0</v>
      </c>
      <c r="T177" s="191">
        <f t="shared" si="43"/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2" t="s">
        <v>289</v>
      </c>
      <c r="AT177" s="192" t="s">
        <v>437</v>
      </c>
      <c r="AU177" s="192" t="s">
        <v>82</v>
      </c>
      <c r="AY177" s="20" t="s">
        <v>206</v>
      </c>
      <c r="BE177" s="193">
        <f t="shared" si="44"/>
        <v>0</v>
      </c>
      <c r="BF177" s="193">
        <f t="shared" si="45"/>
        <v>0</v>
      </c>
      <c r="BG177" s="193">
        <f t="shared" si="46"/>
        <v>0</v>
      </c>
      <c r="BH177" s="193">
        <f t="shared" si="47"/>
        <v>0</v>
      </c>
      <c r="BI177" s="193">
        <f t="shared" si="48"/>
        <v>0</v>
      </c>
      <c r="BJ177" s="20" t="s">
        <v>80</v>
      </c>
      <c r="BK177" s="193">
        <f t="shared" si="49"/>
        <v>0</v>
      </c>
      <c r="BL177" s="20" t="s">
        <v>213</v>
      </c>
      <c r="BM177" s="192" t="s">
        <v>1428</v>
      </c>
    </row>
    <row r="178" spans="1:65" s="2" customFormat="1" ht="16.5" customHeight="1">
      <c r="A178" s="37"/>
      <c r="B178" s="38"/>
      <c r="C178" s="244" t="s">
        <v>996</v>
      </c>
      <c r="D178" s="244" t="s">
        <v>437</v>
      </c>
      <c r="E178" s="245" t="s">
        <v>2608</v>
      </c>
      <c r="F178" s="246" t="s">
        <v>2609</v>
      </c>
      <c r="G178" s="247" t="s">
        <v>840</v>
      </c>
      <c r="H178" s="248">
        <v>27</v>
      </c>
      <c r="I178" s="249"/>
      <c r="J178" s="250">
        <f t="shared" si="40"/>
        <v>0</v>
      </c>
      <c r="K178" s="246" t="s">
        <v>21</v>
      </c>
      <c r="L178" s="251"/>
      <c r="M178" s="252" t="s">
        <v>21</v>
      </c>
      <c r="N178" s="253" t="s">
        <v>44</v>
      </c>
      <c r="O178" s="67"/>
      <c r="P178" s="190">
        <f t="shared" si="41"/>
        <v>0</v>
      </c>
      <c r="Q178" s="190">
        <v>0</v>
      </c>
      <c r="R178" s="190">
        <f t="shared" si="42"/>
        <v>0</v>
      </c>
      <c r="S178" s="190">
        <v>0</v>
      </c>
      <c r="T178" s="191">
        <f t="shared" si="43"/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2" t="s">
        <v>289</v>
      </c>
      <c r="AT178" s="192" t="s">
        <v>437</v>
      </c>
      <c r="AU178" s="192" t="s">
        <v>82</v>
      </c>
      <c r="AY178" s="20" t="s">
        <v>206</v>
      </c>
      <c r="BE178" s="193">
        <f t="shared" si="44"/>
        <v>0</v>
      </c>
      <c r="BF178" s="193">
        <f t="shared" si="45"/>
        <v>0</v>
      </c>
      <c r="BG178" s="193">
        <f t="shared" si="46"/>
        <v>0</v>
      </c>
      <c r="BH178" s="193">
        <f t="shared" si="47"/>
        <v>0</v>
      </c>
      <c r="BI178" s="193">
        <f t="shared" si="48"/>
        <v>0</v>
      </c>
      <c r="BJ178" s="20" t="s">
        <v>80</v>
      </c>
      <c r="BK178" s="193">
        <f t="shared" si="49"/>
        <v>0</v>
      </c>
      <c r="BL178" s="20" t="s">
        <v>213</v>
      </c>
      <c r="BM178" s="192" t="s">
        <v>1432</v>
      </c>
    </row>
    <row r="179" spans="1:65" s="2" customFormat="1" ht="16.5" customHeight="1">
      <c r="A179" s="37"/>
      <c r="B179" s="38"/>
      <c r="C179" s="244" t="s">
        <v>1434</v>
      </c>
      <c r="D179" s="244" t="s">
        <v>437</v>
      </c>
      <c r="E179" s="245" t="s">
        <v>2610</v>
      </c>
      <c r="F179" s="246" t="s">
        <v>2611</v>
      </c>
      <c r="G179" s="247" t="s">
        <v>840</v>
      </c>
      <c r="H179" s="248">
        <v>35</v>
      </c>
      <c r="I179" s="249"/>
      <c r="J179" s="250">
        <f t="shared" si="40"/>
        <v>0</v>
      </c>
      <c r="K179" s="246" t="s">
        <v>21</v>
      </c>
      <c r="L179" s="251"/>
      <c r="M179" s="252" t="s">
        <v>21</v>
      </c>
      <c r="N179" s="253" t="s">
        <v>44</v>
      </c>
      <c r="O179" s="67"/>
      <c r="P179" s="190">
        <f t="shared" si="41"/>
        <v>0</v>
      </c>
      <c r="Q179" s="190">
        <v>0</v>
      </c>
      <c r="R179" s="190">
        <f t="shared" si="42"/>
        <v>0</v>
      </c>
      <c r="S179" s="190">
        <v>0</v>
      </c>
      <c r="T179" s="191">
        <f t="shared" si="43"/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2" t="s">
        <v>289</v>
      </c>
      <c r="AT179" s="192" t="s">
        <v>437</v>
      </c>
      <c r="AU179" s="192" t="s">
        <v>82</v>
      </c>
      <c r="AY179" s="20" t="s">
        <v>206</v>
      </c>
      <c r="BE179" s="193">
        <f t="shared" si="44"/>
        <v>0</v>
      </c>
      <c r="BF179" s="193">
        <f t="shared" si="45"/>
        <v>0</v>
      </c>
      <c r="BG179" s="193">
        <f t="shared" si="46"/>
        <v>0</v>
      </c>
      <c r="BH179" s="193">
        <f t="shared" si="47"/>
        <v>0</v>
      </c>
      <c r="BI179" s="193">
        <f t="shared" si="48"/>
        <v>0</v>
      </c>
      <c r="BJ179" s="20" t="s">
        <v>80</v>
      </c>
      <c r="BK179" s="193">
        <f t="shared" si="49"/>
        <v>0</v>
      </c>
      <c r="BL179" s="20" t="s">
        <v>213</v>
      </c>
      <c r="BM179" s="192" t="s">
        <v>1437</v>
      </c>
    </row>
    <row r="180" spans="1:65" s="12" customFormat="1" ht="25.9" customHeight="1">
      <c r="B180" s="165"/>
      <c r="C180" s="166"/>
      <c r="D180" s="167" t="s">
        <v>72</v>
      </c>
      <c r="E180" s="168" t="s">
        <v>2612</v>
      </c>
      <c r="F180" s="168" t="s">
        <v>2613</v>
      </c>
      <c r="G180" s="166"/>
      <c r="H180" s="166"/>
      <c r="I180" s="169"/>
      <c r="J180" s="170">
        <f>BK180</f>
        <v>0</v>
      </c>
      <c r="K180" s="166"/>
      <c r="L180" s="171"/>
      <c r="M180" s="172"/>
      <c r="N180" s="173"/>
      <c r="O180" s="173"/>
      <c r="P180" s="174">
        <f>P181</f>
        <v>0</v>
      </c>
      <c r="Q180" s="173"/>
      <c r="R180" s="174">
        <f>R181</f>
        <v>0</v>
      </c>
      <c r="S180" s="173"/>
      <c r="T180" s="175">
        <f>T181</f>
        <v>0</v>
      </c>
      <c r="AR180" s="176" t="s">
        <v>80</v>
      </c>
      <c r="AT180" s="177" t="s">
        <v>72</v>
      </c>
      <c r="AU180" s="177" t="s">
        <v>73</v>
      </c>
      <c r="AY180" s="176" t="s">
        <v>206</v>
      </c>
      <c r="BK180" s="178">
        <f>BK181</f>
        <v>0</v>
      </c>
    </row>
    <row r="181" spans="1:65" s="2" customFormat="1" ht="16.5" customHeight="1">
      <c r="A181" s="37"/>
      <c r="B181" s="38"/>
      <c r="C181" s="244" t="s">
        <v>999</v>
      </c>
      <c r="D181" s="244" t="s">
        <v>437</v>
      </c>
      <c r="E181" s="245" t="s">
        <v>2614</v>
      </c>
      <c r="F181" s="246" t="s">
        <v>2615</v>
      </c>
      <c r="G181" s="247" t="s">
        <v>840</v>
      </c>
      <c r="H181" s="248">
        <v>6</v>
      </c>
      <c r="I181" s="249"/>
      <c r="J181" s="250">
        <f>ROUND(I181*H181,2)</f>
        <v>0</v>
      </c>
      <c r="K181" s="246" t="s">
        <v>21</v>
      </c>
      <c r="L181" s="251"/>
      <c r="M181" s="252" t="s">
        <v>21</v>
      </c>
      <c r="N181" s="253" t="s">
        <v>44</v>
      </c>
      <c r="O181" s="67"/>
      <c r="P181" s="190">
        <f>O181*H181</f>
        <v>0</v>
      </c>
      <c r="Q181" s="190">
        <v>0</v>
      </c>
      <c r="R181" s="190">
        <f>Q181*H181</f>
        <v>0</v>
      </c>
      <c r="S181" s="190">
        <v>0</v>
      </c>
      <c r="T181" s="19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2" t="s">
        <v>289</v>
      </c>
      <c r="AT181" s="192" t="s">
        <v>437</v>
      </c>
      <c r="AU181" s="192" t="s">
        <v>80</v>
      </c>
      <c r="AY181" s="20" t="s">
        <v>206</v>
      </c>
      <c r="BE181" s="193">
        <f>IF(N181="základní",J181,0)</f>
        <v>0</v>
      </c>
      <c r="BF181" s="193">
        <f>IF(N181="snížená",J181,0)</f>
        <v>0</v>
      </c>
      <c r="BG181" s="193">
        <f>IF(N181="zákl. přenesená",J181,0)</f>
        <v>0</v>
      </c>
      <c r="BH181" s="193">
        <f>IF(N181="sníž. přenesená",J181,0)</f>
        <v>0</v>
      </c>
      <c r="BI181" s="193">
        <f>IF(N181="nulová",J181,0)</f>
        <v>0</v>
      </c>
      <c r="BJ181" s="20" t="s">
        <v>80</v>
      </c>
      <c r="BK181" s="193">
        <f>ROUND(I181*H181,2)</f>
        <v>0</v>
      </c>
      <c r="BL181" s="20" t="s">
        <v>213</v>
      </c>
      <c r="BM181" s="192" t="s">
        <v>1441</v>
      </c>
    </row>
    <row r="182" spans="1:65" s="12" customFormat="1" ht="25.9" customHeight="1">
      <c r="B182" s="165"/>
      <c r="C182" s="166"/>
      <c r="D182" s="167" t="s">
        <v>72</v>
      </c>
      <c r="E182" s="168" t="s">
        <v>2616</v>
      </c>
      <c r="F182" s="168" t="s">
        <v>2617</v>
      </c>
      <c r="G182" s="166"/>
      <c r="H182" s="166"/>
      <c r="I182" s="169"/>
      <c r="J182" s="170">
        <f>BK182</f>
        <v>0</v>
      </c>
      <c r="K182" s="166"/>
      <c r="L182" s="171"/>
      <c r="M182" s="172"/>
      <c r="N182" s="173"/>
      <c r="O182" s="173"/>
      <c r="P182" s="174">
        <f>SUM(P183:P193)</f>
        <v>0</v>
      </c>
      <c r="Q182" s="173"/>
      <c r="R182" s="174">
        <f>SUM(R183:R193)</f>
        <v>0</v>
      </c>
      <c r="S182" s="173"/>
      <c r="T182" s="175">
        <f>SUM(T183:T193)</f>
        <v>0</v>
      </c>
      <c r="AR182" s="176" t="s">
        <v>80</v>
      </c>
      <c r="AT182" s="177" t="s">
        <v>72</v>
      </c>
      <c r="AU182" s="177" t="s">
        <v>73</v>
      </c>
      <c r="AY182" s="176" t="s">
        <v>206</v>
      </c>
      <c r="BK182" s="178">
        <f>SUM(BK183:BK193)</f>
        <v>0</v>
      </c>
    </row>
    <row r="183" spans="1:65" s="2" customFormat="1" ht="21.75" customHeight="1">
      <c r="A183" s="37"/>
      <c r="B183" s="38"/>
      <c r="C183" s="181" t="s">
        <v>1443</v>
      </c>
      <c r="D183" s="181" t="s">
        <v>208</v>
      </c>
      <c r="E183" s="182" t="s">
        <v>2618</v>
      </c>
      <c r="F183" s="183" t="s">
        <v>2619</v>
      </c>
      <c r="G183" s="184" t="s">
        <v>247</v>
      </c>
      <c r="H183" s="185">
        <v>994</v>
      </c>
      <c r="I183" s="186"/>
      <c r="J183" s="187">
        <f t="shared" ref="J183:J193" si="50">ROUND(I183*H183,2)</f>
        <v>0</v>
      </c>
      <c r="K183" s="183" t="s">
        <v>21</v>
      </c>
      <c r="L183" s="42"/>
      <c r="M183" s="188" t="s">
        <v>21</v>
      </c>
      <c r="N183" s="189" t="s">
        <v>44</v>
      </c>
      <c r="O183" s="67"/>
      <c r="P183" s="190">
        <f t="shared" ref="P183:P193" si="51">O183*H183</f>
        <v>0</v>
      </c>
      <c r="Q183" s="190">
        <v>0</v>
      </c>
      <c r="R183" s="190">
        <f t="shared" ref="R183:R193" si="52">Q183*H183</f>
        <v>0</v>
      </c>
      <c r="S183" s="190">
        <v>0</v>
      </c>
      <c r="T183" s="191">
        <f t="shared" ref="T183:T193" si="53"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2" t="s">
        <v>213</v>
      </c>
      <c r="AT183" s="192" t="s">
        <v>208</v>
      </c>
      <c r="AU183" s="192" t="s">
        <v>80</v>
      </c>
      <c r="AY183" s="20" t="s">
        <v>206</v>
      </c>
      <c r="BE183" s="193">
        <f t="shared" ref="BE183:BE193" si="54">IF(N183="základní",J183,0)</f>
        <v>0</v>
      </c>
      <c r="BF183" s="193">
        <f t="shared" ref="BF183:BF193" si="55">IF(N183="snížená",J183,0)</f>
        <v>0</v>
      </c>
      <c r="BG183" s="193">
        <f t="shared" ref="BG183:BG193" si="56">IF(N183="zákl. přenesená",J183,0)</f>
        <v>0</v>
      </c>
      <c r="BH183" s="193">
        <f t="shared" ref="BH183:BH193" si="57">IF(N183="sníž. přenesená",J183,0)</f>
        <v>0</v>
      </c>
      <c r="BI183" s="193">
        <f t="shared" ref="BI183:BI193" si="58">IF(N183="nulová",J183,0)</f>
        <v>0</v>
      </c>
      <c r="BJ183" s="20" t="s">
        <v>80</v>
      </c>
      <c r="BK183" s="193">
        <f t="shared" ref="BK183:BK193" si="59">ROUND(I183*H183,2)</f>
        <v>0</v>
      </c>
      <c r="BL183" s="20" t="s">
        <v>213</v>
      </c>
      <c r="BM183" s="192" t="s">
        <v>1446</v>
      </c>
    </row>
    <row r="184" spans="1:65" s="2" customFormat="1" ht="24.2" customHeight="1">
      <c r="A184" s="37"/>
      <c r="B184" s="38"/>
      <c r="C184" s="181" t="s">
        <v>1002</v>
      </c>
      <c r="D184" s="181" t="s">
        <v>208</v>
      </c>
      <c r="E184" s="182" t="s">
        <v>2620</v>
      </c>
      <c r="F184" s="183" t="s">
        <v>2621</v>
      </c>
      <c r="G184" s="184" t="s">
        <v>247</v>
      </c>
      <c r="H184" s="185">
        <v>994</v>
      </c>
      <c r="I184" s="186"/>
      <c r="J184" s="187">
        <f t="shared" si="50"/>
        <v>0</v>
      </c>
      <c r="K184" s="183" t="s">
        <v>21</v>
      </c>
      <c r="L184" s="42"/>
      <c r="M184" s="188" t="s">
        <v>21</v>
      </c>
      <c r="N184" s="189" t="s">
        <v>44</v>
      </c>
      <c r="O184" s="67"/>
      <c r="P184" s="190">
        <f t="shared" si="51"/>
        <v>0</v>
      </c>
      <c r="Q184" s="190">
        <v>0</v>
      </c>
      <c r="R184" s="190">
        <f t="shared" si="52"/>
        <v>0</v>
      </c>
      <c r="S184" s="190">
        <v>0</v>
      </c>
      <c r="T184" s="191">
        <f t="shared" si="53"/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2" t="s">
        <v>213</v>
      </c>
      <c r="AT184" s="192" t="s">
        <v>208</v>
      </c>
      <c r="AU184" s="192" t="s">
        <v>80</v>
      </c>
      <c r="AY184" s="20" t="s">
        <v>206</v>
      </c>
      <c r="BE184" s="193">
        <f t="shared" si="54"/>
        <v>0</v>
      </c>
      <c r="BF184" s="193">
        <f t="shared" si="55"/>
        <v>0</v>
      </c>
      <c r="BG184" s="193">
        <f t="shared" si="56"/>
        <v>0</v>
      </c>
      <c r="BH184" s="193">
        <f t="shared" si="57"/>
        <v>0</v>
      </c>
      <c r="BI184" s="193">
        <f t="shared" si="58"/>
        <v>0</v>
      </c>
      <c r="BJ184" s="20" t="s">
        <v>80</v>
      </c>
      <c r="BK184" s="193">
        <f t="shared" si="59"/>
        <v>0</v>
      </c>
      <c r="BL184" s="20" t="s">
        <v>213</v>
      </c>
      <c r="BM184" s="192" t="s">
        <v>1449</v>
      </c>
    </row>
    <row r="185" spans="1:65" s="2" customFormat="1" ht="16.5" customHeight="1">
      <c r="A185" s="37"/>
      <c r="B185" s="38"/>
      <c r="C185" s="181" t="s">
        <v>1450</v>
      </c>
      <c r="D185" s="181" t="s">
        <v>208</v>
      </c>
      <c r="E185" s="182" t="s">
        <v>2622</v>
      </c>
      <c r="F185" s="183" t="s">
        <v>2623</v>
      </c>
      <c r="G185" s="184" t="s">
        <v>211</v>
      </c>
      <c r="H185" s="185">
        <v>69</v>
      </c>
      <c r="I185" s="186"/>
      <c r="J185" s="187">
        <f t="shared" si="50"/>
        <v>0</v>
      </c>
      <c r="K185" s="183" t="s">
        <v>21</v>
      </c>
      <c r="L185" s="42"/>
      <c r="M185" s="188" t="s">
        <v>21</v>
      </c>
      <c r="N185" s="189" t="s">
        <v>44</v>
      </c>
      <c r="O185" s="67"/>
      <c r="P185" s="190">
        <f t="shared" si="51"/>
        <v>0</v>
      </c>
      <c r="Q185" s="190">
        <v>0</v>
      </c>
      <c r="R185" s="190">
        <f t="shared" si="52"/>
        <v>0</v>
      </c>
      <c r="S185" s="190">
        <v>0</v>
      </c>
      <c r="T185" s="191">
        <f t="shared" si="53"/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92" t="s">
        <v>213</v>
      </c>
      <c r="AT185" s="192" t="s">
        <v>208</v>
      </c>
      <c r="AU185" s="192" t="s">
        <v>80</v>
      </c>
      <c r="AY185" s="20" t="s">
        <v>206</v>
      </c>
      <c r="BE185" s="193">
        <f t="shared" si="54"/>
        <v>0</v>
      </c>
      <c r="BF185" s="193">
        <f t="shared" si="55"/>
        <v>0</v>
      </c>
      <c r="BG185" s="193">
        <f t="shared" si="56"/>
        <v>0</v>
      </c>
      <c r="BH185" s="193">
        <f t="shared" si="57"/>
        <v>0</v>
      </c>
      <c r="BI185" s="193">
        <f t="shared" si="58"/>
        <v>0</v>
      </c>
      <c r="BJ185" s="20" t="s">
        <v>80</v>
      </c>
      <c r="BK185" s="193">
        <f t="shared" si="59"/>
        <v>0</v>
      </c>
      <c r="BL185" s="20" t="s">
        <v>213</v>
      </c>
      <c r="BM185" s="192" t="s">
        <v>1454</v>
      </c>
    </row>
    <row r="186" spans="1:65" s="2" customFormat="1" ht="24.2" customHeight="1">
      <c r="A186" s="37"/>
      <c r="B186" s="38"/>
      <c r="C186" s="181" t="s">
        <v>1005</v>
      </c>
      <c r="D186" s="181" t="s">
        <v>208</v>
      </c>
      <c r="E186" s="182" t="s">
        <v>2624</v>
      </c>
      <c r="F186" s="183" t="s">
        <v>2625</v>
      </c>
      <c r="G186" s="184" t="s">
        <v>247</v>
      </c>
      <c r="H186" s="185">
        <v>1385</v>
      </c>
      <c r="I186" s="186"/>
      <c r="J186" s="187">
        <f t="shared" si="50"/>
        <v>0</v>
      </c>
      <c r="K186" s="183" t="s">
        <v>21</v>
      </c>
      <c r="L186" s="42"/>
      <c r="M186" s="188" t="s">
        <v>21</v>
      </c>
      <c r="N186" s="189" t="s">
        <v>44</v>
      </c>
      <c r="O186" s="67"/>
      <c r="P186" s="190">
        <f t="shared" si="51"/>
        <v>0</v>
      </c>
      <c r="Q186" s="190">
        <v>0</v>
      </c>
      <c r="R186" s="190">
        <f t="shared" si="52"/>
        <v>0</v>
      </c>
      <c r="S186" s="190">
        <v>0</v>
      </c>
      <c r="T186" s="191">
        <f t="shared" si="53"/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2" t="s">
        <v>213</v>
      </c>
      <c r="AT186" s="192" t="s">
        <v>208</v>
      </c>
      <c r="AU186" s="192" t="s">
        <v>80</v>
      </c>
      <c r="AY186" s="20" t="s">
        <v>206</v>
      </c>
      <c r="BE186" s="193">
        <f t="shared" si="54"/>
        <v>0</v>
      </c>
      <c r="BF186" s="193">
        <f t="shared" si="55"/>
        <v>0</v>
      </c>
      <c r="BG186" s="193">
        <f t="shared" si="56"/>
        <v>0</v>
      </c>
      <c r="BH186" s="193">
        <f t="shared" si="57"/>
        <v>0</v>
      </c>
      <c r="BI186" s="193">
        <f t="shared" si="58"/>
        <v>0</v>
      </c>
      <c r="BJ186" s="20" t="s">
        <v>80</v>
      </c>
      <c r="BK186" s="193">
        <f t="shared" si="59"/>
        <v>0</v>
      </c>
      <c r="BL186" s="20" t="s">
        <v>213</v>
      </c>
      <c r="BM186" s="192" t="s">
        <v>1457</v>
      </c>
    </row>
    <row r="187" spans="1:65" s="2" customFormat="1" ht="16.5" customHeight="1">
      <c r="A187" s="37"/>
      <c r="B187" s="38"/>
      <c r="C187" s="181" t="s">
        <v>1337</v>
      </c>
      <c r="D187" s="181" t="s">
        <v>208</v>
      </c>
      <c r="E187" s="182" t="s">
        <v>2544</v>
      </c>
      <c r="F187" s="183" t="s">
        <v>2545</v>
      </c>
      <c r="G187" s="184" t="s">
        <v>247</v>
      </c>
      <c r="H187" s="185">
        <v>1896</v>
      </c>
      <c r="I187" s="186"/>
      <c r="J187" s="187">
        <f t="shared" si="50"/>
        <v>0</v>
      </c>
      <c r="K187" s="183" t="s">
        <v>21</v>
      </c>
      <c r="L187" s="42"/>
      <c r="M187" s="188" t="s">
        <v>21</v>
      </c>
      <c r="N187" s="189" t="s">
        <v>44</v>
      </c>
      <c r="O187" s="67"/>
      <c r="P187" s="190">
        <f t="shared" si="51"/>
        <v>0</v>
      </c>
      <c r="Q187" s="190">
        <v>0</v>
      </c>
      <c r="R187" s="190">
        <f t="shared" si="52"/>
        <v>0</v>
      </c>
      <c r="S187" s="190">
        <v>0</v>
      </c>
      <c r="T187" s="191">
        <f t="shared" si="53"/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92" t="s">
        <v>213</v>
      </c>
      <c r="AT187" s="192" t="s">
        <v>208</v>
      </c>
      <c r="AU187" s="192" t="s">
        <v>80</v>
      </c>
      <c r="AY187" s="20" t="s">
        <v>206</v>
      </c>
      <c r="BE187" s="193">
        <f t="shared" si="54"/>
        <v>0</v>
      </c>
      <c r="BF187" s="193">
        <f t="shared" si="55"/>
        <v>0</v>
      </c>
      <c r="BG187" s="193">
        <f t="shared" si="56"/>
        <v>0</v>
      </c>
      <c r="BH187" s="193">
        <f t="shared" si="57"/>
        <v>0</v>
      </c>
      <c r="BI187" s="193">
        <f t="shared" si="58"/>
        <v>0</v>
      </c>
      <c r="BJ187" s="20" t="s">
        <v>80</v>
      </c>
      <c r="BK187" s="193">
        <f t="shared" si="59"/>
        <v>0</v>
      </c>
      <c r="BL187" s="20" t="s">
        <v>213</v>
      </c>
      <c r="BM187" s="192" t="s">
        <v>1462</v>
      </c>
    </row>
    <row r="188" spans="1:65" s="2" customFormat="1" ht="24.2" customHeight="1">
      <c r="A188" s="37"/>
      <c r="B188" s="38"/>
      <c r="C188" s="181" t="s">
        <v>1008</v>
      </c>
      <c r="D188" s="181" t="s">
        <v>208</v>
      </c>
      <c r="E188" s="182" t="s">
        <v>2626</v>
      </c>
      <c r="F188" s="183" t="s">
        <v>2627</v>
      </c>
      <c r="G188" s="184" t="s">
        <v>247</v>
      </c>
      <c r="H188" s="185">
        <v>1896</v>
      </c>
      <c r="I188" s="186"/>
      <c r="J188" s="187">
        <f t="shared" si="50"/>
        <v>0</v>
      </c>
      <c r="K188" s="183" t="s">
        <v>21</v>
      </c>
      <c r="L188" s="42"/>
      <c r="M188" s="188" t="s">
        <v>21</v>
      </c>
      <c r="N188" s="189" t="s">
        <v>44</v>
      </c>
      <c r="O188" s="67"/>
      <c r="P188" s="190">
        <f t="shared" si="51"/>
        <v>0</v>
      </c>
      <c r="Q188" s="190">
        <v>0</v>
      </c>
      <c r="R188" s="190">
        <f t="shared" si="52"/>
        <v>0</v>
      </c>
      <c r="S188" s="190">
        <v>0</v>
      </c>
      <c r="T188" s="191">
        <f t="shared" si="53"/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92" t="s">
        <v>213</v>
      </c>
      <c r="AT188" s="192" t="s">
        <v>208</v>
      </c>
      <c r="AU188" s="192" t="s">
        <v>80</v>
      </c>
      <c r="AY188" s="20" t="s">
        <v>206</v>
      </c>
      <c r="BE188" s="193">
        <f t="shared" si="54"/>
        <v>0</v>
      </c>
      <c r="BF188" s="193">
        <f t="shared" si="55"/>
        <v>0</v>
      </c>
      <c r="BG188" s="193">
        <f t="shared" si="56"/>
        <v>0</v>
      </c>
      <c r="BH188" s="193">
        <f t="shared" si="57"/>
        <v>0</v>
      </c>
      <c r="BI188" s="193">
        <f t="shared" si="58"/>
        <v>0</v>
      </c>
      <c r="BJ188" s="20" t="s">
        <v>80</v>
      </c>
      <c r="BK188" s="193">
        <f t="shared" si="59"/>
        <v>0</v>
      </c>
      <c r="BL188" s="20" t="s">
        <v>213</v>
      </c>
      <c r="BM188" s="192" t="s">
        <v>1465</v>
      </c>
    </row>
    <row r="189" spans="1:65" s="2" customFormat="1" ht="16.5" customHeight="1">
      <c r="A189" s="37"/>
      <c r="B189" s="38"/>
      <c r="C189" s="181" t="s">
        <v>1471</v>
      </c>
      <c r="D189" s="181" t="s">
        <v>208</v>
      </c>
      <c r="E189" s="182" t="s">
        <v>2628</v>
      </c>
      <c r="F189" s="183" t="s">
        <v>2629</v>
      </c>
      <c r="G189" s="184" t="s">
        <v>247</v>
      </c>
      <c r="H189" s="185">
        <v>1896</v>
      </c>
      <c r="I189" s="186"/>
      <c r="J189" s="187">
        <f t="shared" si="50"/>
        <v>0</v>
      </c>
      <c r="K189" s="183" t="s">
        <v>21</v>
      </c>
      <c r="L189" s="42"/>
      <c r="M189" s="188" t="s">
        <v>21</v>
      </c>
      <c r="N189" s="189" t="s">
        <v>44</v>
      </c>
      <c r="O189" s="67"/>
      <c r="P189" s="190">
        <f t="shared" si="51"/>
        <v>0</v>
      </c>
      <c r="Q189" s="190">
        <v>0</v>
      </c>
      <c r="R189" s="190">
        <f t="shared" si="52"/>
        <v>0</v>
      </c>
      <c r="S189" s="190">
        <v>0</v>
      </c>
      <c r="T189" s="191">
        <f t="shared" si="53"/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92" t="s">
        <v>213</v>
      </c>
      <c r="AT189" s="192" t="s">
        <v>208</v>
      </c>
      <c r="AU189" s="192" t="s">
        <v>80</v>
      </c>
      <c r="AY189" s="20" t="s">
        <v>206</v>
      </c>
      <c r="BE189" s="193">
        <f t="shared" si="54"/>
        <v>0</v>
      </c>
      <c r="BF189" s="193">
        <f t="shared" si="55"/>
        <v>0</v>
      </c>
      <c r="BG189" s="193">
        <f t="shared" si="56"/>
        <v>0</v>
      </c>
      <c r="BH189" s="193">
        <f t="shared" si="57"/>
        <v>0</v>
      </c>
      <c r="BI189" s="193">
        <f t="shared" si="58"/>
        <v>0</v>
      </c>
      <c r="BJ189" s="20" t="s">
        <v>80</v>
      </c>
      <c r="BK189" s="193">
        <f t="shared" si="59"/>
        <v>0</v>
      </c>
      <c r="BL189" s="20" t="s">
        <v>213</v>
      </c>
      <c r="BM189" s="192" t="s">
        <v>1474</v>
      </c>
    </row>
    <row r="190" spans="1:65" s="2" customFormat="1" ht="16.5" customHeight="1">
      <c r="A190" s="37"/>
      <c r="B190" s="38"/>
      <c r="C190" s="181" t="s">
        <v>1011</v>
      </c>
      <c r="D190" s="181" t="s">
        <v>208</v>
      </c>
      <c r="E190" s="182" t="s">
        <v>2630</v>
      </c>
      <c r="F190" s="183" t="s">
        <v>2631</v>
      </c>
      <c r="G190" s="184" t="s">
        <v>573</v>
      </c>
      <c r="H190" s="185">
        <v>56.9</v>
      </c>
      <c r="I190" s="186"/>
      <c r="J190" s="187">
        <f t="shared" si="50"/>
        <v>0</v>
      </c>
      <c r="K190" s="183" t="s">
        <v>21</v>
      </c>
      <c r="L190" s="42"/>
      <c r="M190" s="188" t="s">
        <v>21</v>
      </c>
      <c r="N190" s="189" t="s">
        <v>44</v>
      </c>
      <c r="O190" s="67"/>
      <c r="P190" s="190">
        <f t="shared" si="51"/>
        <v>0</v>
      </c>
      <c r="Q190" s="190">
        <v>0</v>
      </c>
      <c r="R190" s="190">
        <f t="shared" si="52"/>
        <v>0</v>
      </c>
      <c r="S190" s="190">
        <v>0</v>
      </c>
      <c r="T190" s="191">
        <f t="shared" si="53"/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2" t="s">
        <v>213</v>
      </c>
      <c r="AT190" s="192" t="s">
        <v>208</v>
      </c>
      <c r="AU190" s="192" t="s">
        <v>80</v>
      </c>
      <c r="AY190" s="20" t="s">
        <v>206</v>
      </c>
      <c r="BE190" s="193">
        <f t="shared" si="54"/>
        <v>0</v>
      </c>
      <c r="BF190" s="193">
        <f t="shared" si="55"/>
        <v>0</v>
      </c>
      <c r="BG190" s="193">
        <f t="shared" si="56"/>
        <v>0</v>
      </c>
      <c r="BH190" s="193">
        <f t="shared" si="57"/>
        <v>0</v>
      </c>
      <c r="BI190" s="193">
        <f t="shared" si="58"/>
        <v>0</v>
      </c>
      <c r="BJ190" s="20" t="s">
        <v>80</v>
      </c>
      <c r="BK190" s="193">
        <f t="shared" si="59"/>
        <v>0</v>
      </c>
      <c r="BL190" s="20" t="s">
        <v>213</v>
      </c>
      <c r="BM190" s="192" t="s">
        <v>1479</v>
      </c>
    </row>
    <row r="191" spans="1:65" s="2" customFormat="1" ht="16.5" customHeight="1">
      <c r="A191" s="37"/>
      <c r="B191" s="38"/>
      <c r="C191" s="181" t="s">
        <v>1350</v>
      </c>
      <c r="D191" s="181" t="s">
        <v>208</v>
      </c>
      <c r="E191" s="182" t="s">
        <v>2632</v>
      </c>
      <c r="F191" s="183" t="s">
        <v>2633</v>
      </c>
      <c r="G191" s="184" t="s">
        <v>247</v>
      </c>
      <c r="H191" s="185">
        <v>1896</v>
      </c>
      <c r="I191" s="186"/>
      <c r="J191" s="187">
        <f t="shared" si="50"/>
        <v>0</v>
      </c>
      <c r="K191" s="183" t="s">
        <v>21</v>
      </c>
      <c r="L191" s="42"/>
      <c r="M191" s="188" t="s">
        <v>21</v>
      </c>
      <c r="N191" s="189" t="s">
        <v>44</v>
      </c>
      <c r="O191" s="67"/>
      <c r="P191" s="190">
        <f t="shared" si="51"/>
        <v>0</v>
      </c>
      <c r="Q191" s="190">
        <v>0</v>
      </c>
      <c r="R191" s="190">
        <f t="shared" si="52"/>
        <v>0</v>
      </c>
      <c r="S191" s="190">
        <v>0</v>
      </c>
      <c r="T191" s="191">
        <f t="shared" si="53"/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92" t="s">
        <v>213</v>
      </c>
      <c r="AT191" s="192" t="s">
        <v>208</v>
      </c>
      <c r="AU191" s="192" t="s">
        <v>80</v>
      </c>
      <c r="AY191" s="20" t="s">
        <v>206</v>
      </c>
      <c r="BE191" s="193">
        <f t="shared" si="54"/>
        <v>0</v>
      </c>
      <c r="BF191" s="193">
        <f t="shared" si="55"/>
        <v>0</v>
      </c>
      <c r="BG191" s="193">
        <f t="shared" si="56"/>
        <v>0</v>
      </c>
      <c r="BH191" s="193">
        <f t="shared" si="57"/>
        <v>0</v>
      </c>
      <c r="BI191" s="193">
        <f t="shared" si="58"/>
        <v>0</v>
      </c>
      <c r="BJ191" s="20" t="s">
        <v>80</v>
      </c>
      <c r="BK191" s="193">
        <f t="shared" si="59"/>
        <v>0</v>
      </c>
      <c r="BL191" s="20" t="s">
        <v>213</v>
      </c>
      <c r="BM191" s="192" t="s">
        <v>1486</v>
      </c>
    </row>
    <row r="192" spans="1:65" s="2" customFormat="1" ht="16.5" customHeight="1">
      <c r="A192" s="37"/>
      <c r="B192" s="38"/>
      <c r="C192" s="181" t="s">
        <v>1014</v>
      </c>
      <c r="D192" s="181" t="s">
        <v>208</v>
      </c>
      <c r="E192" s="182" t="s">
        <v>2634</v>
      </c>
      <c r="F192" s="183" t="s">
        <v>2635</v>
      </c>
      <c r="G192" s="184" t="s">
        <v>211</v>
      </c>
      <c r="H192" s="185">
        <v>19</v>
      </c>
      <c r="I192" s="186"/>
      <c r="J192" s="187">
        <f t="shared" si="50"/>
        <v>0</v>
      </c>
      <c r="K192" s="183" t="s">
        <v>21</v>
      </c>
      <c r="L192" s="42"/>
      <c r="M192" s="188" t="s">
        <v>21</v>
      </c>
      <c r="N192" s="189" t="s">
        <v>44</v>
      </c>
      <c r="O192" s="67"/>
      <c r="P192" s="190">
        <f t="shared" si="51"/>
        <v>0</v>
      </c>
      <c r="Q192" s="190">
        <v>0</v>
      </c>
      <c r="R192" s="190">
        <f t="shared" si="52"/>
        <v>0</v>
      </c>
      <c r="S192" s="190">
        <v>0</v>
      </c>
      <c r="T192" s="191">
        <f t="shared" si="53"/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92" t="s">
        <v>213</v>
      </c>
      <c r="AT192" s="192" t="s">
        <v>208</v>
      </c>
      <c r="AU192" s="192" t="s">
        <v>80</v>
      </c>
      <c r="AY192" s="20" t="s">
        <v>206</v>
      </c>
      <c r="BE192" s="193">
        <f t="shared" si="54"/>
        <v>0</v>
      </c>
      <c r="BF192" s="193">
        <f t="shared" si="55"/>
        <v>0</v>
      </c>
      <c r="BG192" s="193">
        <f t="shared" si="56"/>
        <v>0</v>
      </c>
      <c r="BH192" s="193">
        <f t="shared" si="57"/>
        <v>0</v>
      </c>
      <c r="BI192" s="193">
        <f t="shared" si="58"/>
        <v>0</v>
      </c>
      <c r="BJ192" s="20" t="s">
        <v>80</v>
      </c>
      <c r="BK192" s="193">
        <f t="shared" si="59"/>
        <v>0</v>
      </c>
      <c r="BL192" s="20" t="s">
        <v>213</v>
      </c>
      <c r="BM192" s="192" t="s">
        <v>1492</v>
      </c>
    </row>
    <row r="193" spans="1:65" s="2" customFormat="1" ht="16.5" customHeight="1">
      <c r="A193" s="37"/>
      <c r="B193" s="38"/>
      <c r="C193" s="181" t="s">
        <v>1408</v>
      </c>
      <c r="D193" s="181" t="s">
        <v>208</v>
      </c>
      <c r="E193" s="182" t="s">
        <v>2636</v>
      </c>
      <c r="F193" s="183" t="s">
        <v>2486</v>
      </c>
      <c r="G193" s="184" t="s">
        <v>840</v>
      </c>
      <c r="H193" s="185">
        <v>1</v>
      </c>
      <c r="I193" s="186"/>
      <c r="J193" s="187">
        <f t="shared" si="50"/>
        <v>0</v>
      </c>
      <c r="K193" s="183" t="s">
        <v>21</v>
      </c>
      <c r="L193" s="42"/>
      <c r="M193" s="188" t="s">
        <v>21</v>
      </c>
      <c r="N193" s="189" t="s">
        <v>44</v>
      </c>
      <c r="O193" s="67"/>
      <c r="P193" s="190">
        <f t="shared" si="51"/>
        <v>0</v>
      </c>
      <c r="Q193" s="190">
        <v>0</v>
      </c>
      <c r="R193" s="190">
        <f t="shared" si="52"/>
        <v>0</v>
      </c>
      <c r="S193" s="190">
        <v>0</v>
      </c>
      <c r="T193" s="191">
        <f t="shared" si="53"/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92" t="s">
        <v>213</v>
      </c>
      <c r="AT193" s="192" t="s">
        <v>208</v>
      </c>
      <c r="AU193" s="192" t="s">
        <v>80</v>
      </c>
      <c r="AY193" s="20" t="s">
        <v>206</v>
      </c>
      <c r="BE193" s="193">
        <f t="shared" si="54"/>
        <v>0</v>
      </c>
      <c r="BF193" s="193">
        <f t="shared" si="55"/>
        <v>0</v>
      </c>
      <c r="BG193" s="193">
        <f t="shared" si="56"/>
        <v>0</v>
      </c>
      <c r="BH193" s="193">
        <f t="shared" si="57"/>
        <v>0</v>
      </c>
      <c r="BI193" s="193">
        <f t="shared" si="58"/>
        <v>0</v>
      </c>
      <c r="BJ193" s="20" t="s">
        <v>80</v>
      </c>
      <c r="BK193" s="193">
        <f t="shared" si="59"/>
        <v>0</v>
      </c>
      <c r="BL193" s="20" t="s">
        <v>213</v>
      </c>
      <c r="BM193" s="192" t="s">
        <v>1499</v>
      </c>
    </row>
    <row r="194" spans="1:65" s="12" customFormat="1" ht="25.9" customHeight="1">
      <c r="B194" s="165"/>
      <c r="C194" s="166"/>
      <c r="D194" s="167" t="s">
        <v>72</v>
      </c>
      <c r="E194" s="168" t="s">
        <v>2637</v>
      </c>
      <c r="F194" s="168" t="s">
        <v>2638</v>
      </c>
      <c r="G194" s="166"/>
      <c r="H194" s="166"/>
      <c r="I194" s="169"/>
      <c r="J194" s="170">
        <f>BK194</f>
        <v>0</v>
      </c>
      <c r="K194" s="166"/>
      <c r="L194" s="171"/>
      <c r="M194" s="172"/>
      <c r="N194" s="173"/>
      <c r="O194" s="173"/>
      <c r="P194" s="174">
        <f>SUM(P195:P199)</f>
        <v>0</v>
      </c>
      <c r="Q194" s="173"/>
      <c r="R194" s="174">
        <f>SUM(R195:R199)</f>
        <v>0</v>
      </c>
      <c r="S194" s="173"/>
      <c r="T194" s="175">
        <f>SUM(T195:T199)</f>
        <v>0</v>
      </c>
      <c r="AR194" s="176" t="s">
        <v>80</v>
      </c>
      <c r="AT194" s="177" t="s">
        <v>72</v>
      </c>
      <c r="AU194" s="177" t="s">
        <v>73</v>
      </c>
      <c r="AY194" s="176" t="s">
        <v>206</v>
      </c>
      <c r="BK194" s="178">
        <f>SUM(BK195:BK199)</f>
        <v>0</v>
      </c>
    </row>
    <row r="195" spans="1:65" s="2" customFormat="1" ht="16.5" customHeight="1">
      <c r="A195" s="37"/>
      <c r="B195" s="38"/>
      <c r="C195" s="181" t="s">
        <v>1017</v>
      </c>
      <c r="D195" s="181" t="s">
        <v>208</v>
      </c>
      <c r="E195" s="182" t="s">
        <v>2639</v>
      </c>
      <c r="F195" s="183" t="s">
        <v>2640</v>
      </c>
      <c r="G195" s="184" t="s">
        <v>247</v>
      </c>
      <c r="H195" s="185">
        <v>342</v>
      </c>
      <c r="I195" s="186"/>
      <c r="J195" s="187">
        <f>ROUND(I195*H195,2)</f>
        <v>0</v>
      </c>
      <c r="K195" s="183" t="s">
        <v>21</v>
      </c>
      <c r="L195" s="42"/>
      <c r="M195" s="188" t="s">
        <v>21</v>
      </c>
      <c r="N195" s="189" t="s">
        <v>44</v>
      </c>
      <c r="O195" s="67"/>
      <c r="P195" s="190">
        <f>O195*H195</f>
        <v>0</v>
      </c>
      <c r="Q195" s="190">
        <v>0</v>
      </c>
      <c r="R195" s="190">
        <f>Q195*H195</f>
        <v>0</v>
      </c>
      <c r="S195" s="190">
        <v>0</v>
      </c>
      <c r="T195" s="191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92" t="s">
        <v>213</v>
      </c>
      <c r="AT195" s="192" t="s">
        <v>208</v>
      </c>
      <c r="AU195" s="192" t="s">
        <v>80</v>
      </c>
      <c r="AY195" s="20" t="s">
        <v>206</v>
      </c>
      <c r="BE195" s="193">
        <f>IF(N195="základní",J195,0)</f>
        <v>0</v>
      </c>
      <c r="BF195" s="193">
        <f>IF(N195="snížená",J195,0)</f>
        <v>0</v>
      </c>
      <c r="BG195" s="193">
        <f>IF(N195="zákl. přenesená",J195,0)</f>
        <v>0</v>
      </c>
      <c r="BH195" s="193">
        <f>IF(N195="sníž. přenesená",J195,0)</f>
        <v>0</v>
      </c>
      <c r="BI195" s="193">
        <f>IF(N195="nulová",J195,0)</f>
        <v>0</v>
      </c>
      <c r="BJ195" s="20" t="s">
        <v>80</v>
      </c>
      <c r="BK195" s="193">
        <f>ROUND(I195*H195,2)</f>
        <v>0</v>
      </c>
      <c r="BL195" s="20" t="s">
        <v>213</v>
      </c>
      <c r="BM195" s="192" t="s">
        <v>1505</v>
      </c>
    </row>
    <row r="196" spans="1:65" s="2" customFormat="1" ht="16.5" customHeight="1">
      <c r="A196" s="37"/>
      <c r="B196" s="38"/>
      <c r="C196" s="181" t="s">
        <v>972</v>
      </c>
      <c r="D196" s="181" t="s">
        <v>208</v>
      </c>
      <c r="E196" s="182" t="s">
        <v>2641</v>
      </c>
      <c r="F196" s="183" t="s">
        <v>2642</v>
      </c>
      <c r="G196" s="184" t="s">
        <v>247</v>
      </c>
      <c r="H196" s="185">
        <v>342</v>
      </c>
      <c r="I196" s="186"/>
      <c r="J196" s="187">
        <f>ROUND(I196*H196,2)</f>
        <v>0</v>
      </c>
      <c r="K196" s="183" t="s">
        <v>21</v>
      </c>
      <c r="L196" s="42"/>
      <c r="M196" s="188" t="s">
        <v>21</v>
      </c>
      <c r="N196" s="189" t="s">
        <v>44</v>
      </c>
      <c r="O196" s="67"/>
      <c r="P196" s="190">
        <f>O196*H196</f>
        <v>0</v>
      </c>
      <c r="Q196" s="190">
        <v>0</v>
      </c>
      <c r="R196" s="190">
        <f>Q196*H196</f>
        <v>0</v>
      </c>
      <c r="S196" s="190">
        <v>0</v>
      </c>
      <c r="T196" s="191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92" t="s">
        <v>213</v>
      </c>
      <c r="AT196" s="192" t="s">
        <v>208</v>
      </c>
      <c r="AU196" s="192" t="s">
        <v>80</v>
      </c>
      <c r="AY196" s="20" t="s">
        <v>206</v>
      </c>
      <c r="BE196" s="193">
        <f>IF(N196="základní",J196,0)</f>
        <v>0</v>
      </c>
      <c r="BF196" s="193">
        <f>IF(N196="snížená",J196,0)</f>
        <v>0</v>
      </c>
      <c r="BG196" s="193">
        <f>IF(N196="zákl. přenesená",J196,0)</f>
        <v>0</v>
      </c>
      <c r="BH196" s="193">
        <f>IF(N196="sníž. přenesená",J196,0)</f>
        <v>0</v>
      </c>
      <c r="BI196" s="193">
        <f>IF(N196="nulová",J196,0)</f>
        <v>0</v>
      </c>
      <c r="BJ196" s="20" t="s">
        <v>80</v>
      </c>
      <c r="BK196" s="193">
        <f>ROUND(I196*H196,2)</f>
        <v>0</v>
      </c>
      <c r="BL196" s="20" t="s">
        <v>213</v>
      </c>
      <c r="BM196" s="192" t="s">
        <v>1513</v>
      </c>
    </row>
    <row r="197" spans="1:65" s="2" customFormat="1" ht="16.5" customHeight="1">
      <c r="A197" s="37"/>
      <c r="B197" s="38"/>
      <c r="C197" s="181" t="s">
        <v>1020</v>
      </c>
      <c r="D197" s="181" t="s">
        <v>208</v>
      </c>
      <c r="E197" s="182" t="s">
        <v>2634</v>
      </c>
      <c r="F197" s="183" t="s">
        <v>2635</v>
      </c>
      <c r="G197" s="184" t="s">
        <v>211</v>
      </c>
      <c r="H197" s="185">
        <v>3.4</v>
      </c>
      <c r="I197" s="186"/>
      <c r="J197" s="187">
        <f>ROUND(I197*H197,2)</f>
        <v>0</v>
      </c>
      <c r="K197" s="183" t="s">
        <v>21</v>
      </c>
      <c r="L197" s="42"/>
      <c r="M197" s="188" t="s">
        <v>21</v>
      </c>
      <c r="N197" s="189" t="s">
        <v>44</v>
      </c>
      <c r="O197" s="67"/>
      <c r="P197" s="190">
        <f>O197*H197</f>
        <v>0</v>
      </c>
      <c r="Q197" s="190">
        <v>0</v>
      </c>
      <c r="R197" s="190">
        <f>Q197*H197</f>
        <v>0</v>
      </c>
      <c r="S197" s="190">
        <v>0</v>
      </c>
      <c r="T197" s="19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92" t="s">
        <v>213</v>
      </c>
      <c r="AT197" s="192" t="s">
        <v>208</v>
      </c>
      <c r="AU197" s="192" t="s">
        <v>80</v>
      </c>
      <c r="AY197" s="20" t="s">
        <v>206</v>
      </c>
      <c r="BE197" s="193">
        <f>IF(N197="základní",J197,0)</f>
        <v>0</v>
      </c>
      <c r="BF197" s="193">
        <f>IF(N197="snížená",J197,0)</f>
        <v>0</v>
      </c>
      <c r="BG197" s="193">
        <f>IF(N197="zákl. přenesená",J197,0)</f>
        <v>0</v>
      </c>
      <c r="BH197" s="193">
        <f>IF(N197="sníž. přenesená",J197,0)</f>
        <v>0</v>
      </c>
      <c r="BI197" s="193">
        <f>IF(N197="nulová",J197,0)</f>
        <v>0</v>
      </c>
      <c r="BJ197" s="20" t="s">
        <v>80</v>
      </c>
      <c r="BK197" s="193">
        <f>ROUND(I197*H197,2)</f>
        <v>0</v>
      </c>
      <c r="BL197" s="20" t="s">
        <v>213</v>
      </c>
      <c r="BM197" s="192" t="s">
        <v>1520</v>
      </c>
    </row>
    <row r="198" spans="1:65" s="2" customFormat="1" ht="16.5" customHeight="1">
      <c r="A198" s="37"/>
      <c r="B198" s="38"/>
      <c r="C198" s="181" t="s">
        <v>1482</v>
      </c>
      <c r="D198" s="181" t="s">
        <v>208</v>
      </c>
      <c r="E198" s="182" t="s">
        <v>2643</v>
      </c>
      <c r="F198" s="183" t="s">
        <v>2486</v>
      </c>
      <c r="G198" s="184" t="s">
        <v>840</v>
      </c>
      <c r="H198" s="185">
        <v>1</v>
      </c>
      <c r="I198" s="186"/>
      <c r="J198" s="187">
        <f>ROUND(I198*H198,2)</f>
        <v>0</v>
      </c>
      <c r="K198" s="183" t="s">
        <v>21</v>
      </c>
      <c r="L198" s="42"/>
      <c r="M198" s="188" t="s">
        <v>21</v>
      </c>
      <c r="N198" s="189" t="s">
        <v>44</v>
      </c>
      <c r="O198" s="67"/>
      <c r="P198" s="190">
        <f>O198*H198</f>
        <v>0</v>
      </c>
      <c r="Q198" s="190">
        <v>0</v>
      </c>
      <c r="R198" s="190">
        <f>Q198*H198</f>
        <v>0</v>
      </c>
      <c r="S198" s="190">
        <v>0</v>
      </c>
      <c r="T198" s="191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92" t="s">
        <v>213</v>
      </c>
      <c r="AT198" s="192" t="s">
        <v>208</v>
      </c>
      <c r="AU198" s="192" t="s">
        <v>80</v>
      </c>
      <c r="AY198" s="20" t="s">
        <v>206</v>
      </c>
      <c r="BE198" s="193">
        <f>IF(N198="základní",J198,0)</f>
        <v>0</v>
      </c>
      <c r="BF198" s="193">
        <f>IF(N198="snížená",J198,0)</f>
        <v>0</v>
      </c>
      <c r="BG198" s="193">
        <f>IF(N198="zákl. přenesená",J198,0)</f>
        <v>0</v>
      </c>
      <c r="BH198" s="193">
        <f>IF(N198="sníž. přenesená",J198,0)</f>
        <v>0</v>
      </c>
      <c r="BI198" s="193">
        <f>IF(N198="nulová",J198,0)</f>
        <v>0</v>
      </c>
      <c r="BJ198" s="20" t="s">
        <v>80</v>
      </c>
      <c r="BK198" s="193">
        <f>ROUND(I198*H198,2)</f>
        <v>0</v>
      </c>
      <c r="BL198" s="20" t="s">
        <v>213</v>
      </c>
      <c r="BM198" s="192" t="s">
        <v>1525</v>
      </c>
    </row>
    <row r="199" spans="1:65" s="2" customFormat="1" ht="16.5" customHeight="1">
      <c r="A199" s="37"/>
      <c r="B199" s="38"/>
      <c r="C199" s="181" t="s">
        <v>611</v>
      </c>
      <c r="D199" s="181" t="s">
        <v>208</v>
      </c>
      <c r="E199" s="182" t="s">
        <v>2644</v>
      </c>
      <c r="F199" s="183" t="s">
        <v>2645</v>
      </c>
      <c r="G199" s="184" t="s">
        <v>840</v>
      </c>
      <c r="H199" s="185">
        <v>22</v>
      </c>
      <c r="I199" s="186"/>
      <c r="J199" s="187">
        <f>ROUND(I199*H199,2)</f>
        <v>0</v>
      </c>
      <c r="K199" s="183" t="s">
        <v>21</v>
      </c>
      <c r="L199" s="42"/>
      <c r="M199" s="261" t="s">
        <v>21</v>
      </c>
      <c r="N199" s="262" t="s">
        <v>44</v>
      </c>
      <c r="O199" s="256"/>
      <c r="P199" s="263">
        <f>O199*H199</f>
        <v>0</v>
      </c>
      <c r="Q199" s="263">
        <v>0</v>
      </c>
      <c r="R199" s="263">
        <f>Q199*H199</f>
        <v>0</v>
      </c>
      <c r="S199" s="263">
        <v>0</v>
      </c>
      <c r="T199" s="264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92" t="s">
        <v>213</v>
      </c>
      <c r="AT199" s="192" t="s">
        <v>208</v>
      </c>
      <c r="AU199" s="192" t="s">
        <v>80</v>
      </c>
      <c r="AY199" s="20" t="s">
        <v>206</v>
      </c>
      <c r="BE199" s="193">
        <f>IF(N199="základní",J199,0)</f>
        <v>0</v>
      </c>
      <c r="BF199" s="193">
        <f>IF(N199="snížená",J199,0)</f>
        <v>0</v>
      </c>
      <c r="BG199" s="193">
        <f>IF(N199="zákl. přenesená",J199,0)</f>
        <v>0</v>
      </c>
      <c r="BH199" s="193">
        <f>IF(N199="sníž. přenesená",J199,0)</f>
        <v>0</v>
      </c>
      <c r="BI199" s="193">
        <f>IF(N199="nulová",J199,0)</f>
        <v>0</v>
      </c>
      <c r="BJ199" s="20" t="s">
        <v>80</v>
      </c>
      <c r="BK199" s="193">
        <f>ROUND(I199*H199,2)</f>
        <v>0</v>
      </c>
      <c r="BL199" s="20" t="s">
        <v>213</v>
      </c>
      <c r="BM199" s="192" t="s">
        <v>1530</v>
      </c>
    </row>
    <row r="200" spans="1:65" s="2" customFormat="1" ht="6.95" customHeight="1">
      <c r="A200" s="37"/>
      <c r="B200" s="50"/>
      <c r="C200" s="51"/>
      <c r="D200" s="51"/>
      <c r="E200" s="51"/>
      <c r="F200" s="51"/>
      <c r="G200" s="51"/>
      <c r="H200" s="51"/>
      <c r="I200" s="51"/>
      <c r="J200" s="51"/>
      <c r="K200" s="51"/>
      <c r="L200" s="42"/>
      <c r="M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</row>
  </sheetData>
  <sheetProtection algorithmName="SHA-512" hashValue="HUSRTEUbXkPuV3D8I7vKAfPYz+c9QE6KkLtHqNBgQbhkm+Ryo4iRKWybUsCMq0BO3tFA11Xo5KpL8FyuWGZ5Wg==" saltValue="XXippFGDIj+2IXXAgwogqwUroYs155WdWccWhEEfvb8r2KovomK/0vPmTQpZYZI2ThZ3iZpItryFPYqq+ptwzg==" spinCount="100000" sheet="1" objects="1" scenarios="1" formatColumns="0" formatRows="0" autoFilter="0"/>
  <autoFilter ref="C94:K199" xr:uid="{00000000-0009-0000-0000-000010000000}"/>
  <mergeCells count="12">
    <mergeCell ref="E87:H87"/>
    <mergeCell ref="L2:V2"/>
    <mergeCell ref="E50:H50"/>
    <mergeCell ref="E52:H52"/>
    <mergeCell ref="E54:H54"/>
    <mergeCell ref="E83:H83"/>
    <mergeCell ref="E85:H8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BM16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159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2646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2647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ROUND(J90,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ROUND((SUM(BE90:BE162)),  2)</f>
        <v>0</v>
      </c>
      <c r="G35" s="37"/>
      <c r="H35" s="37"/>
      <c r="I35" s="127">
        <v>0.21</v>
      </c>
      <c r="J35" s="126">
        <f>ROUND(((SUM(BE90:BE162))*I35),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ROUND((SUM(BF90:BF162)),  2)</f>
        <v>0</v>
      </c>
      <c r="G36" s="37"/>
      <c r="H36" s="37"/>
      <c r="I36" s="127">
        <v>0.12</v>
      </c>
      <c r="J36" s="126">
        <f>ROUND(((SUM(BF90:BF162))*I36),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ROUND((SUM(BG90:BG162)),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ROUND((SUM(BH90:BH162)),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ROUND((SUM(BI90:BI162)),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2646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D.2.10 - Přípojka a přeložka horkovodu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J90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892</v>
      </c>
      <c r="E64" s="146"/>
      <c r="F64" s="146"/>
      <c r="G64" s="146"/>
      <c r="H64" s="146"/>
      <c r="I64" s="146"/>
      <c r="J64" s="147">
        <f>J91</f>
        <v>0</v>
      </c>
      <c r="K64" s="144"/>
      <c r="L64" s="148"/>
    </row>
    <row r="65" spans="1:31" s="9" customFormat="1" ht="24.95" customHeight="1">
      <c r="B65" s="143"/>
      <c r="C65" s="144"/>
      <c r="D65" s="145" t="s">
        <v>2648</v>
      </c>
      <c r="E65" s="146"/>
      <c r="F65" s="146"/>
      <c r="G65" s="146"/>
      <c r="H65" s="146"/>
      <c r="I65" s="146"/>
      <c r="J65" s="147">
        <f>J109</f>
        <v>0</v>
      </c>
      <c r="K65" s="144"/>
      <c r="L65" s="148"/>
    </row>
    <row r="66" spans="1:31" s="9" customFormat="1" ht="24.95" customHeight="1">
      <c r="B66" s="143"/>
      <c r="C66" s="144"/>
      <c r="D66" s="145" t="s">
        <v>2649</v>
      </c>
      <c r="E66" s="146"/>
      <c r="F66" s="146"/>
      <c r="G66" s="146"/>
      <c r="H66" s="146"/>
      <c r="I66" s="146"/>
      <c r="J66" s="147">
        <f>J112</f>
        <v>0</v>
      </c>
      <c r="K66" s="144"/>
      <c r="L66" s="148"/>
    </row>
    <row r="67" spans="1:31" s="9" customFormat="1" ht="24.95" customHeight="1">
      <c r="B67" s="143"/>
      <c r="C67" s="144"/>
      <c r="D67" s="145" t="s">
        <v>2650</v>
      </c>
      <c r="E67" s="146"/>
      <c r="F67" s="146"/>
      <c r="G67" s="146"/>
      <c r="H67" s="146"/>
      <c r="I67" s="146"/>
      <c r="J67" s="147">
        <f>J147</f>
        <v>0</v>
      </c>
      <c r="K67" s="144"/>
      <c r="L67" s="148"/>
    </row>
    <row r="68" spans="1:31" s="9" customFormat="1" ht="24.95" customHeight="1">
      <c r="B68" s="143"/>
      <c r="C68" s="144"/>
      <c r="D68" s="145" t="s">
        <v>2651</v>
      </c>
      <c r="E68" s="146"/>
      <c r="F68" s="146"/>
      <c r="G68" s="146"/>
      <c r="H68" s="146"/>
      <c r="I68" s="146"/>
      <c r="J68" s="147">
        <f>J153</f>
        <v>0</v>
      </c>
      <c r="K68" s="144"/>
      <c r="L68" s="148"/>
    </row>
    <row r="69" spans="1:31" s="2" customFormat="1" ht="21.75" customHeight="1">
      <c r="A69" s="37"/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116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 s="2" customFormat="1" ht="6.95" customHeight="1">
      <c r="A70" s="37"/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11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4" spans="1:31" s="2" customFormat="1" ht="6.95" customHeight="1">
      <c r="A74" s="37"/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24.95" customHeight="1">
      <c r="A75" s="37"/>
      <c r="B75" s="38"/>
      <c r="C75" s="26" t="s">
        <v>191</v>
      </c>
      <c r="D75" s="39"/>
      <c r="E75" s="39"/>
      <c r="F75" s="39"/>
      <c r="G75" s="39"/>
      <c r="H75" s="39"/>
      <c r="I75" s="39"/>
      <c r="J75" s="39"/>
      <c r="K75" s="39"/>
      <c r="L75" s="116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6.95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2" t="s">
        <v>16</v>
      </c>
      <c r="D77" s="39"/>
      <c r="E77" s="39"/>
      <c r="F77" s="39"/>
      <c r="G77" s="39"/>
      <c r="H77" s="39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26.25" customHeight="1">
      <c r="A78" s="37"/>
      <c r="B78" s="38"/>
      <c r="C78" s="39"/>
      <c r="D78" s="39"/>
      <c r="E78" s="397" t="str">
        <f>E7</f>
        <v>Novostavba Onkologické kliniky P4 - Přeložky, Přípojky, OS, Komunikace, chodníky a přístřešky, Sadové úpravy</v>
      </c>
      <c r="F78" s="398"/>
      <c r="G78" s="398"/>
      <c r="H78" s="398"/>
      <c r="I78" s="39"/>
      <c r="J78" s="39"/>
      <c r="K78" s="39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1" customFormat="1" ht="12" customHeight="1">
      <c r="B79" s="24"/>
      <c r="C79" s="32" t="s">
        <v>174</v>
      </c>
      <c r="D79" s="25"/>
      <c r="E79" s="25"/>
      <c r="F79" s="25"/>
      <c r="G79" s="25"/>
      <c r="H79" s="25"/>
      <c r="I79" s="25"/>
      <c r="J79" s="25"/>
      <c r="K79" s="25"/>
      <c r="L79" s="23"/>
    </row>
    <row r="80" spans="1:31" s="2" customFormat="1" ht="16.5" customHeight="1">
      <c r="A80" s="37"/>
      <c r="B80" s="38"/>
      <c r="C80" s="39"/>
      <c r="D80" s="39"/>
      <c r="E80" s="397" t="s">
        <v>2646</v>
      </c>
      <c r="F80" s="396"/>
      <c r="G80" s="396"/>
      <c r="H80" s="396"/>
      <c r="I80" s="39"/>
      <c r="J80" s="39"/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12" customHeight="1">
      <c r="A81" s="37"/>
      <c r="B81" s="38"/>
      <c r="C81" s="32" t="s">
        <v>176</v>
      </c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16.5" customHeight="1">
      <c r="A82" s="37"/>
      <c r="B82" s="38"/>
      <c r="C82" s="39"/>
      <c r="D82" s="39"/>
      <c r="E82" s="361" t="str">
        <f>E11</f>
        <v>D.2.10 - Přípojka a přeložka horkovodu</v>
      </c>
      <c r="F82" s="396"/>
      <c r="G82" s="396"/>
      <c r="H82" s="396"/>
      <c r="I82" s="39"/>
      <c r="J82" s="39"/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6.95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2" customHeight="1">
      <c r="A84" s="37"/>
      <c r="B84" s="38"/>
      <c r="C84" s="32" t="s">
        <v>22</v>
      </c>
      <c r="D84" s="39"/>
      <c r="E84" s="39"/>
      <c r="F84" s="30" t="str">
        <f>F14</f>
        <v>Olomouc</v>
      </c>
      <c r="G84" s="39"/>
      <c r="H84" s="39"/>
      <c r="I84" s="32" t="s">
        <v>24</v>
      </c>
      <c r="J84" s="62" t="str">
        <f>IF(J14="","",J14)</f>
        <v>16. 2. 2024</v>
      </c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2" customFormat="1" ht="6.95" customHeight="1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116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5" s="2" customFormat="1" ht="25.7" customHeight="1">
      <c r="A86" s="37"/>
      <c r="B86" s="38"/>
      <c r="C86" s="32" t="s">
        <v>26</v>
      </c>
      <c r="D86" s="39"/>
      <c r="E86" s="39"/>
      <c r="F86" s="30" t="str">
        <f>E17</f>
        <v>Fakultní nemocnice Olomouc</v>
      </c>
      <c r="G86" s="39"/>
      <c r="H86" s="39"/>
      <c r="I86" s="32" t="s">
        <v>32</v>
      </c>
      <c r="J86" s="35" t="str">
        <f>E23</f>
        <v>Adam Rujbr Architects</v>
      </c>
      <c r="K86" s="39"/>
      <c r="L86" s="116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5" s="2" customFormat="1" ht="15.2" customHeight="1">
      <c r="A87" s="37"/>
      <c r="B87" s="38"/>
      <c r="C87" s="32" t="s">
        <v>30</v>
      </c>
      <c r="D87" s="39"/>
      <c r="E87" s="39"/>
      <c r="F87" s="30" t="str">
        <f>IF(E20="","",E20)</f>
        <v>Vyplň údaj</v>
      </c>
      <c r="G87" s="39"/>
      <c r="H87" s="39"/>
      <c r="I87" s="32" t="s">
        <v>35</v>
      </c>
      <c r="J87" s="35" t="str">
        <f>E26</f>
        <v xml:space="preserve"> </v>
      </c>
      <c r="K87" s="39"/>
      <c r="L87" s="116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5" s="2" customFormat="1" ht="10.35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116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5" s="11" customFormat="1" ht="29.25" customHeight="1">
      <c r="A89" s="154"/>
      <c r="B89" s="155"/>
      <c r="C89" s="156" t="s">
        <v>192</v>
      </c>
      <c r="D89" s="157" t="s">
        <v>58</v>
      </c>
      <c r="E89" s="157" t="s">
        <v>54</v>
      </c>
      <c r="F89" s="157" t="s">
        <v>55</v>
      </c>
      <c r="G89" s="157" t="s">
        <v>193</v>
      </c>
      <c r="H89" s="157" t="s">
        <v>194</v>
      </c>
      <c r="I89" s="157" t="s">
        <v>195</v>
      </c>
      <c r="J89" s="157" t="s">
        <v>180</v>
      </c>
      <c r="K89" s="158" t="s">
        <v>196</v>
      </c>
      <c r="L89" s="159"/>
      <c r="M89" s="71" t="s">
        <v>21</v>
      </c>
      <c r="N89" s="72" t="s">
        <v>43</v>
      </c>
      <c r="O89" s="72" t="s">
        <v>197</v>
      </c>
      <c r="P89" s="72" t="s">
        <v>198</v>
      </c>
      <c r="Q89" s="72" t="s">
        <v>199</v>
      </c>
      <c r="R89" s="72" t="s">
        <v>200</v>
      </c>
      <c r="S89" s="72" t="s">
        <v>201</v>
      </c>
      <c r="T89" s="73" t="s">
        <v>202</v>
      </c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</row>
    <row r="90" spans="1:65" s="2" customFormat="1" ht="22.9" customHeight="1">
      <c r="A90" s="37"/>
      <c r="B90" s="38"/>
      <c r="C90" s="78" t="s">
        <v>203</v>
      </c>
      <c r="D90" s="39"/>
      <c r="E90" s="39"/>
      <c r="F90" s="39"/>
      <c r="G90" s="39"/>
      <c r="H90" s="39"/>
      <c r="I90" s="39"/>
      <c r="J90" s="160">
        <f>BK90</f>
        <v>0</v>
      </c>
      <c r="K90" s="39"/>
      <c r="L90" s="42"/>
      <c r="M90" s="74"/>
      <c r="N90" s="161"/>
      <c r="O90" s="75"/>
      <c r="P90" s="162">
        <f>P91+P109+P112+P147+P153</f>
        <v>0</v>
      </c>
      <c r="Q90" s="75"/>
      <c r="R90" s="162">
        <f>R91+R109+R112+R147+R153</f>
        <v>0</v>
      </c>
      <c r="S90" s="75"/>
      <c r="T90" s="163">
        <f>T91+T109+T112+T147+T153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T90" s="20" t="s">
        <v>72</v>
      </c>
      <c r="AU90" s="20" t="s">
        <v>181</v>
      </c>
      <c r="BK90" s="164">
        <f>BK91+BK109+BK112+BK147+BK153</f>
        <v>0</v>
      </c>
    </row>
    <row r="91" spans="1:65" s="12" customFormat="1" ht="25.9" customHeight="1">
      <c r="B91" s="165"/>
      <c r="C91" s="166"/>
      <c r="D91" s="167" t="s">
        <v>72</v>
      </c>
      <c r="E91" s="168" t="s">
        <v>80</v>
      </c>
      <c r="F91" s="168" t="s">
        <v>898</v>
      </c>
      <c r="G91" s="166"/>
      <c r="H91" s="166"/>
      <c r="I91" s="169"/>
      <c r="J91" s="170">
        <f>BK91</f>
        <v>0</v>
      </c>
      <c r="K91" s="166"/>
      <c r="L91" s="171"/>
      <c r="M91" s="172"/>
      <c r="N91" s="173"/>
      <c r="O91" s="173"/>
      <c r="P91" s="174">
        <f>SUM(P92:P108)</f>
        <v>0</v>
      </c>
      <c r="Q91" s="173"/>
      <c r="R91" s="174">
        <f>SUM(R92:R108)</f>
        <v>0</v>
      </c>
      <c r="S91" s="173"/>
      <c r="T91" s="175">
        <f>SUM(T92:T108)</f>
        <v>0</v>
      </c>
      <c r="AR91" s="176" t="s">
        <v>80</v>
      </c>
      <c r="AT91" s="177" t="s">
        <v>72</v>
      </c>
      <c r="AU91" s="177" t="s">
        <v>73</v>
      </c>
      <c r="AY91" s="176" t="s">
        <v>206</v>
      </c>
      <c r="BK91" s="178">
        <f>SUM(BK92:BK108)</f>
        <v>0</v>
      </c>
    </row>
    <row r="92" spans="1:65" s="2" customFormat="1" ht="16.5" customHeight="1">
      <c r="A92" s="37"/>
      <c r="B92" s="38"/>
      <c r="C92" s="181" t="s">
        <v>80</v>
      </c>
      <c r="D92" s="181" t="s">
        <v>208</v>
      </c>
      <c r="E92" s="182" t="s">
        <v>2652</v>
      </c>
      <c r="F92" s="183" t="s">
        <v>2653</v>
      </c>
      <c r="G92" s="184" t="s">
        <v>211</v>
      </c>
      <c r="H92" s="185">
        <v>120</v>
      </c>
      <c r="I92" s="186"/>
      <c r="J92" s="187">
        <f>ROUND(I92*H92,2)</f>
        <v>0</v>
      </c>
      <c r="K92" s="183" t="s">
        <v>901</v>
      </c>
      <c r="L92" s="42"/>
      <c r="M92" s="188" t="s">
        <v>21</v>
      </c>
      <c r="N92" s="189" t="s">
        <v>44</v>
      </c>
      <c r="O92" s="67"/>
      <c r="P92" s="190">
        <f>O92*H92</f>
        <v>0</v>
      </c>
      <c r="Q92" s="190">
        <v>0</v>
      </c>
      <c r="R92" s="190">
        <f>Q92*H92</f>
        <v>0</v>
      </c>
      <c r="S92" s="190">
        <v>0</v>
      </c>
      <c r="T92" s="191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192" t="s">
        <v>213</v>
      </c>
      <c r="AT92" s="192" t="s">
        <v>208</v>
      </c>
      <c r="AU92" s="192" t="s">
        <v>80</v>
      </c>
      <c r="AY92" s="20" t="s">
        <v>206</v>
      </c>
      <c r="BE92" s="193">
        <f>IF(N92="základní",J92,0)</f>
        <v>0</v>
      </c>
      <c r="BF92" s="193">
        <f>IF(N92="snížená",J92,0)</f>
        <v>0</v>
      </c>
      <c r="BG92" s="193">
        <f>IF(N92="zákl. přenesená",J92,0)</f>
        <v>0</v>
      </c>
      <c r="BH92" s="193">
        <f>IF(N92="sníž. přenesená",J92,0)</f>
        <v>0</v>
      </c>
      <c r="BI92" s="193">
        <f>IF(N92="nulová",J92,0)</f>
        <v>0</v>
      </c>
      <c r="BJ92" s="20" t="s">
        <v>80</v>
      </c>
      <c r="BK92" s="193">
        <f>ROUND(I92*H92,2)</f>
        <v>0</v>
      </c>
      <c r="BL92" s="20" t="s">
        <v>213</v>
      </c>
      <c r="BM92" s="192" t="s">
        <v>82</v>
      </c>
    </row>
    <row r="93" spans="1:65" s="2" customFormat="1" ht="19.5">
      <c r="A93" s="37"/>
      <c r="B93" s="38"/>
      <c r="C93" s="39"/>
      <c r="D93" s="199" t="s">
        <v>217</v>
      </c>
      <c r="E93" s="39"/>
      <c r="F93" s="200" t="s">
        <v>2654</v>
      </c>
      <c r="G93" s="39"/>
      <c r="H93" s="39"/>
      <c r="I93" s="196"/>
      <c r="J93" s="39"/>
      <c r="K93" s="39"/>
      <c r="L93" s="42"/>
      <c r="M93" s="197"/>
      <c r="N93" s="198"/>
      <c r="O93" s="67"/>
      <c r="P93" s="67"/>
      <c r="Q93" s="67"/>
      <c r="R93" s="67"/>
      <c r="S93" s="67"/>
      <c r="T93" s="68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20" t="s">
        <v>217</v>
      </c>
      <c r="AU93" s="20" t="s">
        <v>80</v>
      </c>
    </row>
    <row r="94" spans="1:65" s="2" customFormat="1" ht="16.5" customHeight="1">
      <c r="A94" s="37"/>
      <c r="B94" s="38"/>
      <c r="C94" s="181" t="s">
        <v>82</v>
      </c>
      <c r="D94" s="181" t="s">
        <v>208</v>
      </c>
      <c r="E94" s="182" t="s">
        <v>2655</v>
      </c>
      <c r="F94" s="183" t="s">
        <v>2656</v>
      </c>
      <c r="G94" s="184" t="s">
        <v>211</v>
      </c>
      <c r="H94" s="185">
        <v>96</v>
      </c>
      <c r="I94" s="186"/>
      <c r="J94" s="187">
        <f>ROUND(I94*H94,2)</f>
        <v>0</v>
      </c>
      <c r="K94" s="183" t="s">
        <v>901</v>
      </c>
      <c r="L94" s="42"/>
      <c r="M94" s="188" t="s">
        <v>21</v>
      </c>
      <c r="N94" s="189" t="s">
        <v>44</v>
      </c>
      <c r="O94" s="67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92" t="s">
        <v>213</v>
      </c>
      <c r="AT94" s="192" t="s">
        <v>208</v>
      </c>
      <c r="AU94" s="192" t="s">
        <v>80</v>
      </c>
      <c r="AY94" s="20" t="s">
        <v>206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0" t="s">
        <v>80</v>
      </c>
      <c r="BK94" s="193">
        <f>ROUND(I94*H94,2)</f>
        <v>0</v>
      </c>
      <c r="BL94" s="20" t="s">
        <v>213</v>
      </c>
      <c r="BM94" s="192" t="s">
        <v>213</v>
      </c>
    </row>
    <row r="95" spans="1:65" s="2" customFormat="1" ht="39">
      <c r="A95" s="37"/>
      <c r="B95" s="38"/>
      <c r="C95" s="39"/>
      <c r="D95" s="199" t="s">
        <v>217</v>
      </c>
      <c r="E95" s="39"/>
      <c r="F95" s="200" t="s">
        <v>2657</v>
      </c>
      <c r="G95" s="39"/>
      <c r="H95" s="39"/>
      <c r="I95" s="196"/>
      <c r="J95" s="39"/>
      <c r="K95" s="39"/>
      <c r="L95" s="42"/>
      <c r="M95" s="197"/>
      <c r="N95" s="198"/>
      <c r="O95" s="67"/>
      <c r="P95" s="67"/>
      <c r="Q95" s="67"/>
      <c r="R95" s="67"/>
      <c r="S95" s="67"/>
      <c r="T95" s="68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20" t="s">
        <v>217</v>
      </c>
      <c r="AU95" s="20" t="s">
        <v>80</v>
      </c>
    </row>
    <row r="96" spans="1:65" s="2" customFormat="1" ht="16.5" customHeight="1">
      <c r="A96" s="37"/>
      <c r="B96" s="38"/>
      <c r="C96" s="181" t="s">
        <v>244</v>
      </c>
      <c r="D96" s="181" t="s">
        <v>208</v>
      </c>
      <c r="E96" s="182" t="s">
        <v>2658</v>
      </c>
      <c r="F96" s="183" t="s">
        <v>2659</v>
      </c>
      <c r="G96" s="184" t="s">
        <v>211</v>
      </c>
      <c r="H96" s="185">
        <v>24</v>
      </c>
      <c r="I96" s="186"/>
      <c r="J96" s="187">
        <f>ROUND(I96*H96,2)</f>
        <v>0</v>
      </c>
      <c r="K96" s="183" t="s">
        <v>901</v>
      </c>
      <c r="L96" s="42"/>
      <c r="M96" s="188" t="s">
        <v>21</v>
      </c>
      <c r="N96" s="189" t="s">
        <v>44</v>
      </c>
      <c r="O96" s="67"/>
      <c r="P96" s="190">
        <f>O96*H96</f>
        <v>0</v>
      </c>
      <c r="Q96" s="190">
        <v>0</v>
      </c>
      <c r="R96" s="190">
        <f>Q96*H96</f>
        <v>0</v>
      </c>
      <c r="S96" s="190">
        <v>0</v>
      </c>
      <c r="T96" s="191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192" t="s">
        <v>213</v>
      </c>
      <c r="AT96" s="192" t="s">
        <v>208</v>
      </c>
      <c r="AU96" s="192" t="s">
        <v>80</v>
      </c>
      <c r="AY96" s="20" t="s">
        <v>206</v>
      </c>
      <c r="BE96" s="193">
        <f>IF(N96="základní",J96,0)</f>
        <v>0</v>
      </c>
      <c r="BF96" s="193">
        <f>IF(N96="snížená",J96,0)</f>
        <v>0</v>
      </c>
      <c r="BG96" s="193">
        <f>IF(N96="zákl. přenesená",J96,0)</f>
        <v>0</v>
      </c>
      <c r="BH96" s="193">
        <f>IF(N96="sníž. přenesená",J96,0)</f>
        <v>0</v>
      </c>
      <c r="BI96" s="193">
        <f>IF(N96="nulová",J96,0)</f>
        <v>0</v>
      </c>
      <c r="BJ96" s="20" t="s">
        <v>80</v>
      </c>
      <c r="BK96" s="193">
        <f>ROUND(I96*H96,2)</f>
        <v>0</v>
      </c>
      <c r="BL96" s="20" t="s">
        <v>213</v>
      </c>
      <c r="BM96" s="192" t="s">
        <v>268</v>
      </c>
    </row>
    <row r="97" spans="1:65" s="2" customFormat="1" ht="19.5">
      <c r="A97" s="37"/>
      <c r="B97" s="38"/>
      <c r="C97" s="39"/>
      <c r="D97" s="199" t="s">
        <v>217</v>
      </c>
      <c r="E97" s="39"/>
      <c r="F97" s="200" t="s">
        <v>2660</v>
      </c>
      <c r="G97" s="39"/>
      <c r="H97" s="39"/>
      <c r="I97" s="196"/>
      <c r="J97" s="39"/>
      <c r="K97" s="39"/>
      <c r="L97" s="42"/>
      <c r="M97" s="197"/>
      <c r="N97" s="198"/>
      <c r="O97" s="67"/>
      <c r="P97" s="67"/>
      <c r="Q97" s="67"/>
      <c r="R97" s="67"/>
      <c r="S97" s="67"/>
      <c r="T97" s="68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20" t="s">
        <v>217</v>
      </c>
      <c r="AU97" s="20" t="s">
        <v>80</v>
      </c>
    </row>
    <row r="98" spans="1:65" s="2" customFormat="1" ht="16.5" customHeight="1">
      <c r="A98" s="37"/>
      <c r="B98" s="38"/>
      <c r="C98" s="181" t="s">
        <v>213</v>
      </c>
      <c r="D98" s="181" t="s">
        <v>208</v>
      </c>
      <c r="E98" s="182" t="s">
        <v>2661</v>
      </c>
      <c r="F98" s="183" t="s">
        <v>2662</v>
      </c>
      <c r="G98" s="184" t="s">
        <v>211</v>
      </c>
      <c r="H98" s="185">
        <v>120</v>
      </c>
      <c r="I98" s="186"/>
      <c r="J98" s="187">
        <f>ROUND(I98*H98,2)</f>
        <v>0</v>
      </c>
      <c r="K98" s="183" t="s">
        <v>901</v>
      </c>
      <c r="L98" s="42"/>
      <c r="M98" s="188" t="s">
        <v>21</v>
      </c>
      <c r="N98" s="189" t="s">
        <v>44</v>
      </c>
      <c r="O98" s="67"/>
      <c r="P98" s="190">
        <f>O98*H98</f>
        <v>0</v>
      </c>
      <c r="Q98" s="190">
        <v>0</v>
      </c>
      <c r="R98" s="190">
        <f>Q98*H98</f>
        <v>0</v>
      </c>
      <c r="S98" s="190">
        <v>0</v>
      </c>
      <c r="T98" s="191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92" t="s">
        <v>213</v>
      </c>
      <c r="AT98" s="192" t="s">
        <v>208</v>
      </c>
      <c r="AU98" s="192" t="s">
        <v>80</v>
      </c>
      <c r="AY98" s="20" t="s">
        <v>206</v>
      </c>
      <c r="BE98" s="193">
        <f>IF(N98="základní",J98,0)</f>
        <v>0</v>
      </c>
      <c r="BF98" s="193">
        <f>IF(N98="snížená",J98,0)</f>
        <v>0</v>
      </c>
      <c r="BG98" s="193">
        <f>IF(N98="zákl. přenesená",J98,0)</f>
        <v>0</v>
      </c>
      <c r="BH98" s="193">
        <f>IF(N98="sníž. přenesená",J98,0)</f>
        <v>0</v>
      </c>
      <c r="BI98" s="193">
        <f>IF(N98="nulová",J98,0)</f>
        <v>0</v>
      </c>
      <c r="BJ98" s="20" t="s">
        <v>80</v>
      </c>
      <c r="BK98" s="193">
        <f>ROUND(I98*H98,2)</f>
        <v>0</v>
      </c>
      <c r="BL98" s="20" t="s">
        <v>213</v>
      </c>
      <c r="BM98" s="192" t="s">
        <v>289</v>
      </c>
    </row>
    <row r="99" spans="1:65" s="2" customFormat="1" ht="19.5">
      <c r="A99" s="37"/>
      <c r="B99" s="38"/>
      <c r="C99" s="39"/>
      <c r="D99" s="199" t="s">
        <v>217</v>
      </c>
      <c r="E99" s="39"/>
      <c r="F99" s="200" t="s">
        <v>2663</v>
      </c>
      <c r="G99" s="39"/>
      <c r="H99" s="39"/>
      <c r="I99" s="196"/>
      <c r="J99" s="39"/>
      <c r="K99" s="39"/>
      <c r="L99" s="42"/>
      <c r="M99" s="197"/>
      <c r="N99" s="198"/>
      <c r="O99" s="67"/>
      <c r="P99" s="67"/>
      <c r="Q99" s="67"/>
      <c r="R99" s="67"/>
      <c r="S99" s="67"/>
      <c r="T99" s="68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20" t="s">
        <v>217</v>
      </c>
      <c r="AU99" s="20" t="s">
        <v>80</v>
      </c>
    </row>
    <row r="100" spans="1:65" s="2" customFormat="1" ht="16.5" customHeight="1">
      <c r="A100" s="37"/>
      <c r="B100" s="38"/>
      <c r="C100" s="181" t="s">
        <v>257</v>
      </c>
      <c r="D100" s="181" t="s">
        <v>208</v>
      </c>
      <c r="E100" s="182" t="s">
        <v>2664</v>
      </c>
      <c r="F100" s="183" t="s">
        <v>2665</v>
      </c>
      <c r="G100" s="184" t="s">
        <v>211</v>
      </c>
      <c r="H100" s="185">
        <v>87</v>
      </c>
      <c r="I100" s="186"/>
      <c r="J100" s="187">
        <f>ROUND(I100*H100,2)</f>
        <v>0</v>
      </c>
      <c r="K100" s="183" t="s">
        <v>901</v>
      </c>
      <c r="L100" s="42"/>
      <c r="M100" s="188" t="s">
        <v>21</v>
      </c>
      <c r="N100" s="189" t="s">
        <v>44</v>
      </c>
      <c r="O100" s="67"/>
      <c r="P100" s="190">
        <f>O100*H100</f>
        <v>0</v>
      </c>
      <c r="Q100" s="190">
        <v>0</v>
      </c>
      <c r="R100" s="190">
        <f>Q100*H100</f>
        <v>0</v>
      </c>
      <c r="S100" s="190">
        <v>0</v>
      </c>
      <c r="T100" s="191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192" t="s">
        <v>213</v>
      </c>
      <c r="AT100" s="192" t="s">
        <v>208</v>
      </c>
      <c r="AU100" s="192" t="s">
        <v>80</v>
      </c>
      <c r="AY100" s="20" t="s">
        <v>206</v>
      </c>
      <c r="BE100" s="193">
        <f>IF(N100="základní",J100,0)</f>
        <v>0</v>
      </c>
      <c r="BF100" s="193">
        <f>IF(N100="snížená",J100,0)</f>
        <v>0</v>
      </c>
      <c r="BG100" s="193">
        <f>IF(N100="zákl. přenesená",J100,0)</f>
        <v>0</v>
      </c>
      <c r="BH100" s="193">
        <f>IF(N100="sníž. přenesená",J100,0)</f>
        <v>0</v>
      </c>
      <c r="BI100" s="193">
        <f>IF(N100="nulová",J100,0)</f>
        <v>0</v>
      </c>
      <c r="BJ100" s="20" t="s">
        <v>80</v>
      </c>
      <c r="BK100" s="193">
        <f>ROUND(I100*H100,2)</f>
        <v>0</v>
      </c>
      <c r="BL100" s="20" t="s">
        <v>213</v>
      </c>
      <c r="BM100" s="192" t="s">
        <v>304</v>
      </c>
    </row>
    <row r="101" spans="1:65" s="2" customFormat="1" ht="19.5">
      <c r="A101" s="37"/>
      <c r="B101" s="38"/>
      <c r="C101" s="39"/>
      <c r="D101" s="199" t="s">
        <v>217</v>
      </c>
      <c r="E101" s="39"/>
      <c r="F101" s="200" t="s">
        <v>2666</v>
      </c>
      <c r="G101" s="39"/>
      <c r="H101" s="39"/>
      <c r="I101" s="196"/>
      <c r="J101" s="39"/>
      <c r="K101" s="39"/>
      <c r="L101" s="42"/>
      <c r="M101" s="197"/>
      <c r="N101" s="198"/>
      <c r="O101" s="67"/>
      <c r="P101" s="67"/>
      <c r="Q101" s="67"/>
      <c r="R101" s="67"/>
      <c r="S101" s="67"/>
      <c r="T101" s="68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20" t="s">
        <v>217</v>
      </c>
      <c r="AU101" s="20" t="s">
        <v>80</v>
      </c>
    </row>
    <row r="102" spans="1:65" s="2" customFormat="1" ht="16.5" customHeight="1">
      <c r="A102" s="37"/>
      <c r="B102" s="38"/>
      <c r="C102" s="181" t="s">
        <v>268</v>
      </c>
      <c r="D102" s="181" t="s">
        <v>208</v>
      </c>
      <c r="E102" s="182" t="s">
        <v>2667</v>
      </c>
      <c r="F102" s="183" t="s">
        <v>2668</v>
      </c>
      <c r="G102" s="184" t="s">
        <v>211</v>
      </c>
      <c r="H102" s="185">
        <v>33</v>
      </c>
      <c r="I102" s="186"/>
      <c r="J102" s="187">
        <f>ROUND(I102*H102,2)</f>
        <v>0</v>
      </c>
      <c r="K102" s="183" t="s">
        <v>901</v>
      </c>
      <c r="L102" s="42"/>
      <c r="M102" s="188" t="s">
        <v>21</v>
      </c>
      <c r="N102" s="189" t="s">
        <v>44</v>
      </c>
      <c r="O102" s="67"/>
      <c r="P102" s="190">
        <f>O102*H102</f>
        <v>0</v>
      </c>
      <c r="Q102" s="190">
        <v>0</v>
      </c>
      <c r="R102" s="190">
        <f>Q102*H102</f>
        <v>0</v>
      </c>
      <c r="S102" s="190">
        <v>0</v>
      </c>
      <c r="T102" s="191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92" t="s">
        <v>213</v>
      </c>
      <c r="AT102" s="192" t="s">
        <v>208</v>
      </c>
      <c r="AU102" s="192" t="s">
        <v>80</v>
      </c>
      <c r="AY102" s="20" t="s">
        <v>206</v>
      </c>
      <c r="BE102" s="193">
        <f>IF(N102="základní",J102,0)</f>
        <v>0</v>
      </c>
      <c r="BF102" s="193">
        <f>IF(N102="snížená",J102,0)</f>
        <v>0</v>
      </c>
      <c r="BG102" s="193">
        <f>IF(N102="zákl. přenesená",J102,0)</f>
        <v>0</v>
      </c>
      <c r="BH102" s="193">
        <f>IF(N102="sníž. přenesená",J102,0)</f>
        <v>0</v>
      </c>
      <c r="BI102" s="193">
        <f>IF(N102="nulová",J102,0)</f>
        <v>0</v>
      </c>
      <c r="BJ102" s="20" t="s">
        <v>80</v>
      </c>
      <c r="BK102" s="193">
        <f>ROUND(I102*H102,2)</f>
        <v>0</v>
      </c>
      <c r="BL102" s="20" t="s">
        <v>213</v>
      </c>
      <c r="BM102" s="192" t="s">
        <v>8</v>
      </c>
    </row>
    <row r="103" spans="1:65" s="2" customFormat="1" ht="19.5">
      <c r="A103" s="37"/>
      <c r="B103" s="38"/>
      <c r="C103" s="39"/>
      <c r="D103" s="199" t="s">
        <v>217</v>
      </c>
      <c r="E103" s="39"/>
      <c r="F103" s="200" t="s">
        <v>2666</v>
      </c>
      <c r="G103" s="39"/>
      <c r="H103" s="39"/>
      <c r="I103" s="196"/>
      <c r="J103" s="39"/>
      <c r="K103" s="39"/>
      <c r="L103" s="42"/>
      <c r="M103" s="197"/>
      <c r="N103" s="198"/>
      <c r="O103" s="67"/>
      <c r="P103" s="67"/>
      <c r="Q103" s="67"/>
      <c r="R103" s="67"/>
      <c r="S103" s="67"/>
      <c r="T103" s="68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20" t="s">
        <v>217</v>
      </c>
      <c r="AU103" s="20" t="s">
        <v>80</v>
      </c>
    </row>
    <row r="104" spans="1:65" s="2" customFormat="1" ht="16.5" customHeight="1">
      <c r="A104" s="37"/>
      <c r="B104" s="38"/>
      <c r="C104" s="181" t="s">
        <v>275</v>
      </c>
      <c r="D104" s="181" t="s">
        <v>208</v>
      </c>
      <c r="E104" s="182" t="s">
        <v>2669</v>
      </c>
      <c r="F104" s="183" t="s">
        <v>2670</v>
      </c>
      <c r="G104" s="184" t="s">
        <v>211</v>
      </c>
      <c r="H104" s="185">
        <v>120</v>
      </c>
      <c r="I104" s="186"/>
      <c r="J104" s="187">
        <f>ROUND(I104*H104,2)</f>
        <v>0</v>
      </c>
      <c r="K104" s="183" t="s">
        <v>901</v>
      </c>
      <c r="L104" s="42"/>
      <c r="M104" s="188" t="s">
        <v>21</v>
      </c>
      <c r="N104" s="189" t="s">
        <v>44</v>
      </c>
      <c r="O104" s="67"/>
      <c r="P104" s="190">
        <f>O104*H104</f>
        <v>0</v>
      </c>
      <c r="Q104" s="190">
        <v>0</v>
      </c>
      <c r="R104" s="190">
        <f>Q104*H104</f>
        <v>0</v>
      </c>
      <c r="S104" s="190">
        <v>0</v>
      </c>
      <c r="T104" s="191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213</v>
      </c>
      <c r="AT104" s="192" t="s">
        <v>208</v>
      </c>
      <c r="AU104" s="192" t="s">
        <v>80</v>
      </c>
      <c r="AY104" s="20" t="s">
        <v>206</v>
      </c>
      <c r="BE104" s="193">
        <f>IF(N104="základní",J104,0)</f>
        <v>0</v>
      </c>
      <c r="BF104" s="193">
        <f>IF(N104="snížená",J104,0)</f>
        <v>0</v>
      </c>
      <c r="BG104" s="193">
        <f>IF(N104="zákl. přenesená",J104,0)</f>
        <v>0</v>
      </c>
      <c r="BH104" s="193">
        <f>IF(N104="sníž. přenesená",J104,0)</f>
        <v>0</v>
      </c>
      <c r="BI104" s="193">
        <f>IF(N104="nulová",J104,0)</f>
        <v>0</v>
      </c>
      <c r="BJ104" s="20" t="s">
        <v>80</v>
      </c>
      <c r="BK104" s="193">
        <f>ROUND(I104*H104,2)</f>
        <v>0</v>
      </c>
      <c r="BL104" s="20" t="s">
        <v>213</v>
      </c>
      <c r="BM104" s="192" t="s">
        <v>332</v>
      </c>
    </row>
    <row r="105" spans="1:65" s="2" customFormat="1" ht="29.25">
      <c r="A105" s="37"/>
      <c r="B105" s="38"/>
      <c r="C105" s="39"/>
      <c r="D105" s="199" t="s">
        <v>217</v>
      </c>
      <c r="E105" s="39"/>
      <c r="F105" s="200" t="s">
        <v>2671</v>
      </c>
      <c r="G105" s="39"/>
      <c r="H105" s="39"/>
      <c r="I105" s="196"/>
      <c r="J105" s="39"/>
      <c r="K105" s="39"/>
      <c r="L105" s="42"/>
      <c r="M105" s="197"/>
      <c r="N105" s="198"/>
      <c r="O105" s="67"/>
      <c r="P105" s="67"/>
      <c r="Q105" s="67"/>
      <c r="R105" s="67"/>
      <c r="S105" s="67"/>
      <c r="T105" s="68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20" t="s">
        <v>217</v>
      </c>
      <c r="AU105" s="20" t="s">
        <v>80</v>
      </c>
    </row>
    <row r="106" spans="1:65" s="2" customFormat="1" ht="16.5" customHeight="1">
      <c r="A106" s="37"/>
      <c r="B106" s="38"/>
      <c r="C106" s="181" t="s">
        <v>289</v>
      </c>
      <c r="D106" s="181" t="s">
        <v>208</v>
      </c>
      <c r="E106" s="182" t="s">
        <v>2672</v>
      </c>
      <c r="F106" s="183" t="s">
        <v>2673</v>
      </c>
      <c r="G106" s="184" t="s">
        <v>327</v>
      </c>
      <c r="H106" s="185">
        <v>63</v>
      </c>
      <c r="I106" s="186"/>
      <c r="J106" s="187">
        <f>ROUND(I106*H106,2)</f>
        <v>0</v>
      </c>
      <c r="K106" s="183" t="s">
        <v>901</v>
      </c>
      <c r="L106" s="42"/>
      <c r="M106" s="188" t="s">
        <v>21</v>
      </c>
      <c r="N106" s="189" t="s">
        <v>44</v>
      </c>
      <c r="O106" s="67"/>
      <c r="P106" s="190">
        <f>O106*H106</f>
        <v>0</v>
      </c>
      <c r="Q106" s="190">
        <v>0</v>
      </c>
      <c r="R106" s="190">
        <f>Q106*H106</f>
        <v>0</v>
      </c>
      <c r="S106" s="190">
        <v>0</v>
      </c>
      <c r="T106" s="191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92" t="s">
        <v>213</v>
      </c>
      <c r="AT106" s="192" t="s">
        <v>208</v>
      </c>
      <c r="AU106" s="192" t="s">
        <v>80</v>
      </c>
      <c r="AY106" s="20" t="s">
        <v>206</v>
      </c>
      <c r="BE106" s="193">
        <f>IF(N106="základní",J106,0)</f>
        <v>0</v>
      </c>
      <c r="BF106" s="193">
        <f>IF(N106="snížená",J106,0)</f>
        <v>0</v>
      </c>
      <c r="BG106" s="193">
        <f>IF(N106="zákl. přenesená",J106,0)</f>
        <v>0</v>
      </c>
      <c r="BH106" s="193">
        <f>IF(N106="sníž. přenesená",J106,0)</f>
        <v>0</v>
      </c>
      <c r="BI106" s="193">
        <f>IF(N106="nulová",J106,0)</f>
        <v>0</v>
      </c>
      <c r="BJ106" s="20" t="s">
        <v>80</v>
      </c>
      <c r="BK106" s="193">
        <f>ROUND(I106*H106,2)</f>
        <v>0</v>
      </c>
      <c r="BL106" s="20" t="s">
        <v>213</v>
      </c>
      <c r="BM106" s="192" t="s">
        <v>350</v>
      </c>
    </row>
    <row r="107" spans="1:65" s="2" customFormat="1" ht="16.5" customHeight="1">
      <c r="A107" s="37"/>
      <c r="B107" s="38"/>
      <c r="C107" s="181" t="s">
        <v>295</v>
      </c>
      <c r="D107" s="181" t="s">
        <v>208</v>
      </c>
      <c r="E107" s="182" t="s">
        <v>2674</v>
      </c>
      <c r="F107" s="183" t="s">
        <v>2675</v>
      </c>
      <c r="G107" s="184" t="s">
        <v>327</v>
      </c>
      <c r="H107" s="185">
        <v>25</v>
      </c>
      <c r="I107" s="186"/>
      <c r="J107" s="187">
        <f>ROUND(I107*H107,2)</f>
        <v>0</v>
      </c>
      <c r="K107" s="183" t="s">
        <v>901</v>
      </c>
      <c r="L107" s="42"/>
      <c r="M107" s="188" t="s">
        <v>21</v>
      </c>
      <c r="N107" s="189" t="s">
        <v>44</v>
      </c>
      <c r="O107" s="67"/>
      <c r="P107" s="190">
        <f>O107*H107</f>
        <v>0</v>
      </c>
      <c r="Q107" s="190">
        <v>0</v>
      </c>
      <c r="R107" s="190">
        <f>Q107*H107</f>
        <v>0</v>
      </c>
      <c r="S107" s="190">
        <v>0</v>
      </c>
      <c r="T107" s="191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92" t="s">
        <v>213</v>
      </c>
      <c r="AT107" s="192" t="s">
        <v>208</v>
      </c>
      <c r="AU107" s="192" t="s">
        <v>80</v>
      </c>
      <c r="AY107" s="20" t="s">
        <v>206</v>
      </c>
      <c r="BE107" s="193">
        <f>IF(N107="základní",J107,0)</f>
        <v>0</v>
      </c>
      <c r="BF107" s="193">
        <f>IF(N107="snížená",J107,0)</f>
        <v>0</v>
      </c>
      <c r="BG107" s="193">
        <f>IF(N107="zákl. přenesená",J107,0)</f>
        <v>0</v>
      </c>
      <c r="BH107" s="193">
        <f>IF(N107="sníž. přenesená",J107,0)</f>
        <v>0</v>
      </c>
      <c r="BI107" s="193">
        <f>IF(N107="nulová",J107,0)</f>
        <v>0</v>
      </c>
      <c r="BJ107" s="20" t="s">
        <v>80</v>
      </c>
      <c r="BK107" s="193">
        <f>ROUND(I107*H107,2)</f>
        <v>0</v>
      </c>
      <c r="BL107" s="20" t="s">
        <v>213</v>
      </c>
      <c r="BM107" s="192" t="s">
        <v>365</v>
      </c>
    </row>
    <row r="108" spans="1:65" s="2" customFormat="1" ht="16.5" customHeight="1">
      <c r="A108" s="37"/>
      <c r="B108" s="38"/>
      <c r="C108" s="181" t="s">
        <v>304</v>
      </c>
      <c r="D108" s="181" t="s">
        <v>208</v>
      </c>
      <c r="E108" s="182" t="s">
        <v>2676</v>
      </c>
      <c r="F108" s="183" t="s">
        <v>2677</v>
      </c>
      <c r="G108" s="184" t="s">
        <v>327</v>
      </c>
      <c r="H108" s="185">
        <v>38</v>
      </c>
      <c r="I108" s="186"/>
      <c r="J108" s="187">
        <f>ROUND(I108*H108,2)</f>
        <v>0</v>
      </c>
      <c r="K108" s="183" t="s">
        <v>901</v>
      </c>
      <c r="L108" s="42"/>
      <c r="M108" s="188" t="s">
        <v>21</v>
      </c>
      <c r="N108" s="189" t="s">
        <v>44</v>
      </c>
      <c r="O108" s="67"/>
      <c r="P108" s="190">
        <f>O108*H108</f>
        <v>0</v>
      </c>
      <c r="Q108" s="190">
        <v>0</v>
      </c>
      <c r="R108" s="190">
        <f>Q108*H108</f>
        <v>0</v>
      </c>
      <c r="S108" s="190">
        <v>0</v>
      </c>
      <c r="T108" s="191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92" t="s">
        <v>213</v>
      </c>
      <c r="AT108" s="192" t="s">
        <v>208</v>
      </c>
      <c r="AU108" s="192" t="s">
        <v>80</v>
      </c>
      <c r="AY108" s="20" t="s">
        <v>206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20" t="s">
        <v>80</v>
      </c>
      <c r="BK108" s="193">
        <f>ROUND(I108*H108,2)</f>
        <v>0</v>
      </c>
      <c r="BL108" s="20" t="s">
        <v>213</v>
      </c>
      <c r="BM108" s="192" t="s">
        <v>382</v>
      </c>
    </row>
    <row r="109" spans="1:65" s="12" customFormat="1" ht="25.9" customHeight="1">
      <c r="B109" s="165"/>
      <c r="C109" s="166"/>
      <c r="D109" s="167" t="s">
        <v>72</v>
      </c>
      <c r="E109" s="168" t="s">
        <v>2678</v>
      </c>
      <c r="F109" s="168" t="s">
        <v>2679</v>
      </c>
      <c r="G109" s="166"/>
      <c r="H109" s="166"/>
      <c r="I109" s="169"/>
      <c r="J109" s="170">
        <f>BK109</f>
        <v>0</v>
      </c>
      <c r="K109" s="166"/>
      <c r="L109" s="171"/>
      <c r="M109" s="172"/>
      <c r="N109" s="173"/>
      <c r="O109" s="173"/>
      <c r="P109" s="174">
        <f>SUM(P110:P111)</f>
        <v>0</v>
      </c>
      <c r="Q109" s="173"/>
      <c r="R109" s="174">
        <f>SUM(R110:R111)</f>
        <v>0</v>
      </c>
      <c r="S109" s="173"/>
      <c r="T109" s="175">
        <f>SUM(T110:T111)</f>
        <v>0</v>
      </c>
      <c r="AR109" s="176" t="s">
        <v>82</v>
      </c>
      <c r="AT109" s="177" t="s">
        <v>72</v>
      </c>
      <c r="AU109" s="177" t="s">
        <v>73</v>
      </c>
      <c r="AY109" s="176" t="s">
        <v>206</v>
      </c>
      <c r="BK109" s="178">
        <f>SUM(BK110:BK111)</f>
        <v>0</v>
      </c>
    </row>
    <row r="110" spans="1:65" s="2" customFormat="1" ht="16.5" customHeight="1">
      <c r="A110" s="37"/>
      <c r="B110" s="38"/>
      <c r="C110" s="181" t="s">
        <v>313</v>
      </c>
      <c r="D110" s="181" t="s">
        <v>208</v>
      </c>
      <c r="E110" s="182" t="s">
        <v>2680</v>
      </c>
      <c r="F110" s="183" t="s">
        <v>2681</v>
      </c>
      <c r="G110" s="184" t="s">
        <v>375</v>
      </c>
      <c r="H110" s="185">
        <v>6</v>
      </c>
      <c r="I110" s="186"/>
      <c r="J110" s="187">
        <f>ROUND(I110*H110,2)</f>
        <v>0</v>
      </c>
      <c r="K110" s="183" t="s">
        <v>901</v>
      </c>
      <c r="L110" s="42"/>
      <c r="M110" s="188" t="s">
        <v>21</v>
      </c>
      <c r="N110" s="189" t="s">
        <v>44</v>
      </c>
      <c r="O110" s="67"/>
      <c r="P110" s="190">
        <f>O110*H110</f>
        <v>0</v>
      </c>
      <c r="Q110" s="190">
        <v>0</v>
      </c>
      <c r="R110" s="190">
        <f>Q110*H110</f>
        <v>0</v>
      </c>
      <c r="S110" s="190">
        <v>0</v>
      </c>
      <c r="T110" s="191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192" t="s">
        <v>350</v>
      </c>
      <c r="AT110" s="192" t="s">
        <v>208</v>
      </c>
      <c r="AU110" s="192" t="s">
        <v>80</v>
      </c>
      <c r="AY110" s="20" t="s">
        <v>206</v>
      </c>
      <c r="BE110" s="193">
        <f>IF(N110="základní",J110,0)</f>
        <v>0</v>
      </c>
      <c r="BF110" s="193">
        <f>IF(N110="snížená",J110,0)</f>
        <v>0</v>
      </c>
      <c r="BG110" s="193">
        <f>IF(N110="zákl. přenesená",J110,0)</f>
        <v>0</v>
      </c>
      <c r="BH110" s="193">
        <f>IF(N110="sníž. přenesená",J110,0)</f>
        <v>0</v>
      </c>
      <c r="BI110" s="193">
        <f>IF(N110="nulová",J110,0)</f>
        <v>0</v>
      </c>
      <c r="BJ110" s="20" t="s">
        <v>80</v>
      </c>
      <c r="BK110" s="193">
        <f>ROUND(I110*H110,2)</f>
        <v>0</v>
      </c>
      <c r="BL110" s="20" t="s">
        <v>350</v>
      </c>
      <c r="BM110" s="192" t="s">
        <v>400</v>
      </c>
    </row>
    <row r="111" spans="1:65" s="2" customFormat="1" ht="16.5" customHeight="1">
      <c r="A111" s="37"/>
      <c r="B111" s="38"/>
      <c r="C111" s="181" t="s">
        <v>8</v>
      </c>
      <c r="D111" s="181" t="s">
        <v>208</v>
      </c>
      <c r="E111" s="182" t="s">
        <v>2682</v>
      </c>
      <c r="F111" s="183" t="s">
        <v>2683</v>
      </c>
      <c r="G111" s="184" t="s">
        <v>2684</v>
      </c>
      <c r="H111" s="185">
        <v>1</v>
      </c>
      <c r="I111" s="186"/>
      <c r="J111" s="187">
        <f>ROUND(I111*H111,2)</f>
        <v>0</v>
      </c>
      <c r="K111" s="183" t="s">
        <v>967</v>
      </c>
      <c r="L111" s="42"/>
      <c r="M111" s="188" t="s">
        <v>21</v>
      </c>
      <c r="N111" s="189" t="s">
        <v>44</v>
      </c>
      <c r="O111" s="67"/>
      <c r="P111" s="190">
        <f>O111*H111</f>
        <v>0</v>
      </c>
      <c r="Q111" s="190">
        <v>0</v>
      </c>
      <c r="R111" s="190">
        <f>Q111*H111</f>
        <v>0</v>
      </c>
      <c r="S111" s="190">
        <v>0</v>
      </c>
      <c r="T111" s="191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92" t="s">
        <v>350</v>
      </c>
      <c r="AT111" s="192" t="s">
        <v>208</v>
      </c>
      <c r="AU111" s="192" t="s">
        <v>80</v>
      </c>
      <c r="AY111" s="20" t="s">
        <v>206</v>
      </c>
      <c r="BE111" s="193">
        <f>IF(N111="základní",J111,0)</f>
        <v>0</v>
      </c>
      <c r="BF111" s="193">
        <f>IF(N111="snížená",J111,0)</f>
        <v>0</v>
      </c>
      <c r="BG111" s="193">
        <f>IF(N111="zákl. přenesená",J111,0)</f>
        <v>0</v>
      </c>
      <c r="BH111" s="193">
        <f>IF(N111="sníž. přenesená",J111,0)</f>
        <v>0</v>
      </c>
      <c r="BI111" s="193">
        <f>IF(N111="nulová",J111,0)</f>
        <v>0</v>
      </c>
      <c r="BJ111" s="20" t="s">
        <v>80</v>
      </c>
      <c r="BK111" s="193">
        <f>ROUND(I111*H111,2)</f>
        <v>0</v>
      </c>
      <c r="BL111" s="20" t="s">
        <v>350</v>
      </c>
      <c r="BM111" s="192" t="s">
        <v>415</v>
      </c>
    </row>
    <row r="112" spans="1:65" s="12" customFormat="1" ht="25.9" customHeight="1">
      <c r="B112" s="165"/>
      <c r="C112" s="166"/>
      <c r="D112" s="167" t="s">
        <v>72</v>
      </c>
      <c r="E112" s="168" t="s">
        <v>2685</v>
      </c>
      <c r="F112" s="168" t="s">
        <v>2686</v>
      </c>
      <c r="G112" s="166"/>
      <c r="H112" s="166"/>
      <c r="I112" s="169"/>
      <c r="J112" s="170">
        <f>BK112</f>
        <v>0</v>
      </c>
      <c r="K112" s="166"/>
      <c r="L112" s="171"/>
      <c r="M112" s="172"/>
      <c r="N112" s="173"/>
      <c r="O112" s="173"/>
      <c r="P112" s="174">
        <f>SUM(P113:P146)</f>
        <v>0</v>
      </c>
      <c r="Q112" s="173"/>
      <c r="R112" s="174">
        <f>SUM(R113:R146)</f>
        <v>0</v>
      </c>
      <c r="S112" s="173"/>
      <c r="T112" s="175">
        <f>SUM(T113:T146)</f>
        <v>0</v>
      </c>
      <c r="AR112" s="176" t="s">
        <v>82</v>
      </c>
      <c r="AT112" s="177" t="s">
        <v>72</v>
      </c>
      <c r="AU112" s="177" t="s">
        <v>73</v>
      </c>
      <c r="AY112" s="176" t="s">
        <v>206</v>
      </c>
      <c r="BK112" s="178">
        <f>SUM(BK113:BK146)</f>
        <v>0</v>
      </c>
    </row>
    <row r="113" spans="1:65" s="2" customFormat="1" ht="16.5" customHeight="1">
      <c r="A113" s="37"/>
      <c r="B113" s="38"/>
      <c r="C113" s="181" t="s">
        <v>324</v>
      </c>
      <c r="D113" s="181" t="s">
        <v>208</v>
      </c>
      <c r="E113" s="182" t="s">
        <v>2687</v>
      </c>
      <c r="F113" s="183" t="s">
        <v>2688</v>
      </c>
      <c r="G113" s="184" t="s">
        <v>840</v>
      </c>
      <c r="H113" s="185">
        <v>10</v>
      </c>
      <c r="I113" s="186"/>
      <c r="J113" s="187">
        <f>ROUND(I113*H113,2)</f>
        <v>0</v>
      </c>
      <c r="K113" s="183" t="s">
        <v>967</v>
      </c>
      <c r="L113" s="42"/>
      <c r="M113" s="188" t="s">
        <v>21</v>
      </c>
      <c r="N113" s="189" t="s">
        <v>44</v>
      </c>
      <c r="O113" s="67"/>
      <c r="P113" s="190">
        <f>O113*H113</f>
        <v>0</v>
      </c>
      <c r="Q113" s="190">
        <v>0</v>
      </c>
      <c r="R113" s="190">
        <f>Q113*H113</f>
        <v>0</v>
      </c>
      <c r="S113" s="190">
        <v>0</v>
      </c>
      <c r="T113" s="191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92" t="s">
        <v>350</v>
      </c>
      <c r="AT113" s="192" t="s">
        <v>208</v>
      </c>
      <c r="AU113" s="192" t="s">
        <v>80</v>
      </c>
      <c r="AY113" s="20" t="s">
        <v>206</v>
      </c>
      <c r="BE113" s="193">
        <f>IF(N113="základní",J113,0)</f>
        <v>0</v>
      </c>
      <c r="BF113" s="193">
        <f>IF(N113="snížená",J113,0)</f>
        <v>0</v>
      </c>
      <c r="BG113" s="193">
        <f>IF(N113="zákl. přenesená",J113,0)</f>
        <v>0</v>
      </c>
      <c r="BH113" s="193">
        <f>IF(N113="sníž. přenesená",J113,0)</f>
        <v>0</v>
      </c>
      <c r="BI113" s="193">
        <f>IF(N113="nulová",J113,0)</f>
        <v>0</v>
      </c>
      <c r="BJ113" s="20" t="s">
        <v>80</v>
      </c>
      <c r="BK113" s="193">
        <f>ROUND(I113*H113,2)</f>
        <v>0</v>
      </c>
      <c r="BL113" s="20" t="s">
        <v>350</v>
      </c>
      <c r="BM113" s="192" t="s">
        <v>429</v>
      </c>
    </row>
    <row r="114" spans="1:65" s="2" customFormat="1" ht="16.5" customHeight="1">
      <c r="A114" s="37"/>
      <c r="B114" s="38"/>
      <c r="C114" s="181" t="s">
        <v>332</v>
      </c>
      <c r="D114" s="181" t="s">
        <v>208</v>
      </c>
      <c r="E114" s="182" t="s">
        <v>2689</v>
      </c>
      <c r="F114" s="183" t="s">
        <v>2690</v>
      </c>
      <c r="G114" s="184" t="s">
        <v>840</v>
      </c>
      <c r="H114" s="185">
        <v>36</v>
      </c>
      <c r="I114" s="186"/>
      <c r="J114" s="187">
        <f>ROUND(I114*H114,2)</f>
        <v>0</v>
      </c>
      <c r="K114" s="183" t="s">
        <v>967</v>
      </c>
      <c r="L114" s="42"/>
      <c r="M114" s="188" t="s">
        <v>21</v>
      </c>
      <c r="N114" s="189" t="s">
        <v>44</v>
      </c>
      <c r="O114" s="67"/>
      <c r="P114" s="190">
        <f>O114*H114</f>
        <v>0</v>
      </c>
      <c r="Q114" s="190">
        <v>0</v>
      </c>
      <c r="R114" s="190">
        <f>Q114*H114</f>
        <v>0</v>
      </c>
      <c r="S114" s="190">
        <v>0</v>
      </c>
      <c r="T114" s="191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92" t="s">
        <v>350</v>
      </c>
      <c r="AT114" s="192" t="s">
        <v>208</v>
      </c>
      <c r="AU114" s="192" t="s">
        <v>80</v>
      </c>
      <c r="AY114" s="20" t="s">
        <v>206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20" t="s">
        <v>80</v>
      </c>
      <c r="BK114" s="193">
        <f>ROUND(I114*H114,2)</f>
        <v>0</v>
      </c>
      <c r="BL114" s="20" t="s">
        <v>350</v>
      </c>
      <c r="BM114" s="192" t="s">
        <v>444</v>
      </c>
    </row>
    <row r="115" spans="1:65" s="2" customFormat="1" ht="16.5" customHeight="1">
      <c r="A115" s="37"/>
      <c r="B115" s="38"/>
      <c r="C115" s="181" t="s">
        <v>342</v>
      </c>
      <c r="D115" s="181" t="s">
        <v>208</v>
      </c>
      <c r="E115" s="182" t="s">
        <v>2691</v>
      </c>
      <c r="F115" s="183" t="s">
        <v>2692</v>
      </c>
      <c r="G115" s="184" t="s">
        <v>375</v>
      </c>
      <c r="H115" s="185">
        <v>26</v>
      </c>
      <c r="I115" s="186"/>
      <c r="J115" s="187">
        <f>ROUND(I115*H115,2)</f>
        <v>0</v>
      </c>
      <c r="K115" s="183" t="s">
        <v>901</v>
      </c>
      <c r="L115" s="42"/>
      <c r="M115" s="188" t="s">
        <v>21</v>
      </c>
      <c r="N115" s="189" t="s">
        <v>44</v>
      </c>
      <c r="O115" s="67"/>
      <c r="P115" s="190">
        <f>O115*H115</f>
        <v>0</v>
      </c>
      <c r="Q115" s="190">
        <v>0</v>
      </c>
      <c r="R115" s="190">
        <f>Q115*H115</f>
        <v>0</v>
      </c>
      <c r="S115" s="190">
        <v>0</v>
      </c>
      <c r="T115" s="191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92" t="s">
        <v>350</v>
      </c>
      <c r="AT115" s="192" t="s">
        <v>208</v>
      </c>
      <c r="AU115" s="192" t="s">
        <v>80</v>
      </c>
      <c r="AY115" s="20" t="s">
        <v>206</v>
      </c>
      <c r="BE115" s="193">
        <f>IF(N115="základní",J115,0)</f>
        <v>0</v>
      </c>
      <c r="BF115" s="193">
        <f>IF(N115="snížená",J115,0)</f>
        <v>0</v>
      </c>
      <c r="BG115" s="193">
        <f>IF(N115="zákl. přenesená",J115,0)</f>
        <v>0</v>
      </c>
      <c r="BH115" s="193">
        <f>IF(N115="sníž. přenesená",J115,0)</f>
        <v>0</v>
      </c>
      <c r="BI115" s="193">
        <f>IF(N115="nulová",J115,0)</f>
        <v>0</v>
      </c>
      <c r="BJ115" s="20" t="s">
        <v>80</v>
      </c>
      <c r="BK115" s="193">
        <f>ROUND(I115*H115,2)</f>
        <v>0</v>
      </c>
      <c r="BL115" s="20" t="s">
        <v>350</v>
      </c>
      <c r="BM115" s="192" t="s">
        <v>462</v>
      </c>
    </row>
    <row r="116" spans="1:65" s="2" customFormat="1" ht="19.5">
      <c r="A116" s="37"/>
      <c r="B116" s="38"/>
      <c r="C116" s="39"/>
      <c r="D116" s="199" t="s">
        <v>217</v>
      </c>
      <c r="E116" s="39"/>
      <c r="F116" s="200" t="s">
        <v>2693</v>
      </c>
      <c r="G116" s="39"/>
      <c r="H116" s="39"/>
      <c r="I116" s="196"/>
      <c r="J116" s="39"/>
      <c r="K116" s="39"/>
      <c r="L116" s="42"/>
      <c r="M116" s="197"/>
      <c r="N116" s="198"/>
      <c r="O116" s="67"/>
      <c r="P116" s="67"/>
      <c r="Q116" s="67"/>
      <c r="R116" s="67"/>
      <c r="S116" s="67"/>
      <c r="T116" s="68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20" t="s">
        <v>217</v>
      </c>
      <c r="AU116" s="20" t="s">
        <v>80</v>
      </c>
    </row>
    <row r="117" spans="1:65" s="2" customFormat="1" ht="16.5" customHeight="1">
      <c r="A117" s="37"/>
      <c r="B117" s="38"/>
      <c r="C117" s="181" t="s">
        <v>350</v>
      </c>
      <c r="D117" s="181" t="s">
        <v>208</v>
      </c>
      <c r="E117" s="182" t="s">
        <v>2694</v>
      </c>
      <c r="F117" s="183" t="s">
        <v>2695</v>
      </c>
      <c r="G117" s="184" t="s">
        <v>375</v>
      </c>
      <c r="H117" s="185">
        <v>106</v>
      </c>
      <c r="I117" s="186"/>
      <c r="J117" s="187">
        <f>ROUND(I117*H117,2)</f>
        <v>0</v>
      </c>
      <c r="K117" s="183" t="s">
        <v>901</v>
      </c>
      <c r="L117" s="42"/>
      <c r="M117" s="188" t="s">
        <v>21</v>
      </c>
      <c r="N117" s="189" t="s">
        <v>44</v>
      </c>
      <c r="O117" s="67"/>
      <c r="P117" s="190">
        <f>O117*H117</f>
        <v>0</v>
      </c>
      <c r="Q117" s="190">
        <v>0</v>
      </c>
      <c r="R117" s="190">
        <f>Q117*H117</f>
        <v>0</v>
      </c>
      <c r="S117" s="190">
        <v>0</v>
      </c>
      <c r="T117" s="191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92" t="s">
        <v>350</v>
      </c>
      <c r="AT117" s="192" t="s">
        <v>208</v>
      </c>
      <c r="AU117" s="192" t="s">
        <v>80</v>
      </c>
      <c r="AY117" s="20" t="s">
        <v>206</v>
      </c>
      <c r="BE117" s="193">
        <f>IF(N117="základní",J117,0)</f>
        <v>0</v>
      </c>
      <c r="BF117" s="193">
        <f>IF(N117="snížená",J117,0)</f>
        <v>0</v>
      </c>
      <c r="BG117" s="193">
        <f>IF(N117="zákl. přenesená",J117,0)</f>
        <v>0</v>
      </c>
      <c r="BH117" s="193">
        <f>IF(N117="sníž. přenesená",J117,0)</f>
        <v>0</v>
      </c>
      <c r="BI117" s="193">
        <f>IF(N117="nulová",J117,0)</f>
        <v>0</v>
      </c>
      <c r="BJ117" s="20" t="s">
        <v>80</v>
      </c>
      <c r="BK117" s="193">
        <f>ROUND(I117*H117,2)</f>
        <v>0</v>
      </c>
      <c r="BL117" s="20" t="s">
        <v>350</v>
      </c>
      <c r="BM117" s="192" t="s">
        <v>643</v>
      </c>
    </row>
    <row r="118" spans="1:65" s="2" customFormat="1" ht="19.5">
      <c r="A118" s="37"/>
      <c r="B118" s="38"/>
      <c r="C118" s="39"/>
      <c r="D118" s="199" t="s">
        <v>217</v>
      </c>
      <c r="E118" s="39"/>
      <c r="F118" s="200" t="s">
        <v>2693</v>
      </c>
      <c r="G118" s="39"/>
      <c r="H118" s="39"/>
      <c r="I118" s="196"/>
      <c r="J118" s="39"/>
      <c r="K118" s="39"/>
      <c r="L118" s="42"/>
      <c r="M118" s="197"/>
      <c r="N118" s="198"/>
      <c r="O118" s="67"/>
      <c r="P118" s="67"/>
      <c r="Q118" s="67"/>
      <c r="R118" s="67"/>
      <c r="S118" s="67"/>
      <c r="T118" s="68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20" t="s">
        <v>217</v>
      </c>
      <c r="AU118" s="20" t="s">
        <v>80</v>
      </c>
    </row>
    <row r="119" spans="1:65" s="2" customFormat="1" ht="16.5" customHeight="1">
      <c r="A119" s="37"/>
      <c r="B119" s="38"/>
      <c r="C119" s="181" t="s">
        <v>359</v>
      </c>
      <c r="D119" s="181" t="s">
        <v>208</v>
      </c>
      <c r="E119" s="182" t="s">
        <v>2696</v>
      </c>
      <c r="F119" s="183" t="s">
        <v>2697</v>
      </c>
      <c r="G119" s="184" t="s">
        <v>840</v>
      </c>
      <c r="H119" s="185">
        <v>5</v>
      </c>
      <c r="I119" s="186"/>
      <c r="J119" s="187">
        <f t="shared" ref="J119:J146" si="0">ROUND(I119*H119,2)</f>
        <v>0</v>
      </c>
      <c r="K119" s="183" t="s">
        <v>967</v>
      </c>
      <c r="L119" s="42"/>
      <c r="M119" s="188" t="s">
        <v>21</v>
      </c>
      <c r="N119" s="189" t="s">
        <v>44</v>
      </c>
      <c r="O119" s="67"/>
      <c r="P119" s="190">
        <f t="shared" ref="P119:P146" si="1">O119*H119</f>
        <v>0</v>
      </c>
      <c r="Q119" s="190">
        <v>0</v>
      </c>
      <c r="R119" s="190">
        <f t="shared" ref="R119:R146" si="2">Q119*H119</f>
        <v>0</v>
      </c>
      <c r="S119" s="190">
        <v>0</v>
      </c>
      <c r="T119" s="191">
        <f t="shared" ref="T119:T146" si="3"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350</v>
      </c>
      <c r="AT119" s="192" t="s">
        <v>208</v>
      </c>
      <c r="AU119" s="192" t="s">
        <v>80</v>
      </c>
      <c r="AY119" s="20" t="s">
        <v>206</v>
      </c>
      <c r="BE119" s="193">
        <f t="shared" ref="BE119:BE146" si="4">IF(N119="základní",J119,0)</f>
        <v>0</v>
      </c>
      <c r="BF119" s="193">
        <f t="shared" ref="BF119:BF146" si="5">IF(N119="snížená",J119,0)</f>
        <v>0</v>
      </c>
      <c r="BG119" s="193">
        <f t="shared" ref="BG119:BG146" si="6">IF(N119="zákl. přenesená",J119,0)</f>
        <v>0</v>
      </c>
      <c r="BH119" s="193">
        <f t="shared" ref="BH119:BH146" si="7">IF(N119="sníž. přenesená",J119,0)</f>
        <v>0</v>
      </c>
      <c r="BI119" s="193">
        <f t="shared" ref="BI119:BI146" si="8">IF(N119="nulová",J119,0)</f>
        <v>0</v>
      </c>
      <c r="BJ119" s="20" t="s">
        <v>80</v>
      </c>
      <c r="BK119" s="193">
        <f t="shared" ref="BK119:BK146" si="9">ROUND(I119*H119,2)</f>
        <v>0</v>
      </c>
      <c r="BL119" s="20" t="s">
        <v>350</v>
      </c>
      <c r="BM119" s="192" t="s">
        <v>663</v>
      </c>
    </row>
    <row r="120" spans="1:65" s="2" customFormat="1" ht="16.5" customHeight="1">
      <c r="A120" s="37"/>
      <c r="B120" s="38"/>
      <c r="C120" s="181" t="s">
        <v>365</v>
      </c>
      <c r="D120" s="181" t="s">
        <v>208</v>
      </c>
      <c r="E120" s="182" t="s">
        <v>2698</v>
      </c>
      <c r="F120" s="183" t="s">
        <v>2699</v>
      </c>
      <c r="G120" s="184" t="s">
        <v>723</v>
      </c>
      <c r="H120" s="185">
        <v>4</v>
      </c>
      <c r="I120" s="186"/>
      <c r="J120" s="187">
        <f t="shared" si="0"/>
        <v>0</v>
      </c>
      <c r="K120" s="183" t="s">
        <v>901</v>
      </c>
      <c r="L120" s="42"/>
      <c r="M120" s="188" t="s">
        <v>21</v>
      </c>
      <c r="N120" s="189" t="s">
        <v>44</v>
      </c>
      <c r="O120" s="67"/>
      <c r="P120" s="190">
        <f t="shared" si="1"/>
        <v>0</v>
      </c>
      <c r="Q120" s="190">
        <v>0</v>
      </c>
      <c r="R120" s="190">
        <f t="shared" si="2"/>
        <v>0</v>
      </c>
      <c r="S120" s="190">
        <v>0</v>
      </c>
      <c r="T120" s="191">
        <f t="shared" si="3"/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92" t="s">
        <v>350</v>
      </c>
      <c r="AT120" s="192" t="s">
        <v>208</v>
      </c>
      <c r="AU120" s="192" t="s">
        <v>80</v>
      </c>
      <c r="AY120" s="20" t="s">
        <v>206</v>
      </c>
      <c r="BE120" s="193">
        <f t="shared" si="4"/>
        <v>0</v>
      </c>
      <c r="BF120" s="193">
        <f t="shared" si="5"/>
        <v>0</v>
      </c>
      <c r="BG120" s="193">
        <f t="shared" si="6"/>
        <v>0</v>
      </c>
      <c r="BH120" s="193">
        <f t="shared" si="7"/>
        <v>0</v>
      </c>
      <c r="BI120" s="193">
        <f t="shared" si="8"/>
        <v>0</v>
      </c>
      <c r="BJ120" s="20" t="s">
        <v>80</v>
      </c>
      <c r="BK120" s="193">
        <f t="shared" si="9"/>
        <v>0</v>
      </c>
      <c r="BL120" s="20" t="s">
        <v>350</v>
      </c>
      <c r="BM120" s="192" t="s">
        <v>681</v>
      </c>
    </row>
    <row r="121" spans="1:65" s="2" customFormat="1" ht="24.2" customHeight="1">
      <c r="A121" s="37"/>
      <c r="B121" s="38"/>
      <c r="C121" s="181" t="s">
        <v>372</v>
      </c>
      <c r="D121" s="181" t="s">
        <v>208</v>
      </c>
      <c r="E121" s="182" t="s">
        <v>2700</v>
      </c>
      <c r="F121" s="183" t="s">
        <v>2701</v>
      </c>
      <c r="G121" s="184" t="s">
        <v>723</v>
      </c>
      <c r="H121" s="185">
        <v>4</v>
      </c>
      <c r="I121" s="186"/>
      <c r="J121" s="187">
        <f t="shared" si="0"/>
        <v>0</v>
      </c>
      <c r="K121" s="183" t="s">
        <v>901</v>
      </c>
      <c r="L121" s="42"/>
      <c r="M121" s="188" t="s">
        <v>21</v>
      </c>
      <c r="N121" s="189" t="s">
        <v>44</v>
      </c>
      <c r="O121" s="67"/>
      <c r="P121" s="190">
        <f t="shared" si="1"/>
        <v>0</v>
      </c>
      <c r="Q121" s="190">
        <v>0</v>
      </c>
      <c r="R121" s="190">
        <f t="shared" si="2"/>
        <v>0</v>
      </c>
      <c r="S121" s="190">
        <v>0</v>
      </c>
      <c r="T121" s="191">
        <f t="shared" si="3"/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350</v>
      </c>
      <c r="AT121" s="192" t="s">
        <v>208</v>
      </c>
      <c r="AU121" s="192" t="s">
        <v>80</v>
      </c>
      <c r="AY121" s="20" t="s">
        <v>206</v>
      </c>
      <c r="BE121" s="193">
        <f t="shared" si="4"/>
        <v>0</v>
      </c>
      <c r="BF121" s="193">
        <f t="shared" si="5"/>
        <v>0</v>
      </c>
      <c r="BG121" s="193">
        <f t="shared" si="6"/>
        <v>0</v>
      </c>
      <c r="BH121" s="193">
        <f t="shared" si="7"/>
        <v>0</v>
      </c>
      <c r="BI121" s="193">
        <f t="shared" si="8"/>
        <v>0</v>
      </c>
      <c r="BJ121" s="20" t="s">
        <v>80</v>
      </c>
      <c r="BK121" s="193">
        <f t="shared" si="9"/>
        <v>0</v>
      </c>
      <c r="BL121" s="20" t="s">
        <v>350</v>
      </c>
      <c r="BM121" s="192" t="s">
        <v>693</v>
      </c>
    </row>
    <row r="122" spans="1:65" s="2" customFormat="1" ht="16.5" customHeight="1">
      <c r="A122" s="37"/>
      <c r="B122" s="38"/>
      <c r="C122" s="181" t="s">
        <v>382</v>
      </c>
      <c r="D122" s="181" t="s">
        <v>208</v>
      </c>
      <c r="E122" s="182" t="s">
        <v>2702</v>
      </c>
      <c r="F122" s="183" t="s">
        <v>2703</v>
      </c>
      <c r="G122" s="184" t="s">
        <v>375</v>
      </c>
      <c r="H122" s="185">
        <v>6</v>
      </c>
      <c r="I122" s="186"/>
      <c r="J122" s="187">
        <f t="shared" si="0"/>
        <v>0</v>
      </c>
      <c r="K122" s="183" t="s">
        <v>967</v>
      </c>
      <c r="L122" s="42"/>
      <c r="M122" s="188" t="s">
        <v>21</v>
      </c>
      <c r="N122" s="189" t="s">
        <v>44</v>
      </c>
      <c r="O122" s="67"/>
      <c r="P122" s="190">
        <f t="shared" si="1"/>
        <v>0</v>
      </c>
      <c r="Q122" s="190">
        <v>0</v>
      </c>
      <c r="R122" s="190">
        <f t="shared" si="2"/>
        <v>0</v>
      </c>
      <c r="S122" s="190">
        <v>0</v>
      </c>
      <c r="T122" s="191">
        <f t="shared" si="3"/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350</v>
      </c>
      <c r="AT122" s="192" t="s">
        <v>208</v>
      </c>
      <c r="AU122" s="192" t="s">
        <v>80</v>
      </c>
      <c r="AY122" s="20" t="s">
        <v>206</v>
      </c>
      <c r="BE122" s="193">
        <f t="shared" si="4"/>
        <v>0</v>
      </c>
      <c r="BF122" s="193">
        <f t="shared" si="5"/>
        <v>0</v>
      </c>
      <c r="BG122" s="193">
        <f t="shared" si="6"/>
        <v>0</v>
      </c>
      <c r="BH122" s="193">
        <f t="shared" si="7"/>
        <v>0</v>
      </c>
      <c r="BI122" s="193">
        <f t="shared" si="8"/>
        <v>0</v>
      </c>
      <c r="BJ122" s="20" t="s">
        <v>80</v>
      </c>
      <c r="BK122" s="193">
        <f t="shared" si="9"/>
        <v>0</v>
      </c>
      <c r="BL122" s="20" t="s">
        <v>350</v>
      </c>
      <c r="BM122" s="192" t="s">
        <v>706</v>
      </c>
    </row>
    <row r="123" spans="1:65" s="2" customFormat="1" ht="16.5" customHeight="1">
      <c r="A123" s="37"/>
      <c r="B123" s="38"/>
      <c r="C123" s="181" t="s">
        <v>7</v>
      </c>
      <c r="D123" s="181" t="s">
        <v>208</v>
      </c>
      <c r="E123" s="182" t="s">
        <v>2704</v>
      </c>
      <c r="F123" s="183" t="s">
        <v>2705</v>
      </c>
      <c r="G123" s="184" t="s">
        <v>375</v>
      </c>
      <c r="H123" s="185">
        <v>96</v>
      </c>
      <c r="I123" s="186"/>
      <c r="J123" s="187">
        <f t="shared" si="0"/>
        <v>0</v>
      </c>
      <c r="K123" s="183" t="s">
        <v>967</v>
      </c>
      <c r="L123" s="42"/>
      <c r="M123" s="188" t="s">
        <v>21</v>
      </c>
      <c r="N123" s="189" t="s">
        <v>44</v>
      </c>
      <c r="O123" s="67"/>
      <c r="P123" s="190">
        <f t="shared" si="1"/>
        <v>0</v>
      </c>
      <c r="Q123" s="190">
        <v>0</v>
      </c>
      <c r="R123" s="190">
        <f t="shared" si="2"/>
        <v>0</v>
      </c>
      <c r="S123" s="190">
        <v>0</v>
      </c>
      <c r="T123" s="191">
        <f t="shared" si="3"/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350</v>
      </c>
      <c r="AT123" s="192" t="s">
        <v>208</v>
      </c>
      <c r="AU123" s="192" t="s">
        <v>80</v>
      </c>
      <c r="AY123" s="20" t="s">
        <v>206</v>
      </c>
      <c r="BE123" s="193">
        <f t="shared" si="4"/>
        <v>0</v>
      </c>
      <c r="BF123" s="193">
        <f t="shared" si="5"/>
        <v>0</v>
      </c>
      <c r="BG123" s="193">
        <f t="shared" si="6"/>
        <v>0</v>
      </c>
      <c r="BH123" s="193">
        <f t="shared" si="7"/>
        <v>0</v>
      </c>
      <c r="BI123" s="193">
        <f t="shared" si="8"/>
        <v>0</v>
      </c>
      <c r="BJ123" s="20" t="s">
        <v>80</v>
      </c>
      <c r="BK123" s="193">
        <f t="shared" si="9"/>
        <v>0</v>
      </c>
      <c r="BL123" s="20" t="s">
        <v>350</v>
      </c>
      <c r="BM123" s="192" t="s">
        <v>720</v>
      </c>
    </row>
    <row r="124" spans="1:65" s="2" customFormat="1" ht="16.5" customHeight="1">
      <c r="A124" s="37"/>
      <c r="B124" s="38"/>
      <c r="C124" s="181" t="s">
        <v>400</v>
      </c>
      <c r="D124" s="181" t="s">
        <v>208</v>
      </c>
      <c r="E124" s="182" t="s">
        <v>2706</v>
      </c>
      <c r="F124" s="183" t="s">
        <v>2707</v>
      </c>
      <c r="G124" s="184" t="s">
        <v>840</v>
      </c>
      <c r="H124" s="185">
        <v>2</v>
      </c>
      <c r="I124" s="186"/>
      <c r="J124" s="187">
        <f t="shared" si="0"/>
        <v>0</v>
      </c>
      <c r="K124" s="183" t="s">
        <v>967</v>
      </c>
      <c r="L124" s="42"/>
      <c r="M124" s="188" t="s">
        <v>21</v>
      </c>
      <c r="N124" s="189" t="s">
        <v>44</v>
      </c>
      <c r="O124" s="67"/>
      <c r="P124" s="190">
        <f t="shared" si="1"/>
        <v>0</v>
      </c>
      <c r="Q124" s="190">
        <v>0</v>
      </c>
      <c r="R124" s="190">
        <f t="shared" si="2"/>
        <v>0</v>
      </c>
      <c r="S124" s="190">
        <v>0</v>
      </c>
      <c r="T124" s="191">
        <f t="shared" si="3"/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350</v>
      </c>
      <c r="AT124" s="192" t="s">
        <v>208</v>
      </c>
      <c r="AU124" s="192" t="s">
        <v>80</v>
      </c>
      <c r="AY124" s="20" t="s">
        <v>206</v>
      </c>
      <c r="BE124" s="193">
        <f t="shared" si="4"/>
        <v>0</v>
      </c>
      <c r="BF124" s="193">
        <f t="shared" si="5"/>
        <v>0</v>
      </c>
      <c r="BG124" s="193">
        <f t="shared" si="6"/>
        <v>0</v>
      </c>
      <c r="BH124" s="193">
        <f t="shared" si="7"/>
        <v>0</v>
      </c>
      <c r="BI124" s="193">
        <f t="shared" si="8"/>
        <v>0</v>
      </c>
      <c r="BJ124" s="20" t="s">
        <v>80</v>
      </c>
      <c r="BK124" s="193">
        <f t="shared" si="9"/>
        <v>0</v>
      </c>
      <c r="BL124" s="20" t="s">
        <v>350</v>
      </c>
      <c r="BM124" s="192" t="s">
        <v>730</v>
      </c>
    </row>
    <row r="125" spans="1:65" s="2" customFormat="1" ht="16.5" customHeight="1">
      <c r="A125" s="37"/>
      <c r="B125" s="38"/>
      <c r="C125" s="181" t="s">
        <v>409</v>
      </c>
      <c r="D125" s="181" t="s">
        <v>208</v>
      </c>
      <c r="E125" s="182" t="s">
        <v>2708</v>
      </c>
      <c r="F125" s="183" t="s">
        <v>2709</v>
      </c>
      <c r="G125" s="184" t="s">
        <v>840</v>
      </c>
      <c r="H125" s="185">
        <v>2</v>
      </c>
      <c r="I125" s="186"/>
      <c r="J125" s="187">
        <f t="shared" si="0"/>
        <v>0</v>
      </c>
      <c r="K125" s="183" t="s">
        <v>967</v>
      </c>
      <c r="L125" s="42"/>
      <c r="M125" s="188" t="s">
        <v>21</v>
      </c>
      <c r="N125" s="189" t="s">
        <v>44</v>
      </c>
      <c r="O125" s="67"/>
      <c r="P125" s="190">
        <f t="shared" si="1"/>
        <v>0</v>
      </c>
      <c r="Q125" s="190">
        <v>0</v>
      </c>
      <c r="R125" s="190">
        <f t="shared" si="2"/>
        <v>0</v>
      </c>
      <c r="S125" s="190">
        <v>0</v>
      </c>
      <c r="T125" s="191">
        <f t="shared" si="3"/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350</v>
      </c>
      <c r="AT125" s="192" t="s">
        <v>208</v>
      </c>
      <c r="AU125" s="192" t="s">
        <v>80</v>
      </c>
      <c r="AY125" s="20" t="s">
        <v>206</v>
      </c>
      <c r="BE125" s="193">
        <f t="shared" si="4"/>
        <v>0</v>
      </c>
      <c r="BF125" s="193">
        <f t="shared" si="5"/>
        <v>0</v>
      </c>
      <c r="BG125" s="193">
        <f t="shared" si="6"/>
        <v>0</v>
      </c>
      <c r="BH125" s="193">
        <f t="shared" si="7"/>
        <v>0</v>
      </c>
      <c r="BI125" s="193">
        <f t="shared" si="8"/>
        <v>0</v>
      </c>
      <c r="BJ125" s="20" t="s">
        <v>80</v>
      </c>
      <c r="BK125" s="193">
        <f t="shared" si="9"/>
        <v>0</v>
      </c>
      <c r="BL125" s="20" t="s">
        <v>350</v>
      </c>
      <c r="BM125" s="192" t="s">
        <v>741</v>
      </c>
    </row>
    <row r="126" spans="1:65" s="2" customFormat="1" ht="16.5" customHeight="1">
      <c r="A126" s="37"/>
      <c r="B126" s="38"/>
      <c r="C126" s="181" t="s">
        <v>415</v>
      </c>
      <c r="D126" s="181" t="s">
        <v>208</v>
      </c>
      <c r="E126" s="182" t="s">
        <v>2710</v>
      </c>
      <c r="F126" s="183" t="s">
        <v>2711</v>
      </c>
      <c r="G126" s="184" t="s">
        <v>840</v>
      </c>
      <c r="H126" s="185">
        <v>2</v>
      </c>
      <c r="I126" s="186"/>
      <c r="J126" s="187">
        <f t="shared" si="0"/>
        <v>0</v>
      </c>
      <c r="K126" s="183" t="s">
        <v>967</v>
      </c>
      <c r="L126" s="42"/>
      <c r="M126" s="188" t="s">
        <v>21</v>
      </c>
      <c r="N126" s="189" t="s">
        <v>44</v>
      </c>
      <c r="O126" s="67"/>
      <c r="P126" s="190">
        <f t="shared" si="1"/>
        <v>0</v>
      </c>
      <c r="Q126" s="190">
        <v>0</v>
      </c>
      <c r="R126" s="190">
        <f t="shared" si="2"/>
        <v>0</v>
      </c>
      <c r="S126" s="190">
        <v>0</v>
      </c>
      <c r="T126" s="191">
        <f t="shared" si="3"/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2" t="s">
        <v>350</v>
      </c>
      <c r="AT126" s="192" t="s">
        <v>208</v>
      </c>
      <c r="AU126" s="192" t="s">
        <v>80</v>
      </c>
      <c r="AY126" s="20" t="s">
        <v>206</v>
      </c>
      <c r="BE126" s="193">
        <f t="shared" si="4"/>
        <v>0</v>
      </c>
      <c r="BF126" s="193">
        <f t="shared" si="5"/>
        <v>0</v>
      </c>
      <c r="BG126" s="193">
        <f t="shared" si="6"/>
        <v>0</v>
      </c>
      <c r="BH126" s="193">
        <f t="shared" si="7"/>
        <v>0</v>
      </c>
      <c r="BI126" s="193">
        <f t="shared" si="8"/>
        <v>0</v>
      </c>
      <c r="BJ126" s="20" t="s">
        <v>80</v>
      </c>
      <c r="BK126" s="193">
        <f t="shared" si="9"/>
        <v>0</v>
      </c>
      <c r="BL126" s="20" t="s">
        <v>350</v>
      </c>
      <c r="BM126" s="192" t="s">
        <v>760</v>
      </c>
    </row>
    <row r="127" spans="1:65" s="2" customFormat="1" ht="16.5" customHeight="1">
      <c r="A127" s="37"/>
      <c r="B127" s="38"/>
      <c r="C127" s="181" t="s">
        <v>422</v>
      </c>
      <c r="D127" s="181" t="s">
        <v>208</v>
      </c>
      <c r="E127" s="182" t="s">
        <v>2712</v>
      </c>
      <c r="F127" s="183" t="s">
        <v>2713</v>
      </c>
      <c r="G127" s="184" t="s">
        <v>840</v>
      </c>
      <c r="H127" s="185">
        <v>6</v>
      </c>
      <c r="I127" s="186"/>
      <c r="J127" s="187">
        <f t="shared" si="0"/>
        <v>0</v>
      </c>
      <c r="K127" s="183" t="s">
        <v>967</v>
      </c>
      <c r="L127" s="42"/>
      <c r="M127" s="188" t="s">
        <v>21</v>
      </c>
      <c r="N127" s="189" t="s">
        <v>44</v>
      </c>
      <c r="O127" s="67"/>
      <c r="P127" s="190">
        <f t="shared" si="1"/>
        <v>0</v>
      </c>
      <c r="Q127" s="190">
        <v>0</v>
      </c>
      <c r="R127" s="190">
        <f t="shared" si="2"/>
        <v>0</v>
      </c>
      <c r="S127" s="190">
        <v>0</v>
      </c>
      <c r="T127" s="191">
        <f t="shared" si="3"/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350</v>
      </c>
      <c r="AT127" s="192" t="s">
        <v>208</v>
      </c>
      <c r="AU127" s="192" t="s">
        <v>80</v>
      </c>
      <c r="AY127" s="20" t="s">
        <v>206</v>
      </c>
      <c r="BE127" s="193">
        <f t="shared" si="4"/>
        <v>0</v>
      </c>
      <c r="BF127" s="193">
        <f t="shared" si="5"/>
        <v>0</v>
      </c>
      <c r="BG127" s="193">
        <f t="shared" si="6"/>
        <v>0</v>
      </c>
      <c r="BH127" s="193">
        <f t="shared" si="7"/>
        <v>0</v>
      </c>
      <c r="BI127" s="193">
        <f t="shared" si="8"/>
        <v>0</v>
      </c>
      <c r="BJ127" s="20" t="s">
        <v>80</v>
      </c>
      <c r="BK127" s="193">
        <f t="shared" si="9"/>
        <v>0</v>
      </c>
      <c r="BL127" s="20" t="s">
        <v>350</v>
      </c>
      <c r="BM127" s="192" t="s">
        <v>773</v>
      </c>
    </row>
    <row r="128" spans="1:65" s="2" customFormat="1" ht="16.5" customHeight="1">
      <c r="A128" s="37"/>
      <c r="B128" s="38"/>
      <c r="C128" s="181" t="s">
        <v>429</v>
      </c>
      <c r="D128" s="181" t="s">
        <v>208</v>
      </c>
      <c r="E128" s="182" t="s">
        <v>2714</v>
      </c>
      <c r="F128" s="183" t="s">
        <v>2715</v>
      </c>
      <c r="G128" s="184" t="s">
        <v>840</v>
      </c>
      <c r="H128" s="185">
        <v>2</v>
      </c>
      <c r="I128" s="186"/>
      <c r="J128" s="187">
        <f t="shared" si="0"/>
        <v>0</v>
      </c>
      <c r="K128" s="183" t="s">
        <v>967</v>
      </c>
      <c r="L128" s="42"/>
      <c r="M128" s="188" t="s">
        <v>21</v>
      </c>
      <c r="N128" s="189" t="s">
        <v>44</v>
      </c>
      <c r="O128" s="67"/>
      <c r="P128" s="190">
        <f t="shared" si="1"/>
        <v>0</v>
      </c>
      <c r="Q128" s="190">
        <v>0</v>
      </c>
      <c r="R128" s="190">
        <f t="shared" si="2"/>
        <v>0</v>
      </c>
      <c r="S128" s="190">
        <v>0</v>
      </c>
      <c r="T128" s="191">
        <f t="shared" si="3"/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350</v>
      </c>
      <c r="AT128" s="192" t="s">
        <v>208</v>
      </c>
      <c r="AU128" s="192" t="s">
        <v>80</v>
      </c>
      <c r="AY128" s="20" t="s">
        <v>206</v>
      </c>
      <c r="BE128" s="193">
        <f t="shared" si="4"/>
        <v>0</v>
      </c>
      <c r="BF128" s="193">
        <f t="shared" si="5"/>
        <v>0</v>
      </c>
      <c r="BG128" s="193">
        <f t="shared" si="6"/>
        <v>0</v>
      </c>
      <c r="BH128" s="193">
        <f t="shared" si="7"/>
        <v>0</v>
      </c>
      <c r="BI128" s="193">
        <f t="shared" si="8"/>
        <v>0</v>
      </c>
      <c r="BJ128" s="20" t="s">
        <v>80</v>
      </c>
      <c r="BK128" s="193">
        <f t="shared" si="9"/>
        <v>0</v>
      </c>
      <c r="BL128" s="20" t="s">
        <v>350</v>
      </c>
      <c r="BM128" s="192" t="s">
        <v>787</v>
      </c>
    </row>
    <row r="129" spans="1:65" s="2" customFormat="1" ht="16.5" customHeight="1">
      <c r="A129" s="37"/>
      <c r="B129" s="38"/>
      <c r="C129" s="181" t="s">
        <v>741</v>
      </c>
      <c r="D129" s="181" t="s">
        <v>208</v>
      </c>
      <c r="E129" s="182" t="s">
        <v>2716</v>
      </c>
      <c r="F129" s="183" t="s">
        <v>2717</v>
      </c>
      <c r="G129" s="184" t="s">
        <v>840</v>
      </c>
      <c r="H129" s="185">
        <v>2</v>
      </c>
      <c r="I129" s="186"/>
      <c r="J129" s="187">
        <f t="shared" si="0"/>
        <v>0</v>
      </c>
      <c r="K129" s="183" t="s">
        <v>21</v>
      </c>
      <c r="L129" s="42"/>
      <c r="M129" s="188" t="s">
        <v>21</v>
      </c>
      <c r="N129" s="189" t="s">
        <v>44</v>
      </c>
      <c r="O129" s="67"/>
      <c r="P129" s="190">
        <f t="shared" si="1"/>
        <v>0</v>
      </c>
      <c r="Q129" s="190">
        <v>0</v>
      </c>
      <c r="R129" s="190">
        <f t="shared" si="2"/>
        <v>0</v>
      </c>
      <c r="S129" s="190">
        <v>0</v>
      </c>
      <c r="T129" s="191">
        <f t="shared" si="3"/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350</v>
      </c>
      <c r="AT129" s="192" t="s">
        <v>208</v>
      </c>
      <c r="AU129" s="192" t="s">
        <v>80</v>
      </c>
      <c r="AY129" s="20" t="s">
        <v>206</v>
      </c>
      <c r="BE129" s="193">
        <f t="shared" si="4"/>
        <v>0</v>
      </c>
      <c r="BF129" s="193">
        <f t="shared" si="5"/>
        <v>0</v>
      </c>
      <c r="BG129" s="193">
        <f t="shared" si="6"/>
        <v>0</v>
      </c>
      <c r="BH129" s="193">
        <f t="shared" si="7"/>
        <v>0</v>
      </c>
      <c r="BI129" s="193">
        <f t="shared" si="8"/>
        <v>0</v>
      </c>
      <c r="BJ129" s="20" t="s">
        <v>80</v>
      </c>
      <c r="BK129" s="193">
        <f t="shared" si="9"/>
        <v>0</v>
      </c>
      <c r="BL129" s="20" t="s">
        <v>350</v>
      </c>
      <c r="BM129" s="192" t="s">
        <v>2718</v>
      </c>
    </row>
    <row r="130" spans="1:65" s="2" customFormat="1" ht="16.5" customHeight="1">
      <c r="A130" s="37"/>
      <c r="B130" s="38"/>
      <c r="C130" s="181" t="s">
        <v>747</v>
      </c>
      <c r="D130" s="181" t="s">
        <v>208</v>
      </c>
      <c r="E130" s="182" t="s">
        <v>2719</v>
      </c>
      <c r="F130" s="183" t="s">
        <v>2720</v>
      </c>
      <c r="G130" s="184" t="s">
        <v>840</v>
      </c>
      <c r="H130" s="185">
        <v>2</v>
      </c>
      <c r="I130" s="186"/>
      <c r="J130" s="187">
        <f t="shared" si="0"/>
        <v>0</v>
      </c>
      <c r="K130" s="183" t="s">
        <v>21</v>
      </c>
      <c r="L130" s="42"/>
      <c r="M130" s="188" t="s">
        <v>21</v>
      </c>
      <c r="N130" s="189" t="s">
        <v>44</v>
      </c>
      <c r="O130" s="67"/>
      <c r="P130" s="190">
        <f t="shared" si="1"/>
        <v>0</v>
      </c>
      <c r="Q130" s="190">
        <v>0</v>
      </c>
      <c r="R130" s="190">
        <f t="shared" si="2"/>
        <v>0</v>
      </c>
      <c r="S130" s="190">
        <v>0</v>
      </c>
      <c r="T130" s="191">
        <f t="shared" si="3"/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350</v>
      </c>
      <c r="AT130" s="192" t="s">
        <v>208</v>
      </c>
      <c r="AU130" s="192" t="s">
        <v>80</v>
      </c>
      <c r="AY130" s="20" t="s">
        <v>206</v>
      </c>
      <c r="BE130" s="193">
        <f t="shared" si="4"/>
        <v>0</v>
      </c>
      <c r="BF130" s="193">
        <f t="shared" si="5"/>
        <v>0</v>
      </c>
      <c r="BG130" s="193">
        <f t="shared" si="6"/>
        <v>0</v>
      </c>
      <c r="BH130" s="193">
        <f t="shared" si="7"/>
        <v>0</v>
      </c>
      <c r="BI130" s="193">
        <f t="shared" si="8"/>
        <v>0</v>
      </c>
      <c r="BJ130" s="20" t="s">
        <v>80</v>
      </c>
      <c r="BK130" s="193">
        <f t="shared" si="9"/>
        <v>0</v>
      </c>
      <c r="BL130" s="20" t="s">
        <v>350</v>
      </c>
      <c r="BM130" s="192" t="s">
        <v>2721</v>
      </c>
    </row>
    <row r="131" spans="1:65" s="2" customFormat="1" ht="16.5" customHeight="1">
      <c r="A131" s="37"/>
      <c r="B131" s="38"/>
      <c r="C131" s="181" t="s">
        <v>760</v>
      </c>
      <c r="D131" s="181" t="s">
        <v>208</v>
      </c>
      <c r="E131" s="182" t="s">
        <v>2722</v>
      </c>
      <c r="F131" s="183" t="s">
        <v>2723</v>
      </c>
      <c r="G131" s="184" t="s">
        <v>840</v>
      </c>
      <c r="H131" s="185">
        <v>2</v>
      </c>
      <c r="I131" s="186"/>
      <c r="J131" s="187">
        <f t="shared" si="0"/>
        <v>0</v>
      </c>
      <c r="K131" s="183" t="s">
        <v>21</v>
      </c>
      <c r="L131" s="42"/>
      <c r="M131" s="188" t="s">
        <v>21</v>
      </c>
      <c r="N131" s="189" t="s">
        <v>44</v>
      </c>
      <c r="O131" s="67"/>
      <c r="P131" s="190">
        <f t="shared" si="1"/>
        <v>0</v>
      </c>
      <c r="Q131" s="190">
        <v>0</v>
      </c>
      <c r="R131" s="190">
        <f t="shared" si="2"/>
        <v>0</v>
      </c>
      <c r="S131" s="190">
        <v>0</v>
      </c>
      <c r="T131" s="191">
        <f t="shared" si="3"/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350</v>
      </c>
      <c r="AT131" s="192" t="s">
        <v>208</v>
      </c>
      <c r="AU131" s="192" t="s">
        <v>80</v>
      </c>
      <c r="AY131" s="20" t="s">
        <v>206</v>
      </c>
      <c r="BE131" s="193">
        <f t="shared" si="4"/>
        <v>0</v>
      </c>
      <c r="BF131" s="193">
        <f t="shared" si="5"/>
        <v>0</v>
      </c>
      <c r="BG131" s="193">
        <f t="shared" si="6"/>
        <v>0</v>
      </c>
      <c r="BH131" s="193">
        <f t="shared" si="7"/>
        <v>0</v>
      </c>
      <c r="BI131" s="193">
        <f t="shared" si="8"/>
        <v>0</v>
      </c>
      <c r="BJ131" s="20" t="s">
        <v>80</v>
      </c>
      <c r="BK131" s="193">
        <f t="shared" si="9"/>
        <v>0</v>
      </c>
      <c r="BL131" s="20" t="s">
        <v>350</v>
      </c>
      <c r="BM131" s="192" t="s">
        <v>2724</v>
      </c>
    </row>
    <row r="132" spans="1:65" s="2" customFormat="1" ht="16.5" customHeight="1">
      <c r="A132" s="37"/>
      <c r="B132" s="38"/>
      <c r="C132" s="181" t="s">
        <v>436</v>
      </c>
      <c r="D132" s="181" t="s">
        <v>208</v>
      </c>
      <c r="E132" s="182" t="s">
        <v>2725</v>
      </c>
      <c r="F132" s="183" t="s">
        <v>2726</v>
      </c>
      <c r="G132" s="184" t="s">
        <v>840</v>
      </c>
      <c r="H132" s="185">
        <v>6</v>
      </c>
      <c r="I132" s="186"/>
      <c r="J132" s="187">
        <f t="shared" si="0"/>
        <v>0</v>
      </c>
      <c r="K132" s="183" t="s">
        <v>967</v>
      </c>
      <c r="L132" s="42"/>
      <c r="M132" s="188" t="s">
        <v>21</v>
      </c>
      <c r="N132" s="189" t="s">
        <v>44</v>
      </c>
      <c r="O132" s="67"/>
      <c r="P132" s="190">
        <f t="shared" si="1"/>
        <v>0</v>
      </c>
      <c r="Q132" s="190">
        <v>0</v>
      </c>
      <c r="R132" s="190">
        <f t="shared" si="2"/>
        <v>0</v>
      </c>
      <c r="S132" s="190">
        <v>0</v>
      </c>
      <c r="T132" s="191">
        <f t="shared" si="3"/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350</v>
      </c>
      <c r="AT132" s="192" t="s">
        <v>208</v>
      </c>
      <c r="AU132" s="192" t="s">
        <v>80</v>
      </c>
      <c r="AY132" s="20" t="s">
        <v>206</v>
      </c>
      <c r="BE132" s="193">
        <f t="shared" si="4"/>
        <v>0</v>
      </c>
      <c r="BF132" s="193">
        <f t="shared" si="5"/>
        <v>0</v>
      </c>
      <c r="BG132" s="193">
        <f t="shared" si="6"/>
        <v>0</v>
      </c>
      <c r="BH132" s="193">
        <f t="shared" si="7"/>
        <v>0</v>
      </c>
      <c r="BI132" s="193">
        <f t="shared" si="8"/>
        <v>0</v>
      </c>
      <c r="BJ132" s="20" t="s">
        <v>80</v>
      </c>
      <c r="BK132" s="193">
        <f t="shared" si="9"/>
        <v>0</v>
      </c>
      <c r="BL132" s="20" t="s">
        <v>350</v>
      </c>
      <c r="BM132" s="192" t="s">
        <v>799</v>
      </c>
    </row>
    <row r="133" spans="1:65" s="2" customFormat="1" ht="16.5" customHeight="1">
      <c r="A133" s="37"/>
      <c r="B133" s="38"/>
      <c r="C133" s="181" t="s">
        <v>444</v>
      </c>
      <c r="D133" s="181" t="s">
        <v>208</v>
      </c>
      <c r="E133" s="182" t="s">
        <v>2727</v>
      </c>
      <c r="F133" s="183" t="s">
        <v>2728</v>
      </c>
      <c r="G133" s="184" t="s">
        <v>840</v>
      </c>
      <c r="H133" s="185">
        <v>32</v>
      </c>
      <c r="I133" s="186"/>
      <c r="J133" s="187">
        <f t="shared" si="0"/>
        <v>0</v>
      </c>
      <c r="K133" s="183" t="s">
        <v>967</v>
      </c>
      <c r="L133" s="42"/>
      <c r="M133" s="188" t="s">
        <v>21</v>
      </c>
      <c r="N133" s="189" t="s">
        <v>44</v>
      </c>
      <c r="O133" s="67"/>
      <c r="P133" s="190">
        <f t="shared" si="1"/>
        <v>0</v>
      </c>
      <c r="Q133" s="190">
        <v>0</v>
      </c>
      <c r="R133" s="190">
        <f t="shared" si="2"/>
        <v>0</v>
      </c>
      <c r="S133" s="190">
        <v>0</v>
      </c>
      <c r="T133" s="191">
        <f t="shared" si="3"/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350</v>
      </c>
      <c r="AT133" s="192" t="s">
        <v>208</v>
      </c>
      <c r="AU133" s="192" t="s">
        <v>80</v>
      </c>
      <c r="AY133" s="20" t="s">
        <v>206</v>
      </c>
      <c r="BE133" s="193">
        <f t="shared" si="4"/>
        <v>0</v>
      </c>
      <c r="BF133" s="193">
        <f t="shared" si="5"/>
        <v>0</v>
      </c>
      <c r="BG133" s="193">
        <f t="shared" si="6"/>
        <v>0</v>
      </c>
      <c r="BH133" s="193">
        <f t="shared" si="7"/>
        <v>0</v>
      </c>
      <c r="BI133" s="193">
        <f t="shared" si="8"/>
        <v>0</v>
      </c>
      <c r="BJ133" s="20" t="s">
        <v>80</v>
      </c>
      <c r="BK133" s="193">
        <f t="shared" si="9"/>
        <v>0</v>
      </c>
      <c r="BL133" s="20" t="s">
        <v>350</v>
      </c>
      <c r="BM133" s="192" t="s">
        <v>811</v>
      </c>
    </row>
    <row r="134" spans="1:65" s="2" customFormat="1" ht="16.5" customHeight="1">
      <c r="A134" s="37"/>
      <c r="B134" s="38"/>
      <c r="C134" s="181" t="s">
        <v>453</v>
      </c>
      <c r="D134" s="181" t="s">
        <v>208</v>
      </c>
      <c r="E134" s="182" t="s">
        <v>2729</v>
      </c>
      <c r="F134" s="183" t="s">
        <v>2730</v>
      </c>
      <c r="G134" s="184" t="s">
        <v>840</v>
      </c>
      <c r="H134" s="185">
        <v>4</v>
      </c>
      <c r="I134" s="186"/>
      <c r="J134" s="187">
        <f t="shared" si="0"/>
        <v>0</v>
      </c>
      <c r="K134" s="183" t="s">
        <v>967</v>
      </c>
      <c r="L134" s="42"/>
      <c r="M134" s="188" t="s">
        <v>21</v>
      </c>
      <c r="N134" s="189" t="s">
        <v>44</v>
      </c>
      <c r="O134" s="67"/>
      <c r="P134" s="190">
        <f t="shared" si="1"/>
        <v>0</v>
      </c>
      <c r="Q134" s="190">
        <v>0</v>
      </c>
      <c r="R134" s="190">
        <f t="shared" si="2"/>
        <v>0</v>
      </c>
      <c r="S134" s="190">
        <v>0</v>
      </c>
      <c r="T134" s="191">
        <f t="shared" si="3"/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350</v>
      </c>
      <c r="AT134" s="192" t="s">
        <v>208</v>
      </c>
      <c r="AU134" s="192" t="s">
        <v>80</v>
      </c>
      <c r="AY134" s="20" t="s">
        <v>206</v>
      </c>
      <c r="BE134" s="193">
        <f t="shared" si="4"/>
        <v>0</v>
      </c>
      <c r="BF134" s="193">
        <f t="shared" si="5"/>
        <v>0</v>
      </c>
      <c r="BG134" s="193">
        <f t="shared" si="6"/>
        <v>0</v>
      </c>
      <c r="BH134" s="193">
        <f t="shared" si="7"/>
        <v>0</v>
      </c>
      <c r="BI134" s="193">
        <f t="shared" si="8"/>
        <v>0</v>
      </c>
      <c r="BJ134" s="20" t="s">
        <v>80</v>
      </c>
      <c r="BK134" s="193">
        <f t="shared" si="9"/>
        <v>0</v>
      </c>
      <c r="BL134" s="20" t="s">
        <v>350</v>
      </c>
      <c r="BM134" s="192" t="s">
        <v>825</v>
      </c>
    </row>
    <row r="135" spans="1:65" s="2" customFormat="1" ht="16.5" customHeight="1">
      <c r="A135" s="37"/>
      <c r="B135" s="38"/>
      <c r="C135" s="181" t="s">
        <v>462</v>
      </c>
      <c r="D135" s="181" t="s">
        <v>208</v>
      </c>
      <c r="E135" s="182" t="s">
        <v>2731</v>
      </c>
      <c r="F135" s="183" t="s">
        <v>2732</v>
      </c>
      <c r="G135" s="184" t="s">
        <v>840</v>
      </c>
      <c r="H135" s="185">
        <v>1</v>
      </c>
      <c r="I135" s="186"/>
      <c r="J135" s="187">
        <f t="shared" si="0"/>
        <v>0</v>
      </c>
      <c r="K135" s="183" t="s">
        <v>967</v>
      </c>
      <c r="L135" s="42"/>
      <c r="M135" s="188" t="s">
        <v>21</v>
      </c>
      <c r="N135" s="189" t="s">
        <v>44</v>
      </c>
      <c r="O135" s="67"/>
      <c r="P135" s="190">
        <f t="shared" si="1"/>
        <v>0</v>
      </c>
      <c r="Q135" s="190">
        <v>0</v>
      </c>
      <c r="R135" s="190">
        <f t="shared" si="2"/>
        <v>0</v>
      </c>
      <c r="S135" s="190">
        <v>0</v>
      </c>
      <c r="T135" s="191">
        <f t="shared" si="3"/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350</v>
      </c>
      <c r="AT135" s="192" t="s">
        <v>208</v>
      </c>
      <c r="AU135" s="192" t="s">
        <v>80</v>
      </c>
      <c r="AY135" s="20" t="s">
        <v>206</v>
      </c>
      <c r="BE135" s="193">
        <f t="shared" si="4"/>
        <v>0</v>
      </c>
      <c r="BF135" s="193">
        <f t="shared" si="5"/>
        <v>0</v>
      </c>
      <c r="BG135" s="193">
        <f t="shared" si="6"/>
        <v>0</v>
      </c>
      <c r="BH135" s="193">
        <f t="shared" si="7"/>
        <v>0</v>
      </c>
      <c r="BI135" s="193">
        <f t="shared" si="8"/>
        <v>0</v>
      </c>
      <c r="BJ135" s="20" t="s">
        <v>80</v>
      </c>
      <c r="BK135" s="193">
        <f t="shared" si="9"/>
        <v>0</v>
      </c>
      <c r="BL135" s="20" t="s">
        <v>350</v>
      </c>
      <c r="BM135" s="192" t="s">
        <v>837</v>
      </c>
    </row>
    <row r="136" spans="1:65" s="2" customFormat="1" ht="16.5" customHeight="1">
      <c r="A136" s="37"/>
      <c r="B136" s="38"/>
      <c r="C136" s="181" t="s">
        <v>646</v>
      </c>
      <c r="D136" s="181" t="s">
        <v>208</v>
      </c>
      <c r="E136" s="182" t="s">
        <v>2733</v>
      </c>
      <c r="F136" s="183" t="s">
        <v>2734</v>
      </c>
      <c r="G136" s="184" t="s">
        <v>840</v>
      </c>
      <c r="H136" s="185">
        <v>4</v>
      </c>
      <c r="I136" s="186"/>
      <c r="J136" s="187">
        <f t="shared" si="0"/>
        <v>0</v>
      </c>
      <c r="K136" s="183" t="s">
        <v>967</v>
      </c>
      <c r="L136" s="42"/>
      <c r="M136" s="188" t="s">
        <v>21</v>
      </c>
      <c r="N136" s="189" t="s">
        <v>44</v>
      </c>
      <c r="O136" s="67"/>
      <c r="P136" s="190">
        <f t="shared" si="1"/>
        <v>0</v>
      </c>
      <c r="Q136" s="190">
        <v>0</v>
      </c>
      <c r="R136" s="190">
        <f t="shared" si="2"/>
        <v>0</v>
      </c>
      <c r="S136" s="190">
        <v>0</v>
      </c>
      <c r="T136" s="191">
        <f t="shared" si="3"/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350</v>
      </c>
      <c r="AT136" s="192" t="s">
        <v>208</v>
      </c>
      <c r="AU136" s="192" t="s">
        <v>80</v>
      </c>
      <c r="AY136" s="20" t="s">
        <v>206</v>
      </c>
      <c r="BE136" s="193">
        <f t="shared" si="4"/>
        <v>0</v>
      </c>
      <c r="BF136" s="193">
        <f t="shared" si="5"/>
        <v>0</v>
      </c>
      <c r="BG136" s="193">
        <f t="shared" si="6"/>
        <v>0</v>
      </c>
      <c r="BH136" s="193">
        <f t="shared" si="7"/>
        <v>0</v>
      </c>
      <c r="BI136" s="193">
        <f t="shared" si="8"/>
        <v>0</v>
      </c>
      <c r="BJ136" s="20" t="s">
        <v>80</v>
      </c>
      <c r="BK136" s="193">
        <f t="shared" si="9"/>
        <v>0</v>
      </c>
      <c r="BL136" s="20" t="s">
        <v>350</v>
      </c>
      <c r="BM136" s="192" t="s">
        <v>847</v>
      </c>
    </row>
    <row r="137" spans="1:65" s="2" customFormat="1" ht="16.5" customHeight="1">
      <c r="A137" s="37"/>
      <c r="B137" s="38"/>
      <c r="C137" s="181" t="s">
        <v>643</v>
      </c>
      <c r="D137" s="181" t="s">
        <v>208</v>
      </c>
      <c r="E137" s="182" t="s">
        <v>2735</v>
      </c>
      <c r="F137" s="183" t="s">
        <v>2736</v>
      </c>
      <c r="G137" s="184" t="s">
        <v>840</v>
      </c>
      <c r="H137" s="185">
        <v>2</v>
      </c>
      <c r="I137" s="186"/>
      <c r="J137" s="187">
        <f t="shared" si="0"/>
        <v>0</v>
      </c>
      <c r="K137" s="183" t="s">
        <v>967</v>
      </c>
      <c r="L137" s="42"/>
      <c r="M137" s="188" t="s">
        <v>21</v>
      </c>
      <c r="N137" s="189" t="s">
        <v>44</v>
      </c>
      <c r="O137" s="67"/>
      <c r="P137" s="190">
        <f t="shared" si="1"/>
        <v>0</v>
      </c>
      <c r="Q137" s="190">
        <v>0</v>
      </c>
      <c r="R137" s="190">
        <f t="shared" si="2"/>
        <v>0</v>
      </c>
      <c r="S137" s="190">
        <v>0</v>
      </c>
      <c r="T137" s="191">
        <f t="shared" si="3"/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350</v>
      </c>
      <c r="AT137" s="192" t="s">
        <v>208</v>
      </c>
      <c r="AU137" s="192" t="s">
        <v>80</v>
      </c>
      <c r="AY137" s="20" t="s">
        <v>206</v>
      </c>
      <c r="BE137" s="193">
        <f t="shared" si="4"/>
        <v>0</v>
      </c>
      <c r="BF137" s="193">
        <f t="shared" si="5"/>
        <v>0</v>
      </c>
      <c r="BG137" s="193">
        <f t="shared" si="6"/>
        <v>0</v>
      </c>
      <c r="BH137" s="193">
        <f t="shared" si="7"/>
        <v>0</v>
      </c>
      <c r="BI137" s="193">
        <f t="shared" si="8"/>
        <v>0</v>
      </c>
      <c r="BJ137" s="20" t="s">
        <v>80</v>
      </c>
      <c r="BK137" s="193">
        <f t="shared" si="9"/>
        <v>0</v>
      </c>
      <c r="BL137" s="20" t="s">
        <v>350</v>
      </c>
      <c r="BM137" s="192" t="s">
        <v>866</v>
      </c>
    </row>
    <row r="138" spans="1:65" s="2" customFormat="1" ht="16.5" customHeight="1">
      <c r="A138" s="37"/>
      <c r="B138" s="38"/>
      <c r="C138" s="181" t="s">
        <v>656</v>
      </c>
      <c r="D138" s="181" t="s">
        <v>208</v>
      </c>
      <c r="E138" s="182" t="s">
        <v>2737</v>
      </c>
      <c r="F138" s="183" t="s">
        <v>2738</v>
      </c>
      <c r="G138" s="184" t="s">
        <v>840</v>
      </c>
      <c r="H138" s="185">
        <v>100</v>
      </c>
      <c r="I138" s="186"/>
      <c r="J138" s="187">
        <f t="shared" si="0"/>
        <v>0</v>
      </c>
      <c r="K138" s="183" t="s">
        <v>967</v>
      </c>
      <c r="L138" s="42"/>
      <c r="M138" s="188" t="s">
        <v>21</v>
      </c>
      <c r="N138" s="189" t="s">
        <v>44</v>
      </c>
      <c r="O138" s="67"/>
      <c r="P138" s="190">
        <f t="shared" si="1"/>
        <v>0</v>
      </c>
      <c r="Q138" s="190">
        <v>0</v>
      </c>
      <c r="R138" s="190">
        <f t="shared" si="2"/>
        <v>0</v>
      </c>
      <c r="S138" s="190">
        <v>0</v>
      </c>
      <c r="T138" s="191">
        <f t="shared" si="3"/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350</v>
      </c>
      <c r="AT138" s="192" t="s">
        <v>208</v>
      </c>
      <c r="AU138" s="192" t="s">
        <v>80</v>
      </c>
      <c r="AY138" s="20" t="s">
        <v>206</v>
      </c>
      <c r="BE138" s="193">
        <f t="shared" si="4"/>
        <v>0</v>
      </c>
      <c r="BF138" s="193">
        <f t="shared" si="5"/>
        <v>0</v>
      </c>
      <c r="BG138" s="193">
        <f t="shared" si="6"/>
        <v>0</v>
      </c>
      <c r="BH138" s="193">
        <f t="shared" si="7"/>
        <v>0</v>
      </c>
      <c r="BI138" s="193">
        <f t="shared" si="8"/>
        <v>0</v>
      </c>
      <c r="BJ138" s="20" t="s">
        <v>80</v>
      </c>
      <c r="BK138" s="193">
        <f t="shared" si="9"/>
        <v>0</v>
      </c>
      <c r="BL138" s="20" t="s">
        <v>350</v>
      </c>
      <c r="BM138" s="192" t="s">
        <v>880</v>
      </c>
    </row>
    <row r="139" spans="1:65" s="2" customFormat="1" ht="16.5" customHeight="1">
      <c r="A139" s="37"/>
      <c r="B139" s="38"/>
      <c r="C139" s="181" t="s">
        <v>765</v>
      </c>
      <c r="D139" s="181" t="s">
        <v>208</v>
      </c>
      <c r="E139" s="182" t="s">
        <v>2739</v>
      </c>
      <c r="F139" s="183" t="s">
        <v>2740</v>
      </c>
      <c r="G139" s="184" t="s">
        <v>375</v>
      </c>
      <c r="H139" s="185">
        <v>120</v>
      </c>
      <c r="I139" s="186"/>
      <c r="J139" s="187">
        <f t="shared" si="0"/>
        <v>0</v>
      </c>
      <c r="K139" s="183" t="s">
        <v>21</v>
      </c>
      <c r="L139" s="42"/>
      <c r="M139" s="188" t="s">
        <v>21</v>
      </c>
      <c r="N139" s="189" t="s">
        <v>44</v>
      </c>
      <c r="O139" s="67"/>
      <c r="P139" s="190">
        <f t="shared" si="1"/>
        <v>0</v>
      </c>
      <c r="Q139" s="190">
        <v>0</v>
      </c>
      <c r="R139" s="190">
        <f t="shared" si="2"/>
        <v>0</v>
      </c>
      <c r="S139" s="190">
        <v>0</v>
      </c>
      <c r="T139" s="191">
        <f t="shared" si="3"/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350</v>
      </c>
      <c r="AT139" s="192" t="s">
        <v>208</v>
      </c>
      <c r="AU139" s="192" t="s">
        <v>80</v>
      </c>
      <c r="AY139" s="20" t="s">
        <v>206</v>
      </c>
      <c r="BE139" s="193">
        <f t="shared" si="4"/>
        <v>0</v>
      </c>
      <c r="BF139" s="193">
        <f t="shared" si="5"/>
        <v>0</v>
      </c>
      <c r="BG139" s="193">
        <f t="shared" si="6"/>
        <v>0</v>
      </c>
      <c r="BH139" s="193">
        <f t="shared" si="7"/>
        <v>0</v>
      </c>
      <c r="BI139" s="193">
        <f t="shared" si="8"/>
        <v>0</v>
      </c>
      <c r="BJ139" s="20" t="s">
        <v>80</v>
      </c>
      <c r="BK139" s="193">
        <f t="shared" si="9"/>
        <v>0</v>
      </c>
      <c r="BL139" s="20" t="s">
        <v>350</v>
      </c>
      <c r="BM139" s="192" t="s">
        <v>2741</v>
      </c>
    </row>
    <row r="140" spans="1:65" s="2" customFormat="1" ht="16.5" customHeight="1">
      <c r="A140" s="37"/>
      <c r="B140" s="38"/>
      <c r="C140" s="181" t="s">
        <v>773</v>
      </c>
      <c r="D140" s="181" t="s">
        <v>208</v>
      </c>
      <c r="E140" s="182" t="s">
        <v>2742</v>
      </c>
      <c r="F140" s="183" t="s">
        <v>2743</v>
      </c>
      <c r="G140" s="184" t="s">
        <v>375</v>
      </c>
      <c r="H140" s="185">
        <v>60</v>
      </c>
      <c r="I140" s="186"/>
      <c r="J140" s="187">
        <f t="shared" si="0"/>
        <v>0</v>
      </c>
      <c r="K140" s="183" t="s">
        <v>21</v>
      </c>
      <c r="L140" s="42"/>
      <c r="M140" s="188" t="s">
        <v>21</v>
      </c>
      <c r="N140" s="189" t="s">
        <v>44</v>
      </c>
      <c r="O140" s="67"/>
      <c r="P140" s="190">
        <f t="shared" si="1"/>
        <v>0</v>
      </c>
      <c r="Q140" s="190">
        <v>0</v>
      </c>
      <c r="R140" s="190">
        <f t="shared" si="2"/>
        <v>0</v>
      </c>
      <c r="S140" s="190">
        <v>0</v>
      </c>
      <c r="T140" s="191">
        <f t="shared" si="3"/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350</v>
      </c>
      <c r="AT140" s="192" t="s">
        <v>208</v>
      </c>
      <c r="AU140" s="192" t="s">
        <v>80</v>
      </c>
      <c r="AY140" s="20" t="s">
        <v>206</v>
      </c>
      <c r="BE140" s="193">
        <f t="shared" si="4"/>
        <v>0</v>
      </c>
      <c r="BF140" s="193">
        <f t="shared" si="5"/>
        <v>0</v>
      </c>
      <c r="BG140" s="193">
        <f t="shared" si="6"/>
        <v>0</v>
      </c>
      <c r="BH140" s="193">
        <f t="shared" si="7"/>
        <v>0</v>
      </c>
      <c r="BI140" s="193">
        <f t="shared" si="8"/>
        <v>0</v>
      </c>
      <c r="BJ140" s="20" t="s">
        <v>80</v>
      </c>
      <c r="BK140" s="193">
        <f t="shared" si="9"/>
        <v>0</v>
      </c>
      <c r="BL140" s="20" t="s">
        <v>350</v>
      </c>
      <c r="BM140" s="192" t="s">
        <v>2744</v>
      </c>
    </row>
    <row r="141" spans="1:65" s="2" customFormat="1" ht="16.5" customHeight="1">
      <c r="A141" s="37"/>
      <c r="B141" s="38"/>
      <c r="C141" s="181" t="s">
        <v>781</v>
      </c>
      <c r="D141" s="181" t="s">
        <v>208</v>
      </c>
      <c r="E141" s="182" t="s">
        <v>2745</v>
      </c>
      <c r="F141" s="183" t="s">
        <v>2746</v>
      </c>
      <c r="G141" s="184" t="s">
        <v>375</v>
      </c>
      <c r="H141" s="185">
        <v>120</v>
      </c>
      <c r="I141" s="186"/>
      <c r="J141" s="187">
        <f t="shared" si="0"/>
        <v>0</v>
      </c>
      <c r="K141" s="183" t="s">
        <v>21</v>
      </c>
      <c r="L141" s="42"/>
      <c r="M141" s="188" t="s">
        <v>21</v>
      </c>
      <c r="N141" s="189" t="s">
        <v>44</v>
      </c>
      <c r="O141" s="67"/>
      <c r="P141" s="190">
        <f t="shared" si="1"/>
        <v>0</v>
      </c>
      <c r="Q141" s="190">
        <v>0</v>
      </c>
      <c r="R141" s="190">
        <f t="shared" si="2"/>
        <v>0</v>
      </c>
      <c r="S141" s="190">
        <v>0</v>
      </c>
      <c r="T141" s="191">
        <f t="shared" si="3"/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350</v>
      </c>
      <c r="AT141" s="192" t="s">
        <v>208</v>
      </c>
      <c r="AU141" s="192" t="s">
        <v>80</v>
      </c>
      <c r="AY141" s="20" t="s">
        <v>206</v>
      </c>
      <c r="BE141" s="193">
        <f t="shared" si="4"/>
        <v>0</v>
      </c>
      <c r="BF141" s="193">
        <f t="shared" si="5"/>
        <v>0</v>
      </c>
      <c r="BG141" s="193">
        <f t="shared" si="6"/>
        <v>0</v>
      </c>
      <c r="BH141" s="193">
        <f t="shared" si="7"/>
        <v>0</v>
      </c>
      <c r="BI141" s="193">
        <f t="shared" si="8"/>
        <v>0</v>
      </c>
      <c r="BJ141" s="20" t="s">
        <v>80</v>
      </c>
      <c r="BK141" s="193">
        <f t="shared" si="9"/>
        <v>0</v>
      </c>
      <c r="BL141" s="20" t="s">
        <v>350</v>
      </c>
      <c r="BM141" s="192" t="s">
        <v>2747</v>
      </c>
    </row>
    <row r="142" spans="1:65" s="2" customFormat="1" ht="16.5" customHeight="1">
      <c r="A142" s="37"/>
      <c r="B142" s="38"/>
      <c r="C142" s="181" t="s">
        <v>787</v>
      </c>
      <c r="D142" s="181" t="s">
        <v>208</v>
      </c>
      <c r="E142" s="182" t="s">
        <v>2748</v>
      </c>
      <c r="F142" s="183" t="s">
        <v>2749</v>
      </c>
      <c r="G142" s="184" t="s">
        <v>840</v>
      </c>
      <c r="H142" s="185">
        <v>6</v>
      </c>
      <c r="I142" s="186"/>
      <c r="J142" s="187">
        <f t="shared" si="0"/>
        <v>0</v>
      </c>
      <c r="K142" s="183" t="s">
        <v>21</v>
      </c>
      <c r="L142" s="42"/>
      <c r="M142" s="188" t="s">
        <v>21</v>
      </c>
      <c r="N142" s="189" t="s">
        <v>44</v>
      </c>
      <c r="O142" s="67"/>
      <c r="P142" s="190">
        <f t="shared" si="1"/>
        <v>0</v>
      </c>
      <c r="Q142" s="190">
        <v>0</v>
      </c>
      <c r="R142" s="190">
        <f t="shared" si="2"/>
        <v>0</v>
      </c>
      <c r="S142" s="190">
        <v>0</v>
      </c>
      <c r="T142" s="191">
        <f t="shared" si="3"/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350</v>
      </c>
      <c r="AT142" s="192" t="s">
        <v>208</v>
      </c>
      <c r="AU142" s="192" t="s">
        <v>80</v>
      </c>
      <c r="AY142" s="20" t="s">
        <v>206</v>
      </c>
      <c r="BE142" s="193">
        <f t="shared" si="4"/>
        <v>0</v>
      </c>
      <c r="BF142" s="193">
        <f t="shared" si="5"/>
        <v>0</v>
      </c>
      <c r="BG142" s="193">
        <f t="shared" si="6"/>
        <v>0</v>
      </c>
      <c r="BH142" s="193">
        <f t="shared" si="7"/>
        <v>0</v>
      </c>
      <c r="BI142" s="193">
        <f t="shared" si="8"/>
        <v>0</v>
      </c>
      <c r="BJ142" s="20" t="s">
        <v>80</v>
      </c>
      <c r="BK142" s="193">
        <f t="shared" si="9"/>
        <v>0</v>
      </c>
      <c r="BL142" s="20" t="s">
        <v>350</v>
      </c>
      <c r="BM142" s="192" t="s">
        <v>2750</v>
      </c>
    </row>
    <row r="143" spans="1:65" s="2" customFormat="1" ht="16.5" customHeight="1">
      <c r="A143" s="37"/>
      <c r="B143" s="38"/>
      <c r="C143" s="181" t="s">
        <v>792</v>
      </c>
      <c r="D143" s="181" t="s">
        <v>208</v>
      </c>
      <c r="E143" s="182" t="s">
        <v>2751</v>
      </c>
      <c r="F143" s="183" t="s">
        <v>2752</v>
      </c>
      <c r="G143" s="184" t="s">
        <v>840</v>
      </c>
      <c r="H143" s="185">
        <v>1</v>
      </c>
      <c r="I143" s="186"/>
      <c r="J143" s="187">
        <f t="shared" si="0"/>
        <v>0</v>
      </c>
      <c r="K143" s="183" t="s">
        <v>21</v>
      </c>
      <c r="L143" s="42"/>
      <c r="M143" s="188" t="s">
        <v>21</v>
      </c>
      <c r="N143" s="189" t="s">
        <v>44</v>
      </c>
      <c r="O143" s="67"/>
      <c r="P143" s="190">
        <f t="shared" si="1"/>
        <v>0</v>
      </c>
      <c r="Q143" s="190">
        <v>0</v>
      </c>
      <c r="R143" s="190">
        <f t="shared" si="2"/>
        <v>0</v>
      </c>
      <c r="S143" s="190">
        <v>0</v>
      </c>
      <c r="T143" s="191">
        <f t="shared" si="3"/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350</v>
      </c>
      <c r="AT143" s="192" t="s">
        <v>208</v>
      </c>
      <c r="AU143" s="192" t="s">
        <v>80</v>
      </c>
      <c r="AY143" s="20" t="s">
        <v>206</v>
      </c>
      <c r="BE143" s="193">
        <f t="shared" si="4"/>
        <v>0</v>
      </c>
      <c r="BF143" s="193">
        <f t="shared" si="5"/>
        <v>0</v>
      </c>
      <c r="BG143" s="193">
        <f t="shared" si="6"/>
        <v>0</v>
      </c>
      <c r="BH143" s="193">
        <f t="shared" si="7"/>
        <v>0</v>
      </c>
      <c r="BI143" s="193">
        <f t="shared" si="8"/>
        <v>0</v>
      </c>
      <c r="BJ143" s="20" t="s">
        <v>80</v>
      </c>
      <c r="BK143" s="193">
        <f t="shared" si="9"/>
        <v>0</v>
      </c>
      <c r="BL143" s="20" t="s">
        <v>350</v>
      </c>
      <c r="BM143" s="192" t="s">
        <v>2753</v>
      </c>
    </row>
    <row r="144" spans="1:65" s="2" customFormat="1" ht="16.5" customHeight="1">
      <c r="A144" s="37"/>
      <c r="B144" s="38"/>
      <c r="C144" s="181" t="s">
        <v>799</v>
      </c>
      <c r="D144" s="181" t="s">
        <v>208</v>
      </c>
      <c r="E144" s="182" t="s">
        <v>2754</v>
      </c>
      <c r="F144" s="183" t="s">
        <v>2755</v>
      </c>
      <c r="G144" s="184" t="s">
        <v>840</v>
      </c>
      <c r="H144" s="185">
        <v>1</v>
      </c>
      <c r="I144" s="186"/>
      <c r="J144" s="187">
        <f t="shared" si="0"/>
        <v>0</v>
      </c>
      <c r="K144" s="183" t="s">
        <v>21</v>
      </c>
      <c r="L144" s="42"/>
      <c r="M144" s="188" t="s">
        <v>21</v>
      </c>
      <c r="N144" s="189" t="s">
        <v>44</v>
      </c>
      <c r="O144" s="67"/>
      <c r="P144" s="190">
        <f t="shared" si="1"/>
        <v>0</v>
      </c>
      <c r="Q144" s="190">
        <v>0</v>
      </c>
      <c r="R144" s="190">
        <f t="shared" si="2"/>
        <v>0</v>
      </c>
      <c r="S144" s="190">
        <v>0</v>
      </c>
      <c r="T144" s="191">
        <f t="shared" si="3"/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350</v>
      </c>
      <c r="AT144" s="192" t="s">
        <v>208</v>
      </c>
      <c r="AU144" s="192" t="s">
        <v>80</v>
      </c>
      <c r="AY144" s="20" t="s">
        <v>206</v>
      </c>
      <c r="BE144" s="193">
        <f t="shared" si="4"/>
        <v>0</v>
      </c>
      <c r="BF144" s="193">
        <f t="shared" si="5"/>
        <v>0</v>
      </c>
      <c r="BG144" s="193">
        <f t="shared" si="6"/>
        <v>0</v>
      </c>
      <c r="BH144" s="193">
        <f t="shared" si="7"/>
        <v>0</v>
      </c>
      <c r="BI144" s="193">
        <f t="shared" si="8"/>
        <v>0</v>
      </c>
      <c r="BJ144" s="20" t="s">
        <v>80</v>
      </c>
      <c r="BK144" s="193">
        <f t="shared" si="9"/>
        <v>0</v>
      </c>
      <c r="BL144" s="20" t="s">
        <v>350</v>
      </c>
      <c r="BM144" s="192" t="s">
        <v>2756</v>
      </c>
    </row>
    <row r="145" spans="1:65" s="2" customFormat="1" ht="16.5" customHeight="1">
      <c r="A145" s="37"/>
      <c r="B145" s="38"/>
      <c r="C145" s="181" t="s">
        <v>805</v>
      </c>
      <c r="D145" s="181" t="s">
        <v>208</v>
      </c>
      <c r="E145" s="182" t="s">
        <v>2757</v>
      </c>
      <c r="F145" s="183" t="s">
        <v>2758</v>
      </c>
      <c r="G145" s="184" t="s">
        <v>840</v>
      </c>
      <c r="H145" s="185">
        <v>2</v>
      </c>
      <c r="I145" s="186"/>
      <c r="J145" s="187">
        <f t="shared" si="0"/>
        <v>0</v>
      </c>
      <c r="K145" s="183" t="s">
        <v>21</v>
      </c>
      <c r="L145" s="42"/>
      <c r="M145" s="188" t="s">
        <v>21</v>
      </c>
      <c r="N145" s="189" t="s">
        <v>44</v>
      </c>
      <c r="O145" s="67"/>
      <c r="P145" s="190">
        <f t="shared" si="1"/>
        <v>0</v>
      </c>
      <c r="Q145" s="190">
        <v>0</v>
      </c>
      <c r="R145" s="190">
        <f t="shared" si="2"/>
        <v>0</v>
      </c>
      <c r="S145" s="190">
        <v>0</v>
      </c>
      <c r="T145" s="191">
        <f t="shared" si="3"/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2" t="s">
        <v>350</v>
      </c>
      <c r="AT145" s="192" t="s">
        <v>208</v>
      </c>
      <c r="AU145" s="192" t="s">
        <v>80</v>
      </c>
      <c r="AY145" s="20" t="s">
        <v>206</v>
      </c>
      <c r="BE145" s="193">
        <f t="shared" si="4"/>
        <v>0</v>
      </c>
      <c r="BF145" s="193">
        <f t="shared" si="5"/>
        <v>0</v>
      </c>
      <c r="BG145" s="193">
        <f t="shared" si="6"/>
        <v>0</v>
      </c>
      <c r="BH145" s="193">
        <f t="shared" si="7"/>
        <v>0</v>
      </c>
      <c r="BI145" s="193">
        <f t="shared" si="8"/>
        <v>0</v>
      </c>
      <c r="BJ145" s="20" t="s">
        <v>80</v>
      </c>
      <c r="BK145" s="193">
        <f t="shared" si="9"/>
        <v>0</v>
      </c>
      <c r="BL145" s="20" t="s">
        <v>350</v>
      </c>
      <c r="BM145" s="192" t="s">
        <v>2759</v>
      </c>
    </row>
    <row r="146" spans="1:65" s="2" customFormat="1" ht="16.5" customHeight="1">
      <c r="A146" s="37"/>
      <c r="B146" s="38"/>
      <c r="C146" s="181" t="s">
        <v>811</v>
      </c>
      <c r="D146" s="181" t="s">
        <v>208</v>
      </c>
      <c r="E146" s="182" t="s">
        <v>2760</v>
      </c>
      <c r="F146" s="183" t="s">
        <v>2761</v>
      </c>
      <c r="G146" s="184" t="s">
        <v>375</v>
      </c>
      <c r="H146" s="185">
        <v>2</v>
      </c>
      <c r="I146" s="186"/>
      <c r="J146" s="187">
        <f t="shared" si="0"/>
        <v>0</v>
      </c>
      <c r="K146" s="183" t="s">
        <v>21</v>
      </c>
      <c r="L146" s="42"/>
      <c r="M146" s="188" t="s">
        <v>21</v>
      </c>
      <c r="N146" s="189" t="s">
        <v>44</v>
      </c>
      <c r="O146" s="67"/>
      <c r="P146" s="190">
        <f t="shared" si="1"/>
        <v>0</v>
      </c>
      <c r="Q146" s="190">
        <v>0</v>
      </c>
      <c r="R146" s="190">
        <f t="shared" si="2"/>
        <v>0</v>
      </c>
      <c r="S146" s="190">
        <v>0</v>
      </c>
      <c r="T146" s="191">
        <f t="shared" si="3"/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350</v>
      </c>
      <c r="AT146" s="192" t="s">
        <v>208</v>
      </c>
      <c r="AU146" s="192" t="s">
        <v>80</v>
      </c>
      <c r="AY146" s="20" t="s">
        <v>206</v>
      </c>
      <c r="BE146" s="193">
        <f t="shared" si="4"/>
        <v>0</v>
      </c>
      <c r="BF146" s="193">
        <f t="shared" si="5"/>
        <v>0</v>
      </c>
      <c r="BG146" s="193">
        <f t="shared" si="6"/>
        <v>0</v>
      </c>
      <c r="BH146" s="193">
        <f t="shared" si="7"/>
        <v>0</v>
      </c>
      <c r="BI146" s="193">
        <f t="shared" si="8"/>
        <v>0</v>
      </c>
      <c r="BJ146" s="20" t="s">
        <v>80</v>
      </c>
      <c r="BK146" s="193">
        <f t="shared" si="9"/>
        <v>0</v>
      </c>
      <c r="BL146" s="20" t="s">
        <v>350</v>
      </c>
      <c r="BM146" s="192" t="s">
        <v>2762</v>
      </c>
    </row>
    <row r="147" spans="1:65" s="12" customFormat="1" ht="25.9" customHeight="1">
      <c r="B147" s="165"/>
      <c r="C147" s="166"/>
      <c r="D147" s="167" t="s">
        <v>72</v>
      </c>
      <c r="E147" s="168" t="s">
        <v>2763</v>
      </c>
      <c r="F147" s="168" t="s">
        <v>2764</v>
      </c>
      <c r="G147" s="166"/>
      <c r="H147" s="166"/>
      <c r="I147" s="169"/>
      <c r="J147" s="170">
        <f>BK147</f>
        <v>0</v>
      </c>
      <c r="K147" s="166"/>
      <c r="L147" s="171"/>
      <c r="M147" s="172"/>
      <c r="N147" s="173"/>
      <c r="O147" s="173"/>
      <c r="P147" s="174">
        <f>SUM(P148:P152)</f>
        <v>0</v>
      </c>
      <c r="Q147" s="173"/>
      <c r="R147" s="174">
        <f>SUM(R148:R152)</f>
        <v>0</v>
      </c>
      <c r="S147" s="173"/>
      <c r="T147" s="175">
        <f>SUM(T148:T152)</f>
        <v>0</v>
      </c>
      <c r="AR147" s="176" t="s">
        <v>82</v>
      </c>
      <c r="AT147" s="177" t="s">
        <v>72</v>
      </c>
      <c r="AU147" s="177" t="s">
        <v>73</v>
      </c>
      <c r="AY147" s="176" t="s">
        <v>206</v>
      </c>
      <c r="BK147" s="178">
        <f>SUM(BK148:BK152)</f>
        <v>0</v>
      </c>
    </row>
    <row r="148" spans="1:65" s="2" customFormat="1" ht="16.5" customHeight="1">
      <c r="A148" s="37"/>
      <c r="B148" s="38"/>
      <c r="C148" s="181" t="s">
        <v>663</v>
      </c>
      <c r="D148" s="181" t="s">
        <v>208</v>
      </c>
      <c r="E148" s="182" t="s">
        <v>2765</v>
      </c>
      <c r="F148" s="183" t="s">
        <v>2766</v>
      </c>
      <c r="G148" s="184" t="s">
        <v>723</v>
      </c>
      <c r="H148" s="185">
        <v>2</v>
      </c>
      <c r="I148" s="186"/>
      <c r="J148" s="187">
        <f>ROUND(I148*H148,2)</f>
        <v>0</v>
      </c>
      <c r="K148" s="183" t="s">
        <v>901</v>
      </c>
      <c r="L148" s="42"/>
      <c r="M148" s="188" t="s">
        <v>21</v>
      </c>
      <c r="N148" s="189" t="s">
        <v>44</v>
      </c>
      <c r="O148" s="67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350</v>
      </c>
      <c r="AT148" s="192" t="s">
        <v>208</v>
      </c>
      <c r="AU148" s="192" t="s">
        <v>80</v>
      </c>
      <c r="AY148" s="20" t="s">
        <v>206</v>
      </c>
      <c r="BE148" s="193">
        <f>IF(N148="základní",J148,0)</f>
        <v>0</v>
      </c>
      <c r="BF148" s="193">
        <f>IF(N148="snížená",J148,0)</f>
        <v>0</v>
      </c>
      <c r="BG148" s="193">
        <f>IF(N148="zákl. přenesená",J148,0)</f>
        <v>0</v>
      </c>
      <c r="BH148" s="193">
        <f>IF(N148="sníž. přenesená",J148,0)</f>
        <v>0</v>
      </c>
      <c r="BI148" s="193">
        <f>IF(N148="nulová",J148,0)</f>
        <v>0</v>
      </c>
      <c r="BJ148" s="20" t="s">
        <v>80</v>
      </c>
      <c r="BK148" s="193">
        <f>ROUND(I148*H148,2)</f>
        <v>0</v>
      </c>
      <c r="BL148" s="20" t="s">
        <v>350</v>
      </c>
      <c r="BM148" s="192" t="s">
        <v>522</v>
      </c>
    </row>
    <row r="149" spans="1:65" s="2" customFormat="1" ht="16.5" customHeight="1">
      <c r="A149" s="37"/>
      <c r="B149" s="38"/>
      <c r="C149" s="181" t="s">
        <v>818</v>
      </c>
      <c r="D149" s="181" t="s">
        <v>208</v>
      </c>
      <c r="E149" s="182" t="s">
        <v>2767</v>
      </c>
      <c r="F149" s="183" t="s">
        <v>2768</v>
      </c>
      <c r="G149" s="184" t="s">
        <v>723</v>
      </c>
      <c r="H149" s="185">
        <v>3</v>
      </c>
      <c r="I149" s="186"/>
      <c r="J149" s="187">
        <f>ROUND(I149*H149,2)</f>
        <v>0</v>
      </c>
      <c r="K149" s="183" t="s">
        <v>21</v>
      </c>
      <c r="L149" s="42"/>
      <c r="M149" s="188" t="s">
        <v>21</v>
      </c>
      <c r="N149" s="189" t="s">
        <v>44</v>
      </c>
      <c r="O149" s="67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350</v>
      </c>
      <c r="AT149" s="192" t="s">
        <v>208</v>
      </c>
      <c r="AU149" s="192" t="s">
        <v>80</v>
      </c>
      <c r="AY149" s="20" t="s">
        <v>206</v>
      </c>
      <c r="BE149" s="193">
        <f>IF(N149="základní",J149,0)</f>
        <v>0</v>
      </c>
      <c r="BF149" s="193">
        <f>IF(N149="snížená",J149,0)</f>
        <v>0</v>
      </c>
      <c r="BG149" s="193">
        <f>IF(N149="zákl. přenesená",J149,0)</f>
        <v>0</v>
      </c>
      <c r="BH149" s="193">
        <f>IF(N149="sníž. přenesená",J149,0)</f>
        <v>0</v>
      </c>
      <c r="BI149" s="193">
        <f>IF(N149="nulová",J149,0)</f>
        <v>0</v>
      </c>
      <c r="BJ149" s="20" t="s">
        <v>80</v>
      </c>
      <c r="BK149" s="193">
        <f>ROUND(I149*H149,2)</f>
        <v>0</v>
      </c>
      <c r="BL149" s="20" t="s">
        <v>350</v>
      </c>
      <c r="BM149" s="192" t="s">
        <v>2769</v>
      </c>
    </row>
    <row r="150" spans="1:65" s="2" customFormat="1" ht="16.5" customHeight="1">
      <c r="A150" s="37"/>
      <c r="B150" s="38"/>
      <c r="C150" s="181" t="s">
        <v>676</v>
      </c>
      <c r="D150" s="181" t="s">
        <v>208</v>
      </c>
      <c r="E150" s="182" t="s">
        <v>2770</v>
      </c>
      <c r="F150" s="183" t="s">
        <v>2771</v>
      </c>
      <c r="G150" s="184" t="s">
        <v>723</v>
      </c>
      <c r="H150" s="185">
        <v>4</v>
      </c>
      <c r="I150" s="186"/>
      <c r="J150" s="187">
        <f>ROUND(I150*H150,2)</f>
        <v>0</v>
      </c>
      <c r="K150" s="183" t="s">
        <v>967</v>
      </c>
      <c r="L150" s="42"/>
      <c r="M150" s="188" t="s">
        <v>21</v>
      </c>
      <c r="N150" s="189" t="s">
        <v>44</v>
      </c>
      <c r="O150" s="67"/>
      <c r="P150" s="190">
        <f>O150*H150</f>
        <v>0</v>
      </c>
      <c r="Q150" s="190">
        <v>0</v>
      </c>
      <c r="R150" s="190">
        <f>Q150*H150</f>
        <v>0</v>
      </c>
      <c r="S150" s="190">
        <v>0</v>
      </c>
      <c r="T150" s="19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350</v>
      </c>
      <c r="AT150" s="192" t="s">
        <v>208</v>
      </c>
      <c r="AU150" s="192" t="s">
        <v>80</v>
      </c>
      <c r="AY150" s="20" t="s">
        <v>206</v>
      </c>
      <c r="BE150" s="193">
        <f>IF(N150="základní",J150,0)</f>
        <v>0</v>
      </c>
      <c r="BF150" s="193">
        <f>IF(N150="snížená",J150,0)</f>
        <v>0</v>
      </c>
      <c r="BG150" s="193">
        <f>IF(N150="zákl. přenesená",J150,0)</f>
        <v>0</v>
      </c>
      <c r="BH150" s="193">
        <f>IF(N150="sníž. přenesená",J150,0)</f>
        <v>0</v>
      </c>
      <c r="BI150" s="193">
        <f>IF(N150="nulová",J150,0)</f>
        <v>0</v>
      </c>
      <c r="BJ150" s="20" t="s">
        <v>80</v>
      </c>
      <c r="BK150" s="193">
        <f>ROUND(I150*H150,2)</f>
        <v>0</v>
      </c>
      <c r="BL150" s="20" t="s">
        <v>350</v>
      </c>
      <c r="BM150" s="192" t="s">
        <v>549</v>
      </c>
    </row>
    <row r="151" spans="1:65" s="2" customFormat="1" ht="16.5" customHeight="1">
      <c r="A151" s="37"/>
      <c r="B151" s="38"/>
      <c r="C151" s="181" t="s">
        <v>681</v>
      </c>
      <c r="D151" s="181" t="s">
        <v>208</v>
      </c>
      <c r="E151" s="182" t="s">
        <v>2772</v>
      </c>
      <c r="F151" s="183" t="s">
        <v>2773</v>
      </c>
      <c r="G151" s="184" t="s">
        <v>564</v>
      </c>
      <c r="H151" s="185">
        <v>1</v>
      </c>
      <c r="I151" s="186"/>
      <c r="J151" s="187">
        <f>ROUND(I151*H151,2)</f>
        <v>0</v>
      </c>
      <c r="K151" s="183" t="s">
        <v>967</v>
      </c>
      <c r="L151" s="42"/>
      <c r="M151" s="188" t="s">
        <v>21</v>
      </c>
      <c r="N151" s="189" t="s">
        <v>44</v>
      </c>
      <c r="O151" s="67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350</v>
      </c>
      <c r="AT151" s="192" t="s">
        <v>208</v>
      </c>
      <c r="AU151" s="192" t="s">
        <v>80</v>
      </c>
      <c r="AY151" s="20" t="s">
        <v>206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20" t="s">
        <v>80</v>
      </c>
      <c r="BK151" s="193">
        <f>ROUND(I151*H151,2)</f>
        <v>0</v>
      </c>
      <c r="BL151" s="20" t="s">
        <v>350</v>
      </c>
      <c r="BM151" s="192" t="s">
        <v>542</v>
      </c>
    </row>
    <row r="152" spans="1:65" s="2" customFormat="1" ht="16.5" customHeight="1">
      <c r="A152" s="37"/>
      <c r="B152" s="38"/>
      <c r="C152" s="181" t="s">
        <v>687</v>
      </c>
      <c r="D152" s="181" t="s">
        <v>208</v>
      </c>
      <c r="E152" s="182" t="s">
        <v>2774</v>
      </c>
      <c r="F152" s="183" t="s">
        <v>2775</v>
      </c>
      <c r="G152" s="184" t="s">
        <v>2065</v>
      </c>
      <c r="H152" s="185">
        <v>3</v>
      </c>
      <c r="I152" s="186"/>
      <c r="J152" s="187">
        <f>ROUND(I152*H152,2)</f>
        <v>0</v>
      </c>
      <c r="K152" s="183" t="s">
        <v>967</v>
      </c>
      <c r="L152" s="42"/>
      <c r="M152" s="188" t="s">
        <v>21</v>
      </c>
      <c r="N152" s="189" t="s">
        <v>44</v>
      </c>
      <c r="O152" s="67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350</v>
      </c>
      <c r="AT152" s="192" t="s">
        <v>208</v>
      </c>
      <c r="AU152" s="192" t="s">
        <v>80</v>
      </c>
      <c r="AY152" s="20" t="s">
        <v>206</v>
      </c>
      <c r="BE152" s="193">
        <f>IF(N152="základní",J152,0)</f>
        <v>0</v>
      </c>
      <c r="BF152" s="193">
        <f>IF(N152="snížená",J152,0)</f>
        <v>0</v>
      </c>
      <c r="BG152" s="193">
        <f>IF(N152="zákl. přenesená",J152,0)</f>
        <v>0</v>
      </c>
      <c r="BH152" s="193">
        <f>IF(N152="sníž. přenesená",J152,0)</f>
        <v>0</v>
      </c>
      <c r="BI152" s="193">
        <f>IF(N152="nulová",J152,0)</f>
        <v>0</v>
      </c>
      <c r="BJ152" s="20" t="s">
        <v>80</v>
      </c>
      <c r="BK152" s="193">
        <f>ROUND(I152*H152,2)</f>
        <v>0</v>
      </c>
      <c r="BL152" s="20" t="s">
        <v>350</v>
      </c>
      <c r="BM152" s="192" t="s">
        <v>993</v>
      </c>
    </row>
    <row r="153" spans="1:65" s="12" customFormat="1" ht="25.9" customHeight="1">
      <c r="B153" s="165"/>
      <c r="C153" s="166"/>
      <c r="D153" s="167" t="s">
        <v>72</v>
      </c>
      <c r="E153" s="168" t="s">
        <v>2776</v>
      </c>
      <c r="F153" s="168" t="s">
        <v>2777</v>
      </c>
      <c r="G153" s="166"/>
      <c r="H153" s="166"/>
      <c r="I153" s="169"/>
      <c r="J153" s="170">
        <f>BK153</f>
        <v>0</v>
      </c>
      <c r="K153" s="166"/>
      <c r="L153" s="171"/>
      <c r="M153" s="172"/>
      <c r="N153" s="173"/>
      <c r="O153" s="173"/>
      <c r="P153" s="174">
        <f>SUM(P154:P162)</f>
        <v>0</v>
      </c>
      <c r="Q153" s="173"/>
      <c r="R153" s="174">
        <f>SUM(R154:R162)</f>
        <v>0</v>
      </c>
      <c r="S153" s="173"/>
      <c r="T153" s="175">
        <f>SUM(T154:T162)</f>
        <v>0</v>
      </c>
      <c r="AR153" s="176" t="s">
        <v>82</v>
      </c>
      <c r="AT153" s="177" t="s">
        <v>72</v>
      </c>
      <c r="AU153" s="177" t="s">
        <v>73</v>
      </c>
      <c r="AY153" s="176" t="s">
        <v>206</v>
      </c>
      <c r="BK153" s="178">
        <f>SUM(BK154:BK162)</f>
        <v>0</v>
      </c>
    </row>
    <row r="154" spans="1:65" s="2" customFormat="1" ht="16.5" customHeight="1">
      <c r="A154" s="37"/>
      <c r="B154" s="38"/>
      <c r="C154" s="181" t="s">
        <v>693</v>
      </c>
      <c r="D154" s="181" t="s">
        <v>208</v>
      </c>
      <c r="E154" s="182" t="s">
        <v>2778</v>
      </c>
      <c r="F154" s="183" t="s">
        <v>2779</v>
      </c>
      <c r="G154" s="184" t="s">
        <v>564</v>
      </c>
      <c r="H154" s="185">
        <v>1</v>
      </c>
      <c r="I154" s="186"/>
      <c r="J154" s="187">
        <f>ROUND(I154*H154,2)</f>
        <v>0</v>
      </c>
      <c r="K154" s="183" t="s">
        <v>967</v>
      </c>
      <c r="L154" s="42"/>
      <c r="M154" s="188" t="s">
        <v>21</v>
      </c>
      <c r="N154" s="189" t="s">
        <v>44</v>
      </c>
      <c r="O154" s="67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350</v>
      </c>
      <c r="AT154" s="192" t="s">
        <v>208</v>
      </c>
      <c r="AU154" s="192" t="s">
        <v>80</v>
      </c>
      <c r="AY154" s="20" t="s">
        <v>206</v>
      </c>
      <c r="BE154" s="193">
        <f>IF(N154="základní",J154,0)</f>
        <v>0</v>
      </c>
      <c r="BF154" s="193">
        <f>IF(N154="snížená",J154,0)</f>
        <v>0</v>
      </c>
      <c r="BG154" s="193">
        <f>IF(N154="zákl. přenesená",J154,0)</f>
        <v>0</v>
      </c>
      <c r="BH154" s="193">
        <f>IF(N154="sníž. přenesená",J154,0)</f>
        <v>0</v>
      </c>
      <c r="BI154" s="193">
        <f>IF(N154="nulová",J154,0)</f>
        <v>0</v>
      </c>
      <c r="BJ154" s="20" t="s">
        <v>80</v>
      </c>
      <c r="BK154" s="193">
        <f>ROUND(I154*H154,2)</f>
        <v>0</v>
      </c>
      <c r="BL154" s="20" t="s">
        <v>350</v>
      </c>
      <c r="BM154" s="192" t="s">
        <v>996</v>
      </c>
    </row>
    <row r="155" spans="1:65" s="2" customFormat="1" ht="16.5" customHeight="1">
      <c r="A155" s="37"/>
      <c r="B155" s="38"/>
      <c r="C155" s="181" t="s">
        <v>699</v>
      </c>
      <c r="D155" s="181" t="s">
        <v>208</v>
      </c>
      <c r="E155" s="182" t="s">
        <v>2780</v>
      </c>
      <c r="F155" s="183" t="s">
        <v>2781</v>
      </c>
      <c r="G155" s="184" t="s">
        <v>2065</v>
      </c>
      <c r="H155" s="185">
        <v>8</v>
      </c>
      <c r="I155" s="186"/>
      <c r="J155" s="187">
        <f>ROUND(I155*H155,2)</f>
        <v>0</v>
      </c>
      <c r="K155" s="183" t="s">
        <v>967</v>
      </c>
      <c r="L155" s="42"/>
      <c r="M155" s="188" t="s">
        <v>21</v>
      </c>
      <c r="N155" s="189" t="s">
        <v>44</v>
      </c>
      <c r="O155" s="67"/>
      <c r="P155" s="190">
        <f>O155*H155</f>
        <v>0</v>
      </c>
      <c r="Q155" s="190">
        <v>0</v>
      </c>
      <c r="R155" s="190">
        <f>Q155*H155</f>
        <v>0</v>
      </c>
      <c r="S155" s="190">
        <v>0</v>
      </c>
      <c r="T155" s="19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2" t="s">
        <v>350</v>
      </c>
      <c r="AT155" s="192" t="s">
        <v>208</v>
      </c>
      <c r="AU155" s="192" t="s">
        <v>80</v>
      </c>
      <c r="AY155" s="20" t="s">
        <v>206</v>
      </c>
      <c r="BE155" s="193">
        <f>IF(N155="základní",J155,0)</f>
        <v>0</v>
      </c>
      <c r="BF155" s="193">
        <f>IF(N155="snížená",J155,0)</f>
        <v>0</v>
      </c>
      <c r="BG155" s="193">
        <f>IF(N155="zákl. přenesená",J155,0)</f>
        <v>0</v>
      </c>
      <c r="BH155" s="193">
        <f>IF(N155="sníž. přenesená",J155,0)</f>
        <v>0</v>
      </c>
      <c r="BI155" s="193">
        <f>IF(N155="nulová",J155,0)</f>
        <v>0</v>
      </c>
      <c r="BJ155" s="20" t="s">
        <v>80</v>
      </c>
      <c r="BK155" s="193">
        <f>ROUND(I155*H155,2)</f>
        <v>0</v>
      </c>
      <c r="BL155" s="20" t="s">
        <v>350</v>
      </c>
      <c r="BM155" s="192" t="s">
        <v>999</v>
      </c>
    </row>
    <row r="156" spans="1:65" s="2" customFormat="1" ht="16.5" customHeight="1">
      <c r="A156" s="37"/>
      <c r="B156" s="38"/>
      <c r="C156" s="181" t="s">
        <v>706</v>
      </c>
      <c r="D156" s="181" t="s">
        <v>208</v>
      </c>
      <c r="E156" s="182" t="s">
        <v>2782</v>
      </c>
      <c r="F156" s="183" t="s">
        <v>2783</v>
      </c>
      <c r="G156" s="184" t="s">
        <v>2065</v>
      </c>
      <c r="H156" s="185">
        <v>10</v>
      </c>
      <c r="I156" s="186"/>
      <c r="J156" s="187">
        <f>ROUND(I156*H156,2)</f>
        <v>0</v>
      </c>
      <c r="K156" s="183" t="s">
        <v>967</v>
      </c>
      <c r="L156" s="42"/>
      <c r="M156" s="188" t="s">
        <v>21</v>
      </c>
      <c r="N156" s="189" t="s">
        <v>44</v>
      </c>
      <c r="O156" s="67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350</v>
      </c>
      <c r="AT156" s="192" t="s">
        <v>208</v>
      </c>
      <c r="AU156" s="192" t="s">
        <v>80</v>
      </c>
      <c r="AY156" s="20" t="s">
        <v>206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20" t="s">
        <v>80</v>
      </c>
      <c r="BK156" s="193">
        <f>ROUND(I156*H156,2)</f>
        <v>0</v>
      </c>
      <c r="BL156" s="20" t="s">
        <v>350</v>
      </c>
      <c r="BM156" s="192" t="s">
        <v>1002</v>
      </c>
    </row>
    <row r="157" spans="1:65" s="2" customFormat="1" ht="16.5" customHeight="1">
      <c r="A157" s="37"/>
      <c r="B157" s="38"/>
      <c r="C157" s="181" t="s">
        <v>713</v>
      </c>
      <c r="D157" s="181" t="s">
        <v>208</v>
      </c>
      <c r="E157" s="182" t="s">
        <v>2784</v>
      </c>
      <c r="F157" s="183" t="s">
        <v>2785</v>
      </c>
      <c r="G157" s="184" t="s">
        <v>2065</v>
      </c>
      <c r="H157" s="185">
        <v>10</v>
      </c>
      <c r="I157" s="186"/>
      <c r="J157" s="187">
        <f>ROUND(I157*H157,2)</f>
        <v>0</v>
      </c>
      <c r="K157" s="183" t="s">
        <v>967</v>
      </c>
      <c r="L157" s="42"/>
      <c r="M157" s="188" t="s">
        <v>21</v>
      </c>
      <c r="N157" s="189" t="s">
        <v>44</v>
      </c>
      <c r="O157" s="67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350</v>
      </c>
      <c r="AT157" s="192" t="s">
        <v>208</v>
      </c>
      <c r="AU157" s="192" t="s">
        <v>80</v>
      </c>
      <c r="AY157" s="20" t="s">
        <v>206</v>
      </c>
      <c r="BE157" s="193">
        <f>IF(N157="základní",J157,0)</f>
        <v>0</v>
      </c>
      <c r="BF157" s="193">
        <f>IF(N157="snížená",J157,0)</f>
        <v>0</v>
      </c>
      <c r="BG157" s="193">
        <f>IF(N157="zákl. přenesená",J157,0)</f>
        <v>0</v>
      </c>
      <c r="BH157" s="193">
        <f>IF(N157="sníž. přenesená",J157,0)</f>
        <v>0</v>
      </c>
      <c r="BI157" s="193">
        <f>IF(N157="nulová",J157,0)</f>
        <v>0</v>
      </c>
      <c r="BJ157" s="20" t="s">
        <v>80</v>
      </c>
      <c r="BK157" s="193">
        <f>ROUND(I157*H157,2)</f>
        <v>0</v>
      </c>
      <c r="BL157" s="20" t="s">
        <v>350</v>
      </c>
      <c r="BM157" s="192" t="s">
        <v>1005</v>
      </c>
    </row>
    <row r="158" spans="1:65" s="2" customFormat="1" ht="16.5" customHeight="1">
      <c r="A158" s="37"/>
      <c r="B158" s="38"/>
      <c r="C158" s="181" t="s">
        <v>720</v>
      </c>
      <c r="D158" s="181" t="s">
        <v>208</v>
      </c>
      <c r="E158" s="182" t="s">
        <v>2786</v>
      </c>
      <c r="F158" s="183" t="s">
        <v>2787</v>
      </c>
      <c r="G158" s="184" t="s">
        <v>2684</v>
      </c>
      <c r="H158" s="185">
        <v>1</v>
      </c>
      <c r="I158" s="186"/>
      <c r="J158" s="187">
        <f>ROUND(I158*H158,2)</f>
        <v>0</v>
      </c>
      <c r="K158" s="183" t="s">
        <v>967</v>
      </c>
      <c r="L158" s="42"/>
      <c r="M158" s="188" t="s">
        <v>21</v>
      </c>
      <c r="N158" s="189" t="s">
        <v>44</v>
      </c>
      <c r="O158" s="67"/>
      <c r="P158" s="190">
        <f>O158*H158</f>
        <v>0</v>
      </c>
      <c r="Q158" s="190">
        <v>0</v>
      </c>
      <c r="R158" s="190">
        <f>Q158*H158</f>
        <v>0</v>
      </c>
      <c r="S158" s="190">
        <v>0</v>
      </c>
      <c r="T158" s="19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350</v>
      </c>
      <c r="AT158" s="192" t="s">
        <v>208</v>
      </c>
      <c r="AU158" s="192" t="s">
        <v>80</v>
      </c>
      <c r="AY158" s="20" t="s">
        <v>206</v>
      </c>
      <c r="BE158" s="193">
        <f>IF(N158="základní",J158,0)</f>
        <v>0</v>
      </c>
      <c r="BF158" s="193">
        <f>IF(N158="snížená",J158,0)</f>
        <v>0</v>
      </c>
      <c r="BG158" s="193">
        <f>IF(N158="zákl. přenesená",J158,0)</f>
        <v>0</v>
      </c>
      <c r="BH158" s="193">
        <f>IF(N158="sníž. přenesená",J158,0)</f>
        <v>0</v>
      </c>
      <c r="BI158" s="193">
        <f>IF(N158="nulová",J158,0)</f>
        <v>0</v>
      </c>
      <c r="BJ158" s="20" t="s">
        <v>80</v>
      </c>
      <c r="BK158" s="193">
        <f>ROUND(I158*H158,2)</f>
        <v>0</v>
      </c>
      <c r="BL158" s="20" t="s">
        <v>350</v>
      </c>
      <c r="BM158" s="192" t="s">
        <v>1008</v>
      </c>
    </row>
    <row r="159" spans="1:65" s="2" customFormat="1" ht="19.5">
      <c r="A159" s="37"/>
      <c r="B159" s="38"/>
      <c r="C159" s="39"/>
      <c r="D159" s="199" t="s">
        <v>217</v>
      </c>
      <c r="E159" s="39"/>
      <c r="F159" s="200" t="s">
        <v>2788</v>
      </c>
      <c r="G159" s="39"/>
      <c r="H159" s="39"/>
      <c r="I159" s="196"/>
      <c r="J159" s="39"/>
      <c r="K159" s="39"/>
      <c r="L159" s="42"/>
      <c r="M159" s="197"/>
      <c r="N159" s="198"/>
      <c r="O159" s="67"/>
      <c r="P159" s="67"/>
      <c r="Q159" s="67"/>
      <c r="R159" s="67"/>
      <c r="S159" s="67"/>
      <c r="T159" s="68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20" t="s">
        <v>217</v>
      </c>
      <c r="AU159" s="20" t="s">
        <v>80</v>
      </c>
    </row>
    <row r="160" spans="1:65" s="2" customFormat="1" ht="16.5" customHeight="1">
      <c r="A160" s="37"/>
      <c r="B160" s="38"/>
      <c r="C160" s="181" t="s">
        <v>380</v>
      </c>
      <c r="D160" s="181" t="s">
        <v>208</v>
      </c>
      <c r="E160" s="182" t="s">
        <v>2789</v>
      </c>
      <c r="F160" s="183" t="s">
        <v>2790</v>
      </c>
      <c r="G160" s="184" t="s">
        <v>840</v>
      </c>
      <c r="H160" s="185">
        <v>1</v>
      </c>
      <c r="I160" s="186"/>
      <c r="J160" s="187">
        <f>ROUND(I160*H160,2)</f>
        <v>0</v>
      </c>
      <c r="K160" s="183" t="s">
        <v>967</v>
      </c>
      <c r="L160" s="42"/>
      <c r="M160" s="188" t="s">
        <v>21</v>
      </c>
      <c r="N160" s="189" t="s">
        <v>44</v>
      </c>
      <c r="O160" s="67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350</v>
      </c>
      <c r="AT160" s="192" t="s">
        <v>208</v>
      </c>
      <c r="AU160" s="192" t="s">
        <v>80</v>
      </c>
      <c r="AY160" s="20" t="s">
        <v>206</v>
      </c>
      <c r="BE160" s="193">
        <f>IF(N160="základní",J160,0)</f>
        <v>0</v>
      </c>
      <c r="BF160" s="193">
        <f>IF(N160="snížená",J160,0)</f>
        <v>0</v>
      </c>
      <c r="BG160" s="193">
        <f>IF(N160="zákl. přenesená",J160,0)</f>
        <v>0</v>
      </c>
      <c r="BH160" s="193">
        <f>IF(N160="sníž. přenesená",J160,0)</f>
        <v>0</v>
      </c>
      <c r="BI160" s="193">
        <f>IF(N160="nulová",J160,0)</f>
        <v>0</v>
      </c>
      <c r="BJ160" s="20" t="s">
        <v>80</v>
      </c>
      <c r="BK160" s="193">
        <f>ROUND(I160*H160,2)</f>
        <v>0</v>
      </c>
      <c r="BL160" s="20" t="s">
        <v>350</v>
      </c>
      <c r="BM160" s="192" t="s">
        <v>1011</v>
      </c>
    </row>
    <row r="161" spans="1:65" s="2" customFormat="1" ht="16.5" customHeight="1">
      <c r="A161" s="37"/>
      <c r="B161" s="38"/>
      <c r="C161" s="181" t="s">
        <v>730</v>
      </c>
      <c r="D161" s="181" t="s">
        <v>208</v>
      </c>
      <c r="E161" s="182" t="s">
        <v>2791</v>
      </c>
      <c r="F161" s="183" t="s">
        <v>2792</v>
      </c>
      <c r="G161" s="184" t="s">
        <v>840</v>
      </c>
      <c r="H161" s="185">
        <v>1</v>
      </c>
      <c r="I161" s="186"/>
      <c r="J161" s="187">
        <f>ROUND(I161*H161,2)</f>
        <v>0</v>
      </c>
      <c r="K161" s="183" t="s">
        <v>967</v>
      </c>
      <c r="L161" s="42"/>
      <c r="M161" s="188" t="s">
        <v>21</v>
      </c>
      <c r="N161" s="189" t="s">
        <v>44</v>
      </c>
      <c r="O161" s="67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350</v>
      </c>
      <c r="AT161" s="192" t="s">
        <v>208</v>
      </c>
      <c r="AU161" s="192" t="s">
        <v>80</v>
      </c>
      <c r="AY161" s="20" t="s">
        <v>206</v>
      </c>
      <c r="BE161" s="193">
        <f>IF(N161="základní",J161,0)</f>
        <v>0</v>
      </c>
      <c r="BF161" s="193">
        <f>IF(N161="snížená",J161,0)</f>
        <v>0</v>
      </c>
      <c r="BG161" s="193">
        <f>IF(N161="zákl. přenesená",J161,0)</f>
        <v>0</v>
      </c>
      <c r="BH161" s="193">
        <f>IF(N161="sníž. přenesená",J161,0)</f>
        <v>0</v>
      </c>
      <c r="BI161" s="193">
        <f>IF(N161="nulová",J161,0)</f>
        <v>0</v>
      </c>
      <c r="BJ161" s="20" t="s">
        <v>80</v>
      </c>
      <c r="BK161" s="193">
        <f>ROUND(I161*H161,2)</f>
        <v>0</v>
      </c>
      <c r="BL161" s="20" t="s">
        <v>350</v>
      </c>
      <c r="BM161" s="192" t="s">
        <v>1014</v>
      </c>
    </row>
    <row r="162" spans="1:65" s="2" customFormat="1" ht="16.5" customHeight="1">
      <c r="A162" s="37"/>
      <c r="B162" s="38"/>
      <c r="C162" s="181" t="s">
        <v>736</v>
      </c>
      <c r="D162" s="181" t="s">
        <v>208</v>
      </c>
      <c r="E162" s="182" t="s">
        <v>2793</v>
      </c>
      <c r="F162" s="183" t="s">
        <v>2794</v>
      </c>
      <c r="G162" s="184" t="s">
        <v>2065</v>
      </c>
      <c r="H162" s="185">
        <v>30</v>
      </c>
      <c r="I162" s="186"/>
      <c r="J162" s="187">
        <f>ROUND(I162*H162,2)</f>
        <v>0</v>
      </c>
      <c r="K162" s="183" t="s">
        <v>967</v>
      </c>
      <c r="L162" s="42"/>
      <c r="M162" s="261" t="s">
        <v>21</v>
      </c>
      <c r="N162" s="262" t="s">
        <v>44</v>
      </c>
      <c r="O162" s="256"/>
      <c r="P162" s="263">
        <f>O162*H162</f>
        <v>0</v>
      </c>
      <c r="Q162" s="263">
        <v>0</v>
      </c>
      <c r="R162" s="263">
        <f>Q162*H162</f>
        <v>0</v>
      </c>
      <c r="S162" s="263">
        <v>0</v>
      </c>
      <c r="T162" s="26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350</v>
      </c>
      <c r="AT162" s="192" t="s">
        <v>208</v>
      </c>
      <c r="AU162" s="192" t="s">
        <v>80</v>
      </c>
      <c r="AY162" s="20" t="s">
        <v>206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20" t="s">
        <v>80</v>
      </c>
      <c r="BK162" s="193">
        <f>ROUND(I162*H162,2)</f>
        <v>0</v>
      </c>
      <c r="BL162" s="20" t="s">
        <v>350</v>
      </c>
      <c r="BM162" s="192" t="s">
        <v>1017</v>
      </c>
    </row>
    <row r="163" spans="1:65" s="2" customFormat="1" ht="6.95" customHeight="1">
      <c r="A163" s="37"/>
      <c r="B163" s="50"/>
      <c r="C163" s="51"/>
      <c r="D163" s="51"/>
      <c r="E163" s="51"/>
      <c r="F163" s="51"/>
      <c r="G163" s="51"/>
      <c r="H163" s="51"/>
      <c r="I163" s="51"/>
      <c r="J163" s="51"/>
      <c r="K163" s="51"/>
      <c r="L163" s="42"/>
      <c r="M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</row>
  </sheetData>
  <sheetProtection algorithmName="SHA-512" hashValue="4SSm8opdXDoFqYoY5kpxUU5awz05hC+U+1cTrOQRxMOl8U6JG+O1QX3GWlHcl75ABBC4G/CgjCr/OedbV6IspQ==" saltValue="z2zTGzKWtifO4v28KRKwTnhzmgFsBdxbxstBfjjrck4BC5QM7j3ERLhfTewkrSO/PokR0mRm5yvrYD/bGVIWcA==" spinCount="100000" sheet="1" objects="1" scenarios="1" formatColumns="0" formatRows="0" autoFilter="0"/>
  <autoFilter ref="C89:K162" xr:uid="{00000000-0009-0000-0000-000011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2:BM27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165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2795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2796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43.25" customHeight="1">
      <c r="A29" s="118"/>
      <c r="B29" s="119"/>
      <c r="C29" s="118"/>
      <c r="D29" s="118"/>
      <c r="E29" s="405" t="s">
        <v>2797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ROUND(J100,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ROUND((SUM(BE100:BE277)),  2)</f>
        <v>0</v>
      </c>
      <c r="G35" s="37"/>
      <c r="H35" s="37"/>
      <c r="I35" s="127">
        <v>0.21</v>
      </c>
      <c r="J35" s="126">
        <f>ROUND(((SUM(BE100:BE277))*I35),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ROUND((SUM(BF100:BF277)),  2)</f>
        <v>0</v>
      </c>
      <c r="G36" s="37"/>
      <c r="H36" s="37"/>
      <c r="I36" s="127">
        <v>0.12</v>
      </c>
      <c r="J36" s="126">
        <f>ROUND(((SUM(BF100:BF277))*I36),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ROUND((SUM(BG100:BG277)),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ROUND((SUM(BH100:BH277)),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ROUND((SUM(BI100:BI277)),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2795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D.2.12 - Přípojka potrubní pošty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J100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2798</v>
      </c>
      <c r="E64" s="146"/>
      <c r="F64" s="146"/>
      <c r="G64" s="146"/>
      <c r="H64" s="146"/>
      <c r="I64" s="146"/>
      <c r="J64" s="147">
        <f>J101</f>
        <v>0</v>
      </c>
      <c r="K64" s="144"/>
      <c r="L64" s="148"/>
    </row>
    <row r="65" spans="1:31" s="9" customFormat="1" ht="24.95" customHeight="1">
      <c r="B65" s="143"/>
      <c r="C65" s="144"/>
      <c r="D65" s="145" t="s">
        <v>2799</v>
      </c>
      <c r="E65" s="146"/>
      <c r="F65" s="146"/>
      <c r="G65" s="146"/>
      <c r="H65" s="146"/>
      <c r="I65" s="146"/>
      <c r="J65" s="147">
        <f>J106</f>
        <v>0</v>
      </c>
      <c r="K65" s="144"/>
      <c r="L65" s="148"/>
    </row>
    <row r="66" spans="1:31" s="9" customFormat="1" ht="24.95" customHeight="1">
      <c r="B66" s="143"/>
      <c r="C66" s="144"/>
      <c r="D66" s="145" t="s">
        <v>2800</v>
      </c>
      <c r="E66" s="146"/>
      <c r="F66" s="146"/>
      <c r="G66" s="146"/>
      <c r="H66" s="146"/>
      <c r="I66" s="146"/>
      <c r="J66" s="147">
        <f>J111</f>
        <v>0</v>
      </c>
      <c r="K66" s="144"/>
      <c r="L66" s="148"/>
    </row>
    <row r="67" spans="1:31" s="9" customFormat="1" ht="24.95" customHeight="1">
      <c r="B67" s="143"/>
      <c r="C67" s="144"/>
      <c r="D67" s="145" t="s">
        <v>2801</v>
      </c>
      <c r="E67" s="146"/>
      <c r="F67" s="146"/>
      <c r="G67" s="146"/>
      <c r="H67" s="146"/>
      <c r="I67" s="146"/>
      <c r="J67" s="147">
        <f>J115</f>
        <v>0</v>
      </c>
      <c r="K67" s="144"/>
      <c r="L67" s="148"/>
    </row>
    <row r="68" spans="1:31" s="9" customFormat="1" ht="24.95" customHeight="1">
      <c r="B68" s="143"/>
      <c r="C68" s="144"/>
      <c r="D68" s="145" t="s">
        <v>2802</v>
      </c>
      <c r="E68" s="146"/>
      <c r="F68" s="146"/>
      <c r="G68" s="146"/>
      <c r="H68" s="146"/>
      <c r="I68" s="146"/>
      <c r="J68" s="147">
        <f>J119</f>
        <v>0</v>
      </c>
      <c r="K68" s="144"/>
      <c r="L68" s="148"/>
    </row>
    <row r="69" spans="1:31" s="9" customFormat="1" ht="24.95" customHeight="1">
      <c r="B69" s="143"/>
      <c r="C69" s="144"/>
      <c r="D69" s="145" t="s">
        <v>2803</v>
      </c>
      <c r="E69" s="146"/>
      <c r="F69" s="146"/>
      <c r="G69" s="146"/>
      <c r="H69" s="146"/>
      <c r="I69" s="146"/>
      <c r="J69" s="147">
        <f>J141</f>
        <v>0</v>
      </c>
      <c r="K69" s="144"/>
      <c r="L69" s="148"/>
    </row>
    <row r="70" spans="1:31" s="9" customFormat="1" ht="24.95" customHeight="1">
      <c r="B70" s="143"/>
      <c r="C70" s="144"/>
      <c r="D70" s="145" t="s">
        <v>2804</v>
      </c>
      <c r="E70" s="146"/>
      <c r="F70" s="146"/>
      <c r="G70" s="146"/>
      <c r="H70" s="146"/>
      <c r="I70" s="146"/>
      <c r="J70" s="147">
        <f>J145</f>
        <v>0</v>
      </c>
      <c r="K70" s="144"/>
      <c r="L70" s="148"/>
    </row>
    <row r="71" spans="1:31" s="9" customFormat="1" ht="24.95" customHeight="1">
      <c r="B71" s="143"/>
      <c r="C71" s="144"/>
      <c r="D71" s="145" t="s">
        <v>2805</v>
      </c>
      <c r="E71" s="146"/>
      <c r="F71" s="146"/>
      <c r="G71" s="146"/>
      <c r="H71" s="146"/>
      <c r="I71" s="146"/>
      <c r="J71" s="147">
        <f>J160</f>
        <v>0</v>
      </c>
      <c r="K71" s="144"/>
      <c r="L71" s="148"/>
    </row>
    <row r="72" spans="1:31" s="9" customFormat="1" ht="24.95" customHeight="1">
      <c r="B72" s="143"/>
      <c r="C72" s="144"/>
      <c r="D72" s="145" t="s">
        <v>2806</v>
      </c>
      <c r="E72" s="146"/>
      <c r="F72" s="146"/>
      <c r="G72" s="146"/>
      <c r="H72" s="146"/>
      <c r="I72" s="146"/>
      <c r="J72" s="147">
        <f>J166</f>
        <v>0</v>
      </c>
      <c r="K72" s="144"/>
      <c r="L72" s="148"/>
    </row>
    <row r="73" spans="1:31" s="9" customFormat="1" ht="24.95" customHeight="1">
      <c r="B73" s="143"/>
      <c r="C73" s="144"/>
      <c r="D73" s="145" t="s">
        <v>182</v>
      </c>
      <c r="E73" s="146"/>
      <c r="F73" s="146"/>
      <c r="G73" s="146"/>
      <c r="H73" s="146"/>
      <c r="I73" s="146"/>
      <c r="J73" s="147">
        <f>J174</f>
        <v>0</v>
      </c>
      <c r="K73" s="144"/>
      <c r="L73" s="148"/>
    </row>
    <row r="74" spans="1:31" s="10" customFormat="1" ht="19.899999999999999" customHeight="1">
      <c r="B74" s="149"/>
      <c r="C74" s="100"/>
      <c r="D74" s="150" t="s">
        <v>2807</v>
      </c>
      <c r="E74" s="151"/>
      <c r="F74" s="151"/>
      <c r="G74" s="151"/>
      <c r="H74" s="151"/>
      <c r="I74" s="151"/>
      <c r="J74" s="152">
        <f>J175</f>
        <v>0</v>
      </c>
      <c r="K74" s="100"/>
      <c r="L74" s="153"/>
    </row>
    <row r="75" spans="1:31" s="10" customFormat="1" ht="19.899999999999999" customHeight="1">
      <c r="B75" s="149"/>
      <c r="C75" s="100"/>
      <c r="D75" s="150" t="s">
        <v>2808</v>
      </c>
      <c r="E75" s="151"/>
      <c r="F75" s="151"/>
      <c r="G75" s="151"/>
      <c r="H75" s="151"/>
      <c r="I75" s="151"/>
      <c r="J75" s="152">
        <f>J235</f>
        <v>0</v>
      </c>
      <c r="K75" s="100"/>
      <c r="L75" s="153"/>
    </row>
    <row r="76" spans="1:31" s="10" customFormat="1" ht="19.899999999999999" customHeight="1">
      <c r="B76" s="149"/>
      <c r="C76" s="100"/>
      <c r="D76" s="150" t="s">
        <v>187</v>
      </c>
      <c r="E76" s="151"/>
      <c r="F76" s="151"/>
      <c r="G76" s="151"/>
      <c r="H76" s="151"/>
      <c r="I76" s="151"/>
      <c r="J76" s="152">
        <f>J246</f>
        <v>0</v>
      </c>
      <c r="K76" s="100"/>
      <c r="L76" s="153"/>
    </row>
    <row r="77" spans="1:31" s="10" customFormat="1" ht="19.899999999999999" customHeight="1">
      <c r="B77" s="149"/>
      <c r="C77" s="100"/>
      <c r="D77" s="150" t="s">
        <v>2809</v>
      </c>
      <c r="E77" s="151"/>
      <c r="F77" s="151"/>
      <c r="G77" s="151"/>
      <c r="H77" s="151"/>
      <c r="I77" s="151"/>
      <c r="J77" s="152">
        <f>J258</f>
        <v>0</v>
      </c>
      <c r="K77" s="100"/>
      <c r="L77" s="153"/>
    </row>
    <row r="78" spans="1:31" s="10" customFormat="1" ht="19.899999999999999" customHeight="1">
      <c r="B78" s="149"/>
      <c r="C78" s="100"/>
      <c r="D78" s="150" t="s">
        <v>188</v>
      </c>
      <c r="E78" s="151"/>
      <c r="F78" s="151"/>
      <c r="G78" s="151"/>
      <c r="H78" s="151"/>
      <c r="I78" s="151"/>
      <c r="J78" s="152">
        <f>J275</f>
        <v>0</v>
      </c>
      <c r="K78" s="100"/>
      <c r="L78" s="153"/>
    </row>
    <row r="79" spans="1:31" s="2" customFormat="1" ht="21.75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6.95" customHeight="1">
      <c r="A80" s="37"/>
      <c r="B80" s="50"/>
      <c r="C80" s="51"/>
      <c r="D80" s="51"/>
      <c r="E80" s="51"/>
      <c r="F80" s="51"/>
      <c r="G80" s="51"/>
      <c r="H80" s="51"/>
      <c r="I80" s="51"/>
      <c r="J80" s="51"/>
      <c r="K80" s="51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4" spans="1:31" s="2" customFormat="1" ht="6.95" customHeight="1">
      <c r="A84" s="37"/>
      <c r="B84" s="52"/>
      <c r="C84" s="53"/>
      <c r="D84" s="53"/>
      <c r="E84" s="53"/>
      <c r="F84" s="53"/>
      <c r="G84" s="53"/>
      <c r="H84" s="53"/>
      <c r="I84" s="53"/>
      <c r="J84" s="53"/>
      <c r="K84" s="53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31" s="2" customFormat="1" ht="24.95" customHeight="1">
      <c r="A85" s="37"/>
      <c r="B85" s="38"/>
      <c r="C85" s="26" t="s">
        <v>191</v>
      </c>
      <c r="D85" s="39"/>
      <c r="E85" s="39"/>
      <c r="F85" s="39"/>
      <c r="G85" s="39"/>
      <c r="H85" s="39"/>
      <c r="I85" s="39"/>
      <c r="J85" s="39"/>
      <c r="K85" s="39"/>
      <c r="L85" s="116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31" s="2" customFormat="1" ht="6.95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116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31" s="2" customFormat="1" ht="12" customHeight="1">
      <c r="A87" s="37"/>
      <c r="B87" s="38"/>
      <c r="C87" s="32" t="s">
        <v>16</v>
      </c>
      <c r="D87" s="39"/>
      <c r="E87" s="39"/>
      <c r="F87" s="39"/>
      <c r="G87" s="39"/>
      <c r="H87" s="39"/>
      <c r="I87" s="39"/>
      <c r="J87" s="39"/>
      <c r="K87" s="39"/>
      <c r="L87" s="116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31" s="2" customFormat="1" ht="26.25" customHeight="1">
      <c r="A88" s="37"/>
      <c r="B88" s="38"/>
      <c r="C88" s="39"/>
      <c r="D88" s="39"/>
      <c r="E88" s="397" t="str">
        <f>E7</f>
        <v>Novostavba Onkologické kliniky P4 - Přeložky, Přípojky, OS, Komunikace, chodníky a přístřešky, Sadové úpravy</v>
      </c>
      <c r="F88" s="398"/>
      <c r="G88" s="398"/>
      <c r="H88" s="398"/>
      <c r="I88" s="39"/>
      <c r="J88" s="39"/>
      <c r="K88" s="39"/>
      <c r="L88" s="116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31" s="1" customFormat="1" ht="12" customHeight="1">
      <c r="B89" s="24"/>
      <c r="C89" s="32" t="s">
        <v>174</v>
      </c>
      <c r="D89" s="25"/>
      <c r="E89" s="25"/>
      <c r="F89" s="25"/>
      <c r="G89" s="25"/>
      <c r="H89" s="25"/>
      <c r="I89" s="25"/>
      <c r="J89" s="25"/>
      <c r="K89" s="25"/>
      <c r="L89" s="23"/>
    </row>
    <row r="90" spans="1:31" s="2" customFormat="1" ht="16.5" customHeight="1">
      <c r="A90" s="37"/>
      <c r="B90" s="38"/>
      <c r="C90" s="39"/>
      <c r="D90" s="39"/>
      <c r="E90" s="397" t="s">
        <v>2795</v>
      </c>
      <c r="F90" s="396"/>
      <c r="G90" s="396"/>
      <c r="H90" s="396"/>
      <c r="I90" s="39"/>
      <c r="J90" s="39"/>
      <c r="K90" s="39"/>
      <c r="L90" s="116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31" s="2" customFormat="1" ht="12" customHeight="1">
      <c r="A91" s="37"/>
      <c r="B91" s="38"/>
      <c r="C91" s="32" t="s">
        <v>176</v>
      </c>
      <c r="D91" s="39"/>
      <c r="E91" s="39"/>
      <c r="F91" s="39"/>
      <c r="G91" s="39"/>
      <c r="H91" s="39"/>
      <c r="I91" s="39"/>
      <c r="J91" s="39"/>
      <c r="K91" s="39"/>
      <c r="L91" s="116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31" s="2" customFormat="1" ht="16.5" customHeight="1">
      <c r="A92" s="37"/>
      <c r="B92" s="38"/>
      <c r="C92" s="39"/>
      <c r="D92" s="39"/>
      <c r="E92" s="361" t="str">
        <f>E11</f>
        <v>D.2.12 - Přípojka potrubní pošty</v>
      </c>
      <c r="F92" s="396"/>
      <c r="G92" s="396"/>
      <c r="H92" s="396"/>
      <c r="I92" s="39"/>
      <c r="J92" s="39"/>
      <c r="K92" s="39"/>
      <c r="L92" s="116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31" s="2" customFormat="1" ht="6.95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116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31" s="2" customFormat="1" ht="12" customHeight="1">
      <c r="A94" s="37"/>
      <c r="B94" s="38"/>
      <c r="C94" s="32" t="s">
        <v>22</v>
      </c>
      <c r="D94" s="39"/>
      <c r="E94" s="39"/>
      <c r="F94" s="30" t="str">
        <f>F14</f>
        <v>Olomouc</v>
      </c>
      <c r="G94" s="39"/>
      <c r="H94" s="39"/>
      <c r="I94" s="32" t="s">
        <v>24</v>
      </c>
      <c r="J94" s="62" t="str">
        <f>IF(J14="","",J14)</f>
        <v>16. 2. 2024</v>
      </c>
      <c r="K94" s="39"/>
      <c r="L94" s="116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pans="1:31" s="2" customFormat="1" ht="6.95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116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pans="1:31" s="2" customFormat="1" ht="25.7" customHeight="1">
      <c r="A96" s="37"/>
      <c r="B96" s="38"/>
      <c r="C96" s="32" t="s">
        <v>26</v>
      </c>
      <c r="D96" s="39"/>
      <c r="E96" s="39"/>
      <c r="F96" s="30" t="str">
        <f>E17</f>
        <v>Fakultní nemocnice Olomouc</v>
      </c>
      <c r="G96" s="39"/>
      <c r="H96" s="39"/>
      <c r="I96" s="32" t="s">
        <v>32</v>
      </c>
      <c r="J96" s="35" t="str">
        <f>E23</f>
        <v>Adam Rujbr Architects</v>
      </c>
      <c r="K96" s="39"/>
      <c r="L96" s="116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pans="1:65" s="2" customFormat="1" ht="15.2" customHeight="1">
      <c r="A97" s="37"/>
      <c r="B97" s="38"/>
      <c r="C97" s="32" t="s">
        <v>30</v>
      </c>
      <c r="D97" s="39"/>
      <c r="E97" s="39"/>
      <c r="F97" s="30" t="str">
        <f>IF(E20="","",E20)</f>
        <v>Vyplň údaj</v>
      </c>
      <c r="G97" s="39"/>
      <c r="H97" s="39"/>
      <c r="I97" s="32" t="s">
        <v>35</v>
      </c>
      <c r="J97" s="35" t="str">
        <f>E26</f>
        <v xml:space="preserve"> </v>
      </c>
      <c r="K97" s="39"/>
      <c r="L97" s="116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pans="1:65" s="2" customFormat="1" ht="10.35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116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pans="1:65" s="11" customFormat="1" ht="29.25" customHeight="1">
      <c r="A99" s="154"/>
      <c r="B99" s="155"/>
      <c r="C99" s="156" t="s">
        <v>192</v>
      </c>
      <c r="D99" s="157" t="s">
        <v>58</v>
      </c>
      <c r="E99" s="157" t="s">
        <v>54</v>
      </c>
      <c r="F99" s="157" t="s">
        <v>55</v>
      </c>
      <c r="G99" s="157" t="s">
        <v>193</v>
      </c>
      <c r="H99" s="157" t="s">
        <v>194</v>
      </c>
      <c r="I99" s="157" t="s">
        <v>195</v>
      </c>
      <c r="J99" s="157" t="s">
        <v>180</v>
      </c>
      <c r="K99" s="158" t="s">
        <v>196</v>
      </c>
      <c r="L99" s="159"/>
      <c r="M99" s="71" t="s">
        <v>21</v>
      </c>
      <c r="N99" s="72" t="s">
        <v>43</v>
      </c>
      <c r="O99" s="72" t="s">
        <v>197</v>
      </c>
      <c r="P99" s="72" t="s">
        <v>198</v>
      </c>
      <c r="Q99" s="72" t="s">
        <v>199</v>
      </c>
      <c r="R99" s="72" t="s">
        <v>200</v>
      </c>
      <c r="S99" s="72" t="s">
        <v>201</v>
      </c>
      <c r="T99" s="73" t="s">
        <v>202</v>
      </c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</row>
    <row r="100" spans="1:65" s="2" customFormat="1" ht="22.9" customHeight="1">
      <c r="A100" s="37"/>
      <c r="B100" s="38"/>
      <c r="C100" s="78" t="s">
        <v>203</v>
      </c>
      <c r="D100" s="39"/>
      <c r="E100" s="39"/>
      <c r="F100" s="39"/>
      <c r="G100" s="39"/>
      <c r="H100" s="39"/>
      <c r="I100" s="39"/>
      <c r="J100" s="160">
        <f>BK100</f>
        <v>0</v>
      </c>
      <c r="K100" s="39"/>
      <c r="L100" s="42"/>
      <c r="M100" s="74"/>
      <c r="N100" s="161"/>
      <c r="O100" s="75"/>
      <c r="P100" s="162">
        <f>P101+P106+P111+P115+P119+P141+P145+P160+P166+P174</f>
        <v>0</v>
      </c>
      <c r="Q100" s="75"/>
      <c r="R100" s="162">
        <f>R101+R106+R111+R115+R119+R141+R145+R160+R166+R174</f>
        <v>54.797450000000005</v>
      </c>
      <c r="S100" s="75"/>
      <c r="T100" s="163">
        <f>T101+T106+T111+T115+T119+T141+T145+T160+T166+T174</f>
        <v>37.959999999999994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T100" s="20" t="s">
        <v>72</v>
      </c>
      <c r="AU100" s="20" t="s">
        <v>181</v>
      </c>
      <c r="BK100" s="164">
        <f>BK101+BK106+BK111+BK115+BK119+BK141+BK145+BK160+BK166+BK174</f>
        <v>0</v>
      </c>
    </row>
    <row r="101" spans="1:65" s="12" customFormat="1" ht="25.9" customHeight="1">
      <c r="B101" s="165"/>
      <c r="C101" s="166"/>
      <c r="D101" s="167" t="s">
        <v>72</v>
      </c>
      <c r="E101" s="168" t="s">
        <v>2810</v>
      </c>
      <c r="F101" s="168" t="s">
        <v>2811</v>
      </c>
      <c r="G101" s="166"/>
      <c r="H101" s="166"/>
      <c r="I101" s="169"/>
      <c r="J101" s="170">
        <f>BK101</f>
        <v>0</v>
      </c>
      <c r="K101" s="166"/>
      <c r="L101" s="171"/>
      <c r="M101" s="172"/>
      <c r="N101" s="173"/>
      <c r="O101" s="173"/>
      <c r="P101" s="174">
        <f>SUM(P102:P105)</f>
        <v>0</v>
      </c>
      <c r="Q101" s="173"/>
      <c r="R101" s="174">
        <f>SUM(R102:R105)</f>
        <v>0</v>
      </c>
      <c r="S101" s="173"/>
      <c r="T101" s="175">
        <f>SUM(T102:T105)</f>
        <v>0</v>
      </c>
      <c r="AR101" s="176" t="s">
        <v>80</v>
      </c>
      <c r="AT101" s="177" t="s">
        <v>72</v>
      </c>
      <c r="AU101" s="177" t="s">
        <v>73</v>
      </c>
      <c r="AY101" s="176" t="s">
        <v>206</v>
      </c>
      <c r="BK101" s="178">
        <f>SUM(BK102:BK105)</f>
        <v>0</v>
      </c>
    </row>
    <row r="102" spans="1:65" s="2" customFormat="1" ht="24.2" customHeight="1">
      <c r="A102" s="37"/>
      <c r="B102" s="38"/>
      <c r="C102" s="181" t="s">
        <v>80</v>
      </c>
      <c r="D102" s="181" t="s">
        <v>208</v>
      </c>
      <c r="E102" s="182" t="s">
        <v>2812</v>
      </c>
      <c r="F102" s="183" t="s">
        <v>2813</v>
      </c>
      <c r="G102" s="184" t="s">
        <v>840</v>
      </c>
      <c r="H102" s="185">
        <v>2</v>
      </c>
      <c r="I102" s="186"/>
      <c r="J102" s="187">
        <f>ROUND(I102*H102,2)</f>
        <v>0</v>
      </c>
      <c r="K102" s="183" t="s">
        <v>21</v>
      </c>
      <c r="L102" s="42"/>
      <c r="M102" s="188" t="s">
        <v>21</v>
      </c>
      <c r="N102" s="189" t="s">
        <v>44</v>
      </c>
      <c r="O102" s="67"/>
      <c r="P102" s="190">
        <f>O102*H102</f>
        <v>0</v>
      </c>
      <c r="Q102" s="190">
        <v>0</v>
      </c>
      <c r="R102" s="190">
        <f>Q102*H102</f>
        <v>0</v>
      </c>
      <c r="S102" s="190">
        <v>0</v>
      </c>
      <c r="T102" s="191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92" t="s">
        <v>350</v>
      </c>
      <c r="AT102" s="192" t="s">
        <v>208</v>
      </c>
      <c r="AU102" s="192" t="s">
        <v>80</v>
      </c>
      <c r="AY102" s="20" t="s">
        <v>206</v>
      </c>
      <c r="BE102" s="193">
        <f>IF(N102="základní",J102,0)</f>
        <v>0</v>
      </c>
      <c r="BF102" s="193">
        <f>IF(N102="snížená",J102,0)</f>
        <v>0</v>
      </c>
      <c r="BG102" s="193">
        <f>IF(N102="zákl. přenesená",J102,0)</f>
        <v>0</v>
      </c>
      <c r="BH102" s="193">
        <f>IF(N102="sníž. přenesená",J102,0)</f>
        <v>0</v>
      </c>
      <c r="BI102" s="193">
        <f>IF(N102="nulová",J102,0)</f>
        <v>0</v>
      </c>
      <c r="BJ102" s="20" t="s">
        <v>80</v>
      </c>
      <c r="BK102" s="193">
        <f>ROUND(I102*H102,2)</f>
        <v>0</v>
      </c>
      <c r="BL102" s="20" t="s">
        <v>350</v>
      </c>
      <c r="BM102" s="192" t="s">
        <v>82</v>
      </c>
    </row>
    <row r="103" spans="1:65" s="2" customFormat="1" ht="24.2" customHeight="1">
      <c r="A103" s="37"/>
      <c r="B103" s="38"/>
      <c r="C103" s="181" t="s">
        <v>82</v>
      </c>
      <c r="D103" s="181" t="s">
        <v>208</v>
      </c>
      <c r="E103" s="182" t="s">
        <v>2814</v>
      </c>
      <c r="F103" s="183" t="s">
        <v>2815</v>
      </c>
      <c r="G103" s="184" t="s">
        <v>840</v>
      </c>
      <c r="H103" s="185">
        <v>2</v>
      </c>
      <c r="I103" s="186"/>
      <c r="J103" s="187">
        <f>ROUND(I103*H103,2)</f>
        <v>0</v>
      </c>
      <c r="K103" s="183" t="s">
        <v>21</v>
      </c>
      <c r="L103" s="42"/>
      <c r="M103" s="188" t="s">
        <v>21</v>
      </c>
      <c r="N103" s="189" t="s">
        <v>44</v>
      </c>
      <c r="O103" s="67"/>
      <c r="P103" s="190">
        <f>O103*H103</f>
        <v>0</v>
      </c>
      <c r="Q103" s="190">
        <v>0</v>
      </c>
      <c r="R103" s="190">
        <f>Q103*H103</f>
        <v>0</v>
      </c>
      <c r="S103" s="190">
        <v>0</v>
      </c>
      <c r="T103" s="191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92" t="s">
        <v>350</v>
      </c>
      <c r="AT103" s="192" t="s">
        <v>208</v>
      </c>
      <c r="AU103" s="192" t="s">
        <v>80</v>
      </c>
      <c r="AY103" s="20" t="s">
        <v>206</v>
      </c>
      <c r="BE103" s="193">
        <f>IF(N103="základní",J103,0)</f>
        <v>0</v>
      </c>
      <c r="BF103" s="193">
        <f>IF(N103="snížená",J103,0)</f>
        <v>0</v>
      </c>
      <c r="BG103" s="193">
        <f>IF(N103="zákl. přenesená",J103,0)</f>
        <v>0</v>
      </c>
      <c r="BH103" s="193">
        <f>IF(N103="sníž. přenesená",J103,0)</f>
        <v>0</v>
      </c>
      <c r="BI103" s="193">
        <f>IF(N103="nulová",J103,0)</f>
        <v>0</v>
      </c>
      <c r="BJ103" s="20" t="s">
        <v>80</v>
      </c>
      <c r="BK103" s="193">
        <f>ROUND(I103*H103,2)</f>
        <v>0</v>
      </c>
      <c r="BL103" s="20" t="s">
        <v>350</v>
      </c>
      <c r="BM103" s="192" t="s">
        <v>213</v>
      </c>
    </row>
    <row r="104" spans="1:65" s="2" customFormat="1" ht="16.5" customHeight="1">
      <c r="A104" s="37"/>
      <c r="B104" s="38"/>
      <c r="C104" s="181" t="s">
        <v>244</v>
      </c>
      <c r="D104" s="181" t="s">
        <v>208</v>
      </c>
      <c r="E104" s="182" t="s">
        <v>2816</v>
      </c>
      <c r="F104" s="183" t="s">
        <v>2817</v>
      </c>
      <c r="G104" s="184" t="s">
        <v>840</v>
      </c>
      <c r="H104" s="185">
        <v>2</v>
      </c>
      <c r="I104" s="186"/>
      <c r="J104" s="187">
        <f>ROUND(I104*H104,2)</f>
        <v>0</v>
      </c>
      <c r="K104" s="183" t="s">
        <v>21</v>
      </c>
      <c r="L104" s="42"/>
      <c r="M104" s="188" t="s">
        <v>21</v>
      </c>
      <c r="N104" s="189" t="s">
        <v>44</v>
      </c>
      <c r="O104" s="67"/>
      <c r="P104" s="190">
        <f>O104*H104</f>
        <v>0</v>
      </c>
      <c r="Q104" s="190">
        <v>0</v>
      </c>
      <c r="R104" s="190">
        <f>Q104*H104</f>
        <v>0</v>
      </c>
      <c r="S104" s="190">
        <v>0</v>
      </c>
      <c r="T104" s="191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350</v>
      </c>
      <c r="AT104" s="192" t="s">
        <v>208</v>
      </c>
      <c r="AU104" s="192" t="s">
        <v>80</v>
      </c>
      <c r="AY104" s="20" t="s">
        <v>206</v>
      </c>
      <c r="BE104" s="193">
        <f>IF(N104="základní",J104,0)</f>
        <v>0</v>
      </c>
      <c r="BF104" s="193">
        <f>IF(N104="snížená",J104,0)</f>
        <v>0</v>
      </c>
      <c r="BG104" s="193">
        <f>IF(N104="zákl. přenesená",J104,0)</f>
        <v>0</v>
      </c>
      <c r="BH104" s="193">
        <f>IF(N104="sníž. přenesená",J104,0)</f>
        <v>0</v>
      </c>
      <c r="BI104" s="193">
        <f>IF(N104="nulová",J104,0)</f>
        <v>0</v>
      </c>
      <c r="BJ104" s="20" t="s">
        <v>80</v>
      </c>
      <c r="BK104" s="193">
        <f>ROUND(I104*H104,2)</f>
        <v>0</v>
      </c>
      <c r="BL104" s="20" t="s">
        <v>350</v>
      </c>
      <c r="BM104" s="192" t="s">
        <v>268</v>
      </c>
    </row>
    <row r="105" spans="1:65" s="2" customFormat="1" ht="24.2" customHeight="1">
      <c r="A105" s="37"/>
      <c r="B105" s="38"/>
      <c r="C105" s="181" t="s">
        <v>213</v>
      </c>
      <c r="D105" s="181" t="s">
        <v>208</v>
      </c>
      <c r="E105" s="182" t="s">
        <v>2818</v>
      </c>
      <c r="F105" s="183" t="s">
        <v>2819</v>
      </c>
      <c r="G105" s="184" t="s">
        <v>840</v>
      </c>
      <c r="H105" s="185">
        <v>1</v>
      </c>
      <c r="I105" s="186"/>
      <c r="J105" s="187">
        <f>ROUND(I105*H105,2)</f>
        <v>0</v>
      </c>
      <c r="K105" s="183" t="s">
        <v>21</v>
      </c>
      <c r="L105" s="42"/>
      <c r="M105" s="188" t="s">
        <v>21</v>
      </c>
      <c r="N105" s="189" t="s">
        <v>44</v>
      </c>
      <c r="O105" s="67"/>
      <c r="P105" s="190">
        <f>O105*H105</f>
        <v>0</v>
      </c>
      <c r="Q105" s="190">
        <v>0</v>
      </c>
      <c r="R105" s="190">
        <f>Q105*H105</f>
        <v>0</v>
      </c>
      <c r="S105" s="190">
        <v>0</v>
      </c>
      <c r="T105" s="191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92" t="s">
        <v>350</v>
      </c>
      <c r="AT105" s="192" t="s">
        <v>208</v>
      </c>
      <c r="AU105" s="192" t="s">
        <v>80</v>
      </c>
      <c r="AY105" s="20" t="s">
        <v>206</v>
      </c>
      <c r="BE105" s="193">
        <f>IF(N105="základní",J105,0)</f>
        <v>0</v>
      </c>
      <c r="BF105" s="193">
        <f>IF(N105="snížená",J105,0)</f>
        <v>0</v>
      </c>
      <c r="BG105" s="193">
        <f>IF(N105="zákl. přenesená",J105,0)</f>
        <v>0</v>
      </c>
      <c r="BH105" s="193">
        <f>IF(N105="sníž. přenesená",J105,0)</f>
        <v>0</v>
      </c>
      <c r="BI105" s="193">
        <f>IF(N105="nulová",J105,0)</f>
        <v>0</v>
      </c>
      <c r="BJ105" s="20" t="s">
        <v>80</v>
      </c>
      <c r="BK105" s="193">
        <f>ROUND(I105*H105,2)</f>
        <v>0</v>
      </c>
      <c r="BL105" s="20" t="s">
        <v>350</v>
      </c>
      <c r="BM105" s="192" t="s">
        <v>289</v>
      </c>
    </row>
    <row r="106" spans="1:65" s="12" customFormat="1" ht="25.9" customHeight="1">
      <c r="B106" s="165"/>
      <c r="C106" s="166"/>
      <c r="D106" s="167" t="s">
        <v>72</v>
      </c>
      <c r="E106" s="168" t="s">
        <v>2820</v>
      </c>
      <c r="F106" s="168" t="s">
        <v>2821</v>
      </c>
      <c r="G106" s="166"/>
      <c r="H106" s="166"/>
      <c r="I106" s="169"/>
      <c r="J106" s="170">
        <f>BK106</f>
        <v>0</v>
      </c>
      <c r="K106" s="166"/>
      <c r="L106" s="171"/>
      <c r="M106" s="172"/>
      <c r="N106" s="173"/>
      <c r="O106" s="173"/>
      <c r="P106" s="174">
        <f>SUM(P107:P110)</f>
        <v>0</v>
      </c>
      <c r="Q106" s="173"/>
      <c r="R106" s="174">
        <f>SUM(R107:R110)</f>
        <v>0</v>
      </c>
      <c r="S106" s="173"/>
      <c r="T106" s="175">
        <f>SUM(T107:T110)</f>
        <v>0</v>
      </c>
      <c r="AR106" s="176" t="s">
        <v>80</v>
      </c>
      <c r="AT106" s="177" t="s">
        <v>72</v>
      </c>
      <c r="AU106" s="177" t="s">
        <v>73</v>
      </c>
      <c r="AY106" s="176" t="s">
        <v>206</v>
      </c>
      <c r="BK106" s="178">
        <f>SUM(BK107:BK110)</f>
        <v>0</v>
      </c>
    </row>
    <row r="107" spans="1:65" s="2" customFormat="1" ht="16.5" customHeight="1">
      <c r="A107" s="37"/>
      <c r="B107" s="38"/>
      <c r="C107" s="181" t="s">
        <v>257</v>
      </c>
      <c r="D107" s="181" t="s">
        <v>208</v>
      </c>
      <c r="E107" s="182" t="s">
        <v>2822</v>
      </c>
      <c r="F107" s="183" t="s">
        <v>2823</v>
      </c>
      <c r="G107" s="184" t="s">
        <v>840</v>
      </c>
      <c r="H107" s="185">
        <v>1</v>
      </c>
      <c r="I107" s="186"/>
      <c r="J107" s="187">
        <f>ROUND(I107*H107,2)</f>
        <v>0</v>
      </c>
      <c r="K107" s="183" t="s">
        <v>21</v>
      </c>
      <c r="L107" s="42"/>
      <c r="M107" s="188" t="s">
        <v>21</v>
      </c>
      <c r="N107" s="189" t="s">
        <v>44</v>
      </c>
      <c r="O107" s="67"/>
      <c r="P107" s="190">
        <f>O107*H107</f>
        <v>0</v>
      </c>
      <c r="Q107" s="190">
        <v>0</v>
      </c>
      <c r="R107" s="190">
        <f>Q107*H107</f>
        <v>0</v>
      </c>
      <c r="S107" s="190">
        <v>0</v>
      </c>
      <c r="T107" s="191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92" t="s">
        <v>350</v>
      </c>
      <c r="AT107" s="192" t="s">
        <v>208</v>
      </c>
      <c r="AU107" s="192" t="s">
        <v>80</v>
      </c>
      <c r="AY107" s="20" t="s">
        <v>206</v>
      </c>
      <c r="BE107" s="193">
        <f>IF(N107="základní",J107,0)</f>
        <v>0</v>
      </c>
      <c r="BF107" s="193">
        <f>IF(N107="snížená",J107,0)</f>
        <v>0</v>
      </c>
      <c r="BG107" s="193">
        <f>IF(N107="zákl. přenesená",J107,0)</f>
        <v>0</v>
      </c>
      <c r="BH107" s="193">
        <f>IF(N107="sníž. přenesená",J107,0)</f>
        <v>0</v>
      </c>
      <c r="BI107" s="193">
        <f>IF(N107="nulová",J107,0)</f>
        <v>0</v>
      </c>
      <c r="BJ107" s="20" t="s">
        <v>80</v>
      </c>
      <c r="BK107" s="193">
        <f>ROUND(I107*H107,2)</f>
        <v>0</v>
      </c>
      <c r="BL107" s="20" t="s">
        <v>350</v>
      </c>
      <c r="BM107" s="192" t="s">
        <v>304</v>
      </c>
    </row>
    <row r="108" spans="1:65" s="2" customFormat="1" ht="16.5" customHeight="1">
      <c r="A108" s="37"/>
      <c r="B108" s="38"/>
      <c r="C108" s="181" t="s">
        <v>268</v>
      </c>
      <c r="D108" s="181" t="s">
        <v>208</v>
      </c>
      <c r="E108" s="182" t="s">
        <v>2824</v>
      </c>
      <c r="F108" s="183" t="s">
        <v>2825</v>
      </c>
      <c r="G108" s="184" t="s">
        <v>840</v>
      </c>
      <c r="H108" s="185">
        <v>1</v>
      </c>
      <c r="I108" s="186"/>
      <c r="J108" s="187">
        <f>ROUND(I108*H108,2)</f>
        <v>0</v>
      </c>
      <c r="K108" s="183" t="s">
        <v>21</v>
      </c>
      <c r="L108" s="42"/>
      <c r="M108" s="188" t="s">
        <v>21</v>
      </c>
      <c r="N108" s="189" t="s">
        <v>44</v>
      </c>
      <c r="O108" s="67"/>
      <c r="P108" s="190">
        <f>O108*H108</f>
        <v>0</v>
      </c>
      <c r="Q108" s="190">
        <v>0</v>
      </c>
      <c r="R108" s="190">
        <f>Q108*H108</f>
        <v>0</v>
      </c>
      <c r="S108" s="190">
        <v>0</v>
      </c>
      <c r="T108" s="191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92" t="s">
        <v>350</v>
      </c>
      <c r="AT108" s="192" t="s">
        <v>208</v>
      </c>
      <c r="AU108" s="192" t="s">
        <v>80</v>
      </c>
      <c r="AY108" s="20" t="s">
        <v>206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20" t="s">
        <v>80</v>
      </c>
      <c r="BK108" s="193">
        <f>ROUND(I108*H108,2)</f>
        <v>0</v>
      </c>
      <c r="BL108" s="20" t="s">
        <v>350</v>
      </c>
      <c r="BM108" s="192" t="s">
        <v>8</v>
      </c>
    </row>
    <row r="109" spans="1:65" s="2" customFormat="1" ht="16.5" customHeight="1">
      <c r="A109" s="37"/>
      <c r="B109" s="38"/>
      <c r="C109" s="181" t="s">
        <v>275</v>
      </c>
      <c r="D109" s="181" t="s">
        <v>208</v>
      </c>
      <c r="E109" s="182" t="s">
        <v>2826</v>
      </c>
      <c r="F109" s="183" t="s">
        <v>2827</v>
      </c>
      <c r="G109" s="184" t="s">
        <v>840</v>
      </c>
      <c r="H109" s="185">
        <v>1</v>
      </c>
      <c r="I109" s="186"/>
      <c r="J109" s="187">
        <f>ROUND(I109*H109,2)</f>
        <v>0</v>
      </c>
      <c r="K109" s="183" t="s">
        <v>21</v>
      </c>
      <c r="L109" s="42"/>
      <c r="M109" s="188" t="s">
        <v>21</v>
      </c>
      <c r="N109" s="189" t="s">
        <v>44</v>
      </c>
      <c r="O109" s="67"/>
      <c r="P109" s="190">
        <f>O109*H109</f>
        <v>0</v>
      </c>
      <c r="Q109" s="190">
        <v>0</v>
      </c>
      <c r="R109" s="190">
        <f>Q109*H109</f>
        <v>0</v>
      </c>
      <c r="S109" s="190">
        <v>0</v>
      </c>
      <c r="T109" s="191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92" t="s">
        <v>350</v>
      </c>
      <c r="AT109" s="192" t="s">
        <v>208</v>
      </c>
      <c r="AU109" s="192" t="s">
        <v>80</v>
      </c>
      <c r="AY109" s="20" t="s">
        <v>206</v>
      </c>
      <c r="BE109" s="193">
        <f>IF(N109="základní",J109,0)</f>
        <v>0</v>
      </c>
      <c r="BF109" s="193">
        <f>IF(N109="snížená",J109,0)</f>
        <v>0</v>
      </c>
      <c r="BG109" s="193">
        <f>IF(N109="zákl. přenesená",J109,0)</f>
        <v>0</v>
      </c>
      <c r="BH109" s="193">
        <f>IF(N109="sníž. přenesená",J109,0)</f>
        <v>0</v>
      </c>
      <c r="BI109" s="193">
        <f>IF(N109="nulová",J109,0)</f>
        <v>0</v>
      </c>
      <c r="BJ109" s="20" t="s">
        <v>80</v>
      </c>
      <c r="BK109" s="193">
        <f>ROUND(I109*H109,2)</f>
        <v>0</v>
      </c>
      <c r="BL109" s="20" t="s">
        <v>350</v>
      </c>
      <c r="BM109" s="192" t="s">
        <v>332</v>
      </c>
    </row>
    <row r="110" spans="1:65" s="2" customFormat="1" ht="16.5" customHeight="1">
      <c r="A110" s="37"/>
      <c r="B110" s="38"/>
      <c r="C110" s="181" t="s">
        <v>289</v>
      </c>
      <c r="D110" s="181" t="s">
        <v>208</v>
      </c>
      <c r="E110" s="182" t="s">
        <v>2828</v>
      </c>
      <c r="F110" s="183" t="s">
        <v>2829</v>
      </c>
      <c r="G110" s="184" t="s">
        <v>840</v>
      </c>
      <c r="H110" s="185">
        <v>1</v>
      </c>
      <c r="I110" s="186"/>
      <c r="J110" s="187">
        <f>ROUND(I110*H110,2)</f>
        <v>0</v>
      </c>
      <c r="K110" s="183" t="s">
        <v>21</v>
      </c>
      <c r="L110" s="42"/>
      <c r="M110" s="188" t="s">
        <v>21</v>
      </c>
      <c r="N110" s="189" t="s">
        <v>44</v>
      </c>
      <c r="O110" s="67"/>
      <c r="P110" s="190">
        <f>O110*H110</f>
        <v>0</v>
      </c>
      <c r="Q110" s="190">
        <v>0</v>
      </c>
      <c r="R110" s="190">
        <f>Q110*H110</f>
        <v>0</v>
      </c>
      <c r="S110" s="190">
        <v>0</v>
      </c>
      <c r="T110" s="191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192" t="s">
        <v>350</v>
      </c>
      <c r="AT110" s="192" t="s">
        <v>208</v>
      </c>
      <c r="AU110" s="192" t="s">
        <v>80</v>
      </c>
      <c r="AY110" s="20" t="s">
        <v>206</v>
      </c>
      <c r="BE110" s="193">
        <f>IF(N110="základní",J110,0)</f>
        <v>0</v>
      </c>
      <c r="BF110" s="193">
        <f>IF(N110="snížená",J110,0)</f>
        <v>0</v>
      </c>
      <c r="BG110" s="193">
        <f>IF(N110="zákl. přenesená",J110,0)</f>
        <v>0</v>
      </c>
      <c r="BH110" s="193">
        <f>IF(N110="sníž. přenesená",J110,0)</f>
        <v>0</v>
      </c>
      <c r="BI110" s="193">
        <f>IF(N110="nulová",J110,0)</f>
        <v>0</v>
      </c>
      <c r="BJ110" s="20" t="s">
        <v>80</v>
      </c>
      <c r="BK110" s="193">
        <f>ROUND(I110*H110,2)</f>
        <v>0</v>
      </c>
      <c r="BL110" s="20" t="s">
        <v>350</v>
      </c>
      <c r="BM110" s="192" t="s">
        <v>350</v>
      </c>
    </row>
    <row r="111" spans="1:65" s="12" customFormat="1" ht="25.9" customHeight="1">
      <c r="B111" s="165"/>
      <c r="C111" s="166"/>
      <c r="D111" s="167" t="s">
        <v>72</v>
      </c>
      <c r="E111" s="168" t="s">
        <v>2830</v>
      </c>
      <c r="F111" s="168" t="s">
        <v>2831</v>
      </c>
      <c r="G111" s="166"/>
      <c r="H111" s="166"/>
      <c r="I111" s="169"/>
      <c r="J111" s="170">
        <f>BK111</f>
        <v>0</v>
      </c>
      <c r="K111" s="166"/>
      <c r="L111" s="171"/>
      <c r="M111" s="172"/>
      <c r="N111" s="173"/>
      <c r="O111" s="173"/>
      <c r="P111" s="174">
        <f>SUM(P112:P114)</f>
        <v>0</v>
      </c>
      <c r="Q111" s="173"/>
      <c r="R111" s="174">
        <f>SUM(R112:R114)</f>
        <v>0</v>
      </c>
      <c r="S111" s="173"/>
      <c r="T111" s="175">
        <f>SUM(T112:T114)</f>
        <v>0</v>
      </c>
      <c r="AR111" s="176" t="s">
        <v>80</v>
      </c>
      <c r="AT111" s="177" t="s">
        <v>72</v>
      </c>
      <c r="AU111" s="177" t="s">
        <v>73</v>
      </c>
      <c r="AY111" s="176" t="s">
        <v>206</v>
      </c>
      <c r="BK111" s="178">
        <f>SUM(BK112:BK114)</f>
        <v>0</v>
      </c>
    </row>
    <row r="112" spans="1:65" s="2" customFormat="1" ht="16.5" customHeight="1">
      <c r="A112" s="37"/>
      <c r="B112" s="38"/>
      <c r="C112" s="181" t="s">
        <v>295</v>
      </c>
      <c r="D112" s="181" t="s">
        <v>208</v>
      </c>
      <c r="E112" s="182" t="s">
        <v>2832</v>
      </c>
      <c r="F112" s="183" t="s">
        <v>2833</v>
      </c>
      <c r="G112" s="184" t="s">
        <v>840</v>
      </c>
      <c r="H112" s="185">
        <v>1</v>
      </c>
      <c r="I112" s="186"/>
      <c r="J112" s="187">
        <f>ROUND(I112*H112,2)</f>
        <v>0</v>
      </c>
      <c r="K112" s="183" t="s">
        <v>21</v>
      </c>
      <c r="L112" s="42"/>
      <c r="M112" s="188" t="s">
        <v>21</v>
      </c>
      <c r="N112" s="189" t="s">
        <v>44</v>
      </c>
      <c r="O112" s="67"/>
      <c r="P112" s="190">
        <f>O112*H112</f>
        <v>0</v>
      </c>
      <c r="Q112" s="190">
        <v>0</v>
      </c>
      <c r="R112" s="190">
        <f>Q112*H112</f>
        <v>0</v>
      </c>
      <c r="S112" s="190">
        <v>0</v>
      </c>
      <c r="T112" s="191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92" t="s">
        <v>350</v>
      </c>
      <c r="AT112" s="192" t="s">
        <v>208</v>
      </c>
      <c r="AU112" s="192" t="s">
        <v>80</v>
      </c>
      <c r="AY112" s="20" t="s">
        <v>206</v>
      </c>
      <c r="BE112" s="193">
        <f>IF(N112="základní",J112,0)</f>
        <v>0</v>
      </c>
      <c r="BF112" s="193">
        <f>IF(N112="snížená",J112,0)</f>
        <v>0</v>
      </c>
      <c r="BG112" s="193">
        <f>IF(N112="zákl. přenesená",J112,0)</f>
        <v>0</v>
      </c>
      <c r="BH112" s="193">
        <f>IF(N112="sníž. přenesená",J112,0)</f>
        <v>0</v>
      </c>
      <c r="BI112" s="193">
        <f>IF(N112="nulová",J112,0)</f>
        <v>0</v>
      </c>
      <c r="BJ112" s="20" t="s">
        <v>80</v>
      </c>
      <c r="BK112" s="193">
        <f>ROUND(I112*H112,2)</f>
        <v>0</v>
      </c>
      <c r="BL112" s="20" t="s">
        <v>350</v>
      </c>
      <c r="BM112" s="192" t="s">
        <v>365</v>
      </c>
    </row>
    <row r="113" spans="1:65" s="2" customFormat="1" ht="16.5" customHeight="1">
      <c r="A113" s="37"/>
      <c r="B113" s="38"/>
      <c r="C113" s="181" t="s">
        <v>304</v>
      </c>
      <c r="D113" s="181" t="s">
        <v>208</v>
      </c>
      <c r="E113" s="182" t="s">
        <v>2834</v>
      </c>
      <c r="F113" s="183" t="s">
        <v>2835</v>
      </c>
      <c r="G113" s="184" t="s">
        <v>2086</v>
      </c>
      <c r="H113" s="185">
        <v>1</v>
      </c>
      <c r="I113" s="186"/>
      <c r="J113" s="187">
        <f>ROUND(I113*H113,2)</f>
        <v>0</v>
      </c>
      <c r="K113" s="183" t="s">
        <v>21</v>
      </c>
      <c r="L113" s="42"/>
      <c r="M113" s="188" t="s">
        <v>21</v>
      </c>
      <c r="N113" s="189" t="s">
        <v>44</v>
      </c>
      <c r="O113" s="67"/>
      <c r="P113" s="190">
        <f>O113*H113</f>
        <v>0</v>
      </c>
      <c r="Q113" s="190">
        <v>0</v>
      </c>
      <c r="R113" s="190">
        <f>Q113*H113</f>
        <v>0</v>
      </c>
      <c r="S113" s="190">
        <v>0</v>
      </c>
      <c r="T113" s="191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92" t="s">
        <v>350</v>
      </c>
      <c r="AT113" s="192" t="s">
        <v>208</v>
      </c>
      <c r="AU113" s="192" t="s">
        <v>80</v>
      </c>
      <c r="AY113" s="20" t="s">
        <v>206</v>
      </c>
      <c r="BE113" s="193">
        <f>IF(N113="základní",J113,0)</f>
        <v>0</v>
      </c>
      <c r="BF113" s="193">
        <f>IF(N113="snížená",J113,0)</f>
        <v>0</v>
      </c>
      <c r="BG113" s="193">
        <f>IF(N113="zákl. přenesená",J113,0)</f>
        <v>0</v>
      </c>
      <c r="BH113" s="193">
        <f>IF(N113="sníž. přenesená",J113,0)</f>
        <v>0</v>
      </c>
      <c r="BI113" s="193">
        <f>IF(N113="nulová",J113,0)</f>
        <v>0</v>
      </c>
      <c r="BJ113" s="20" t="s">
        <v>80</v>
      </c>
      <c r="BK113" s="193">
        <f>ROUND(I113*H113,2)</f>
        <v>0</v>
      </c>
      <c r="BL113" s="20" t="s">
        <v>350</v>
      </c>
      <c r="BM113" s="192" t="s">
        <v>382</v>
      </c>
    </row>
    <row r="114" spans="1:65" s="2" customFormat="1" ht="16.5" customHeight="1">
      <c r="A114" s="37"/>
      <c r="B114" s="38"/>
      <c r="C114" s="181" t="s">
        <v>313</v>
      </c>
      <c r="D114" s="181" t="s">
        <v>208</v>
      </c>
      <c r="E114" s="182" t="s">
        <v>2828</v>
      </c>
      <c r="F114" s="183" t="s">
        <v>2829</v>
      </c>
      <c r="G114" s="184" t="s">
        <v>840</v>
      </c>
      <c r="H114" s="185">
        <v>1</v>
      </c>
      <c r="I114" s="186"/>
      <c r="J114" s="187">
        <f>ROUND(I114*H114,2)</f>
        <v>0</v>
      </c>
      <c r="K114" s="183" t="s">
        <v>21</v>
      </c>
      <c r="L114" s="42"/>
      <c r="M114" s="188" t="s">
        <v>21</v>
      </c>
      <c r="N114" s="189" t="s">
        <v>44</v>
      </c>
      <c r="O114" s="67"/>
      <c r="P114" s="190">
        <f>O114*H114</f>
        <v>0</v>
      </c>
      <c r="Q114" s="190">
        <v>0</v>
      </c>
      <c r="R114" s="190">
        <f>Q114*H114</f>
        <v>0</v>
      </c>
      <c r="S114" s="190">
        <v>0</v>
      </c>
      <c r="T114" s="191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92" t="s">
        <v>350</v>
      </c>
      <c r="AT114" s="192" t="s">
        <v>208</v>
      </c>
      <c r="AU114" s="192" t="s">
        <v>80</v>
      </c>
      <c r="AY114" s="20" t="s">
        <v>206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20" t="s">
        <v>80</v>
      </c>
      <c r="BK114" s="193">
        <f>ROUND(I114*H114,2)</f>
        <v>0</v>
      </c>
      <c r="BL114" s="20" t="s">
        <v>350</v>
      </c>
      <c r="BM114" s="192" t="s">
        <v>400</v>
      </c>
    </row>
    <row r="115" spans="1:65" s="12" customFormat="1" ht="25.9" customHeight="1">
      <c r="B115" s="165"/>
      <c r="C115" s="166"/>
      <c r="D115" s="167" t="s">
        <v>72</v>
      </c>
      <c r="E115" s="168" t="s">
        <v>2836</v>
      </c>
      <c r="F115" s="168" t="s">
        <v>2837</v>
      </c>
      <c r="G115" s="166"/>
      <c r="H115" s="166"/>
      <c r="I115" s="169"/>
      <c r="J115" s="170">
        <f>BK115</f>
        <v>0</v>
      </c>
      <c r="K115" s="166"/>
      <c r="L115" s="171"/>
      <c r="M115" s="172"/>
      <c r="N115" s="173"/>
      <c r="O115" s="173"/>
      <c r="P115" s="174">
        <f>SUM(P116:P118)</f>
        <v>0</v>
      </c>
      <c r="Q115" s="173"/>
      <c r="R115" s="174">
        <f>SUM(R116:R118)</f>
        <v>0</v>
      </c>
      <c r="S115" s="173"/>
      <c r="T115" s="175">
        <f>SUM(T116:T118)</f>
        <v>0</v>
      </c>
      <c r="AR115" s="176" t="s">
        <v>80</v>
      </c>
      <c r="AT115" s="177" t="s">
        <v>72</v>
      </c>
      <c r="AU115" s="177" t="s">
        <v>73</v>
      </c>
      <c r="AY115" s="176" t="s">
        <v>206</v>
      </c>
      <c r="BK115" s="178">
        <f>SUM(BK116:BK118)</f>
        <v>0</v>
      </c>
    </row>
    <row r="116" spans="1:65" s="2" customFormat="1" ht="16.5" customHeight="1">
      <c r="A116" s="37"/>
      <c r="B116" s="38"/>
      <c r="C116" s="181" t="s">
        <v>8</v>
      </c>
      <c r="D116" s="181" t="s">
        <v>208</v>
      </c>
      <c r="E116" s="182" t="s">
        <v>2838</v>
      </c>
      <c r="F116" s="183" t="s">
        <v>2839</v>
      </c>
      <c r="G116" s="184" t="s">
        <v>840</v>
      </c>
      <c r="H116" s="185">
        <v>1</v>
      </c>
      <c r="I116" s="186"/>
      <c r="J116" s="187">
        <f>ROUND(I116*H116,2)</f>
        <v>0</v>
      </c>
      <c r="K116" s="183" t="s">
        <v>21</v>
      </c>
      <c r="L116" s="42"/>
      <c r="M116" s="188" t="s">
        <v>21</v>
      </c>
      <c r="N116" s="189" t="s">
        <v>44</v>
      </c>
      <c r="O116" s="67"/>
      <c r="P116" s="190">
        <f>O116*H116</f>
        <v>0</v>
      </c>
      <c r="Q116" s="190">
        <v>0</v>
      </c>
      <c r="R116" s="190">
        <f>Q116*H116</f>
        <v>0</v>
      </c>
      <c r="S116" s="190">
        <v>0</v>
      </c>
      <c r="T116" s="191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92" t="s">
        <v>350</v>
      </c>
      <c r="AT116" s="192" t="s">
        <v>208</v>
      </c>
      <c r="AU116" s="192" t="s">
        <v>80</v>
      </c>
      <c r="AY116" s="20" t="s">
        <v>206</v>
      </c>
      <c r="BE116" s="193">
        <f>IF(N116="základní",J116,0)</f>
        <v>0</v>
      </c>
      <c r="BF116" s="193">
        <f>IF(N116="snížená",J116,0)</f>
        <v>0</v>
      </c>
      <c r="BG116" s="193">
        <f>IF(N116="zákl. přenesená",J116,0)</f>
        <v>0</v>
      </c>
      <c r="BH116" s="193">
        <f>IF(N116="sníž. přenesená",J116,0)</f>
        <v>0</v>
      </c>
      <c r="BI116" s="193">
        <f>IF(N116="nulová",J116,0)</f>
        <v>0</v>
      </c>
      <c r="BJ116" s="20" t="s">
        <v>80</v>
      </c>
      <c r="BK116" s="193">
        <f>ROUND(I116*H116,2)</f>
        <v>0</v>
      </c>
      <c r="BL116" s="20" t="s">
        <v>350</v>
      </c>
      <c r="BM116" s="192" t="s">
        <v>415</v>
      </c>
    </row>
    <row r="117" spans="1:65" s="2" customFormat="1" ht="16.5" customHeight="1">
      <c r="A117" s="37"/>
      <c r="B117" s="38"/>
      <c r="C117" s="181" t="s">
        <v>324</v>
      </c>
      <c r="D117" s="181" t="s">
        <v>208</v>
      </c>
      <c r="E117" s="182" t="s">
        <v>2840</v>
      </c>
      <c r="F117" s="183" t="s">
        <v>2841</v>
      </c>
      <c r="G117" s="184" t="s">
        <v>2086</v>
      </c>
      <c r="H117" s="185">
        <v>1</v>
      </c>
      <c r="I117" s="186"/>
      <c r="J117" s="187">
        <f>ROUND(I117*H117,2)</f>
        <v>0</v>
      </c>
      <c r="K117" s="183" t="s">
        <v>21</v>
      </c>
      <c r="L117" s="42"/>
      <c r="M117" s="188" t="s">
        <v>21</v>
      </c>
      <c r="N117" s="189" t="s">
        <v>44</v>
      </c>
      <c r="O117" s="67"/>
      <c r="P117" s="190">
        <f>O117*H117</f>
        <v>0</v>
      </c>
      <c r="Q117" s="190">
        <v>0</v>
      </c>
      <c r="R117" s="190">
        <f>Q117*H117</f>
        <v>0</v>
      </c>
      <c r="S117" s="190">
        <v>0</v>
      </c>
      <c r="T117" s="191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92" t="s">
        <v>350</v>
      </c>
      <c r="AT117" s="192" t="s">
        <v>208</v>
      </c>
      <c r="AU117" s="192" t="s">
        <v>80</v>
      </c>
      <c r="AY117" s="20" t="s">
        <v>206</v>
      </c>
      <c r="BE117" s="193">
        <f>IF(N117="základní",J117,0)</f>
        <v>0</v>
      </c>
      <c r="BF117" s="193">
        <f>IF(N117="snížená",J117,0)</f>
        <v>0</v>
      </c>
      <c r="BG117" s="193">
        <f>IF(N117="zákl. přenesená",J117,0)</f>
        <v>0</v>
      </c>
      <c r="BH117" s="193">
        <f>IF(N117="sníž. přenesená",J117,0)</f>
        <v>0</v>
      </c>
      <c r="BI117" s="193">
        <f>IF(N117="nulová",J117,0)</f>
        <v>0</v>
      </c>
      <c r="BJ117" s="20" t="s">
        <v>80</v>
      </c>
      <c r="BK117" s="193">
        <f>ROUND(I117*H117,2)</f>
        <v>0</v>
      </c>
      <c r="BL117" s="20" t="s">
        <v>350</v>
      </c>
      <c r="BM117" s="192" t="s">
        <v>429</v>
      </c>
    </row>
    <row r="118" spans="1:65" s="2" customFormat="1" ht="16.5" customHeight="1">
      <c r="A118" s="37"/>
      <c r="B118" s="38"/>
      <c r="C118" s="181" t="s">
        <v>332</v>
      </c>
      <c r="D118" s="181" t="s">
        <v>208</v>
      </c>
      <c r="E118" s="182" t="s">
        <v>2828</v>
      </c>
      <c r="F118" s="183" t="s">
        <v>2829</v>
      </c>
      <c r="G118" s="184" t="s">
        <v>840</v>
      </c>
      <c r="H118" s="185">
        <v>1</v>
      </c>
      <c r="I118" s="186"/>
      <c r="J118" s="187">
        <f>ROUND(I118*H118,2)</f>
        <v>0</v>
      </c>
      <c r="K118" s="183" t="s">
        <v>21</v>
      </c>
      <c r="L118" s="42"/>
      <c r="M118" s="188" t="s">
        <v>21</v>
      </c>
      <c r="N118" s="189" t="s">
        <v>44</v>
      </c>
      <c r="O118" s="67"/>
      <c r="P118" s="190">
        <f>O118*H118</f>
        <v>0</v>
      </c>
      <c r="Q118" s="190">
        <v>0</v>
      </c>
      <c r="R118" s="190">
        <f>Q118*H118</f>
        <v>0</v>
      </c>
      <c r="S118" s="190">
        <v>0</v>
      </c>
      <c r="T118" s="191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92" t="s">
        <v>350</v>
      </c>
      <c r="AT118" s="192" t="s">
        <v>208</v>
      </c>
      <c r="AU118" s="192" t="s">
        <v>80</v>
      </c>
      <c r="AY118" s="20" t="s">
        <v>206</v>
      </c>
      <c r="BE118" s="193">
        <f>IF(N118="základní",J118,0)</f>
        <v>0</v>
      </c>
      <c r="BF118" s="193">
        <f>IF(N118="snížená",J118,0)</f>
        <v>0</v>
      </c>
      <c r="BG118" s="193">
        <f>IF(N118="zákl. přenesená",J118,0)</f>
        <v>0</v>
      </c>
      <c r="BH118" s="193">
        <f>IF(N118="sníž. přenesená",J118,0)</f>
        <v>0</v>
      </c>
      <c r="BI118" s="193">
        <f>IF(N118="nulová",J118,0)</f>
        <v>0</v>
      </c>
      <c r="BJ118" s="20" t="s">
        <v>80</v>
      </c>
      <c r="BK118" s="193">
        <f>ROUND(I118*H118,2)</f>
        <v>0</v>
      </c>
      <c r="BL118" s="20" t="s">
        <v>350</v>
      </c>
      <c r="BM118" s="192" t="s">
        <v>444</v>
      </c>
    </row>
    <row r="119" spans="1:65" s="12" customFormat="1" ht="25.9" customHeight="1">
      <c r="B119" s="165"/>
      <c r="C119" s="166"/>
      <c r="D119" s="167" t="s">
        <v>72</v>
      </c>
      <c r="E119" s="168" t="s">
        <v>2842</v>
      </c>
      <c r="F119" s="168" t="s">
        <v>2843</v>
      </c>
      <c r="G119" s="166"/>
      <c r="H119" s="166"/>
      <c r="I119" s="169"/>
      <c r="J119" s="170">
        <f>BK119</f>
        <v>0</v>
      </c>
      <c r="K119" s="166"/>
      <c r="L119" s="171"/>
      <c r="M119" s="172"/>
      <c r="N119" s="173"/>
      <c r="O119" s="173"/>
      <c r="P119" s="174">
        <f>SUM(P120:P140)</f>
        <v>0</v>
      </c>
      <c r="Q119" s="173"/>
      <c r="R119" s="174">
        <f>SUM(R120:R140)</f>
        <v>0</v>
      </c>
      <c r="S119" s="173"/>
      <c r="T119" s="175">
        <f>SUM(T120:T140)</f>
        <v>0</v>
      </c>
      <c r="AR119" s="176" t="s">
        <v>80</v>
      </c>
      <c r="AT119" s="177" t="s">
        <v>72</v>
      </c>
      <c r="AU119" s="177" t="s">
        <v>73</v>
      </c>
      <c r="AY119" s="176" t="s">
        <v>206</v>
      </c>
      <c r="BK119" s="178">
        <f>SUM(BK120:BK140)</f>
        <v>0</v>
      </c>
    </row>
    <row r="120" spans="1:65" s="2" customFormat="1" ht="16.5" customHeight="1">
      <c r="A120" s="37"/>
      <c r="B120" s="38"/>
      <c r="C120" s="181" t="s">
        <v>342</v>
      </c>
      <c r="D120" s="181" t="s">
        <v>208</v>
      </c>
      <c r="E120" s="182" t="s">
        <v>2844</v>
      </c>
      <c r="F120" s="183" t="s">
        <v>2845</v>
      </c>
      <c r="G120" s="184" t="s">
        <v>2086</v>
      </c>
      <c r="H120" s="185">
        <v>1</v>
      </c>
      <c r="I120" s="186"/>
      <c r="J120" s="187">
        <f t="shared" ref="J120:J140" si="0">ROUND(I120*H120,2)</f>
        <v>0</v>
      </c>
      <c r="K120" s="183" t="s">
        <v>21</v>
      </c>
      <c r="L120" s="42"/>
      <c r="M120" s="188" t="s">
        <v>21</v>
      </c>
      <c r="N120" s="189" t="s">
        <v>44</v>
      </c>
      <c r="O120" s="67"/>
      <c r="P120" s="190">
        <f t="shared" ref="P120:P140" si="1">O120*H120</f>
        <v>0</v>
      </c>
      <c r="Q120" s="190">
        <v>0</v>
      </c>
      <c r="R120" s="190">
        <f t="shared" ref="R120:R140" si="2">Q120*H120</f>
        <v>0</v>
      </c>
      <c r="S120" s="190">
        <v>0</v>
      </c>
      <c r="T120" s="191">
        <f t="shared" ref="T120:T140" si="3"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92" t="s">
        <v>350</v>
      </c>
      <c r="AT120" s="192" t="s">
        <v>208</v>
      </c>
      <c r="AU120" s="192" t="s">
        <v>80</v>
      </c>
      <c r="AY120" s="20" t="s">
        <v>206</v>
      </c>
      <c r="BE120" s="193">
        <f t="shared" ref="BE120:BE140" si="4">IF(N120="základní",J120,0)</f>
        <v>0</v>
      </c>
      <c r="BF120" s="193">
        <f t="shared" ref="BF120:BF140" si="5">IF(N120="snížená",J120,0)</f>
        <v>0</v>
      </c>
      <c r="BG120" s="193">
        <f t="shared" ref="BG120:BG140" si="6">IF(N120="zákl. přenesená",J120,0)</f>
        <v>0</v>
      </c>
      <c r="BH120" s="193">
        <f t="shared" ref="BH120:BH140" si="7">IF(N120="sníž. přenesená",J120,0)</f>
        <v>0</v>
      </c>
      <c r="BI120" s="193">
        <f t="shared" ref="BI120:BI140" si="8">IF(N120="nulová",J120,0)</f>
        <v>0</v>
      </c>
      <c r="BJ120" s="20" t="s">
        <v>80</v>
      </c>
      <c r="BK120" s="193">
        <f t="shared" ref="BK120:BK140" si="9">ROUND(I120*H120,2)</f>
        <v>0</v>
      </c>
      <c r="BL120" s="20" t="s">
        <v>350</v>
      </c>
      <c r="BM120" s="192" t="s">
        <v>462</v>
      </c>
    </row>
    <row r="121" spans="1:65" s="2" customFormat="1" ht="62.65" customHeight="1">
      <c r="A121" s="37"/>
      <c r="B121" s="38"/>
      <c r="C121" s="181" t="s">
        <v>350</v>
      </c>
      <c r="D121" s="181" t="s">
        <v>208</v>
      </c>
      <c r="E121" s="182" t="s">
        <v>2846</v>
      </c>
      <c r="F121" s="183" t="s">
        <v>2847</v>
      </c>
      <c r="G121" s="184" t="s">
        <v>2086</v>
      </c>
      <c r="H121" s="185">
        <v>1</v>
      </c>
      <c r="I121" s="186"/>
      <c r="J121" s="187">
        <f t="shared" si="0"/>
        <v>0</v>
      </c>
      <c r="K121" s="183" t="s">
        <v>21</v>
      </c>
      <c r="L121" s="42"/>
      <c r="M121" s="188" t="s">
        <v>21</v>
      </c>
      <c r="N121" s="189" t="s">
        <v>44</v>
      </c>
      <c r="O121" s="67"/>
      <c r="P121" s="190">
        <f t="shared" si="1"/>
        <v>0</v>
      </c>
      <c r="Q121" s="190">
        <v>0</v>
      </c>
      <c r="R121" s="190">
        <f t="shared" si="2"/>
        <v>0</v>
      </c>
      <c r="S121" s="190">
        <v>0</v>
      </c>
      <c r="T121" s="191">
        <f t="shared" si="3"/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350</v>
      </c>
      <c r="AT121" s="192" t="s">
        <v>208</v>
      </c>
      <c r="AU121" s="192" t="s">
        <v>80</v>
      </c>
      <c r="AY121" s="20" t="s">
        <v>206</v>
      </c>
      <c r="BE121" s="193">
        <f t="shared" si="4"/>
        <v>0</v>
      </c>
      <c r="BF121" s="193">
        <f t="shared" si="5"/>
        <v>0</v>
      </c>
      <c r="BG121" s="193">
        <f t="shared" si="6"/>
        <v>0</v>
      </c>
      <c r="BH121" s="193">
        <f t="shared" si="7"/>
        <v>0</v>
      </c>
      <c r="BI121" s="193">
        <f t="shared" si="8"/>
        <v>0</v>
      </c>
      <c r="BJ121" s="20" t="s">
        <v>80</v>
      </c>
      <c r="BK121" s="193">
        <f t="shared" si="9"/>
        <v>0</v>
      </c>
      <c r="BL121" s="20" t="s">
        <v>350</v>
      </c>
      <c r="BM121" s="192" t="s">
        <v>643</v>
      </c>
    </row>
    <row r="122" spans="1:65" s="2" customFormat="1" ht="49.15" customHeight="1">
      <c r="A122" s="37"/>
      <c r="B122" s="38"/>
      <c r="C122" s="181" t="s">
        <v>359</v>
      </c>
      <c r="D122" s="181" t="s">
        <v>208</v>
      </c>
      <c r="E122" s="182" t="s">
        <v>2848</v>
      </c>
      <c r="F122" s="183" t="s">
        <v>2849</v>
      </c>
      <c r="G122" s="184" t="s">
        <v>2086</v>
      </c>
      <c r="H122" s="185">
        <v>1</v>
      </c>
      <c r="I122" s="186"/>
      <c r="J122" s="187">
        <f t="shared" si="0"/>
        <v>0</v>
      </c>
      <c r="K122" s="183" t="s">
        <v>21</v>
      </c>
      <c r="L122" s="42"/>
      <c r="M122" s="188" t="s">
        <v>21</v>
      </c>
      <c r="N122" s="189" t="s">
        <v>44</v>
      </c>
      <c r="O122" s="67"/>
      <c r="P122" s="190">
        <f t="shared" si="1"/>
        <v>0</v>
      </c>
      <c r="Q122" s="190">
        <v>0</v>
      </c>
      <c r="R122" s="190">
        <f t="shared" si="2"/>
        <v>0</v>
      </c>
      <c r="S122" s="190">
        <v>0</v>
      </c>
      <c r="T122" s="191">
        <f t="shared" si="3"/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350</v>
      </c>
      <c r="AT122" s="192" t="s">
        <v>208</v>
      </c>
      <c r="AU122" s="192" t="s">
        <v>80</v>
      </c>
      <c r="AY122" s="20" t="s">
        <v>206</v>
      </c>
      <c r="BE122" s="193">
        <f t="shared" si="4"/>
        <v>0</v>
      </c>
      <c r="BF122" s="193">
        <f t="shared" si="5"/>
        <v>0</v>
      </c>
      <c r="BG122" s="193">
        <f t="shared" si="6"/>
        <v>0</v>
      </c>
      <c r="BH122" s="193">
        <f t="shared" si="7"/>
        <v>0</v>
      </c>
      <c r="BI122" s="193">
        <f t="shared" si="8"/>
        <v>0</v>
      </c>
      <c r="BJ122" s="20" t="s">
        <v>80</v>
      </c>
      <c r="BK122" s="193">
        <f t="shared" si="9"/>
        <v>0</v>
      </c>
      <c r="BL122" s="20" t="s">
        <v>350</v>
      </c>
      <c r="BM122" s="192" t="s">
        <v>663</v>
      </c>
    </row>
    <row r="123" spans="1:65" s="2" customFormat="1" ht="24.2" customHeight="1">
      <c r="A123" s="37"/>
      <c r="B123" s="38"/>
      <c r="C123" s="181" t="s">
        <v>365</v>
      </c>
      <c r="D123" s="181" t="s">
        <v>208</v>
      </c>
      <c r="E123" s="182" t="s">
        <v>2850</v>
      </c>
      <c r="F123" s="183" t="s">
        <v>2851</v>
      </c>
      <c r="G123" s="184" t="s">
        <v>2086</v>
      </c>
      <c r="H123" s="185">
        <v>1</v>
      </c>
      <c r="I123" s="186"/>
      <c r="J123" s="187">
        <f t="shared" si="0"/>
        <v>0</v>
      </c>
      <c r="K123" s="183" t="s">
        <v>21</v>
      </c>
      <c r="L123" s="42"/>
      <c r="M123" s="188" t="s">
        <v>21</v>
      </c>
      <c r="N123" s="189" t="s">
        <v>44</v>
      </c>
      <c r="O123" s="67"/>
      <c r="P123" s="190">
        <f t="shared" si="1"/>
        <v>0</v>
      </c>
      <c r="Q123" s="190">
        <v>0</v>
      </c>
      <c r="R123" s="190">
        <f t="shared" si="2"/>
        <v>0</v>
      </c>
      <c r="S123" s="190">
        <v>0</v>
      </c>
      <c r="T123" s="191">
        <f t="shared" si="3"/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350</v>
      </c>
      <c r="AT123" s="192" t="s">
        <v>208</v>
      </c>
      <c r="AU123" s="192" t="s">
        <v>80</v>
      </c>
      <c r="AY123" s="20" t="s">
        <v>206</v>
      </c>
      <c r="BE123" s="193">
        <f t="shared" si="4"/>
        <v>0</v>
      </c>
      <c r="BF123" s="193">
        <f t="shared" si="5"/>
        <v>0</v>
      </c>
      <c r="BG123" s="193">
        <f t="shared" si="6"/>
        <v>0</v>
      </c>
      <c r="BH123" s="193">
        <f t="shared" si="7"/>
        <v>0</v>
      </c>
      <c r="BI123" s="193">
        <f t="shared" si="8"/>
        <v>0</v>
      </c>
      <c r="BJ123" s="20" t="s">
        <v>80</v>
      </c>
      <c r="BK123" s="193">
        <f t="shared" si="9"/>
        <v>0</v>
      </c>
      <c r="BL123" s="20" t="s">
        <v>350</v>
      </c>
      <c r="BM123" s="192" t="s">
        <v>681</v>
      </c>
    </row>
    <row r="124" spans="1:65" s="2" customFormat="1" ht="16.5" customHeight="1">
      <c r="A124" s="37"/>
      <c r="B124" s="38"/>
      <c r="C124" s="181" t="s">
        <v>372</v>
      </c>
      <c r="D124" s="181" t="s">
        <v>208</v>
      </c>
      <c r="E124" s="182" t="s">
        <v>2852</v>
      </c>
      <c r="F124" s="183" t="s">
        <v>2853</v>
      </c>
      <c r="G124" s="184" t="s">
        <v>840</v>
      </c>
      <c r="H124" s="185">
        <v>1</v>
      </c>
      <c r="I124" s="186"/>
      <c r="J124" s="187">
        <f t="shared" si="0"/>
        <v>0</v>
      </c>
      <c r="K124" s="183" t="s">
        <v>21</v>
      </c>
      <c r="L124" s="42"/>
      <c r="M124" s="188" t="s">
        <v>21</v>
      </c>
      <c r="N124" s="189" t="s">
        <v>44</v>
      </c>
      <c r="O124" s="67"/>
      <c r="P124" s="190">
        <f t="shared" si="1"/>
        <v>0</v>
      </c>
      <c r="Q124" s="190">
        <v>0</v>
      </c>
      <c r="R124" s="190">
        <f t="shared" si="2"/>
        <v>0</v>
      </c>
      <c r="S124" s="190">
        <v>0</v>
      </c>
      <c r="T124" s="191">
        <f t="shared" si="3"/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350</v>
      </c>
      <c r="AT124" s="192" t="s">
        <v>208</v>
      </c>
      <c r="AU124" s="192" t="s">
        <v>80</v>
      </c>
      <c r="AY124" s="20" t="s">
        <v>206</v>
      </c>
      <c r="BE124" s="193">
        <f t="shared" si="4"/>
        <v>0</v>
      </c>
      <c r="BF124" s="193">
        <f t="shared" si="5"/>
        <v>0</v>
      </c>
      <c r="BG124" s="193">
        <f t="shared" si="6"/>
        <v>0</v>
      </c>
      <c r="BH124" s="193">
        <f t="shared" si="7"/>
        <v>0</v>
      </c>
      <c r="BI124" s="193">
        <f t="shared" si="8"/>
        <v>0</v>
      </c>
      <c r="BJ124" s="20" t="s">
        <v>80</v>
      </c>
      <c r="BK124" s="193">
        <f t="shared" si="9"/>
        <v>0</v>
      </c>
      <c r="BL124" s="20" t="s">
        <v>350</v>
      </c>
      <c r="BM124" s="192" t="s">
        <v>693</v>
      </c>
    </row>
    <row r="125" spans="1:65" s="2" customFormat="1" ht="16.5" customHeight="1">
      <c r="A125" s="37"/>
      <c r="B125" s="38"/>
      <c r="C125" s="181" t="s">
        <v>382</v>
      </c>
      <c r="D125" s="181" t="s">
        <v>208</v>
      </c>
      <c r="E125" s="182" t="s">
        <v>2854</v>
      </c>
      <c r="F125" s="183" t="s">
        <v>2855</v>
      </c>
      <c r="G125" s="184" t="s">
        <v>840</v>
      </c>
      <c r="H125" s="185">
        <v>1</v>
      </c>
      <c r="I125" s="186"/>
      <c r="J125" s="187">
        <f t="shared" si="0"/>
        <v>0</v>
      </c>
      <c r="K125" s="183" t="s">
        <v>21</v>
      </c>
      <c r="L125" s="42"/>
      <c r="M125" s="188" t="s">
        <v>21</v>
      </c>
      <c r="N125" s="189" t="s">
        <v>44</v>
      </c>
      <c r="O125" s="67"/>
      <c r="P125" s="190">
        <f t="shared" si="1"/>
        <v>0</v>
      </c>
      <c r="Q125" s="190">
        <v>0</v>
      </c>
      <c r="R125" s="190">
        <f t="shared" si="2"/>
        <v>0</v>
      </c>
      <c r="S125" s="190">
        <v>0</v>
      </c>
      <c r="T125" s="191">
        <f t="shared" si="3"/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350</v>
      </c>
      <c r="AT125" s="192" t="s">
        <v>208</v>
      </c>
      <c r="AU125" s="192" t="s">
        <v>80</v>
      </c>
      <c r="AY125" s="20" t="s">
        <v>206</v>
      </c>
      <c r="BE125" s="193">
        <f t="shared" si="4"/>
        <v>0</v>
      </c>
      <c r="BF125" s="193">
        <f t="shared" si="5"/>
        <v>0</v>
      </c>
      <c r="BG125" s="193">
        <f t="shared" si="6"/>
        <v>0</v>
      </c>
      <c r="BH125" s="193">
        <f t="shared" si="7"/>
        <v>0</v>
      </c>
      <c r="BI125" s="193">
        <f t="shared" si="8"/>
        <v>0</v>
      </c>
      <c r="BJ125" s="20" t="s">
        <v>80</v>
      </c>
      <c r="BK125" s="193">
        <f t="shared" si="9"/>
        <v>0</v>
      </c>
      <c r="BL125" s="20" t="s">
        <v>350</v>
      </c>
      <c r="BM125" s="192" t="s">
        <v>706</v>
      </c>
    </row>
    <row r="126" spans="1:65" s="2" customFormat="1" ht="16.5" customHeight="1">
      <c r="A126" s="37"/>
      <c r="B126" s="38"/>
      <c r="C126" s="181" t="s">
        <v>7</v>
      </c>
      <c r="D126" s="181" t="s">
        <v>208</v>
      </c>
      <c r="E126" s="182" t="s">
        <v>2856</v>
      </c>
      <c r="F126" s="183" t="s">
        <v>2857</v>
      </c>
      <c r="G126" s="184" t="s">
        <v>840</v>
      </c>
      <c r="H126" s="185">
        <v>1</v>
      </c>
      <c r="I126" s="186"/>
      <c r="J126" s="187">
        <f t="shared" si="0"/>
        <v>0</v>
      </c>
      <c r="K126" s="183" t="s">
        <v>21</v>
      </c>
      <c r="L126" s="42"/>
      <c r="M126" s="188" t="s">
        <v>21</v>
      </c>
      <c r="N126" s="189" t="s">
        <v>44</v>
      </c>
      <c r="O126" s="67"/>
      <c r="P126" s="190">
        <f t="shared" si="1"/>
        <v>0</v>
      </c>
      <c r="Q126" s="190">
        <v>0</v>
      </c>
      <c r="R126" s="190">
        <f t="shared" si="2"/>
        <v>0</v>
      </c>
      <c r="S126" s="190">
        <v>0</v>
      </c>
      <c r="T126" s="191">
        <f t="shared" si="3"/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2" t="s">
        <v>350</v>
      </c>
      <c r="AT126" s="192" t="s">
        <v>208</v>
      </c>
      <c r="AU126" s="192" t="s">
        <v>80</v>
      </c>
      <c r="AY126" s="20" t="s">
        <v>206</v>
      </c>
      <c r="BE126" s="193">
        <f t="shared" si="4"/>
        <v>0</v>
      </c>
      <c r="BF126" s="193">
        <f t="shared" si="5"/>
        <v>0</v>
      </c>
      <c r="BG126" s="193">
        <f t="shared" si="6"/>
        <v>0</v>
      </c>
      <c r="BH126" s="193">
        <f t="shared" si="7"/>
        <v>0</v>
      </c>
      <c r="BI126" s="193">
        <f t="shared" si="8"/>
        <v>0</v>
      </c>
      <c r="BJ126" s="20" t="s">
        <v>80</v>
      </c>
      <c r="BK126" s="193">
        <f t="shared" si="9"/>
        <v>0</v>
      </c>
      <c r="BL126" s="20" t="s">
        <v>350</v>
      </c>
      <c r="BM126" s="192" t="s">
        <v>720</v>
      </c>
    </row>
    <row r="127" spans="1:65" s="2" customFormat="1" ht="24.2" customHeight="1">
      <c r="A127" s="37"/>
      <c r="B127" s="38"/>
      <c r="C127" s="181" t="s">
        <v>400</v>
      </c>
      <c r="D127" s="181" t="s">
        <v>208</v>
      </c>
      <c r="E127" s="182" t="s">
        <v>2858</v>
      </c>
      <c r="F127" s="183" t="s">
        <v>2859</v>
      </c>
      <c r="G127" s="184" t="s">
        <v>840</v>
      </c>
      <c r="H127" s="185">
        <v>1</v>
      </c>
      <c r="I127" s="186"/>
      <c r="J127" s="187">
        <f t="shared" si="0"/>
        <v>0</v>
      </c>
      <c r="K127" s="183" t="s">
        <v>21</v>
      </c>
      <c r="L127" s="42"/>
      <c r="M127" s="188" t="s">
        <v>21</v>
      </c>
      <c r="N127" s="189" t="s">
        <v>44</v>
      </c>
      <c r="O127" s="67"/>
      <c r="P127" s="190">
        <f t="shared" si="1"/>
        <v>0</v>
      </c>
      <c r="Q127" s="190">
        <v>0</v>
      </c>
      <c r="R127" s="190">
        <f t="shared" si="2"/>
        <v>0</v>
      </c>
      <c r="S127" s="190">
        <v>0</v>
      </c>
      <c r="T127" s="191">
        <f t="shared" si="3"/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350</v>
      </c>
      <c r="AT127" s="192" t="s">
        <v>208</v>
      </c>
      <c r="AU127" s="192" t="s">
        <v>80</v>
      </c>
      <c r="AY127" s="20" t="s">
        <v>206</v>
      </c>
      <c r="BE127" s="193">
        <f t="shared" si="4"/>
        <v>0</v>
      </c>
      <c r="BF127" s="193">
        <f t="shared" si="5"/>
        <v>0</v>
      </c>
      <c r="BG127" s="193">
        <f t="shared" si="6"/>
        <v>0</v>
      </c>
      <c r="BH127" s="193">
        <f t="shared" si="7"/>
        <v>0</v>
      </c>
      <c r="BI127" s="193">
        <f t="shared" si="8"/>
        <v>0</v>
      </c>
      <c r="BJ127" s="20" t="s">
        <v>80</v>
      </c>
      <c r="BK127" s="193">
        <f t="shared" si="9"/>
        <v>0</v>
      </c>
      <c r="BL127" s="20" t="s">
        <v>350</v>
      </c>
      <c r="BM127" s="192" t="s">
        <v>730</v>
      </c>
    </row>
    <row r="128" spans="1:65" s="2" customFormat="1" ht="16.5" customHeight="1">
      <c r="A128" s="37"/>
      <c r="B128" s="38"/>
      <c r="C128" s="181" t="s">
        <v>409</v>
      </c>
      <c r="D128" s="181" t="s">
        <v>208</v>
      </c>
      <c r="E128" s="182" t="s">
        <v>2860</v>
      </c>
      <c r="F128" s="183" t="s">
        <v>2861</v>
      </c>
      <c r="G128" s="184" t="s">
        <v>840</v>
      </c>
      <c r="H128" s="185">
        <v>1</v>
      </c>
      <c r="I128" s="186"/>
      <c r="J128" s="187">
        <f t="shared" si="0"/>
        <v>0</v>
      </c>
      <c r="K128" s="183" t="s">
        <v>21</v>
      </c>
      <c r="L128" s="42"/>
      <c r="M128" s="188" t="s">
        <v>21</v>
      </c>
      <c r="N128" s="189" t="s">
        <v>44</v>
      </c>
      <c r="O128" s="67"/>
      <c r="P128" s="190">
        <f t="shared" si="1"/>
        <v>0</v>
      </c>
      <c r="Q128" s="190">
        <v>0</v>
      </c>
      <c r="R128" s="190">
        <f t="shared" si="2"/>
        <v>0</v>
      </c>
      <c r="S128" s="190">
        <v>0</v>
      </c>
      <c r="T128" s="191">
        <f t="shared" si="3"/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350</v>
      </c>
      <c r="AT128" s="192" t="s">
        <v>208</v>
      </c>
      <c r="AU128" s="192" t="s">
        <v>80</v>
      </c>
      <c r="AY128" s="20" t="s">
        <v>206</v>
      </c>
      <c r="BE128" s="193">
        <f t="shared" si="4"/>
        <v>0</v>
      </c>
      <c r="BF128" s="193">
        <f t="shared" si="5"/>
        <v>0</v>
      </c>
      <c r="BG128" s="193">
        <f t="shared" si="6"/>
        <v>0</v>
      </c>
      <c r="BH128" s="193">
        <f t="shared" si="7"/>
        <v>0</v>
      </c>
      <c r="BI128" s="193">
        <f t="shared" si="8"/>
        <v>0</v>
      </c>
      <c r="BJ128" s="20" t="s">
        <v>80</v>
      </c>
      <c r="BK128" s="193">
        <f t="shared" si="9"/>
        <v>0</v>
      </c>
      <c r="BL128" s="20" t="s">
        <v>350</v>
      </c>
      <c r="BM128" s="192" t="s">
        <v>741</v>
      </c>
    </row>
    <row r="129" spans="1:65" s="2" customFormat="1" ht="16.5" customHeight="1">
      <c r="A129" s="37"/>
      <c r="B129" s="38"/>
      <c r="C129" s="181" t="s">
        <v>415</v>
      </c>
      <c r="D129" s="181" t="s">
        <v>208</v>
      </c>
      <c r="E129" s="182" t="s">
        <v>2862</v>
      </c>
      <c r="F129" s="183" t="s">
        <v>2863</v>
      </c>
      <c r="G129" s="184" t="s">
        <v>840</v>
      </c>
      <c r="H129" s="185">
        <v>1</v>
      </c>
      <c r="I129" s="186"/>
      <c r="J129" s="187">
        <f t="shared" si="0"/>
        <v>0</v>
      </c>
      <c r="K129" s="183" t="s">
        <v>21</v>
      </c>
      <c r="L129" s="42"/>
      <c r="M129" s="188" t="s">
        <v>21</v>
      </c>
      <c r="N129" s="189" t="s">
        <v>44</v>
      </c>
      <c r="O129" s="67"/>
      <c r="P129" s="190">
        <f t="shared" si="1"/>
        <v>0</v>
      </c>
      <c r="Q129" s="190">
        <v>0</v>
      </c>
      <c r="R129" s="190">
        <f t="shared" si="2"/>
        <v>0</v>
      </c>
      <c r="S129" s="190">
        <v>0</v>
      </c>
      <c r="T129" s="191">
        <f t="shared" si="3"/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350</v>
      </c>
      <c r="AT129" s="192" t="s">
        <v>208</v>
      </c>
      <c r="AU129" s="192" t="s">
        <v>80</v>
      </c>
      <c r="AY129" s="20" t="s">
        <v>206</v>
      </c>
      <c r="BE129" s="193">
        <f t="shared" si="4"/>
        <v>0</v>
      </c>
      <c r="BF129" s="193">
        <f t="shared" si="5"/>
        <v>0</v>
      </c>
      <c r="BG129" s="193">
        <f t="shared" si="6"/>
        <v>0</v>
      </c>
      <c r="BH129" s="193">
        <f t="shared" si="7"/>
        <v>0</v>
      </c>
      <c r="BI129" s="193">
        <f t="shared" si="8"/>
        <v>0</v>
      </c>
      <c r="BJ129" s="20" t="s">
        <v>80</v>
      </c>
      <c r="BK129" s="193">
        <f t="shared" si="9"/>
        <v>0</v>
      </c>
      <c r="BL129" s="20" t="s">
        <v>350</v>
      </c>
      <c r="BM129" s="192" t="s">
        <v>760</v>
      </c>
    </row>
    <row r="130" spans="1:65" s="2" customFormat="1" ht="24.2" customHeight="1">
      <c r="A130" s="37"/>
      <c r="B130" s="38"/>
      <c r="C130" s="181" t="s">
        <v>422</v>
      </c>
      <c r="D130" s="181" t="s">
        <v>208</v>
      </c>
      <c r="E130" s="182" t="s">
        <v>2864</v>
      </c>
      <c r="F130" s="183" t="s">
        <v>2865</v>
      </c>
      <c r="G130" s="184" t="s">
        <v>840</v>
      </c>
      <c r="H130" s="185">
        <v>1</v>
      </c>
      <c r="I130" s="186"/>
      <c r="J130" s="187">
        <f t="shared" si="0"/>
        <v>0</v>
      </c>
      <c r="K130" s="183" t="s">
        <v>21</v>
      </c>
      <c r="L130" s="42"/>
      <c r="M130" s="188" t="s">
        <v>21</v>
      </c>
      <c r="N130" s="189" t="s">
        <v>44</v>
      </c>
      <c r="O130" s="67"/>
      <c r="P130" s="190">
        <f t="shared" si="1"/>
        <v>0</v>
      </c>
      <c r="Q130" s="190">
        <v>0</v>
      </c>
      <c r="R130" s="190">
        <f t="shared" si="2"/>
        <v>0</v>
      </c>
      <c r="S130" s="190">
        <v>0</v>
      </c>
      <c r="T130" s="191">
        <f t="shared" si="3"/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350</v>
      </c>
      <c r="AT130" s="192" t="s">
        <v>208</v>
      </c>
      <c r="AU130" s="192" t="s">
        <v>80</v>
      </c>
      <c r="AY130" s="20" t="s">
        <v>206</v>
      </c>
      <c r="BE130" s="193">
        <f t="shared" si="4"/>
        <v>0</v>
      </c>
      <c r="BF130" s="193">
        <f t="shared" si="5"/>
        <v>0</v>
      </c>
      <c r="BG130" s="193">
        <f t="shared" si="6"/>
        <v>0</v>
      </c>
      <c r="BH130" s="193">
        <f t="shared" si="7"/>
        <v>0</v>
      </c>
      <c r="BI130" s="193">
        <f t="shared" si="8"/>
        <v>0</v>
      </c>
      <c r="BJ130" s="20" t="s">
        <v>80</v>
      </c>
      <c r="BK130" s="193">
        <f t="shared" si="9"/>
        <v>0</v>
      </c>
      <c r="BL130" s="20" t="s">
        <v>350</v>
      </c>
      <c r="BM130" s="192" t="s">
        <v>773</v>
      </c>
    </row>
    <row r="131" spans="1:65" s="2" customFormat="1" ht="16.5" customHeight="1">
      <c r="A131" s="37"/>
      <c r="B131" s="38"/>
      <c r="C131" s="181" t="s">
        <v>429</v>
      </c>
      <c r="D131" s="181" t="s">
        <v>208</v>
      </c>
      <c r="E131" s="182" t="s">
        <v>2866</v>
      </c>
      <c r="F131" s="183" t="s">
        <v>2867</v>
      </c>
      <c r="G131" s="184" t="s">
        <v>840</v>
      </c>
      <c r="H131" s="185">
        <v>1</v>
      </c>
      <c r="I131" s="186"/>
      <c r="J131" s="187">
        <f t="shared" si="0"/>
        <v>0</v>
      </c>
      <c r="K131" s="183" t="s">
        <v>21</v>
      </c>
      <c r="L131" s="42"/>
      <c r="M131" s="188" t="s">
        <v>21</v>
      </c>
      <c r="N131" s="189" t="s">
        <v>44</v>
      </c>
      <c r="O131" s="67"/>
      <c r="P131" s="190">
        <f t="shared" si="1"/>
        <v>0</v>
      </c>
      <c r="Q131" s="190">
        <v>0</v>
      </c>
      <c r="R131" s="190">
        <f t="shared" si="2"/>
        <v>0</v>
      </c>
      <c r="S131" s="190">
        <v>0</v>
      </c>
      <c r="T131" s="191">
        <f t="shared" si="3"/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350</v>
      </c>
      <c r="AT131" s="192" t="s">
        <v>208</v>
      </c>
      <c r="AU131" s="192" t="s">
        <v>80</v>
      </c>
      <c r="AY131" s="20" t="s">
        <v>206</v>
      </c>
      <c r="BE131" s="193">
        <f t="shared" si="4"/>
        <v>0</v>
      </c>
      <c r="BF131" s="193">
        <f t="shared" si="5"/>
        <v>0</v>
      </c>
      <c r="BG131" s="193">
        <f t="shared" si="6"/>
        <v>0</v>
      </c>
      <c r="BH131" s="193">
        <f t="shared" si="7"/>
        <v>0</v>
      </c>
      <c r="BI131" s="193">
        <f t="shared" si="8"/>
        <v>0</v>
      </c>
      <c r="BJ131" s="20" t="s">
        <v>80</v>
      </c>
      <c r="BK131" s="193">
        <f t="shared" si="9"/>
        <v>0</v>
      </c>
      <c r="BL131" s="20" t="s">
        <v>350</v>
      </c>
      <c r="BM131" s="192" t="s">
        <v>787</v>
      </c>
    </row>
    <row r="132" spans="1:65" s="2" customFormat="1" ht="16.5" customHeight="1">
      <c r="A132" s="37"/>
      <c r="B132" s="38"/>
      <c r="C132" s="181" t="s">
        <v>436</v>
      </c>
      <c r="D132" s="181" t="s">
        <v>208</v>
      </c>
      <c r="E132" s="182" t="s">
        <v>2868</v>
      </c>
      <c r="F132" s="183" t="s">
        <v>2869</v>
      </c>
      <c r="G132" s="184" t="s">
        <v>2086</v>
      </c>
      <c r="H132" s="185">
        <v>1</v>
      </c>
      <c r="I132" s="186"/>
      <c r="J132" s="187">
        <f t="shared" si="0"/>
        <v>0</v>
      </c>
      <c r="K132" s="183" t="s">
        <v>21</v>
      </c>
      <c r="L132" s="42"/>
      <c r="M132" s="188" t="s">
        <v>21</v>
      </c>
      <c r="N132" s="189" t="s">
        <v>44</v>
      </c>
      <c r="O132" s="67"/>
      <c r="P132" s="190">
        <f t="shared" si="1"/>
        <v>0</v>
      </c>
      <c r="Q132" s="190">
        <v>0</v>
      </c>
      <c r="R132" s="190">
        <f t="shared" si="2"/>
        <v>0</v>
      </c>
      <c r="S132" s="190">
        <v>0</v>
      </c>
      <c r="T132" s="191">
        <f t="shared" si="3"/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350</v>
      </c>
      <c r="AT132" s="192" t="s">
        <v>208</v>
      </c>
      <c r="AU132" s="192" t="s">
        <v>80</v>
      </c>
      <c r="AY132" s="20" t="s">
        <v>206</v>
      </c>
      <c r="BE132" s="193">
        <f t="shared" si="4"/>
        <v>0</v>
      </c>
      <c r="BF132" s="193">
        <f t="shared" si="5"/>
        <v>0</v>
      </c>
      <c r="BG132" s="193">
        <f t="shared" si="6"/>
        <v>0</v>
      </c>
      <c r="BH132" s="193">
        <f t="shared" si="7"/>
        <v>0</v>
      </c>
      <c r="BI132" s="193">
        <f t="shared" si="8"/>
        <v>0</v>
      </c>
      <c r="BJ132" s="20" t="s">
        <v>80</v>
      </c>
      <c r="BK132" s="193">
        <f t="shared" si="9"/>
        <v>0</v>
      </c>
      <c r="BL132" s="20" t="s">
        <v>350</v>
      </c>
      <c r="BM132" s="192" t="s">
        <v>799</v>
      </c>
    </row>
    <row r="133" spans="1:65" s="2" customFormat="1" ht="16.5" customHeight="1">
      <c r="A133" s="37"/>
      <c r="B133" s="38"/>
      <c r="C133" s="181" t="s">
        <v>444</v>
      </c>
      <c r="D133" s="181" t="s">
        <v>208</v>
      </c>
      <c r="E133" s="182" t="s">
        <v>2870</v>
      </c>
      <c r="F133" s="183" t="s">
        <v>2871</v>
      </c>
      <c r="G133" s="184" t="s">
        <v>375</v>
      </c>
      <c r="H133" s="185">
        <v>10</v>
      </c>
      <c r="I133" s="186"/>
      <c r="J133" s="187">
        <f t="shared" si="0"/>
        <v>0</v>
      </c>
      <c r="K133" s="183" t="s">
        <v>21</v>
      </c>
      <c r="L133" s="42"/>
      <c r="M133" s="188" t="s">
        <v>21</v>
      </c>
      <c r="N133" s="189" t="s">
        <v>44</v>
      </c>
      <c r="O133" s="67"/>
      <c r="P133" s="190">
        <f t="shared" si="1"/>
        <v>0</v>
      </c>
      <c r="Q133" s="190">
        <v>0</v>
      </c>
      <c r="R133" s="190">
        <f t="shared" si="2"/>
        <v>0</v>
      </c>
      <c r="S133" s="190">
        <v>0</v>
      </c>
      <c r="T133" s="191">
        <f t="shared" si="3"/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350</v>
      </c>
      <c r="AT133" s="192" t="s">
        <v>208</v>
      </c>
      <c r="AU133" s="192" t="s">
        <v>80</v>
      </c>
      <c r="AY133" s="20" t="s">
        <v>206</v>
      </c>
      <c r="BE133" s="193">
        <f t="shared" si="4"/>
        <v>0</v>
      </c>
      <c r="BF133" s="193">
        <f t="shared" si="5"/>
        <v>0</v>
      </c>
      <c r="BG133" s="193">
        <f t="shared" si="6"/>
        <v>0</v>
      </c>
      <c r="BH133" s="193">
        <f t="shared" si="7"/>
        <v>0</v>
      </c>
      <c r="BI133" s="193">
        <f t="shared" si="8"/>
        <v>0</v>
      </c>
      <c r="BJ133" s="20" t="s">
        <v>80</v>
      </c>
      <c r="BK133" s="193">
        <f t="shared" si="9"/>
        <v>0</v>
      </c>
      <c r="BL133" s="20" t="s">
        <v>350</v>
      </c>
      <c r="BM133" s="192" t="s">
        <v>811</v>
      </c>
    </row>
    <row r="134" spans="1:65" s="2" customFormat="1" ht="16.5" customHeight="1">
      <c r="A134" s="37"/>
      <c r="B134" s="38"/>
      <c r="C134" s="181" t="s">
        <v>453</v>
      </c>
      <c r="D134" s="181" t="s">
        <v>208</v>
      </c>
      <c r="E134" s="182" t="s">
        <v>2872</v>
      </c>
      <c r="F134" s="183" t="s">
        <v>2873</v>
      </c>
      <c r="G134" s="184" t="s">
        <v>375</v>
      </c>
      <c r="H134" s="185">
        <v>10</v>
      </c>
      <c r="I134" s="186"/>
      <c r="J134" s="187">
        <f t="shared" si="0"/>
        <v>0</v>
      </c>
      <c r="K134" s="183" t="s">
        <v>21</v>
      </c>
      <c r="L134" s="42"/>
      <c r="M134" s="188" t="s">
        <v>21</v>
      </c>
      <c r="N134" s="189" t="s">
        <v>44</v>
      </c>
      <c r="O134" s="67"/>
      <c r="P134" s="190">
        <f t="shared" si="1"/>
        <v>0</v>
      </c>
      <c r="Q134" s="190">
        <v>0</v>
      </c>
      <c r="R134" s="190">
        <f t="shared" si="2"/>
        <v>0</v>
      </c>
      <c r="S134" s="190">
        <v>0</v>
      </c>
      <c r="T134" s="191">
        <f t="shared" si="3"/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350</v>
      </c>
      <c r="AT134" s="192" t="s">
        <v>208</v>
      </c>
      <c r="AU134" s="192" t="s">
        <v>80</v>
      </c>
      <c r="AY134" s="20" t="s">
        <v>206</v>
      </c>
      <c r="BE134" s="193">
        <f t="shared" si="4"/>
        <v>0</v>
      </c>
      <c r="BF134" s="193">
        <f t="shared" si="5"/>
        <v>0</v>
      </c>
      <c r="BG134" s="193">
        <f t="shared" si="6"/>
        <v>0</v>
      </c>
      <c r="BH134" s="193">
        <f t="shared" si="7"/>
        <v>0</v>
      </c>
      <c r="BI134" s="193">
        <f t="shared" si="8"/>
        <v>0</v>
      </c>
      <c r="BJ134" s="20" t="s">
        <v>80</v>
      </c>
      <c r="BK134" s="193">
        <f t="shared" si="9"/>
        <v>0</v>
      </c>
      <c r="BL134" s="20" t="s">
        <v>350</v>
      </c>
      <c r="BM134" s="192" t="s">
        <v>825</v>
      </c>
    </row>
    <row r="135" spans="1:65" s="2" customFormat="1" ht="16.5" customHeight="1">
      <c r="A135" s="37"/>
      <c r="B135" s="38"/>
      <c r="C135" s="181" t="s">
        <v>462</v>
      </c>
      <c r="D135" s="181" t="s">
        <v>208</v>
      </c>
      <c r="E135" s="182" t="s">
        <v>2874</v>
      </c>
      <c r="F135" s="183" t="s">
        <v>2875</v>
      </c>
      <c r="G135" s="184" t="s">
        <v>375</v>
      </c>
      <c r="H135" s="185">
        <v>10</v>
      </c>
      <c r="I135" s="186"/>
      <c r="J135" s="187">
        <f t="shared" si="0"/>
        <v>0</v>
      </c>
      <c r="K135" s="183" t="s">
        <v>21</v>
      </c>
      <c r="L135" s="42"/>
      <c r="M135" s="188" t="s">
        <v>21</v>
      </c>
      <c r="N135" s="189" t="s">
        <v>44</v>
      </c>
      <c r="O135" s="67"/>
      <c r="P135" s="190">
        <f t="shared" si="1"/>
        <v>0</v>
      </c>
      <c r="Q135" s="190">
        <v>0</v>
      </c>
      <c r="R135" s="190">
        <f t="shared" si="2"/>
        <v>0</v>
      </c>
      <c r="S135" s="190">
        <v>0</v>
      </c>
      <c r="T135" s="191">
        <f t="shared" si="3"/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350</v>
      </c>
      <c r="AT135" s="192" t="s">
        <v>208</v>
      </c>
      <c r="AU135" s="192" t="s">
        <v>80</v>
      </c>
      <c r="AY135" s="20" t="s">
        <v>206</v>
      </c>
      <c r="BE135" s="193">
        <f t="shared" si="4"/>
        <v>0</v>
      </c>
      <c r="BF135" s="193">
        <f t="shared" si="5"/>
        <v>0</v>
      </c>
      <c r="BG135" s="193">
        <f t="shared" si="6"/>
        <v>0</v>
      </c>
      <c r="BH135" s="193">
        <f t="shared" si="7"/>
        <v>0</v>
      </c>
      <c r="BI135" s="193">
        <f t="shared" si="8"/>
        <v>0</v>
      </c>
      <c r="BJ135" s="20" t="s">
        <v>80</v>
      </c>
      <c r="BK135" s="193">
        <f t="shared" si="9"/>
        <v>0</v>
      </c>
      <c r="BL135" s="20" t="s">
        <v>350</v>
      </c>
      <c r="BM135" s="192" t="s">
        <v>837</v>
      </c>
    </row>
    <row r="136" spans="1:65" s="2" customFormat="1" ht="16.5" customHeight="1">
      <c r="A136" s="37"/>
      <c r="B136" s="38"/>
      <c r="C136" s="181" t="s">
        <v>646</v>
      </c>
      <c r="D136" s="181" t="s">
        <v>208</v>
      </c>
      <c r="E136" s="182" t="s">
        <v>2876</v>
      </c>
      <c r="F136" s="183" t="s">
        <v>2877</v>
      </c>
      <c r="G136" s="184" t="s">
        <v>375</v>
      </c>
      <c r="H136" s="185">
        <v>10</v>
      </c>
      <c r="I136" s="186"/>
      <c r="J136" s="187">
        <f t="shared" si="0"/>
        <v>0</v>
      </c>
      <c r="K136" s="183" t="s">
        <v>21</v>
      </c>
      <c r="L136" s="42"/>
      <c r="M136" s="188" t="s">
        <v>21</v>
      </c>
      <c r="N136" s="189" t="s">
        <v>44</v>
      </c>
      <c r="O136" s="67"/>
      <c r="P136" s="190">
        <f t="shared" si="1"/>
        <v>0</v>
      </c>
      <c r="Q136" s="190">
        <v>0</v>
      </c>
      <c r="R136" s="190">
        <f t="shared" si="2"/>
        <v>0</v>
      </c>
      <c r="S136" s="190">
        <v>0</v>
      </c>
      <c r="T136" s="191">
        <f t="shared" si="3"/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350</v>
      </c>
      <c r="AT136" s="192" t="s">
        <v>208</v>
      </c>
      <c r="AU136" s="192" t="s">
        <v>80</v>
      </c>
      <c r="AY136" s="20" t="s">
        <v>206</v>
      </c>
      <c r="BE136" s="193">
        <f t="shared" si="4"/>
        <v>0</v>
      </c>
      <c r="BF136" s="193">
        <f t="shared" si="5"/>
        <v>0</v>
      </c>
      <c r="BG136" s="193">
        <f t="shared" si="6"/>
        <v>0</v>
      </c>
      <c r="BH136" s="193">
        <f t="shared" si="7"/>
        <v>0</v>
      </c>
      <c r="BI136" s="193">
        <f t="shared" si="8"/>
        <v>0</v>
      </c>
      <c r="BJ136" s="20" t="s">
        <v>80</v>
      </c>
      <c r="BK136" s="193">
        <f t="shared" si="9"/>
        <v>0</v>
      </c>
      <c r="BL136" s="20" t="s">
        <v>350</v>
      </c>
      <c r="BM136" s="192" t="s">
        <v>847</v>
      </c>
    </row>
    <row r="137" spans="1:65" s="2" customFormat="1" ht="16.5" customHeight="1">
      <c r="A137" s="37"/>
      <c r="B137" s="38"/>
      <c r="C137" s="181" t="s">
        <v>643</v>
      </c>
      <c r="D137" s="181" t="s">
        <v>208</v>
      </c>
      <c r="E137" s="182" t="s">
        <v>2878</v>
      </c>
      <c r="F137" s="183" t="s">
        <v>2879</v>
      </c>
      <c r="G137" s="184" t="s">
        <v>2086</v>
      </c>
      <c r="H137" s="185">
        <v>1</v>
      </c>
      <c r="I137" s="186"/>
      <c r="J137" s="187">
        <f t="shared" si="0"/>
        <v>0</v>
      </c>
      <c r="K137" s="183" t="s">
        <v>21</v>
      </c>
      <c r="L137" s="42"/>
      <c r="M137" s="188" t="s">
        <v>21</v>
      </c>
      <c r="N137" s="189" t="s">
        <v>44</v>
      </c>
      <c r="O137" s="67"/>
      <c r="P137" s="190">
        <f t="shared" si="1"/>
        <v>0</v>
      </c>
      <c r="Q137" s="190">
        <v>0</v>
      </c>
      <c r="R137" s="190">
        <f t="shared" si="2"/>
        <v>0</v>
      </c>
      <c r="S137" s="190">
        <v>0</v>
      </c>
      <c r="T137" s="191">
        <f t="shared" si="3"/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350</v>
      </c>
      <c r="AT137" s="192" t="s">
        <v>208</v>
      </c>
      <c r="AU137" s="192" t="s">
        <v>80</v>
      </c>
      <c r="AY137" s="20" t="s">
        <v>206</v>
      </c>
      <c r="BE137" s="193">
        <f t="shared" si="4"/>
        <v>0</v>
      </c>
      <c r="BF137" s="193">
        <f t="shared" si="5"/>
        <v>0</v>
      </c>
      <c r="BG137" s="193">
        <f t="shared" si="6"/>
        <v>0</v>
      </c>
      <c r="BH137" s="193">
        <f t="shared" si="7"/>
        <v>0</v>
      </c>
      <c r="BI137" s="193">
        <f t="shared" si="8"/>
        <v>0</v>
      </c>
      <c r="BJ137" s="20" t="s">
        <v>80</v>
      </c>
      <c r="BK137" s="193">
        <f t="shared" si="9"/>
        <v>0</v>
      </c>
      <c r="BL137" s="20" t="s">
        <v>350</v>
      </c>
      <c r="BM137" s="192" t="s">
        <v>866</v>
      </c>
    </row>
    <row r="138" spans="1:65" s="2" customFormat="1" ht="16.5" customHeight="1">
      <c r="A138" s="37"/>
      <c r="B138" s="38"/>
      <c r="C138" s="181" t="s">
        <v>656</v>
      </c>
      <c r="D138" s="181" t="s">
        <v>208</v>
      </c>
      <c r="E138" s="182" t="s">
        <v>2880</v>
      </c>
      <c r="F138" s="183" t="s">
        <v>2881</v>
      </c>
      <c r="G138" s="184" t="s">
        <v>840</v>
      </c>
      <c r="H138" s="185">
        <v>3</v>
      </c>
      <c r="I138" s="186"/>
      <c r="J138" s="187">
        <f t="shared" si="0"/>
        <v>0</v>
      </c>
      <c r="K138" s="183" t="s">
        <v>21</v>
      </c>
      <c r="L138" s="42"/>
      <c r="M138" s="188" t="s">
        <v>21</v>
      </c>
      <c r="N138" s="189" t="s">
        <v>44</v>
      </c>
      <c r="O138" s="67"/>
      <c r="P138" s="190">
        <f t="shared" si="1"/>
        <v>0</v>
      </c>
      <c r="Q138" s="190">
        <v>0</v>
      </c>
      <c r="R138" s="190">
        <f t="shared" si="2"/>
        <v>0</v>
      </c>
      <c r="S138" s="190">
        <v>0</v>
      </c>
      <c r="T138" s="191">
        <f t="shared" si="3"/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350</v>
      </c>
      <c r="AT138" s="192" t="s">
        <v>208</v>
      </c>
      <c r="AU138" s="192" t="s">
        <v>80</v>
      </c>
      <c r="AY138" s="20" t="s">
        <v>206</v>
      </c>
      <c r="BE138" s="193">
        <f t="shared" si="4"/>
        <v>0</v>
      </c>
      <c r="BF138" s="193">
        <f t="shared" si="5"/>
        <v>0</v>
      </c>
      <c r="BG138" s="193">
        <f t="shared" si="6"/>
        <v>0</v>
      </c>
      <c r="BH138" s="193">
        <f t="shared" si="7"/>
        <v>0</v>
      </c>
      <c r="BI138" s="193">
        <f t="shared" si="8"/>
        <v>0</v>
      </c>
      <c r="BJ138" s="20" t="s">
        <v>80</v>
      </c>
      <c r="BK138" s="193">
        <f t="shared" si="9"/>
        <v>0</v>
      </c>
      <c r="BL138" s="20" t="s">
        <v>350</v>
      </c>
      <c r="BM138" s="192" t="s">
        <v>880</v>
      </c>
    </row>
    <row r="139" spans="1:65" s="2" customFormat="1" ht="16.5" customHeight="1">
      <c r="A139" s="37"/>
      <c r="B139" s="38"/>
      <c r="C139" s="181" t="s">
        <v>663</v>
      </c>
      <c r="D139" s="181" t="s">
        <v>208</v>
      </c>
      <c r="E139" s="182" t="s">
        <v>2882</v>
      </c>
      <c r="F139" s="183" t="s">
        <v>2883</v>
      </c>
      <c r="G139" s="184" t="s">
        <v>375</v>
      </c>
      <c r="H139" s="185">
        <v>5</v>
      </c>
      <c r="I139" s="186"/>
      <c r="J139" s="187">
        <f t="shared" si="0"/>
        <v>0</v>
      </c>
      <c r="K139" s="183" t="s">
        <v>21</v>
      </c>
      <c r="L139" s="42"/>
      <c r="M139" s="188" t="s">
        <v>21</v>
      </c>
      <c r="N139" s="189" t="s">
        <v>44</v>
      </c>
      <c r="O139" s="67"/>
      <c r="P139" s="190">
        <f t="shared" si="1"/>
        <v>0</v>
      </c>
      <c r="Q139" s="190">
        <v>0</v>
      </c>
      <c r="R139" s="190">
        <f t="shared" si="2"/>
        <v>0</v>
      </c>
      <c r="S139" s="190">
        <v>0</v>
      </c>
      <c r="T139" s="191">
        <f t="shared" si="3"/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350</v>
      </c>
      <c r="AT139" s="192" t="s">
        <v>208</v>
      </c>
      <c r="AU139" s="192" t="s">
        <v>80</v>
      </c>
      <c r="AY139" s="20" t="s">
        <v>206</v>
      </c>
      <c r="BE139" s="193">
        <f t="shared" si="4"/>
        <v>0</v>
      </c>
      <c r="BF139" s="193">
        <f t="shared" si="5"/>
        <v>0</v>
      </c>
      <c r="BG139" s="193">
        <f t="shared" si="6"/>
        <v>0</v>
      </c>
      <c r="BH139" s="193">
        <f t="shared" si="7"/>
        <v>0</v>
      </c>
      <c r="BI139" s="193">
        <f t="shared" si="8"/>
        <v>0</v>
      </c>
      <c r="BJ139" s="20" t="s">
        <v>80</v>
      </c>
      <c r="BK139" s="193">
        <f t="shared" si="9"/>
        <v>0</v>
      </c>
      <c r="BL139" s="20" t="s">
        <v>350</v>
      </c>
      <c r="BM139" s="192" t="s">
        <v>522</v>
      </c>
    </row>
    <row r="140" spans="1:65" s="2" customFormat="1" ht="16.5" customHeight="1">
      <c r="A140" s="37"/>
      <c r="B140" s="38"/>
      <c r="C140" s="181" t="s">
        <v>676</v>
      </c>
      <c r="D140" s="181" t="s">
        <v>208</v>
      </c>
      <c r="E140" s="182" t="s">
        <v>2884</v>
      </c>
      <c r="F140" s="183" t="s">
        <v>2885</v>
      </c>
      <c r="G140" s="184" t="s">
        <v>840</v>
      </c>
      <c r="H140" s="185">
        <v>5</v>
      </c>
      <c r="I140" s="186"/>
      <c r="J140" s="187">
        <f t="shared" si="0"/>
        <v>0</v>
      </c>
      <c r="K140" s="183" t="s">
        <v>21</v>
      </c>
      <c r="L140" s="42"/>
      <c r="M140" s="188" t="s">
        <v>21</v>
      </c>
      <c r="N140" s="189" t="s">
        <v>44</v>
      </c>
      <c r="O140" s="67"/>
      <c r="P140" s="190">
        <f t="shared" si="1"/>
        <v>0</v>
      </c>
      <c r="Q140" s="190">
        <v>0</v>
      </c>
      <c r="R140" s="190">
        <f t="shared" si="2"/>
        <v>0</v>
      </c>
      <c r="S140" s="190">
        <v>0</v>
      </c>
      <c r="T140" s="191">
        <f t="shared" si="3"/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350</v>
      </c>
      <c r="AT140" s="192" t="s">
        <v>208</v>
      </c>
      <c r="AU140" s="192" t="s">
        <v>80</v>
      </c>
      <c r="AY140" s="20" t="s">
        <v>206</v>
      </c>
      <c r="BE140" s="193">
        <f t="shared" si="4"/>
        <v>0</v>
      </c>
      <c r="BF140" s="193">
        <f t="shared" si="5"/>
        <v>0</v>
      </c>
      <c r="BG140" s="193">
        <f t="shared" si="6"/>
        <v>0</v>
      </c>
      <c r="BH140" s="193">
        <f t="shared" si="7"/>
        <v>0</v>
      </c>
      <c r="BI140" s="193">
        <f t="shared" si="8"/>
        <v>0</v>
      </c>
      <c r="BJ140" s="20" t="s">
        <v>80</v>
      </c>
      <c r="BK140" s="193">
        <f t="shared" si="9"/>
        <v>0</v>
      </c>
      <c r="BL140" s="20" t="s">
        <v>350</v>
      </c>
      <c r="BM140" s="192" t="s">
        <v>549</v>
      </c>
    </row>
    <row r="141" spans="1:65" s="12" customFormat="1" ht="25.9" customHeight="1">
      <c r="B141" s="165"/>
      <c r="C141" s="166"/>
      <c r="D141" s="167" t="s">
        <v>72</v>
      </c>
      <c r="E141" s="168" t="s">
        <v>2886</v>
      </c>
      <c r="F141" s="168" t="s">
        <v>2887</v>
      </c>
      <c r="G141" s="166"/>
      <c r="H141" s="166"/>
      <c r="I141" s="169"/>
      <c r="J141" s="170">
        <f>BK141</f>
        <v>0</v>
      </c>
      <c r="K141" s="166"/>
      <c r="L141" s="171"/>
      <c r="M141" s="172"/>
      <c r="N141" s="173"/>
      <c r="O141" s="173"/>
      <c r="P141" s="174">
        <f>SUM(P142:P144)</f>
        <v>0</v>
      </c>
      <c r="Q141" s="173"/>
      <c r="R141" s="174">
        <f>SUM(R142:R144)</f>
        <v>0</v>
      </c>
      <c r="S141" s="173"/>
      <c r="T141" s="175">
        <f>SUM(T142:T144)</f>
        <v>0</v>
      </c>
      <c r="AR141" s="176" t="s">
        <v>80</v>
      </c>
      <c r="AT141" s="177" t="s">
        <v>72</v>
      </c>
      <c r="AU141" s="177" t="s">
        <v>73</v>
      </c>
      <c r="AY141" s="176" t="s">
        <v>206</v>
      </c>
      <c r="BK141" s="178">
        <f>SUM(BK142:BK144)</f>
        <v>0</v>
      </c>
    </row>
    <row r="142" spans="1:65" s="2" customFormat="1" ht="16.5" customHeight="1">
      <c r="A142" s="37"/>
      <c r="B142" s="38"/>
      <c r="C142" s="181" t="s">
        <v>681</v>
      </c>
      <c r="D142" s="181" t="s">
        <v>208</v>
      </c>
      <c r="E142" s="182" t="s">
        <v>2888</v>
      </c>
      <c r="F142" s="183" t="s">
        <v>2889</v>
      </c>
      <c r="G142" s="184" t="s">
        <v>375</v>
      </c>
      <c r="H142" s="185">
        <v>225</v>
      </c>
      <c r="I142" s="186"/>
      <c r="J142" s="187">
        <f>ROUND(I142*H142,2)</f>
        <v>0</v>
      </c>
      <c r="K142" s="183" t="s">
        <v>21</v>
      </c>
      <c r="L142" s="42"/>
      <c r="M142" s="188" t="s">
        <v>21</v>
      </c>
      <c r="N142" s="189" t="s">
        <v>44</v>
      </c>
      <c r="O142" s="67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350</v>
      </c>
      <c r="AT142" s="192" t="s">
        <v>208</v>
      </c>
      <c r="AU142" s="192" t="s">
        <v>80</v>
      </c>
      <c r="AY142" s="20" t="s">
        <v>206</v>
      </c>
      <c r="BE142" s="193">
        <f>IF(N142="základní",J142,0)</f>
        <v>0</v>
      </c>
      <c r="BF142" s="193">
        <f>IF(N142="snížená",J142,0)</f>
        <v>0</v>
      </c>
      <c r="BG142" s="193">
        <f>IF(N142="zákl. přenesená",J142,0)</f>
        <v>0</v>
      </c>
      <c r="BH142" s="193">
        <f>IF(N142="sníž. přenesená",J142,0)</f>
        <v>0</v>
      </c>
      <c r="BI142" s="193">
        <f>IF(N142="nulová",J142,0)</f>
        <v>0</v>
      </c>
      <c r="BJ142" s="20" t="s">
        <v>80</v>
      </c>
      <c r="BK142" s="193">
        <f>ROUND(I142*H142,2)</f>
        <v>0</v>
      </c>
      <c r="BL142" s="20" t="s">
        <v>350</v>
      </c>
      <c r="BM142" s="192" t="s">
        <v>542</v>
      </c>
    </row>
    <row r="143" spans="1:65" s="2" customFormat="1" ht="16.5" customHeight="1">
      <c r="A143" s="37"/>
      <c r="B143" s="38"/>
      <c r="C143" s="181" t="s">
        <v>687</v>
      </c>
      <c r="D143" s="181" t="s">
        <v>208</v>
      </c>
      <c r="E143" s="182" t="s">
        <v>2890</v>
      </c>
      <c r="F143" s="183" t="s">
        <v>2891</v>
      </c>
      <c r="G143" s="184" t="s">
        <v>840</v>
      </c>
      <c r="H143" s="185">
        <v>3</v>
      </c>
      <c r="I143" s="186"/>
      <c r="J143" s="187">
        <f>ROUND(I143*H143,2)</f>
        <v>0</v>
      </c>
      <c r="K143" s="183" t="s">
        <v>21</v>
      </c>
      <c r="L143" s="42"/>
      <c r="M143" s="188" t="s">
        <v>21</v>
      </c>
      <c r="N143" s="189" t="s">
        <v>44</v>
      </c>
      <c r="O143" s="67"/>
      <c r="P143" s="190">
        <f>O143*H143</f>
        <v>0</v>
      </c>
      <c r="Q143" s="190">
        <v>0</v>
      </c>
      <c r="R143" s="190">
        <f>Q143*H143</f>
        <v>0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350</v>
      </c>
      <c r="AT143" s="192" t="s">
        <v>208</v>
      </c>
      <c r="AU143" s="192" t="s">
        <v>80</v>
      </c>
      <c r="AY143" s="20" t="s">
        <v>206</v>
      </c>
      <c r="BE143" s="193">
        <f>IF(N143="základní",J143,0)</f>
        <v>0</v>
      </c>
      <c r="BF143" s="193">
        <f>IF(N143="snížená",J143,0)</f>
        <v>0</v>
      </c>
      <c r="BG143" s="193">
        <f>IF(N143="zákl. přenesená",J143,0)</f>
        <v>0</v>
      </c>
      <c r="BH143" s="193">
        <f>IF(N143="sníž. přenesená",J143,0)</f>
        <v>0</v>
      </c>
      <c r="BI143" s="193">
        <f>IF(N143="nulová",J143,0)</f>
        <v>0</v>
      </c>
      <c r="BJ143" s="20" t="s">
        <v>80</v>
      </c>
      <c r="BK143" s="193">
        <f>ROUND(I143*H143,2)</f>
        <v>0</v>
      </c>
      <c r="BL143" s="20" t="s">
        <v>350</v>
      </c>
      <c r="BM143" s="192" t="s">
        <v>993</v>
      </c>
    </row>
    <row r="144" spans="1:65" s="2" customFormat="1" ht="16.5" customHeight="1">
      <c r="A144" s="37"/>
      <c r="B144" s="38"/>
      <c r="C144" s="181" t="s">
        <v>693</v>
      </c>
      <c r="D144" s="181" t="s">
        <v>208</v>
      </c>
      <c r="E144" s="182" t="s">
        <v>2892</v>
      </c>
      <c r="F144" s="183" t="s">
        <v>2893</v>
      </c>
      <c r="G144" s="184" t="s">
        <v>2086</v>
      </c>
      <c r="H144" s="185">
        <v>1</v>
      </c>
      <c r="I144" s="186"/>
      <c r="J144" s="187">
        <f>ROUND(I144*H144,2)</f>
        <v>0</v>
      </c>
      <c r="K144" s="183" t="s">
        <v>21</v>
      </c>
      <c r="L144" s="42"/>
      <c r="M144" s="188" t="s">
        <v>21</v>
      </c>
      <c r="N144" s="189" t="s">
        <v>44</v>
      </c>
      <c r="O144" s="67"/>
      <c r="P144" s="190">
        <f>O144*H144</f>
        <v>0</v>
      </c>
      <c r="Q144" s="190">
        <v>0</v>
      </c>
      <c r="R144" s="190">
        <f>Q144*H144</f>
        <v>0</v>
      </c>
      <c r="S144" s="190">
        <v>0</v>
      </c>
      <c r="T144" s="19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350</v>
      </c>
      <c r="AT144" s="192" t="s">
        <v>208</v>
      </c>
      <c r="AU144" s="192" t="s">
        <v>80</v>
      </c>
      <c r="AY144" s="20" t="s">
        <v>206</v>
      </c>
      <c r="BE144" s="193">
        <f>IF(N144="základní",J144,0)</f>
        <v>0</v>
      </c>
      <c r="BF144" s="193">
        <f>IF(N144="snížená",J144,0)</f>
        <v>0</v>
      </c>
      <c r="BG144" s="193">
        <f>IF(N144="zákl. přenesená",J144,0)</f>
        <v>0</v>
      </c>
      <c r="BH144" s="193">
        <f>IF(N144="sníž. přenesená",J144,0)</f>
        <v>0</v>
      </c>
      <c r="BI144" s="193">
        <f>IF(N144="nulová",J144,0)</f>
        <v>0</v>
      </c>
      <c r="BJ144" s="20" t="s">
        <v>80</v>
      </c>
      <c r="BK144" s="193">
        <f>ROUND(I144*H144,2)</f>
        <v>0</v>
      </c>
      <c r="BL144" s="20" t="s">
        <v>350</v>
      </c>
      <c r="BM144" s="192" t="s">
        <v>996</v>
      </c>
    </row>
    <row r="145" spans="1:65" s="12" customFormat="1" ht="25.9" customHeight="1">
      <c r="B145" s="165"/>
      <c r="C145" s="166"/>
      <c r="D145" s="167" t="s">
        <v>72</v>
      </c>
      <c r="E145" s="168" t="s">
        <v>2894</v>
      </c>
      <c r="F145" s="168" t="s">
        <v>2895</v>
      </c>
      <c r="G145" s="166"/>
      <c r="H145" s="166"/>
      <c r="I145" s="169"/>
      <c r="J145" s="170">
        <f>BK145</f>
        <v>0</v>
      </c>
      <c r="K145" s="166"/>
      <c r="L145" s="171"/>
      <c r="M145" s="172"/>
      <c r="N145" s="173"/>
      <c r="O145" s="173"/>
      <c r="P145" s="174">
        <f>SUM(P146:P159)</f>
        <v>0</v>
      </c>
      <c r="Q145" s="173"/>
      <c r="R145" s="174">
        <f>SUM(R146:R159)</f>
        <v>0</v>
      </c>
      <c r="S145" s="173"/>
      <c r="T145" s="175">
        <f>SUM(T146:T159)</f>
        <v>0</v>
      </c>
      <c r="AR145" s="176" t="s">
        <v>80</v>
      </c>
      <c r="AT145" s="177" t="s">
        <v>72</v>
      </c>
      <c r="AU145" s="177" t="s">
        <v>73</v>
      </c>
      <c r="AY145" s="176" t="s">
        <v>206</v>
      </c>
      <c r="BK145" s="178">
        <f>SUM(BK146:BK159)</f>
        <v>0</v>
      </c>
    </row>
    <row r="146" spans="1:65" s="2" customFormat="1" ht="16.5" customHeight="1">
      <c r="A146" s="37"/>
      <c r="B146" s="38"/>
      <c r="C146" s="181" t="s">
        <v>699</v>
      </c>
      <c r="D146" s="181" t="s">
        <v>208</v>
      </c>
      <c r="E146" s="182" t="s">
        <v>2896</v>
      </c>
      <c r="F146" s="183" t="s">
        <v>2897</v>
      </c>
      <c r="G146" s="184" t="s">
        <v>375</v>
      </c>
      <c r="H146" s="185">
        <v>280</v>
      </c>
      <c r="I146" s="186"/>
      <c r="J146" s="187">
        <f t="shared" ref="J146:J159" si="10">ROUND(I146*H146,2)</f>
        <v>0</v>
      </c>
      <c r="K146" s="183" t="s">
        <v>21</v>
      </c>
      <c r="L146" s="42"/>
      <c r="M146" s="188" t="s">
        <v>21</v>
      </c>
      <c r="N146" s="189" t="s">
        <v>44</v>
      </c>
      <c r="O146" s="67"/>
      <c r="P146" s="190">
        <f t="shared" ref="P146:P159" si="11">O146*H146</f>
        <v>0</v>
      </c>
      <c r="Q146" s="190">
        <v>0</v>
      </c>
      <c r="R146" s="190">
        <f t="shared" ref="R146:R159" si="12">Q146*H146</f>
        <v>0</v>
      </c>
      <c r="S146" s="190">
        <v>0</v>
      </c>
      <c r="T146" s="191">
        <f t="shared" ref="T146:T159" si="13"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350</v>
      </c>
      <c r="AT146" s="192" t="s">
        <v>208</v>
      </c>
      <c r="AU146" s="192" t="s">
        <v>80</v>
      </c>
      <c r="AY146" s="20" t="s">
        <v>206</v>
      </c>
      <c r="BE146" s="193">
        <f t="shared" ref="BE146:BE159" si="14">IF(N146="základní",J146,0)</f>
        <v>0</v>
      </c>
      <c r="BF146" s="193">
        <f t="shared" ref="BF146:BF159" si="15">IF(N146="snížená",J146,0)</f>
        <v>0</v>
      </c>
      <c r="BG146" s="193">
        <f t="shared" ref="BG146:BG159" si="16">IF(N146="zákl. přenesená",J146,0)</f>
        <v>0</v>
      </c>
      <c r="BH146" s="193">
        <f t="shared" ref="BH146:BH159" si="17">IF(N146="sníž. přenesená",J146,0)</f>
        <v>0</v>
      </c>
      <c r="BI146" s="193">
        <f t="shared" ref="BI146:BI159" si="18">IF(N146="nulová",J146,0)</f>
        <v>0</v>
      </c>
      <c r="BJ146" s="20" t="s">
        <v>80</v>
      </c>
      <c r="BK146" s="193">
        <f t="shared" ref="BK146:BK159" si="19">ROUND(I146*H146,2)</f>
        <v>0</v>
      </c>
      <c r="BL146" s="20" t="s">
        <v>350</v>
      </c>
      <c r="BM146" s="192" t="s">
        <v>999</v>
      </c>
    </row>
    <row r="147" spans="1:65" s="2" customFormat="1" ht="24.2" customHeight="1">
      <c r="A147" s="37"/>
      <c r="B147" s="38"/>
      <c r="C147" s="181" t="s">
        <v>706</v>
      </c>
      <c r="D147" s="181" t="s">
        <v>208</v>
      </c>
      <c r="E147" s="182" t="s">
        <v>2898</v>
      </c>
      <c r="F147" s="183" t="s">
        <v>2899</v>
      </c>
      <c r="G147" s="184" t="s">
        <v>840</v>
      </c>
      <c r="H147" s="185">
        <v>18</v>
      </c>
      <c r="I147" s="186"/>
      <c r="J147" s="187">
        <f t="shared" si="10"/>
        <v>0</v>
      </c>
      <c r="K147" s="183" t="s">
        <v>21</v>
      </c>
      <c r="L147" s="42"/>
      <c r="M147" s="188" t="s">
        <v>21</v>
      </c>
      <c r="N147" s="189" t="s">
        <v>44</v>
      </c>
      <c r="O147" s="67"/>
      <c r="P147" s="190">
        <f t="shared" si="11"/>
        <v>0</v>
      </c>
      <c r="Q147" s="190">
        <v>0</v>
      </c>
      <c r="R147" s="190">
        <f t="shared" si="12"/>
        <v>0</v>
      </c>
      <c r="S147" s="190">
        <v>0</v>
      </c>
      <c r="T147" s="191">
        <f t="shared" si="13"/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350</v>
      </c>
      <c r="AT147" s="192" t="s">
        <v>208</v>
      </c>
      <c r="AU147" s="192" t="s">
        <v>80</v>
      </c>
      <c r="AY147" s="20" t="s">
        <v>206</v>
      </c>
      <c r="BE147" s="193">
        <f t="shared" si="14"/>
        <v>0</v>
      </c>
      <c r="BF147" s="193">
        <f t="shared" si="15"/>
        <v>0</v>
      </c>
      <c r="BG147" s="193">
        <f t="shared" si="16"/>
        <v>0</v>
      </c>
      <c r="BH147" s="193">
        <f t="shared" si="17"/>
        <v>0</v>
      </c>
      <c r="BI147" s="193">
        <f t="shared" si="18"/>
        <v>0</v>
      </c>
      <c r="BJ147" s="20" t="s">
        <v>80</v>
      </c>
      <c r="BK147" s="193">
        <f t="shared" si="19"/>
        <v>0</v>
      </c>
      <c r="BL147" s="20" t="s">
        <v>350</v>
      </c>
      <c r="BM147" s="192" t="s">
        <v>1002</v>
      </c>
    </row>
    <row r="148" spans="1:65" s="2" customFormat="1" ht="24.2" customHeight="1">
      <c r="A148" s="37"/>
      <c r="B148" s="38"/>
      <c r="C148" s="181" t="s">
        <v>713</v>
      </c>
      <c r="D148" s="181" t="s">
        <v>208</v>
      </c>
      <c r="E148" s="182" t="s">
        <v>2900</v>
      </c>
      <c r="F148" s="183" t="s">
        <v>2901</v>
      </c>
      <c r="G148" s="184" t="s">
        <v>840</v>
      </c>
      <c r="H148" s="185">
        <v>20</v>
      </c>
      <c r="I148" s="186"/>
      <c r="J148" s="187">
        <f t="shared" si="10"/>
        <v>0</v>
      </c>
      <c r="K148" s="183" t="s">
        <v>21</v>
      </c>
      <c r="L148" s="42"/>
      <c r="M148" s="188" t="s">
        <v>21</v>
      </c>
      <c r="N148" s="189" t="s">
        <v>44</v>
      </c>
      <c r="O148" s="67"/>
      <c r="P148" s="190">
        <f t="shared" si="11"/>
        <v>0</v>
      </c>
      <c r="Q148" s="190">
        <v>0</v>
      </c>
      <c r="R148" s="190">
        <f t="shared" si="12"/>
        <v>0</v>
      </c>
      <c r="S148" s="190">
        <v>0</v>
      </c>
      <c r="T148" s="191">
        <f t="shared" si="13"/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350</v>
      </c>
      <c r="AT148" s="192" t="s">
        <v>208</v>
      </c>
      <c r="AU148" s="192" t="s">
        <v>80</v>
      </c>
      <c r="AY148" s="20" t="s">
        <v>206</v>
      </c>
      <c r="BE148" s="193">
        <f t="shared" si="14"/>
        <v>0</v>
      </c>
      <c r="BF148" s="193">
        <f t="shared" si="15"/>
        <v>0</v>
      </c>
      <c r="BG148" s="193">
        <f t="shared" si="16"/>
        <v>0</v>
      </c>
      <c r="BH148" s="193">
        <f t="shared" si="17"/>
        <v>0</v>
      </c>
      <c r="BI148" s="193">
        <f t="shared" si="18"/>
        <v>0</v>
      </c>
      <c r="BJ148" s="20" t="s">
        <v>80</v>
      </c>
      <c r="BK148" s="193">
        <f t="shared" si="19"/>
        <v>0</v>
      </c>
      <c r="BL148" s="20" t="s">
        <v>350</v>
      </c>
      <c r="BM148" s="192" t="s">
        <v>1005</v>
      </c>
    </row>
    <row r="149" spans="1:65" s="2" customFormat="1" ht="21.75" customHeight="1">
      <c r="A149" s="37"/>
      <c r="B149" s="38"/>
      <c r="C149" s="181" t="s">
        <v>720</v>
      </c>
      <c r="D149" s="181" t="s">
        <v>208</v>
      </c>
      <c r="E149" s="182" t="s">
        <v>2902</v>
      </c>
      <c r="F149" s="183" t="s">
        <v>2903</v>
      </c>
      <c r="G149" s="184" t="s">
        <v>375</v>
      </c>
      <c r="H149" s="185">
        <v>15</v>
      </c>
      <c r="I149" s="186"/>
      <c r="J149" s="187">
        <f t="shared" si="10"/>
        <v>0</v>
      </c>
      <c r="K149" s="183" t="s">
        <v>21</v>
      </c>
      <c r="L149" s="42"/>
      <c r="M149" s="188" t="s">
        <v>21</v>
      </c>
      <c r="N149" s="189" t="s">
        <v>44</v>
      </c>
      <c r="O149" s="67"/>
      <c r="P149" s="190">
        <f t="shared" si="11"/>
        <v>0</v>
      </c>
      <c r="Q149" s="190">
        <v>0</v>
      </c>
      <c r="R149" s="190">
        <f t="shared" si="12"/>
        <v>0</v>
      </c>
      <c r="S149" s="190">
        <v>0</v>
      </c>
      <c r="T149" s="191">
        <f t="shared" si="13"/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350</v>
      </c>
      <c r="AT149" s="192" t="s">
        <v>208</v>
      </c>
      <c r="AU149" s="192" t="s">
        <v>80</v>
      </c>
      <c r="AY149" s="20" t="s">
        <v>206</v>
      </c>
      <c r="BE149" s="193">
        <f t="shared" si="14"/>
        <v>0</v>
      </c>
      <c r="BF149" s="193">
        <f t="shared" si="15"/>
        <v>0</v>
      </c>
      <c r="BG149" s="193">
        <f t="shared" si="16"/>
        <v>0</v>
      </c>
      <c r="BH149" s="193">
        <f t="shared" si="17"/>
        <v>0</v>
      </c>
      <c r="BI149" s="193">
        <f t="shared" si="18"/>
        <v>0</v>
      </c>
      <c r="BJ149" s="20" t="s">
        <v>80</v>
      </c>
      <c r="BK149" s="193">
        <f t="shared" si="19"/>
        <v>0</v>
      </c>
      <c r="BL149" s="20" t="s">
        <v>350</v>
      </c>
      <c r="BM149" s="192" t="s">
        <v>1008</v>
      </c>
    </row>
    <row r="150" spans="1:65" s="2" customFormat="1" ht="24.2" customHeight="1">
      <c r="A150" s="37"/>
      <c r="B150" s="38"/>
      <c r="C150" s="181" t="s">
        <v>380</v>
      </c>
      <c r="D150" s="181" t="s">
        <v>208</v>
      </c>
      <c r="E150" s="182" t="s">
        <v>2904</v>
      </c>
      <c r="F150" s="183" t="s">
        <v>2905</v>
      </c>
      <c r="G150" s="184" t="s">
        <v>840</v>
      </c>
      <c r="H150" s="185">
        <v>10</v>
      </c>
      <c r="I150" s="186"/>
      <c r="J150" s="187">
        <f t="shared" si="10"/>
        <v>0</v>
      </c>
      <c r="K150" s="183" t="s">
        <v>21</v>
      </c>
      <c r="L150" s="42"/>
      <c r="M150" s="188" t="s">
        <v>21</v>
      </c>
      <c r="N150" s="189" t="s">
        <v>44</v>
      </c>
      <c r="O150" s="67"/>
      <c r="P150" s="190">
        <f t="shared" si="11"/>
        <v>0</v>
      </c>
      <c r="Q150" s="190">
        <v>0</v>
      </c>
      <c r="R150" s="190">
        <f t="shared" si="12"/>
        <v>0</v>
      </c>
      <c r="S150" s="190">
        <v>0</v>
      </c>
      <c r="T150" s="191">
        <f t="shared" si="13"/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350</v>
      </c>
      <c r="AT150" s="192" t="s">
        <v>208</v>
      </c>
      <c r="AU150" s="192" t="s">
        <v>80</v>
      </c>
      <c r="AY150" s="20" t="s">
        <v>206</v>
      </c>
      <c r="BE150" s="193">
        <f t="shared" si="14"/>
        <v>0</v>
      </c>
      <c r="BF150" s="193">
        <f t="shared" si="15"/>
        <v>0</v>
      </c>
      <c r="BG150" s="193">
        <f t="shared" si="16"/>
        <v>0</v>
      </c>
      <c r="BH150" s="193">
        <f t="shared" si="17"/>
        <v>0</v>
      </c>
      <c r="BI150" s="193">
        <f t="shared" si="18"/>
        <v>0</v>
      </c>
      <c r="BJ150" s="20" t="s">
        <v>80</v>
      </c>
      <c r="BK150" s="193">
        <f t="shared" si="19"/>
        <v>0</v>
      </c>
      <c r="BL150" s="20" t="s">
        <v>350</v>
      </c>
      <c r="BM150" s="192" t="s">
        <v>1011</v>
      </c>
    </row>
    <row r="151" spans="1:65" s="2" customFormat="1" ht="21.75" customHeight="1">
      <c r="A151" s="37"/>
      <c r="B151" s="38"/>
      <c r="C151" s="181" t="s">
        <v>730</v>
      </c>
      <c r="D151" s="181" t="s">
        <v>208</v>
      </c>
      <c r="E151" s="182" t="s">
        <v>2906</v>
      </c>
      <c r="F151" s="183" t="s">
        <v>2907</v>
      </c>
      <c r="G151" s="184" t="s">
        <v>375</v>
      </c>
      <c r="H151" s="185">
        <v>235</v>
      </c>
      <c r="I151" s="186"/>
      <c r="J151" s="187">
        <f t="shared" si="10"/>
        <v>0</v>
      </c>
      <c r="K151" s="183" t="s">
        <v>21</v>
      </c>
      <c r="L151" s="42"/>
      <c r="M151" s="188" t="s">
        <v>21</v>
      </c>
      <c r="N151" s="189" t="s">
        <v>44</v>
      </c>
      <c r="O151" s="67"/>
      <c r="P151" s="190">
        <f t="shared" si="11"/>
        <v>0</v>
      </c>
      <c r="Q151" s="190">
        <v>0</v>
      </c>
      <c r="R151" s="190">
        <f t="shared" si="12"/>
        <v>0</v>
      </c>
      <c r="S151" s="190">
        <v>0</v>
      </c>
      <c r="T151" s="191">
        <f t="shared" si="13"/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350</v>
      </c>
      <c r="AT151" s="192" t="s">
        <v>208</v>
      </c>
      <c r="AU151" s="192" t="s">
        <v>80</v>
      </c>
      <c r="AY151" s="20" t="s">
        <v>206</v>
      </c>
      <c r="BE151" s="193">
        <f t="shared" si="14"/>
        <v>0</v>
      </c>
      <c r="BF151" s="193">
        <f t="shared" si="15"/>
        <v>0</v>
      </c>
      <c r="BG151" s="193">
        <f t="shared" si="16"/>
        <v>0</v>
      </c>
      <c r="BH151" s="193">
        <f t="shared" si="17"/>
        <v>0</v>
      </c>
      <c r="BI151" s="193">
        <f t="shared" si="18"/>
        <v>0</v>
      </c>
      <c r="BJ151" s="20" t="s">
        <v>80</v>
      </c>
      <c r="BK151" s="193">
        <f t="shared" si="19"/>
        <v>0</v>
      </c>
      <c r="BL151" s="20" t="s">
        <v>350</v>
      </c>
      <c r="BM151" s="192" t="s">
        <v>1014</v>
      </c>
    </row>
    <row r="152" spans="1:65" s="2" customFormat="1" ht="16.5" customHeight="1">
      <c r="A152" s="37"/>
      <c r="B152" s="38"/>
      <c r="C152" s="181" t="s">
        <v>736</v>
      </c>
      <c r="D152" s="181" t="s">
        <v>208</v>
      </c>
      <c r="E152" s="182" t="s">
        <v>2908</v>
      </c>
      <c r="F152" s="183" t="s">
        <v>2909</v>
      </c>
      <c r="G152" s="184" t="s">
        <v>840</v>
      </c>
      <c r="H152" s="185">
        <v>20</v>
      </c>
      <c r="I152" s="186"/>
      <c r="J152" s="187">
        <f t="shared" si="10"/>
        <v>0</v>
      </c>
      <c r="K152" s="183" t="s">
        <v>21</v>
      </c>
      <c r="L152" s="42"/>
      <c r="M152" s="188" t="s">
        <v>21</v>
      </c>
      <c r="N152" s="189" t="s">
        <v>44</v>
      </c>
      <c r="O152" s="67"/>
      <c r="P152" s="190">
        <f t="shared" si="11"/>
        <v>0</v>
      </c>
      <c r="Q152" s="190">
        <v>0</v>
      </c>
      <c r="R152" s="190">
        <f t="shared" si="12"/>
        <v>0</v>
      </c>
      <c r="S152" s="190">
        <v>0</v>
      </c>
      <c r="T152" s="191">
        <f t="shared" si="13"/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350</v>
      </c>
      <c r="AT152" s="192" t="s">
        <v>208</v>
      </c>
      <c r="AU152" s="192" t="s">
        <v>80</v>
      </c>
      <c r="AY152" s="20" t="s">
        <v>206</v>
      </c>
      <c r="BE152" s="193">
        <f t="shared" si="14"/>
        <v>0</v>
      </c>
      <c r="BF152" s="193">
        <f t="shared" si="15"/>
        <v>0</v>
      </c>
      <c r="BG152" s="193">
        <f t="shared" si="16"/>
        <v>0</v>
      </c>
      <c r="BH152" s="193">
        <f t="shared" si="17"/>
        <v>0</v>
      </c>
      <c r="BI152" s="193">
        <f t="shared" si="18"/>
        <v>0</v>
      </c>
      <c r="BJ152" s="20" t="s">
        <v>80</v>
      </c>
      <c r="BK152" s="193">
        <f t="shared" si="19"/>
        <v>0</v>
      </c>
      <c r="BL152" s="20" t="s">
        <v>350</v>
      </c>
      <c r="BM152" s="192" t="s">
        <v>1017</v>
      </c>
    </row>
    <row r="153" spans="1:65" s="2" customFormat="1" ht="16.5" customHeight="1">
      <c r="A153" s="37"/>
      <c r="B153" s="38"/>
      <c r="C153" s="181" t="s">
        <v>741</v>
      </c>
      <c r="D153" s="181" t="s">
        <v>208</v>
      </c>
      <c r="E153" s="182" t="s">
        <v>2910</v>
      </c>
      <c r="F153" s="183" t="s">
        <v>2911</v>
      </c>
      <c r="G153" s="184" t="s">
        <v>840</v>
      </c>
      <c r="H153" s="185">
        <v>275</v>
      </c>
      <c r="I153" s="186"/>
      <c r="J153" s="187">
        <f t="shared" si="10"/>
        <v>0</v>
      </c>
      <c r="K153" s="183" t="s">
        <v>21</v>
      </c>
      <c r="L153" s="42"/>
      <c r="M153" s="188" t="s">
        <v>21</v>
      </c>
      <c r="N153" s="189" t="s">
        <v>44</v>
      </c>
      <c r="O153" s="67"/>
      <c r="P153" s="190">
        <f t="shared" si="11"/>
        <v>0</v>
      </c>
      <c r="Q153" s="190">
        <v>0</v>
      </c>
      <c r="R153" s="190">
        <f t="shared" si="12"/>
        <v>0</v>
      </c>
      <c r="S153" s="190">
        <v>0</v>
      </c>
      <c r="T153" s="191">
        <f t="shared" si="13"/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2" t="s">
        <v>350</v>
      </c>
      <c r="AT153" s="192" t="s">
        <v>208</v>
      </c>
      <c r="AU153" s="192" t="s">
        <v>80</v>
      </c>
      <c r="AY153" s="20" t="s">
        <v>206</v>
      </c>
      <c r="BE153" s="193">
        <f t="shared" si="14"/>
        <v>0</v>
      </c>
      <c r="BF153" s="193">
        <f t="shared" si="15"/>
        <v>0</v>
      </c>
      <c r="BG153" s="193">
        <f t="shared" si="16"/>
        <v>0</v>
      </c>
      <c r="BH153" s="193">
        <f t="shared" si="17"/>
        <v>0</v>
      </c>
      <c r="BI153" s="193">
        <f t="shared" si="18"/>
        <v>0</v>
      </c>
      <c r="BJ153" s="20" t="s">
        <v>80</v>
      </c>
      <c r="BK153" s="193">
        <f t="shared" si="19"/>
        <v>0</v>
      </c>
      <c r="BL153" s="20" t="s">
        <v>350</v>
      </c>
      <c r="BM153" s="192" t="s">
        <v>1020</v>
      </c>
    </row>
    <row r="154" spans="1:65" s="2" customFormat="1" ht="16.5" customHeight="1">
      <c r="A154" s="37"/>
      <c r="B154" s="38"/>
      <c r="C154" s="181" t="s">
        <v>747</v>
      </c>
      <c r="D154" s="181" t="s">
        <v>208</v>
      </c>
      <c r="E154" s="182" t="s">
        <v>2912</v>
      </c>
      <c r="F154" s="183" t="s">
        <v>2913</v>
      </c>
      <c r="G154" s="184" t="s">
        <v>840</v>
      </c>
      <c r="H154" s="185">
        <v>10</v>
      </c>
      <c r="I154" s="186"/>
      <c r="J154" s="187">
        <f t="shared" si="10"/>
        <v>0</v>
      </c>
      <c r="K154" s="183" t="s">
        <v>21</v>
      </c>
      <c r="L154" s="42"/>
      <c r="M154" s="188" t="s">
        <v>21</v>
      </c>
      <c r="N154" s="189" t="s">
        <v>44</v>
      </c>
      <c r="O154" s="67"/>
      <c r="P154" s="190">
        <f t="shared" si="11"/>
        <v>0</v>
      </c>
      <c r="Q154" s="190">
        <v>0</v>
      </c>
      <c r="R154" s="190">
        <f t="shared" si="12"/>
        <v>0</v>
      </c>
      <c r="S154" s="190">
        <v>0</v>
      </c>
      <c r="T154" s="191">
        <f t="shared" si="13"/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350</v>
      </c>
      <c r="AT154" s="192" t="s">
        <v>208</v>
      </c>
      <c r="AU154" s="192" t="s">
        <v>80</v>
      </c>
      <c r="AY154" s="20" t="s">
        <v>206</v>
      </c>
      <c r="BE154" s="193">
        <f t="shared" si="14"/>
        <v>0</v>
      </c>
      <c r="BF154" s="193">
        <f t="shared" si="15"/>
        <v>0</v>
      </c>
      <c r="BG154" s="193">
        <f t="shared" si="16"/>
        <v>0</v>
      </c>
      <c r="BH154" s="193">
        <f t="shared" si="17"/>
        <v>0</v>
      </c>
      <c r="BI154" s="193">
        <f t="shared" si="18"/>
        <v>0</v>
      </c>
      <c r="BJ154" s="20" t="s">
        <v>80</v>
      </c>
      <c r="BK154" s="193">
        <f t="shared" si="19"/>
        <v>0</v>
      </c>
      <c r="BL154" s="20" t="s">
        <v>350</v>
      </c>
      <c r="BM154" s="192" t="s">
        <v>611</v>
      </c>
    </row>
    <row r="155" spans="1:65" s="2" customFormat="1" ht="24.2" customHeight="1">
      <c r="A155" s="37"/>
      <c r="B155" s="38"/>
      <c r="C155" s="181" t="s">
        <v>760</v>
      </c>
      <c r="D155" s="181" t="s">
        <v>208</v>
      </c>
      <c r="E155" s="182" t="s">
        <v>2914</v>
      </c>
      <c r="F155" s="183" t="s">
        <v>2915</v>
      </c>
      <c r="G155" s="184" t="s">
        <v>375</v>
      </c>
      <c r="H155" s="185">
        <v>240</v>
      </c>
      <c r="I155" s="186"/>
      <c r="J155" s="187">
        <f t="shared" si="10"/>
        <v>0</v>
      </c>
      <c r="K155" s="183" t="s">
        <v>21</v>
      </c>
      <c r="L155" s="42"/>
      <c r="M155" s="188" t="s">
        <v>21</v>
      </c>
      <c r="N155" s="189" t="s">
        <v>44</v>
      </c>
      <c r="O155" s="67"/>
      <c r="P155" s="190">
        <f t="shared" si="11"/>
        <v>0</v>
      </c>
      <c r="Q155" s="190">
        <v>0</v>
      </c>
      <c r="R155" s="190">
        <f t="shared" si="12"/>
        <v>0</v>
      </c>
      <c r="S155" s="190">
        <v>0</v>
      </c>
      <c r="T155" s="191">
        <f t="shared" si="13"/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2" t="s">
        <v>350</v>
      </c>
      <c r="AT155" s="192" t="s">
        <v>208</v>
      </c>
      <c r="AU155" s="192" t="s">
        <v>80</v>
      </c>
      <c r="AY155" s="20" t="s">
        <v>206</v>
      </c>
      <c r="BE155" s="193">
        <f t="shared" si="14"/>
        <v>0</v>
      </c>
      <c r="BF155" s="193">
        <f t="shared" si="15"/>
        <v>0</v>
      </c>
      <c r="BG155" s="193">
        <f t="shared" si="16"/>
        <v>0</v>
      </c>
      <c r="BH155" s="193">
        <f t="shared" si="17"/>
        <v>0</v>
      </c>
      <c r="BI155" s="193">
        <f t="shared" si="18"/>
        <v>0</v>
      </c>
      <c r="BJ155" s="20" t="s">
        <v>80</v>
      </c>
      <c r="BK155" s="193">
        <f t="shared" si="19"/>
        <v>0</v>
      </c>
      <c r="BL155" s="20" t="s">
        <v>350</v>
      </c>
      <c r="BM155" s="192" t="s">
        <v>1025</v>
      </c>
    </row>
    <row r="156" spans="1:65" s="2" customFormat="1" ht="16.5" customHeight="1">
      <c r="A156" s="37"/>
      <c r="B156" s="38"/>
      <c r="C156" s="181" t="s">
        <v>765</v>
      </c>
      <c r="D156" s="181" t="s">
        <v>208</v>
      </c>
      <c r="E156" s="182" t="s">
        <v>2882</v>
      </c>
      <c r="F156" s="183" t="s">
        <v>2883</v>
      </c>
      <c r="G156" s="184" t="s">
        <v>375</v>
      </c>
      <c r="H156" s="185">
        <v>10</v>
      </c>
      <c r="I156" s="186"/>
      <c r="J156" s="187">
        <f t="shared" si="10"/>
        <v>0</v>
      </c>
      <c r="K156" s="183" t="s">
        <v>21</v>
      </c>
      <c r="L156" s="42"/>
      <c r="M156" s="188" t="s">
        <v>21</v>
      </c>
      <c r="N156" s="189" t="s">
        <v>44</v>
      </c>
      <c r="O156" s="67"/>
      <c r="P156" s="190">
        <f t="shared" si="11"/>
        <v>0</v>
      </c>
      <c r="Q156" s="190">
        <v>0</v>
      </c>
      <c r="R156" s="190">
        <f t="shared" si="12"/>
        <v>0</v>
      </c>
      <c r="S156" s="190">
        <v>0</v>
      </c>
      <c r="T156" s="191">
        <f t="shared" si="13"/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350</v>
      </c>
      <c r="AT156" s="192" t="s">
        <v>208</v>
      </c>
      <c r="AU156" s="192" t="s">
        <v>80</v>
      </c>
      <c r="AY156" s="20" t="s">
        <v>206</v>
      </c>
      <c r="BE156" s="193">
        <f t="shared" si="14"/>
        <v>0</v>
      </c>
      <c r="BF156" s="193">
        <f t="shared" si="15"/>
        <v>0</v>
      </c>
      <c r="BG156" s="193">
        <f t="shared" si="16"/>
        <v>0</v>
      </c>
      <c r="BH156" s="193">
        <f t="shared" si="17"/>
        <v>0</v>
      </c>
      <c r="BI156" s="193">
        <f t="shared" si="18"/>
        <v>0</v>
      </c>
      <c r="BJ156" s="20" t="s">
        <v>80</v>
      </c>
      <c r="BK156" s="193">
        <f t="shared" si="19"/>
        <v>0</v>
      </c>
      <c r="BL156" s="20" t="s">
        <v>350</v>
      </c>
      <c r="BM156" s="192" t="s">
        <v>1028</v>
      </c>
    </row>
    <row r="157" spans="1:65" s="2" customFormat="1" ht="16.5" customHeight="1">
      <c r="A157" s="37"/>
      <c r="B157" s="38"/>
      <c r="C157" s="181" t="s">
        <v>773</v>
      </c>
      <c r="D157" s="181" t="s">
        <v>208</v>
      </c>
      <c r="E157" s="182" t="s">
        <v>2916</v>
      </c>
      <c r="F157" s="183" t="s">
        <v>2917</v>
      </c>
      <c r="G157" s="184" t="s">
        <v>840</v>
      </c>
      <c r="H157" s="185">
        <v>6</v>
      </c>
      <c r="I157" s="186"/>
      <c r="J157" s="187">
        <f t="shared" si="10"/>
        <v>0</v>
      </c>
      <c r="K157" s="183" t="s">
        <v>21</v>
      </c>
      <c r="L157" s="42"/>
      <c r="M157" s="188" t="s">
        <v>21</v>
      </c>
      <c r="N157" s="189" t="s">
        <v>44</v>
      </c>
      <c r="O157" s="67"/>
      <c r="P157" s="190">
        <f t="shared" si="11"/>
        <v>0</v>
      </c>
      <c r="Q157" s="190">
        <v>0</v>
      </c>
      <c r="R157" s="190">
        <f t="shared" si="12"/>
        <v>0</v>
      </c>
      <c r="S157" s="190">
        <v>0</v>
      </c>
      <c r="T157" s="191">
        <f t="shared" si="13"/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350</v>
      </c>
      <c r="AT157" s="192" t="s">
        <v>208</v>
      </c>
      <c r="AU157" s="192" t="s">
        <v>80</v>
      </c>
      <c r="AY157" s="20" t="s">
        <v>206</v>
      </c>
      <c r="BE157" s="193">
        <f t="shared" si="14"/>
        <v>0</v>
      </c>
      <c r="BF157" s="193">
        <f t="shared" si="15"/>
        <v>0</v>
      </c>
      <c r="BG157" s="193">
        <f t="shared" si="16"/>
        <v>0</v>
      </c>
      <c r="BH157" s="193">
        <f t="shared" si="17"/>
        <v>0</v>
      </c>
      <c r="BI157" s="193">
        <f t="shared" si="18"/>
        <v>0</v>
      </c>
      <c r="BJ157" s="20" t="s">
        <v>80</v>
      </c>
      <c r="BK157" s="193">
        <f t="shared" si="19"/>
        <v>0</v>
      </c>
      <c r="BL157" s="20" t="s">
        <v>350</v>
      </c>
      <c r="BM157" s="192" t="s">
        <v>1031</v>
      </c>
    </row>
    <row r="158" spans="1:65" s="2" customFormat="1" ht="16.5" customHeight="1">
      <c r="A158" s="37"/>
      <c r="B158" s="38"/>
      <c r="C158" s="181" t="s">
        <v>781</v>
      </c>
      <c r="D158" s="181" t="s">
        <v>208</v>
      </c>
      <c r="E158" s="182" t="s">
        <v>2918</v>
      </c>
      <c r="F158" s="183" t="s">
        <v>2919</v>
      </c>
      <c r="G158" s="184" t="s">
        <v>2086</v>
      </c>
      <c r="H158" s="185">
        <v>1</v>
      </c>
      <c r="I158" s="186"/>
      <c r="J158" s="187">
        <f t="shared" si="10"/>
        <v>0</v>
      </c>
      <c r="K158" s="183" t="s">
        <v>21</v>
      </c>
      <c r="L158" s="42"/>
      <c r="M158" s="188" t="s">
        <v>21</v>
      </c>
      <c r="N158" s="189" t="s">
        <v>44</v>
      </c>
      <c r="O158" s="67"/>
      <c r="P158" s="190">
        <f t="shared" si="11"/>
        <v>0</v>
      </c>
      <c r="Q158" s="190">
        <v>0</v>
      </c>
      <c r="R158" s="190">
        <f t="shared" si="12"/>
        <v>0</v>
      </c>
      <c r="S158" s="190">
        <v>0</v>
      </c>
      <c r="T158" s="191">
        <f t="shared" si="13"/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350</v>
      </c>
      <c r="AT158" s="192" t="s">
        <v>208</v>
      </c>
      <c r="AU158" s="192" t="s">
        <v>80</v>
      </c>
      <c r="AY158" s="20" t="s">
        <v>206</v>
      </c>
      <c r="BE158" s="193">
        <f t="shared" si="14"/>
        <v>0</v>
      </c>
      <c r="BF158" s="193">
        <f t="shared" si="15"/>
        <v>0</v>
      </c>
      <c r="BG158" s="193">
        <f t="shared" si="16"/>
        <v>0</v>
      </c>
      <c r="BH158" s="193">
        <f t="shared" si="17"/>
        <v>0</v>
      </c>
      <c r="BI158" s="193">
        <f t="shared" si="18"/>
        <v>0</v>
      </c>
      <c r="BJ158" s="20" t="s">
        <v>80</v>
      </c>
      <c r="BK158" s="193">
        <f t="shared" si="19"/>
        <v>0</v>
      </c>
      <c r="BL158" s="20" t="s">
        <v>350</v>
      </c>
      <c r="BM158" s="192" t="s">
        <v>1034</v>
      </c>
    </row>
    <row r="159" spans="1:65" s="2" customFormat="1" ht="24.2" customHeight="1">
      <c r="A159" s="37"/>
      <c r="B159" s="38"/>
      <c r="C159" s="181" t="s">
        <v>787</v>
      </c>
      <c r="D159" s="181" t="s">
        <v>208</v>
      </c>
      <c r="E159" s="182" t="s">
        <v>2920</v>
      </c>
      <c r="F159" s="183" t="s">
        <v>2921</v>
      </c>
      <c r="G159" s="184" t="s">
        <v>2086</v>
      </c>
      <c r="H159" s="185">
        <v>1</v>
      </c>
      <c r="I159" s="186"/>
      <c r="J159" s="187">
        <f t="shared" si="10"/>
        <v>0</v>
      </c>
      <c r="K159" s="183" t="s">
        <v>21</v>
      </c>
      <c r="L159" s="42"/>
      <c r="M159" s="188" t="s">
        <v>21</v>
      </c>
      <c r="N159" s="189" t="s">
        <v>44</v>
      </c>
      <c r="O159" s="67"/>
      <c r="P159" s="190">
        <f t="shared" si="11"/>
        <v>0</v>
      </c>
      <c r="Q159" s="190">
        <v>0</v>
      </c>
      <c r="R159" s="190">
        <f t="shared" si="12"/>
        <v>0</v>
      </c>
      <c r="S159" s="190">
        <v>0</v>
      </c>
      <c r="T159" s="191">
        <f t="shared" si="13"/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350</v>
      </c>
      <c r="AT159" s="192" t="s">
        <v>208</v>
      </c>
      <c r="AU159" s="192" t="s">
        <v>80</v>
      </c>
      <c r="AY159" s="20" t="s">
        <v>206</v>
      </c>
      <c r="BE159" s="193">
        <f t="shared" si="14"/>
        <v>0</v>
      </c>
      <c r="BF159" s="193">
        <f t="shared" si="15"/>
        <v>0</v>
      </c>
      <c r="BG159" s="193">
        <f t="shared" si="16"/>
        <v>0</v>
      </c>
      <c r="BH159" s="193">
        <f t="shared" si="17"/>
        <v>0</v>
      </c>
      <c r="BI159" s="193">
        <f t="shared" si="18"/>
        <v>0</v>
      </c>
      <c r="BJ159" s="20" t="s">
        <v>80</v>
      </c>
      <c r="BK159" s="193">
        <f t="shared" si="19"/>
        <v>0</v>
      </c>
      <c r="BL159" s="20" t="s">
        <v>350</v>
      </c>
      <c r="BM159" s="192" t="s">
        <v>1037</v>
      </c>
    </row>
    <row r="160" spans="1:65" s="12" customFormat="1" ht="25.9" customHeight="1">
      <c r="B160" s="165"/>
      <c r="C160" s="166"/>
      <c r="D160" s="167" t="s">
        <v>72</v>
      </c>
      <c r="E160" s="168" t="s">
        <v>2922</v>
      </c>
      <c r="F160" s="168" t="s">
        <v>2923</v>
      </c>
      <c r="G160" s="166"/>
      <c r="H160" s="166"/>
      <c r="I160" s="169"/>
      <c r="J160" s="170">
        <f>BK160</f>
        <v>0</v>
      </c>
      <c r="K160" s="166"/>
      <c r="L160" s="171"/>
      <c r="M160" s="172"/>
      <c r="N160" s="173"/>
      <c r="O160" s="173"/>
      <c r="P160" s="174">
        <f>SUM(P161:P165)</f>
        <v>0</v>
      </c>
      <c r="Q160" s="173"/>
      <c r="R160" s="174">
        <f>SUM(R161:R165)</f>
        <v>0</v>
      </c>
      <c r="S160" s="173"/>
      <c r="T160" s="175">
        <f>SUM(T161:T165)</f>
        <v>0</v>
      </c>
      <c r="AR160" s="176" t="s">
        <v>80</v>
      </c>
      <c r="AT160" s="177" t="s">
        <v>72</v>
      </c>
      <c r="AU160" s="177" t="s">
        <v>73</v>
      </c>
      <c r="AY160" s="176" t="s">
        <v>206</v>
      </c>
      <c r="BK160" s="178">
        <f>SUM(BK161:BK165)</f>
        <v>0</v>
      </c>
    </row>
    <row r="161" spans="1:65" s="2" customFormat="1" ht="16.5" customHeight="1">
      <c r="A161" s="37"/>
      <c r="B161" s="38"/>
      <c r="C161" s="181" t="s">
        <v>792</v>
      </c>
      <c r="D161" s="181" t="s">
        <v>208</v>
      </c>
      <c r="E161" s="182" t="s">
        <v>2924</v>
      </c>
      <c r="F161" s="183" t="s">
        <v>2925</v>
      </c>
      <c r="G161" s="184" t="s">
        <v>840</v>
      </c>
      <c r="H161" s="185">
        <v>10</v>
      </c>
      <c r="I161" s="186"/>
      <c r="J161" s="187">
        <f>ROUND(I161*H161,2)</f>
        <v>0</v>
      </c>
      <c r="K161" s="183" t="s">
        <v>21</v>
      </c>
      <c r="L161" s="42"/>
      <c r="M161" s="188" t="s">
        <v>21</v>
      </c>
      <c r="N161" s="189" t="s">
        <v>44</v>
      </c>
      <c r="O161" s="67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350</v>
      </c>
      <c r="AT161" s="192" t="s">
        <v>208</v>
      </c>
      <c r="AU161" s="192" t="s">
        <v>80</v>
      </c>
      <c r="AY161" s="20" t="s">
        <v>206</v>
      </c>
      <c r="BE161" s="193">
        <f>IF(N161="základní",J161,0)</f>
        <v>0</v>
      </c>
      <c r="BF161" s="193">
        <f>IF(N161="snížená",J161,0)</f>
        <v>0</v>
      </c>
      <c r="BG161" s="193">
        <f>IF(N161="zákl. přenesená",J161,0)</f>
        <v>0</v>
      </c>
      <c r="BH161" s="193">
        <f>IF(N161="sníž. přenesená",J161,0)</f>
        <v>0</v>
      </c>
      <c r="BI161" s="193">
        <f>IF(N161="nulová",J161,0)</f>
        <v>0</v>
      </c>
      <c r="BJ161" s="20" t="s">
        <v>80</v>
      </c>
      <c r="BK161" s="193">
        <f>ROUND(I161*H161,2)</f>
        <v>0</v>
      </c>
      <c r="BL161" s="20" t="s">
        <v>350</v>
      </c>
      <c r="BM161" s="192" t="s">
        <v>1040</v>
      </c>
    </row>
    <row r="162" spans="1:65" s="2" customFormat="1" ht="21.75" customHeight="1">
      <c r="A162" s="37"/>
      <c r="B162" s="38"/>
      <c r="C162" s="181" t="s">
        <v>799</v>
      </c>
      <c r="D162" s="181" t="s">
        <v>208</v>
      </c>
      <c r="E162" s="182" t="s">
        <v>2926</v>
      </c>
      <c r="F162" s="183" t="s">
        <v>2927</v>
      </c>
      <c r="G162" s="184" t="s">
        <v>840</v>
      </c>
      <c r="H162" s="185">
        <v>10</v>
      </c>
      <c r="I162" s="186"/>
      <c r="J162" s="187">
        <f>ROUND(I162*H162,2)</f>
        <v>0</v>
      </c>
      <c r="K162" s="183" t="s">
        <v>21</v>
      </c>
      <c r="L162" s="42"/>
      <c r="M162" s="188" t="s">
        <v>21</v>
      </c>
      <c r="N162" s="189" t="s">
        <v>44</v>
      </c>
      <c r="O162" s="67"/>
      <c r="P162" s="190">
        <f>O162*H162</f>
        <v>0</v>
      </c>
      <c r="Q162" s="190">
        <v>0</v>
      </c>
      <c r="R162" s="190">
        <f>Q162*H162</f>
        <v>0</v>
      </c>
      <c r="S162" s="190">
        <v>0</v>
      </c>
      <c r="T162" s="19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350</v>
      </c>
      <c r="AT162" s="192" t="s">
        <v>208</v>
      </c>
      <c r="AU162" s="192" t="s">
        <v>80</v>
      </c>
      <c r="AY162" s="20" t="s">
        <v>206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20" t="s">
        <v>80</v>
      </c>
      <c r="BK162" s="193">
        <f>ROUND(I162*H162,2)</f>
        <v>0</v>
      </c>
      <c r="BL162" s="20" t="s">
        <v>350</v>
      </c>
      <c r="BM162" s="192" t="s">
        <v>1043</v>
      </c>
    </row>
    <row r="163" spans="1:65" s="2" customFormat="1" ht="21.75" customHeight="1">
      <c r="A163" s="37"/>
      <c r="B163" s="38"/>
      <c r="C163" s="181" t="s">
        <v>805</v>
      </c>
      <c r="D163" s="181" t="s">
        <v>208</v>
      </c>
      <c r="E163" s="182" t="s">
        <v>2928</v>
      </c>
      <c r="F163" s="183" t="s">
        <v>2929</v>
      </c>
      <c r="G163" s="184" t="s">
        <v>840</v>
      </c>
      <c r="H163" s="185">
        <v>10</v>
      </c>
      <c r="I163" s="186"/>
      <c r="J163" s="187">
        <f>ROUND(I163*H163,2)</f>
        <v>0</v>
      </c>
      <c r="K163" s="183" t="s">
        <v>21</v>
      </c>
      <c r="L163" s="42"/>
      <c r="M163" s="188" t="s">
        <v>21</v>
      </c>
      <c r="N163" s="189" t="s">
        <v>44</v>
      </c>
      <c r="O163" s="67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350</v>
      </c>
      <c r="AT163" s="192" t="s">
        <v>208</v>
      </c>
      <c r="AU163" s="192" t="s">
        <v>80</v>
      </c>
      <c r="AY163" s="20" t="s">
        <v>206</v>
      </c>
      <c r="BE163" s="193">
        <f>IF(N163="základní",J163,0)</f>
        <v>0</v>
      </c>
      <c r="BF163" s="193">
        <f>IF(N163="snížená",J163,0)</f>
        <v>0</v>
      </c>
      <c r="BG163" s="193">
        <f>IF(N163="zákl. přenesená",J163,0)</f>
        <v>0</v>
      </c>
      <c r="BH163" s="193">
        <f>IF(N163="sníž. přenesená",J163,0)</f>
        <v>0</v>
      </c>
      <c r="BI163" s="193">
        <f>IF(N163="nulová",J163,0)</f>
        <v>0</v>
      </c>
      <c r="BJ163" s="20" t="s">
        <v>80</v>
      </c>
      <c r="BK163" s="193">
        <f>ROUND(I163*H163,2)</f>
        <v>0</v>
      </c>
      <c r="BL163" s="20" t="s">
        <v>350</v>
      </c>
      <c r="BM163" s="192" t="s">
        <v>1048</v>
      </c>
    </row>
    <row r="164" spans="1:65" s="2" customFormat="1" ht="16.5" customHeight="1">
      <c r="A164" s="37"/>
      <c r="B164" s="38"/>
      <c r="C164" s="181" t="s">
        <v>811</v>
      </c>
      <c r="D164" s="181" t="s">
        <v>208</v>
      </c>
      <c r="E164" s="182" t="s">
        <v>2930</v>
      </c>
      <c r="F164" s="183" t="s">
        <v>2931</v>
      </c>
      <c r="G164" s="184" t="s">
        <v>2086</v>
      </c>
      <c r="H164" s="185">
        <v>1</v>
      </c>
      <c r="I164" s="186"/>
      <c r="J164" s="187">
        <f>ROUND(I164*H164,2)</f>
        <v>0</v>
      </c>
      <c r="K164" s="183" t="s">
        <v>21</v>
      </c>
      <c r="L164" s="42"/>
      <c r="M164" s="188" t="s">
        <v>21</v>
      </c>
      <c r="N164" s="189" t="s">
        <v>44</v>
      </c>
      <c r="O164" s="67"/>
      <c r="P164" s="190">
        <f>O164*H164</f>
        <v>0</v>
      </c>
      <c r="Q164" s="190">
        <v>0</v>
      </c>
      <c r="R164" s="190">
        <f>Q164*H164</f>
        <v>0</v>
      </c>
      <c r="S164" s="190">
        <v>0</v>
      </c>
      <c r="T164" s="191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2" t="s">
        <v>350</v>
      </c>
      <c r="AT164" s="192" t="s">
        <v>208</v>
      </c>
      <c r="AU164" s="192" t="s">
        <v>80</v>
      </c>
      <c r="AY164" s="20" t="s">
        <v>206</v>
      </c>
      <c r="BE164" s="193">
        <f>IF(N164="základní",J164,0)</f>
        <v>0</v>
      </c>
      <c r="BF164" s="193">
        <f>IF(N164="snížená",J164,0)</f>
        <v>0</v>
      </c>
      <c r="BG164" s="193">
        <f>IF(N164="zákl. přenesená",J164,0)</f>
        <v>0</v>
      </c>
      <c r="BH164" s="193">
        <f>IF(N164="sníž. přenesená",J164,0)</f>
        <v>0</v>
      </c>
      <c r="BI164" s="193">
        <f>IF(N164="nulová",J164,0)</f>
        <v>0</v>
      </c>
      <c r="BJ164" s="20" t="s">
        <v>80</v>
      </c>
      <c r="BK164" s="193">
        <f>ROUND(I164*H164,2)</f>
        <v>0</v>
      </c>
      <c r="BL164" s="20" t="s">
        <v>350</v>
      </c>
      <c r="BM164" s="192" t="s">
        <v>1054</v>
      </c>
    </row>
    <row r="165" spans="1:65" s="2" customFormat="1" ht="16.5" customHeight="1">
      <c r="A165" s="37"/>
      <c r="B165" s="38"/>
      <c r="C165" s="181" t="s">
        <v>818</v>
      </c>
      <c r="D165" s="181" t="s">
        <v>208</v>
      </c>
      <c r="E165" s="182" t="s">
        <v>2932</v>
      </c>
      <c r="F165" s="183" t="s">
        <v>2933</v>
      </c>
      <c r="G165" s="184" t="s">
        <v>2086</v>
      </c>
      <c r="H165" s="185">
        <v>10</v>
      </c>
      <c r="I165" s="186"/>
      <c r="J165" s="187">
        <f>ROUND(I165*H165,2)</f>
        <v>0</v>
      </c>
      <c r="K165" s="183" t="s">
        <v>21</v>
      </c>
      <c r="L165" s="42"/>
      <c r="M165" s="188" t="s">
        <v>21</v>
      </c>
      <c r="N165" s="189" t="s">
        <v>44</v>
      </c>
      <c r="O165" s="67"/>
      <c r="P165" s="190">
        <f>O165*H165</f>
        <v>0</v>
      </c>
      <c r="Q165" s="190">
        <v>0</v>
      </c>
      <c r="R165" s="190">
        <f>Q165*H165</f>
        <v>0</v>
      </c>
      <c r="S165" s="190">
        <v>0</v>
      </c>
      <c r="T165" s="191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2" t="s">
        <v>350</v>
      </c>
      <c r="AT165" s="192" t="s">
        <v>208</v>
      </c>
      <c r="AU165" s="192" t="s">
        <v>80</v>
      </c>
      <c r="AY165" s="20" t="s">
        <v>206</v>
      </c>
      <c r="BE165" s="193">
        <f>IF(N165="základní",J165,0)</f>
        <v>0</v>
      </c>
      <c r="BF165" s="193">
        <f>IF(N165="snížená",J165,0)</f>
        <v>0</v>
      </c>
      <c r="BG165" s="193">
        <f>IF(N165="zákl. přenesená",J165,0)</f>
        <v>0</v>
      </c>
      <c r="BH165" s="193">
        <f>IF(N165="sníž. přenesená",J165,0)</f>
        <v>0</v>
      </c>
      <c r="BI165" s="193">
        <f>IF(N165="nulová",J165,0)</f>
        <v>0</v>
      </c>
      <c r="BJ165" s="20" t="s">
        <v>80</v>
      </c>
      <c r="BK165" s="193">
        <f>ROUND(I165*H165,2)</f>
        <v>0</v>
      </c>
      <c r="BL165" s="20" t="s">
        <v>350</v>
      </c>
      <c r="BM165" s="192" t="s">
        <v>1057</v>
      </c>
    </row>
    <row r="166" spans="1:65" s="12" customFormat="1" ht="25.9" customHeight="1">
      <c r="B166" s="165"/>
      <c r="C166" s="166"/>
      <c r="D166" s="167" t="s">
        <v>72</v>
      </c>
      <c r="E166" s="168" t="s">
        <v>2934</v>
      </c>
      <c r="F166" s="168" t="s">
        <v>2935</v>
      </c>
      <c r="G166" s="166"/>
      <c r="H166" s="166"/>
      <c r="I166" s="169"/>
      <c r="J166" s="170">
        <f>BK166</f>
        <v>0</v>
      </c>
      <c r="K166" s="166"/>
      <c r="L166" s="171"/>
      <c r="M166" s="172"/>
      <c r="N166" s="173"/>
      <c r="O166" s="173"/>
      <c r="P166" s="174">
        <f>SUM(P167:P173)</f>
        <v>0</v>
      </c>
      <c r="Q166" s="173"/>
      <c r="R166" s="174">
        <f>SUM(R167:R173)</f>
        <v>0</v>
      </c>
      <c r="S166" s="173"/>
      <c r="T166" s="175">
        <f>SUM(T167:T173)</f>
        <v>0</v>
      </c>
      <c r="AR166" s="176" t="s">
        <v>80</v>
      </c>
      <c r="AT166" s="177" t="s">
        <v>72</v>
      </c>
      <c r="AU166" s="177" t="s">
        <v>73</v>
      </c>
      <c r="AY166" s="176" t="s">
        <v>206</v>
      </c>
      <c r="BK166" s="178">
        <f>SUM(BK167:BK173)</f>
        <v>0</v>
      </c>
    </row>
    <row r="167" spans="1:65" s="2" customFormat="1" ht="21.75" customHeight="1">
      <c r="A167" s="37"/>
      <c r="B167" s="38"/>
      <c r="C167" s="181" t="s">
        <v>825</v>
      </c>
      <c r="D167" s="181" t="s">
        <v>208</v>
      </c>
      <c r="E167" s="182" t="s">
        <v>2936</v>
      </c>
      <c r="F167" s="183" t="s">
        <v>2937</v>
      </c>
      <c r="G167" s="184" t="s">
        <v>2086</v>
      </c>
      <c r="H167" s="185">
        <v>1</v>
      </c>
      <c r="I167" s="186"/>
      <c r="J167" s="187">
        <f t="shared" ref="J167:J173" si="20">ROUND(I167*H167,2)</f>
        <v>0</v>
      </c>
      <c r="K167" s="183" t="s">
        <v>21</v>
      </c>
      <c r="L167" s="42"/>
      <c r="M167" s="188" t="s">
        <v>21</v>
      </c>
      <c r="N167" s="189" t="s">
        <v>44</v>
      </c>
      <c r="O167" s="67"/>
      <c r="P167" s="190">
        <f t="shared" ref="P167:P173" si="21">O167*H167</f>
        <v>0</v>
      </c>
      <c r="Q167" s="190">
        <v>0</v>
      </c>
      <c r="R167" s="190">
        <f t="shared" ref="R167:R173" si="22">Q167*H167</f>
        <v>0</v>
      </c>
      <c r="S167" s="190">
        <v>0</v>
      </c>
      <c r="T167" s="191">
        <f t="shared" ref="T167:T173" si="23"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2" t="s">
        <v>350</v>
      </c>
      <c r="AT167" s="192" t="s">
        <v>208</v>
      </c>
      <c r="AU167" s="192" t="s">
        <v>80</v>
      </c>
      <c r="AY167" s="20" t="s">
        <v>206</v>
      </c>
      <c r="BE167" s="193">
        <f t="shared" ref="BE167:BE173" si="24">IF(N167="základní",J167,0)</f>
        <v>0</v>
      </c>
      <c r="BF167" s="193">
        <f t="shared" ref="BF167:BF173" si="25">IF(N167="snížená",J167,0)</f>
        <v>0</v>
      </c>
      <c r="BG167" s="193">
        <f t="shared" ref="BG167:BG173" si="26">IF(N167="zákl. přenesená",J167,0)</f>
        <v>0</v>
      </c>
      <c r="BH167" s="193">
        <f t="shared" ref="BH167:BH173" si="27">IF(N167="sníž. přenesená",J167,0)</f>
        <v>0</v>
      </c>
      <c r="BI167" s="193">
        <f t="shared" ref="BI167:BI173" si="28">IF(N167="nulová",J167,0)</f>
        <v>0</v>
      </c>
      <c r="BJ167" s="20" t="s">
        <v>80</v>
      </c>
      <c r="BK167" s="193">
        <f t="shared" ref="BK167:BK173" si="29">ROUND(I167*H167,2)</f>
        <v>0</v>
      </c>
      <c r="BL167" s="20" t="s">
        <v>350</v>
      </c>
      <c r="BM167" s="192" t="s">
        <v>1331</v>
      </c>
    </row>
    <row r="168" spans="1:65" s="2" customFormat="1" ht="44.25" customHeight="1">
      <c r="A168" s="37"/>
      <c r="B168" s="38"/>
      <c r="C168" s="181" t="s">
        <v>830</v>
      </c>
      <c r="D168" s="181" t="s">
        <v>208</v>
      </c>
      <c r="E168" s="182" t="s">
        <v>2938</v>
      </c>
      <c r="F168" s="183" t="s">
        <v>2939</v>
      </c>
      <c r="G168" s="184" t="s">
        <v>2086</v>
      </c>
      <c r="H168" s="185">
        <v>1</v>
      </c>
      <c r="I168" s="186"/>
      <c r="J168" s="187">
        <f t="shared" si="20"/>
        <v>0</v>
      </c>
      <c r="K168" s="183" t="s">
        <v>21</v>
      </c>
      <c r="L168" s="42"/>
      <c r="M168" s="188" t="s">
        <v>21</v>
      </c>
      <c r="N168" s="189" t="s">
        <v>44</v>
      </c>
      <c r="O168" s="67"/>
      <c r="P168" s="190">
        <f t="shared" si="21"/>
        <v>0</v>
      </c>
      <c r="Q168" s="190">
        <v>0</v>
      </c>
      <c r="R168" s="190">
        <f t="shared" si="22"/>
        <v>0</v>
      </c>
      <c r="S168" s="190">
        <v>0</v>
      </c>
      <c r="T168" s="191">
        <f t="shared" si="23"/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2" t="s">
        <v>350</v>
      </c>
      <c r="AT168" s="192" t="s">
        <v>208</v>
      </c>
      <c r="AU168" s="192" t="s">
        <v>80</v>
      </c>
      <c r="AY168" s="20" t="s">
        <v>206</v>
      </c>
      <c r="BE168" s="193">
        <f t="shared" si="24"/>
        <v>0</v>
      </c>
      <c r="BF168" s="193">
        <f t="shared" si="25"/>
        <v>0</v>
      </c>
      <c r="BG168" s="193">
        <f t="shared" si="26"/>
        <v>0</v>
      </c>
      <c r="BH168" s="193">
        <f t="shared" si="27"/>
        <v>0</v>
      </c>
      <c r="BI168" s="193">
        <f t="shared" si="28"/>
        <v>0</v>
      </c>
      <c r="BJ168" s="20" t="s">
        <v>80</v>
      </c>
      <c r="BK168" s="193">
        <f t="shared" si="29"/>
        <v>0</v>
      </c>
      <c r="BL168" s="20" t="s">
        <v>350</v>
      </c>
      <c r="BM168" s="192" t="s">
        <v>1335</v>
      </c>
    </row>
    <row r="169" spans="1:65" s="2" customFormat="1" ht="16.5" customHeight="1">
      <c r="A169" s="37"/>
      <c r="B169" s="38"/>
      <c r="C169" s="181" t="s">
        <v>837</v>
      </c>
      <c r="D169" s="181" t="s">
        <v>208</v>
      </c>
      <c r="E169" s="182" t="s">
        <v>2940</v>
      </c>
      <c r="F169" s="183" t="s">
        <v>2941</v>
      </c>
      <c r="G169" s="184" t="s">
        <v>2086</v>
      </c>
      <c r="H169" s="185">
        <v>1</v>
      </c>
      <c r="I169" s="186"/>
      <c r="J169" s="187">
        <f t="shared" si="20"/>
        <v>0</v>
      </c>
      <c r="K169" s="183" t="s">
        <v>21</v>
      </c>
      <c r="L169" s="42"/>
      <c r="M169" s="188" t="s">
        <v>21</v>
      </c>
      <c r="N169" s="189" t="s">
        <v>44</v>
      </c>
      <c r="O169" s="67"/>
      <c r="P169" s="190">
        <f t="shared" si="21"/>
        <v>0</v>
      </c>
      <c r="Q169" s="190">
        <v>0</v>
      </c>
      <c r="R169" s="190">
        <f t="shared" si="22"/>
        <v>0</v>
      </c>
      <c r="S169" s="190">
        <v>0</v>
      </c>
      <c r="T169" s="191">
        <f t="shared" si="23"/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2" t="s">
        <v>350</v>
      </c>
      <c r="AT169" s="192" t="s">
        <v>208</v>
      </c>
      <c r="AU169" s="192" t="s">
        <v>80</v>
      </c>
      <c r="AY169" s="20" t="s">
        <v>206</v>
      </c>
      <c r="BE169" s="193">
        <f t="shared" si="24"/>
        <v>0</v>
      </c>
      <c r="BF169" s="193">
        <f t="shared" si="25"/>
        <v>0</v>
      </c>
      <c r="BG169" s="193">
        <f t="shared" si="26"/>
        <v>0</v>
      </c>
      <c r="BH169" s="193">
        <f t="shared" si="27"/>
        <v>0</v>
      </c>
      <c r="BI169" s="193">
        <f t="shared" si="28"/>
        <v>0</v>
      </c>
      <c r="BJ169" s="20" t="s">
        <v>80</v>
      </c>
      <c r="BK169" s="193">
        <f t="shared" si="29"/>
        <v>0</v>
      </c>
      <c r="BL169" s="20" t="s">
        <v>350</v>
      </c>
      <c r="BM169" s="192" t="s">
        <v>1341</v>
      </c>
    </row>
    <row r="170" spans="1:65" s="2" customFormat="1" ht="24.2" customHeight="1">
      <c r="A170" s="37"/>
      <c r="B170" s="38"/>
      <c r="C170" s="181" t="s">
        <v>843</v>
      </c>
      <c r="D170" s="181" t="s">
        <v>208</v>
      </c>
      <c r="E170" s="182" t="s">
        <v>2942</v>
      </c>
      <c r="F170" s="183" t="s">
        <v>2943</v>
      </c>
      <c r="G170" s="184" t="s">
        <v>2086</v>
      </c>
      <c r="H170" s="185">
        <v>1</v>
      </c>
      <c r="I170" s="186"/>
      <c r="J170" s="187">
        <f t="shared" si="20"/>
        <v>0</v>
      </c>
      <c r="K170" s="183" t="s">
        <v>21</v>
      </c>
      <c r="L170" s="42"/>
      <c r="M170" s="188" t="s">
        <v>21</v>
      </c>
      <c r="N170" s="189" t="s">
        <v>44</v>
      </c>
      <c r="O170" s="67"/>
      <c r="P170" s="190">
        <f t="shared" si="21"/>
        <v>0</v>
      </c>
      <c r="Q170" s="190">
        <v>0</v>
      </c>
      <c r="R170" s="190">
        <f t="shared" si="22"/>
        <v>0</v>
      </c>
      <c r="S170" s="190">
        <v>0</v>
      </c>
      <c r="T170" s="191">
        <f t="shared" si="23"/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2" t="s">
        <v>350</v>
      </c>
      <c r="AT170" s="192" t="s">
        <v>208</v>
      </c>
      <c r="AU170" s="192" t="s">
        <v>80</v>
      </c>
      <c r="AY170" s="20" t="s">
        <v>206</v>
      </c>
      <c r="BE170" s="193">
        <f t="shared" si="24"/>
        <v>0</v>
      </c>
      <c r="BF170" s="193">
        <f t="shared" si="25"/>
        <v>0</v>
      </c>
      <c r="BG170" s="193">
        <f t="shared" si="26"/>
        <v>0</v>
      </c>
      <c r="BH170" s="193">
        <f t="shared" si="27"/>
        <v>0</v>
      </c>
      <c r="BI170" s="193">
        <f t="shared" si="28"/>
        <v>0</v>
      </c>
      <c r="BJ170" s="20" t="s">
        <v>80</v>
      </c>
      <c r="BK170" s="193">
        <f t="shared" si="29"/>
        <v>0</v>
      </c>
      <c r="BL170" s="20" t="s">
        <v>350</v>
      </c>
      <c r="BM170" s="192" t="s">
        <v>1345</v>
      </c>
    </row>
    <row r="171" spans="1:65" s="2" customFormat="1" ht="24.2" customHeight="1">
      <c r="A171" s="37"/>
      <c r="B171" s="38"/>
      <c r="C171" s="181" t="s">
        <v>847</v>
      </c>
      <c r="D171" s="181" t="s">
        <v>208</v>
      </c>
      <c r="E171" s="182" t="s">
        <v>2944</v>
      </c>
      <c r="F171" s="183" t="s">
        <v>2945</v>
      </c>
      <c r="G171" s="184" t="s">
        <v>2086</v>
      </c>
      <c r="H171" s="185">
        <v>1</v>
      </c>
      <c r="I171" s="186"/>
      <c r="J171" s="187">
        <f t="shared" si="20"/>
        <v>0</v>
      </c>
      <c r="K171" s="183" t="s">
        <v>21</v>
      </c>
      <c r="L171" s="42"/>
      <c r="M171" s="188" t="s">
        <v>21</v>
      </c>
      <c r="N171" s="189" t="s">
        <v>44</v>
      </c>
      <c r="O171" s="67"/>
      <c r="P171" s="190">
        <f t="shared" si="21"/>
        <v>0</v>
      </c>
      <c r="Q171" s="190">
        <v>0</v>
      </c>
      <c r="R171" s="190">
        <f t="shared" si="22"/>
        <v>0</v>
      </c>
      <c r="S171" s="190">
        <v>0</v>
      </c>
      <c r="T171" s="191">
        <f t="shared" si="23"/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350</v>
      </c>
      <c r="AT171" s="192" t="s">
        <v>208</v>
      </c>
      <c r="AU171" s="192" t="s">
        <v>80</v>
      </c>
      <c r="AY171" s="20" t="s">
        <v>206</v>
      </c>
      <c r="BE171" s="193">
        <f t="shared" si="24"/>
        <v>0</v>
      </c>
      <c r="BF171" s="193">
        <f t="shared" si="25"/>
        <v>0</v>
      </c>
      <c r="BG171" s="193">
        <f t="shared" si="26"/>
        <v>0</v>
      </c>
      <c r="BH171" s="193">
        <f t="shared" si="27"/>
        <v>0</v>
      </c>
      <c r="BI171" s="193">
        <f t="shared" si="28"/>
        <v>0</v>
      </c>
      <c r="BJ171" s="20" t="s">
        <v>80</v>
      </c>
      <c r="BK171" s="193">
        <f t="shared" si="29"/>
        <v>0</v>
      </c>
      <c r="BL171" s="20" t="s">
        <v>350</v>
      </c>
      <c r="BM171" s="192" t="s">
        <v>1348</v>
      </c>
    </row>
    <row r="172" spans="1:65" s="2" customFormat="1" ht="16.5" customHeight="1">
      <c r="A172" s="37"/>
      <c r="B172" s="38"/>
      <c r="C172" s="181" t="s">
        <v>860</v>
      </c>
      <c r="D172" s="181" t="s">
        <v>208</v>
      </c>
      <c r="E172" s="182" t="s">
        <v>2946</v>
      </c>
      <c r="F172" s="183" t="s">
        <v>2947</v>
      </c>
      <c r="G172" s="184" t="s">
        <v>2086</v>
      </c>
      <c r="H172" s="185">
        <v>1</v>
      </c>
      <c r="I172" s="186"/>
      <c r="J172" s="187">
        <f t="shared" si="20"/>
        <v>0</v>
      </c>
      <c r="K172" s="183" t="s">
        <v>21</v>
      </c>
      <c r="L172" s="42"/>
      <c r="M172" s="188" t="s">
        <v>21</v>
      </c>
      <c r="N172" s="189" t="s">
        <v>44</v>
      </c>
      <c r="O172" s="67"/>
      <c r="P172" s="190">
        <f t="shared" si="21"/>
        <v>0</v>
      </c>
      <c r="Q172" s="190">
        <v>0</v>
      </c>
      <c r="R172" s="190">
        <f t="shared" si="22"/>
        <v>0</v>
      </c>
      <c r="S172" s="190">
        <v>0</v>
      </c>
      <c r="T172" s="191">
        <f t="shared" si="23"/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2" t="s">
        <v>350</v>
      </c>
      <c r="AT172" s="192" t="s">
        <v>208</v>
      </c>
      <c r="AU172" s="192" t="s">
        <v>80</v>
      </c>
      <c r="AY172" s="20" t="s">
        <v>206</v>
      </c>
      <c r="BE172" s="193">
        <f t="shared" si="24"/>
        <v>0</v>
      </c>
      <c r="BF172" s="193">
        <f t="shared" si="25"/>
        <v>0</v>
      </c>
      <c r="BG172" s="193">
        <f t="shared" si="26"/>
        <v>0</v>
      </c>
      <c r="BH172" s="193">
        <f t="shared" si="27"/>
        <v>0</v>
      </c>
      <c r="BI172" s="193">
        <f t="shared" si="28"/>
        <v>0</v>
      </c>
      <c r="BJ172" s="20" t="s">
        <v>80</v>
      </c>
      <c r="BK172" s="193">
        <f t="shared" si="29"/>
        <v>0</v>
      </c>
      <c r="BL172" s="20" t="s">
        <v>350</v>
      </c>
      <c r="BM172" s="192" t="s">
        <v>1354</v>
      </c>
    </row>
    <row r="173" spans="1:65" s="2" customFormat="1" ht="16.5" customHeight="1">
      <c r="A173" s="37"/>
      <c r="B173" s="38"/>
      <c r="C173" s="181" t="s">
        <v>866</v>
      </c>
      <c r="D173" s="181" t="s">
        <v>208</v>
      </c>
      <c r="E173" s="182" t="s">
        <v>2948</v>
      </c>
      <c r="F173" s="183" t="s">
        <v>2949</v>
      </c>
      <c r="G173" s="184" t="s">
        <v>2950</v>
      </c>
      <c r="H173" s="185">
        <v>4</v>
      </c>
      <c r="I173" s="186"/>
      <c r="J173" s="187">
        <f t="shared" si="20"/>
        <v>0</v>
      </c>
      <c r="K173" s="183" t="s">
        <v>21</v>
      </c>
      <c r="L173" s="42"/>
      <c r="M173" s="188" t="s">
        <v>21</v>
      </c>
      <c r="N173" s="189" t="s">
        <v>44</v>
      </c>
      <c r="O173" s="67"/>
      <c r="P173" s="190">
        <f t="shared" si="21"/>
        <v>0</v>
      </c>
      <c r="Q173" s="190">
        <v>0</v>
      </c>
      <c r="R173" s="190">
        <f t="shared" si="22"/>
        <v>0</v>
      </c>
      <c r="S173" s="190">
        <v>0</v>
      </c>
      <c r="T173" s="191">
        <f t="shared" si="23"/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350</v>
      </c>
      <c r="AT173" s="192" t="s">
        <v>208</v>
      </c>
      <c r="AU173" s="192" t="s">
        <v>80</v>
      </c>
      <c r="AY173" s="20" t="s">
        <v>206</v>
      </c>
      <c r="BE173" s="193">
        <f t="shared" si="24"/>
        <v>0</v>
      </c>
      <c r="BF173" s="193">
        <f t="shared" si="25"/>
        <v>0</v>
      </c>
      <c r="BG173" s="193">
        <f t="shared" si="26"/>
        <v>0</v>
      </c>
      <c r="BH173" s="193">
        <f t="shared" si="27"/>
        <v>0</v>
      </c>
      <c r="BI173" s="193">
        <f t="shared" si="28"/>
        <v>0</v>
      </c>
      <c r="BJ173" s="20" t="s">
        <v>80</v>
      </c>
      <c r="BK173" s="193">
        <f t="shared" si="29"/>
        <v>0</v>
      </c>
      <c r="BL173" s="20" t="s">
        <v>350</v>
      </c>
      <c r="BM173" s="192" t="s">
        <v>1359</v>
      </c>
    </row>
    <row r="174" spans="1:65" s="12" customFormat="1" ht="25.9" customHeight="1">
      <c r="B174" s="165"/>
      <c r="C174" s="166"/>
      <c r="D174" s="167" t="s">
        <v>72</v>
      </c>
      <c r="E174" s="168" t="s">
        <v>204</v>
      </c>
      <c r="F174" s="168" t="s">
        <v>205</v>
      </c>
      <c r="G174" s="166"/>
      <c r="H174" s="166"/>
      <c r="I174" s="169"/>
      <c r="J174" s="170">
        <f>BK174</f>
        <v>0</v>
      </c>
      <c r="K174" s="166"/>
      <c r="L174" s="171"/>
      <c r="M174" s="172"/>
      <c r="N174" s="173"/>
      <c r="O174" s="173"/>
      <c r="P174" s="174">
        <f>P175+P235+P246+P258+P275</f>
        <v>0</v>
      </c>
      <c r="Q174" s="173"/>
      <c r="R174" s="174">
        <f>R175+R235+R246+R258+R275</f>
        <v>54.797450000000005</v>
      </c>
      <c r="S174" s="173"/>
      <c r="T174" s="175">
        <f>T175+T235+T246+T258+T275</f>
        <v>37.959999999999994</v>
      </c>
      <c r="AR174" s="176" t="s">
        <v>80</v>
      </c>
      <c r="AT174" s="177" t="s">
        <v>72</v>
      </c>
      <c r="AU174" s="177" t="s">
        <v>73</v>
      </c>
      <c r="AY174" s="176" t="s">
        <v>206</v>
      </c>
      <c r="BK174" s="178">
        <f>BK175+BK235+BK246+BK258+BK275</f>
        <v>0</v>
      </c>
    </row>
    <row r="175" spans="1:65" s="12" customFormat="1" ht="22.9" customHeight="1">
      <c r="B175" s="165"/>
      <c r="C175" s="166"/>
      <c r="D175" s="167" t="s">
        <v>72</v>
      </c>
      <c r="E175" s="179" t="s">
        <v>80</v>
      </c>
      <c r="F175" s="179" t="s">
        <v>898</v>
      </c>
      <c r="G175" s="166"/>
      <c r="H175" s="166"/>
      <c r="I175" s="169"/>
      <c r="J175" s="180">
        <f>BK175</f>
        <v>0</v>
      </c>
      <c r="K175" s="166"/>
      <c r="L175" s="171"/>
      <c r="M175" s="172"/>
      <c r="N175" s="173"/>
      <c r="O175" s="173"/>
      <c r="P175" s="174">
        <f>SUM(P176:P234)</f>
        <v>0</v>
      </c>
      <c r="Q175" s="173"/>
      <c r="R175" s="174">
        <f>SUM(R176:R234)</f>
        <v>2.5499999999999997E-3</v>
      </c>
      <c r="S175" s="173"/>
      <c r="T175" s="175">
        <f>SUM(T176:T234)</f>
        <v>37.959999999999994</v>
      </c>
      <c r="AR175" s="176" t="s">
        <v>80</v>
      </c>
      <c r="AT175" s="177" t="s">
        <v>72</v>
      </c>
      <c r="AU175" s="177" t="s">
        <v>80</v>
      </c>
      <c r="AY175" s="176" t="s">
        <v>206</v>
      </c>
      <c r="BK175" s="178">
        <f>SUM(BK176:BK234)</f>
        <v>0</v>
      </c>
    </row>
    <row r="176" spans="1:65" s="2" customFormat="1" ht="37.9" customHeight="1">
      <c r="A176" s="37"/>
      <c r="B176" s="38"/>
      <c r="C176" s="181" t="s">
        <v>873</v>
      </c>
      <c r="D176" s="181" t="s">
        <v>208</v>
      </c>
      <c r="E176" s="182" t="s">
        <v>2951</v>
      </c>
      <c r="F176" s="183" t="s">
        <v>2952</v>
      </c>
      <c r="G176" s="184" t="s">
        <v>247</v>
      </c>
      <c r="H176" s="185">
        <v>47.5</v>
      </c>
      <c r="I176" s="186"/>
      <c r="J176" s="187">
        <f>ROUND(I176*H176,2)</f>
        <v>0</v>
      </c>
      <c r="K176" s="183" t="s">
        <v>212</v>
      </c>
      <c r="L176" s="42"/>
      <c r="M176" s="188" t="s">
        <v>21</v>
      </c>
      <c r="N176" s="189" t="s">
        <v>44</v>
      </c>
      <c r="O176" s="67"/>
      <c r="P176" s="190">
        <f>O176*H176</f>
        <v>0</v>
      </c>
      <c r="Q176" s="190">
        <v>0</v>
      </c>
      <c r="R176" s="190">
        <f>Q176*H176</f>
        <v>0</v>
      </c>
      <c r="S176" s="190">
        <v>0.44</v>
      </c>
      <c r="T176" s="191">
        <f>S176*H176</f>
        <v>20.9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2" t="s">
        <v>213</v>
      </c>
      <c r="AT176" s="192" t="s">
        <v>208</v>
      </c>
      <c r="AU176" s="192" t="s">
        <v>82</v>
      </c>
      <c r="AY176" s="20" t="s">
        <v>206</v>
      </c>
      <c r="BE176" s="193">
        <f>IF(N176="základní",J176,0)</f>
        <v>0</v>
      </c>
      <c r="BF176" s="193">
        <f>IF(N176="snížená",J176,0)</f>
        <v>0</v>
      </c>
      <c r="BG176" s="193">
        <f>IF(N176="zákl. přenesená",J176,0)</f>
        <v>0</v>
      </c>
      <c r="BH176" s="193">
        <f>IF(N176="sníž. přenesená",J176,0)</f>
        <v>0</v>
      </c>
      <c r="BI176" s="193">
        <f>IF(N176="nulová",J176,0)</f>
        <v>0</v>
      </c>
      <c r="BJ176" s="20" t="s">
        <v>80</v>
      </c>
      <c r="BK176" s="193">
        <f>ROUND(I176*H176,2)</f>
        <v>0</v>
      </c>
      <c r="BL176" s="20" t="s">
        <v>213</v>
      </c>
      <c r="BM176" s="192" t="s">
        <v>2953</v>
      </c>
    </row>
    <row r="177" spans="1:65" s="2" customFormat="1">
      <c r="A177" s="37"/>
      <c r="B177" s="38"/>
      <c r="C177" s="39"/>
      <c r="D177" s="194" t="s">
        <v>215</v>
      </c>
      <c r="E177" s="39"/>
      <c r="F177" s="195" t="s">
        <v>2954</v>
      </c>
      <c r="G177" s="39"/>
      <c r="H177" s="39"/>
      <c r="I177" s="196"/>
      <c r="J177" s="39"/>
      <c r="K177" s="39"/>
      <c r="L177" s="42"/>
      <c r="M177" s="197"/>
      <c r="N177" s="198"/>
      <c r="O177" s="67"/>
      <c r="P177" s="67"/>
      <c r="Q177" s="67"/>
      <c r="R177" s="67"/>
      <c r="S177" s="67"/>
      <c r="T177" s="68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20" t="s">
        <v>215</v>
      </c>
      <c r="AU177" s="20" t="s">
        <v>82</v>
      </c>
    </row>
    <row r="178" spans="1:65" s="13" customFormat="1">
      <c r="B178" s="201"/>
      <c r="C178" s="202"/>
      <c r="D178" s="199" t="s">
        <v>219</v>
      </c>
      <c r="E178" s="203" t="s">
        <v>21</v>
      </c>
      <c r="F178" s="204" t="s">
        <v>2955</v>
      </c>
      <c r="G178" s="202"/>
      <c r="H178" s="203" t="s">
        <v>21</v>
      </c>
      <c r="I178" s="205"/>
      <c r="J178" s="202"/>
      <c r="K178" s="202"/>
      <c r="L178" s="206"/>
      <c r="M178" s="207"/>
      <c r="N178" s="208"/>
      <c r="O178" s="208"/>
      <c r="P178" s="208"/>
      <c r="Q178" s="208"/>
      <c r="R178" s="208"/>
      <c r="S178" s="208"/>
      <c r="T178" s="209"/>
      <c r="AT178" s="210" t="s">
        <v>219</v>
      </c>
      <c r="AU178" s="210" t="s">
        <v>82</v>
      </c>
      <c r="AV178" s="13" t="s">
        <v>80</v>
      </c>
      <c r="AW178" s="13" t="s">
        <v>34</v>
      </c>
      <c r="AX178" s="13" t="s">
        <v>73</v>
      </c>
      <c r="AY178" s="210" t="s">
        <v>206</v>
      </c>
    </row>
    <row r="179" spans="1:65" s="14" customFormat="1">
      <c r="B179" s="211"/>
      <c r="C179" s="212"/>
      <c r="D179" s="199" t="s">
        <v>219</v>
      </c>
      <c r="E179" s="213" t="s">
        <v>21</v>
      </c>
      <c r="F179" s="214" t="s">
        <v>2956</v>
      </c>
      <c r="G179" s="212"/>
      <c r="H179" s="215">
        <v>47.5</v>
      </c>
      <c r="I179" s="216"/>
      <c r="J179" s="212"/>
      <c r="K179" s="212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219</v>
      </c>
      <c r="AU179" s="221" t="s">
        <v>82</v>
      </c>
      <c r="AV179" s="14" t="s">
        <v>82</v>
      </c>
      <c r="AW179" s="14" t="s">
        <v>34</v>
      </c>
      <c r="AX179" s="14" t="s">
        <v>80</v>
      </c>
      <c r="AY179" s="221" t="s">
        <v>206</v>
      </c>
    </row>
    <row r="180" spans="1:65" s="2" customFormat="1" ht="37.9" customHeight="1">
      <c r="A180" s="37"/>
      <c r="B180" s="38"/>
      <c r="C180" s="181" t="s">
        <v>880</v>
      </c>
      <c r="D180" s="181" t="s">
        <v>208</v>
      </c>
      <c r="E180" s="182" t="s">
        <v>2957</v>
      </c>
      <c r="F180" s="183" t="s">
        <v>2958</v>
      </c>
      <c r="G180" s="184" t="s">
        <v>247</v>
      </c>
      <c r="H180" s="185">
        <v>47.5</v>
      </c>
      <c r="I180" s="186"/>
      <c r="J180" s="187">
        <f>ROUND(I180*H180,2)</f>
        <v>0</v>
      </c>
      <c r="K180" s="183" t="s">
        <v>212</v>
      </c>
      <c r="L180" s="42"/>
      <c r="M180" s="188" t="s">
        <v>21</v>
      </c>
      <c r="N180" s="189" t="s">
        <v>44</v>
      </c>
      <c r="O180" s="67"/>
      <c r="P180" s="190">
        <f>O180*H180</f>
        <v>0</v>
      </c>
      <c r="Q180" s="190">
        <v>0</v>
      </c>
      <c r="R180" s="190">
        <f>Q180*H180</f>
        <v>0</v>
      </c>
      <c r="S180" s="190">
        <v>0.316</v>
      </c>
      <c r="T180" s="191">
        <f>S180*H180</f>
        <v>15.01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92" t="s">
        <v>213</v>
      </c>
      <c r="AT180" s="192" t="s">
        <v>208</v>
      </c>
      <c r="AU180" s="192" t="s">
        <v>82</v>
      </c>
      <c r="AY180" s="20" t="s">
        <v>206</v>
      </c>
      <c r="BE180" s="193">
        <f>IF(N180="základní",J180,0)</f>
        <v>0</v>
      </c>
      <c r="BF180" s="193">
        <f>IF(N180="snížená",J180,0)</f>
        <v>0</v>
      </c>
      <c r="BG180" s="193">
        <f>IF(N180="zákl. přenesená",J180,0)</f>
        <v>0</v>
      </c>
      <c r="BH180" s="193">
        <f>IF(N180="sníž. přenesená",J180,0)</f>
        <v>0</v>
      </c>
      <c r="BI180" s="193">
        <f>IF(N180="nulová",J180,0)</f>
        <v>0</v>
      </c>
      <c r="BJ180" s="20" t="s">
        <v>80</v>
      </c>
      <c r="BK180" s="193">
        <f>ROUND(I180*H180,2)</f>
        <v>0</v>
      </c>
      <c r="BL180" s="20" t="s">
        <v>213</v>
      </c>
      <c r="BM180" s="192" t="s">
        <v>2959</v>
      </c>
    </row>
    <row r="181" spans="1:65" s="2" customFormat="1">
      <c r="A181" s="37"/>
      <c r="B181" s="38"/>
      <c r="C181" s="39"/>
      <c r="D181" s="194" t="s">
        <v>215</v>
      </c>
      <c r="E181" s="39"/>
      <c r="F181" s="195" t="s">
        <v>2960</v>
      </c>
      <c r="G181" s="39"/>
      <c r="H181" s="39"/>
      <c r="I181" s="196"/>
      <c r="J181" s="39"/>
      <c r="K181" s="39"/>
      <c r="L181" s="42"/>
      <c r="M181" s="197"/>
      <c r="N181" s="198"/>
      <c r="O181" s="67"/>
      <c r="P181" s="67"/>
      <c r="Q181" s="67"/>
      <c r="R181" s="67"/>
      <c r="S181" s="67"/>
      <c r="T181" s="68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20" t="s">
        <v>215</v>
      </c>
      <c r="AU181" s="20" t="s">
        <v>82</v>
      </c>
    </row>
    <row r="182" spans="1:65" s="2" customFormat="1" ht="24.2" customHeight="1">
      <c r="A182" s="37"/>
      <c r="B182" s="38"/>
      <c r="C182" s="181" t="s">
        <v>885</v>
      </c>
      <c r="D182" s="181" t="s">
        <v>208</v>
      </c>
      <c r="E182" s="182" t="s">
        <v>2961</v>
      </c>
      <c r="F182" s="183" t="s">
        <v>2962</v>
      </c>
      <c r="G182" s="184" t="s">
        <v>375</v>
      </c>
      <c r="H182" s="185">
        <v>10</v>
      </c>
      <c r="I182" s="186"/>
      <c r="J182" s="187">
        <f>ROUND(I182*H182,2)</f>
        <v>0</v>
      </c>
      <c r="K182" s="183" t="s">
        <v>212</v>
      </c>
      <c r="L182" s="42"/>
      <c r="M182" s="188" t="s">
        <v>21</v>
      </c>
      <c r="N182" s="189" t="s">
        <v>44</v>
      </c>
      <c r="O182" s="67"/>
      <c r="P182" s="190">
        <f>O182*H182</f>
        <v>0</v>
      </c>
      <c r="Q182" s="190">
        <v>0</v>
      </c>
      <c r="R182" s="190">
        <f>Q182*H182</f>
        <v>0</v>
      </c>
      <c r="S182" s="190">
        <v>0.20499999999999999</v>
      </c>
      <c r="T182" s="191">
        <f>S182*H182</f>
        <v>2.0499999999999998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2" t="s">
        <v>213</v>
      </c>
      <c r="AT182" s="192" t="s">
        <v>208</v>
      </c>
      <c r="AU182" s="192" t="s">
        <v>82</v>
      </c>
      <c r="AY182" s="20" t="s">
        <v>206</v>
      </c>
      <c r="BE182" s="193">
        <f>IF(N182="základní",J182,0)</f>
        <v>0</v>
      </c>
      <c r="BF182" s="193">
        <f>IF(N182="snížená",J182,0)</f>
        <v>0</v>
      </c>
      <c r="BG182" s="193">
        <f>IF(N182="zákl. přenesená",J182,0)</f>
        <v>0</v>
      </c>
      <c r="BH182" s="193">
        <f>IF(N182="sníž. přenesená",J182,0)</f>
        <v>0</v>
      </c>
      <c r="BI182" s="193">
        <f>IF(N182="nulová",J182,0)</f>
        <v>0</v>
      </c>
      <c r="BJ182" s="20" t="s">
        <v>80</v>
      </c>
      <c r="BK182" s="193">
        <f>ROUND(I182*H182,2)</f>
        <v>0</v>
      </c>
      <c r="BL182" s="20" t="s">
        <v>213</v>
      </c>
      <c r="BM182" s="192" t="s">
        <v>2963</v>
      </c>
    </row>
    <row r="183" spans="1:65" s="2" customFormat="1">
      <c r="A183" s="37"/>
      <c r="B183" s="38"/>
      <c r="C183" s="39"/>
      <c r="D183" s="194" t="s">
        <v>215</v>
      </c>
      <c r="E183" s="39"/>
      <c r="F183" s="195" t="s">
        <v>2964</v>
      </c>
      <c r="G183" s="39"/>
      <c r="H183" s="39"/>
      <c r="I183" s="196"/>
      <c r="J183" s="39"/>
      <c r="K183" s="39"/>
      <c r="L183" s="42"/>
      <c r="M183" s="197"/>
      <c r="N183" s="198"/>
      <c r="O183" s="67"/>
      <c r="P183" s="67"/>
      <c r="Q183" s="67"/>
      <c r="R183" s="67"/>
      <c r="S183" s="67"/>
      <c r="T183" s="68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20" t="s">
        <v>215</v>
      </c>
      <c r="AU183" s="20" t="s">
        <v>82</v>
      </c>
    </row>
    <row r="184" spans="1:65" s="13" customFormat="1">
      <c r="B184" s="201"/>
      <c r="C184" s="202"/>
      <c r="D184" s="199" t="s">
        <v>219</v>
      </c>
      <c r="E184" s="203" t="s">
        <v>21</v>
      </c>
      <c r="F184" s="204" t="s">
        <v>2965</v>
      </c>
      <c r="G184" s="202"/>
      <c r="H184" s="203" t="s">
        <v>21</v>
      </c>
      <c r="I184" s="205"/>
      <c r="J184" s="202"/>
      <c r="K184" s="202"/>
      <c r="L184" s="206"/>
      <c r="M184" s="207"/>
      <c r="N184" s="208"/>
      <c r="O184" s="208"/>
      <c r="P184" s="208"/>
      <c r="Q184" s="208"/>
      <c r="R184" s="208"/>
      <c r="S184" s="208"/>
      <c r="T184" s="209"/>
      <c r="AT184" s="210" t="s">
        <v>219</v>
      </c>
      <c r="AU184" s="210" t="s">
        <v>82</v>
      </c>
      <c r="AV184" s="13" t="s">
        <v>80</v>
      </c>
      <c r="AW184" s="13" t="s">
        <v>34</v>
      </c>
      <c r="AX184" s="13" t="s">
        <v>73</v>
      </c>
      <c r="AY184" s="210" t="s">
        <v>206</v>
      </c>
    </row>
    <row r="185" spans="1:65" s="14" customFormat="1">
      <c r="B185" s="211"/>
      <c r="C185" s="212"/>
      <c r="D185" s="199" t="s">
        <v>219</v>
      </c>
      <c r="E185" s="213" t="s">
        <v>21</v>
      </c>
      <c r="F185" s="214" t="s">
        <v>2966</v>
      </c>
      <c r="G185" s="212"/>
      <c r="H185" s="215">
        <v>10</v>
      </c>
      <c r="I185" s="216"/>
      <c r="J185" s="212"/>
      <c r="K185" s="212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219</v>
      </c>
      <c r="AU185" s="221" t="s">
        <v>82</v>
      </c>
      <c r="AV185" s="14" t="s">
        <v>82</v>
      </c>
      <c r="AW185" s="14" t="s">
        <v>34</v>
      </c>
      <c r="AX185" s="14" t="s">
        <v>80</v>
      </c>
      <c r="AY185" s="221" t="s">
        <v>206</v>
      </c>
    </row>
    <row r="186" spans="1:65" s="2" customFormat="1" ht="16.5" customHeight="1">
      <c r="A186" s="37"/>
      <c r="B186" s="38"/>
      <c r="C186" s="181" t="s">
        <v>522</v>
      </c>
      <c r="D186" s="181" t="s">
        <v>208</v>
      </c>
      <c r="E186" s="182" t="s">
        <v>2967</v>
      </c>
      <c r="F186" s="183" t="s">
        <v>2968</v>
      </c>
      <c r="G186" s="184" t="s">
        <v>247</v>
      </c>
      <c r="H186" s="185">
        <v>85</v>
      </c>
      <c r="I186" s="186"/>
      <c r="J186" s="187">
        <f>ROUND(I186*H186,2)</f>
        <v>0</v>
      </c>
      <c r="K186" s="183" t="s">
        <v>212</v>
      </c>
      <c r="L186" s="42"/>
      <c r="M186" s="188" t="s">
        <v>21</v>
      </c>
      <c r="N186" s="189" t="s">
        <v>44</v>
      </c>
      <c r="O186" s="67"/>
      <c r="P186" s="190">
        <f>O186*H186</f>
        <v>0</v>
      </c>
      <c r="Q186" s="190">
        <v>0</v>
      </c>
      <c r="R186" s="190">
        <f>Q186*H186</f>
        <v>0</v>
      </c>
      <c r="S186" s="190">
        <v>0</v>
      </c>
      <c r="T186" s="19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2" t="s">
        <v>213</v>
      </c>
      <c r="AT186" s="192" t="s">
        <v>208</v>
      </c>
      <c r="AU186" s="192" t="s">
        <v>82</v>
      </c>
      <c r="AY186" s="20" t="s">
        <v>206</v>
      </c>
      <c r="BE186" s="193">
        <f>IF(N186="základní",J186,0)</f>
        <v>0</v>
      </c>
      <c r="BF186" s="193">
        <f>IF(N186="snížená",J186,0)</f>
        <v>0</v>
      </c>
      <c r="BG186" s="193">
        <f>IF(N186="zákl. přenesená",J186,0)</f>
        <v>0</v>
      </c>
      <c r="BH186" s="193">
        <f>IF(N186="sníž. přenesená",J186,0)</f>
        <v>0</v>
      </c>
      <c r="BI186" s="193">
        <f>IF(N186="nulová",J186,0)</f>
        <v>0</v>
      </c>
      <c r="BJ186" s="20" t="s">
        <v>80</v>
      </c>
      <c r="BK186" s="193">
        <f>ROUND(I186*H186,2)</f>
        <v>0</v>
      </c>
      <c r="BL186" s="20" t="s">
        <v>213</v>
      </c>
      <c r="BM186" s="192" t="s">
        <v>2969</v>
      </c>
    </row>
    <row r="187" spans="1:65" s="2" customFormat="1">
      <c r="A187" s="37"/>
      <c r="B187" s="38"/>
      <c r="C187" s="39"/>
      <c r="D187" s="194" t="s">
        <v>215</v>
      </c>
      <c r="E187" s="39"/>
      <c r="F187" s="195" t="s">
        <v>2970</v>
      </c>
      <c r="G187" s="39"/>
      <c r="H187" s="39"/>
      <c r="I187" s="196"/>
      <c r="J187" s="39"/>
      <c r="K187" s="39"/>
      <c r="L187" s="42"/>
      <c r="M187" s="197"/>
      <c r="N187" s="198"/>
      <c r="O187" s="67"/>
      <c r="P187" s="67"/>
      <c r="Q187" s="67"/>
      <c r="R187" s="67"/>
      <c r="S187" s="67"/>
      <c r="T187" s="68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20" t="s">
        <v>215</v>
      </c>
      <c r="AU187" s="20" t="s">
        <v>82</v>
      </c>
    </row>
    <row r="188" spans="1:65" s="2" customFormat="1" ht="19.5">
      <c r="A188" s="37"/>
      <c r="B188" s="38"/>
      <c r="C188" s="39"/>
      <c r="D188" s="199" t="s">
        <v>217</v>
      </c>
      <c r="E188" s="39"/>
      <c r="F188" s="200" t="s">
        <v>2971</v>
      </c>
      <c r="G188" s="39"/>
      <c r="H188" s="39"/>
      <c r="I188" s="196"/>
      <c r="J188" s="39"/>
      <c r="K188" s="39"/>
      <c r="L188" s="42"/>
      <c r="M188" s="197"/>
      <c r="N188" s="198"/>
      <c r="O188" s="67"/>
      <c r="P188" s="67"/>
      <c r="Q188" s="67"/>
      <c r="R188" s="67"/>
      <c r="S188" s="67"/>
      <c r="T188" s="68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20" t="s">
        <v>217</v>
      </c>
      <c r="AU188" s="20" t="s">
        <v>82</v>
      </c>
    </row>
    <row r="189" spans="1:65" s="13" customFormat="1">
      <c r="B189" s="201"/>
      <c r="C189" s="202"/>
      <c r="D189" s="199" t="s">
        <v>219</v>
      </c>
      <c r="E189" s="203" t="s">
        <v>21</v>
      </c>
      <c r="F189" s="204" t="s">
        <v>2955</v>
      </c>
      <c r="G189" s="202"/>
      <c r="H189" s="203" t="s">
        <v>21</v>
      </c>
      <c r="I189" s="205"/>
      <c r="J189" s="202"/>
      <c r="K189" s="202"/>
      <c r="L189" s="206"/>
      <c r="M189" s="207"/>
      <c r="N189" s="208"/>
      <c r="O189" s="208"/>
      <c r="P189" s="208"/>
      <c r="Q189" s="208"/>
      <c r="R189" s="208"/>
      <c r="S189" s="208"/>
      <c r="T189" s="209"/>
      <c r="AT189" s="210" t="s">
        <v>219</v>
      </c>
      <c r="AU189" s="210" t="s">
        <v>82</v>
      </c>
      <c r="AV189" s="13" t="s">
        <v>80</v>
      </c>
      <c r="AW189" s="13" t="s">
        <v>34</v>
      </c>
      <c r="AX189" s="13" t="s">
        <v>73</v>
      </c>
      <c r="AY189" s="210" t="s">
        <v>206</v>
      </c>
    </row>
    <row r="190" spans="1:65" s="14" customFormat="1">
      <c r="B190" s="211"/>
      <c r="C190" s="212"/>
      <c r="D190" s="199" t="s">
        <v>219</v>
      </c>
      <c r="E190" s="213" t="s">
        <v>21</v>
      </c>
      <c r="F190" s="214" t="s">
        <v>2972</v>
      </c>
      <c r="G190" s="212"/>
      <c r="H190" s="215">
        <v>85</v>
      </c>
      <c r="I190" s="216"/>
      <c r="J190" s="212"/>
      <c r="K190" s="212"/>
      <c r="L190" s="217"/>
      <c r="M190" s="218"/>
      <c r="N190" s="219"/>
      <c r="O190" s="219"/>
      <c r="P190" s="219"/>
      <c r="Q190" s="219"/>
      <c r="R190" s="219"/>
      <c r="S190" s="219"/>
      <c r="T190" s="220"/>
      <c r="AT190" s="221" t="s">
        <v>219</v>
      </c>
      <c r="AU190" s="221" t="s">
        <v>82</v>
      </c>
      <c r="AV190" s="14" t="s">
        <v>82</v>
      </c>
      <c r="AW190" s="14" t="s">
        <v>34</v>
      </c>
      <c r="AX190" s="14" t="s">
        <v>80</v>
      </c>
      <c r="AY190" s="221" t="s">
        <v>206</v>
      </c>
    </row>
    <row r="191" spans="1:65" s="2" customFormat="1" ht="24.2" customHeight="1">
      <c r="A191" s="37"/>
      <c r="B191" s="38"/>
      <c r="C191" s="181" t="s">
        <v>530</v>
      </c>
      <c r="D191" s="181" t="s">
        <v>208</v>
      </c>
      <c r="E191" s="182" t="s">
        <v>2973</v>
      </c>
      <c r="F191" s="183" t="s">
        <v>2974</v>
      </c>
      <c r="G191" s="184" t="s">
        <v>211</v>
      </c>
      <c r="H191" s="185">
        <v>159.5</v>
      </c>
      <c r="I191" s="186"/>
      <c r="J191" s="187">
        <f>ROUND(I191*H191,2)</f>
        <v>0</v>
      </c>
      <c r="K191" s="183" t="s">
        <v>212</v>
      </c>
      <c r="L191" s="42"/>
      <c r="M191" s="188" t="s">
        <v>21</v>
      </c>
      <c r="N191" s="189" t="s">
        <v>44</v>
      </c>
      <c r="O191" s="67"/>
      <c r="P191" s="190">
        <f>O191*H191</f>
        <v>0</v>
      </c>
      <c r="Q191" s="190">
        <v>0</v>
      </c>
      <c r="R191" s="190">
        <f>Q191*H191</f>
        <v>0</v>
      </c>
      <c r="S191" s="190">
        <v>0</v>
      </c>
      <c r="T191" s="19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92" t="s">
        <v>213</v>
      </c>
      <c r="AT191" s="192" t="s">
        <v>208</v>
      </c>
      <c r="AU191" s="192" t="s">
        <v>82</v>
      </c>
      <c r="AY191" s="20" t="s">
        <v>206</v>
      </c>
      <c r="BE191" s="193">
        <f>IF(N191="základní",J191,0)</f>
        <v>0</v>
      </c>
      <c r="BF191" s="193">
        <f>IF(N191="snížená",J191,0)</f>
        <v>0</v>
      </c>
      <c r="BG191" s="193">
        <f>IF(N191="zákl. přenesená",J191,0)</f>
        <v>0</v>
      </c>
      <c r="BH191" s="193">
        <f>IF(N191="sníž. přenesená",J191,0)</f>
        <v>0</v>
      </c>
      <c r="BI191" s="193">
        <f>IF(N191="nulová",J191,0)</f>
        <v>0</v>
      </c>
      <c r="BJ191" s="20" t="s">
        <v>80</v>
      </c>
      <c r="BK191" s="193">
        <f>ROUND(I191*H191,2)</f>
        <v>0</v>
      </c>
      <c r="BL191" s="20" t="s">
        <v>213</v>
      </c>
      <c r="BM191" s="192" t="s">
        <v>2975</v>
      </c>
    </row>
    <row r="192" spans="1:65" s="2" customFormat="1">
      <c r="A192" s="37"/>
      <c r="B192" s="38"/>
      <c r="C192" s="39"/>
      <c r="D192" s="194" t="s">
        <v>215</v>
      </c>
      <c r="E192" s="39"/>
      <c r="F192" s="195" t="s">
        <v>2976</v>
      </c>
      <c r="G192" s="39"/>
      <c r="H192" s="39"/>
      <c r="I192" s="196"/>
      <c r="J192" s="39"/>
      <c r="K192" s="39"/>
      <c r="L192" s="42"/>
      <c r="M192" s="197"/>
      <c r="N192" s="198"/>
      <c r="O192" s="67"/>
      <c r="P192" s="67"/>
      <c r="Q192" s="67"/>
      <c r="R192" s="67"/>
      <c r="S192" s="67"/>
      <c r="T192" s="68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20" t="s">
        <v>215</v>
      </c>
      <c r="AU192" s="20" t="s">
        <v>82</v>
      </c>
    </row>
    <row r="193" spans="1:65" s="13" customFormat="1">
      <c r="B193" s="201"/>
      <c r="C193" s="202"/>
      <c r="D193" s="199" t="s">
        <v>219</v>
      </c>
      <c r="E193" s="203" t="s">
        <v>21</v>
      </c>
      <c r="F193" s="204" t="s">
        <v>2955</v>
      </c>
      <c r="G193" s="202"/>
      <c r="H193" s="203" t="s">
        <v>21</v>
      </c>
      <c r="I193" s="205"/>
      <c r="J193" s="202"/>
      <c r="K193" s="202"/>
      <c r="L193" s="206"/>
      <c r="M193" s="207"/>
      <c r="N193" s="208"/>
      <c r="O193" s="208"/>
      <c r="P193" s="208"/>
      <c r="Q193" s="208"/>
      <c r="R193" s="208"/>
      <c r="S193" s="208"/>
      <c r="T193" s="209"/>
      <c r="AT193" s="210" t="s">
        <v>219</v>
      </c>
      <c r="AU193" s="210" t="s">
        <v>82</v>
      </c>
      <c r="AV193" s="13" t="s">
        <v>80</v>
      </c>
      <c r="AW193" s="13" t="s">
        <v>34</v>
      </c>
      <c r="AX193" s="13" t="s">
        <v>73</v>
      </c>
      <c r="AY193" s="210" t="s">
        <v>206</v>
      </c>
    </row>
    <row r="194" spans="1:65" s="13" customFormat="1">
      <c r="B194" s="201"/>
      <c r="C194" s="202"/>
      <c r="D194" s="199" t="s">
        <v>219</v>
      </c>
      <c r="E194" s="203" t="s">
        <v>21</v>
      </c>
      <c r="F194" s="204" t="s">
        <v>2977</v>
      </c>
      <c r="G194" s="202"/>
      <c r="H194" s="203" t="s">
        <v>21</v>
      </c>
      <c r="I194" s="205"/>
      <c r="J194" s="202"/>
      <c r="K194" s="202"/>
      <c r="L194" s="206"/>
      <c r="M194" s="207"/>
      <c r="N194" s="208"/>
      <c r="O194" s="208"/>
      <c r="P194" s="208"/>
      <c r="Q194" s="208"/>
      <c r="R194" s="208"/>
      <c r="S194" s="208"/>
      <c r="T194" s="209"/>
      <c r="AT194" s="210" t="s">
        <v>219</v>
      </c>
      <c r="AU194" s="210" t="s">
        <v>82</v>
      </c>
      <c r="AV194" s="13" t="s">
        <v>80</v>
      </c>
      <c r="AW194" s="13" t="s">
        <v>34</v>
      </c>
      <c r="AX194" s="13" t="s">
        <v>73</v>
      </c>
      <c r="AY194" s="210" t="s">
        <v>206</v>
      </c>
    </row>
    <row r="195" spans="1:65" s="14" customFormat="1">
      <c r="B195" s="211"/>
      <c r="C195" s="212"/>
      <c r="D195" s="199" t="s">
        <v>219</v>
      </c>
      <c r="E195" s="213" t="s">
        <v>21</v>
      </c>
      <c r="F195" s="214" t="s">
        <v>2978</v>
      </c>
      <c r="G195" s="212"/>
      <c r="H195" s="215">
        <v>66.5</v>
      </c>
      <c r="I195" s="216"/>
      <c r="J195" s="212"/>
      <c r="K195" s="212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219</v>
      </c>
      <c r="AU195" s="221" t="s">
        <v>82</v>
      </c>
      <c r="AV195" s="14" t="s">
        <v>82</v>
      </c>
      <c r="AW195" s="14" t="s">
        <v>34</v>
      </c>
      <c r="AX195" s="14" t="s">
        <v>73</v>
      </c>
      <c r="AY195" s="221" t="s">
        <v>206</v>
      </c>
    </row>
    <row r="196" spans="1:65" s="13" customFormat="1">
      <c r="B196" s="201"/>
      <c r="C196" s="202"/>
      <c r="D196" s="199" t="s">
        <v>219</v>
      </c>
      <c r="E196" s="203" t="s">
        <v>21</v>
      </c>
      <c r="F196" s="204" t="s">
        <v>2979</v>
      </c>
      <c r="G196" s="202"/>
      <c r="H196" s="203" t="s">
        <v>21</v>
      </c>
      <c r="I196" s="205"/>
      <c r="J196" s="202"/>
      <c r="K196" s="202"/>
      <c r="L196" s="206"/>
      <c r="M196" s="207"/>
      <c r="N196" s="208"/>
      <c r="O196" s="208"/>
      <c r="P196" s="208"/>
      <c r="Q196" s="208"/>
      <c r="R196" s="208"/>
      <c r="S196" s="208"/>
      <c r="T196" s="209"/>
      <c r="AT196" s="210" t="s">
        <v>219</v>
      </c>
      <c r="AU196" s="210" t="s">
        <v>82</v>
      </c>
      <c r="AV196" s="13" t="s">
        <v>80</v>
      </c>
      <c r="AW196" s="13" t="s">
        <v>34</v>
      </c>
      <c r="AX196" s="13" t="s">
        <v>73</v>
      </c>
      <c r="AY196" s="210" t="s">
        <v>206</v>
      </c>
    </row>
    <row r="197" spans="1:65" s="14" customFormat="1">
      <c r="B197" s="211"/>
      <c r="C197" s="212"/>
      <c r="D197" s="199" t="s">
        <v>219</v>
      </c>
      <c r="E197" s="213" t="s">
        <v>21</v>
      </c>
      <c r="F197" s="214" t="s">
        <v>2980</v>
      </c>
      <c r="G197" s="212"/>
      <c r="H197" s="215">
        <v>93</v>
      </c>
      <c r="I197" s="216"/>
      <c r="J197" s="212"/>
      <c r="K197" s="212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219</v>
      </c>
      <c r="AU197" s="221" t="s">
        <v>82</v>
      </c>
      <c r="AV197" s="14" t="s">
        <v>82</v>
      </c>
      <c r="AW197" s="14" t="s">
        <v>34</v>
      </c>
      <c r="AX197" s="14" t="s">
        <v>73</v>
      </c>
      <c r="AY197" s="221" t="s">
        <v>206</v>
      </c>
    </row>
    <row r="198" spans="1:65" s="15" customFormat="1">
      <c r="B198" s="222"/>
      <c r="C198" s="223"/>
      <c r="D198" s="199" t="s">
        <v>219</v>
      </c>
      <c r="E198" s="224" t="s">
        <v>21</v>
      </c>
      <c r="F198" s="225" t="s">
        <v>236</v>
      </c>
      <c r="G198" s="223"/>
      <c r="H198" s="226">
        <v>159.5</v>
      </c>
      <c r="I198" s="227"/>
      <c r="J198" s="223"/>
      <c r="K198" s="223"/>
      <c r="L198" s="228"/>
      <c r="M198" s="229"/>
      <c r="N198" s="230"/>
      <c r="O198" s="230"/>
      <c r="P198" s="230"/>
      <c r="Q198" s="230"/>
      <c r="R198" s="230"/>
      <c r="S198" s="230"/>
      <c r="T198" s="231"/>
      <c r="AT198" s="232" t="s">
        <v>219</v>
      </c>
      <c r="AU198" s="232" t="s">
        <v>82</v>
      </c>
      <c r="AV198" s="15" t="s">
        <v>213</v>
      </c>
      <c r="AW198" s="15" t="s">
        <v>34</v>
      </c>
      <c r="AX198" s="15" t="s">
        <v>80</v>
      </c>
      <c r="AY198" s="232" t="s">
        <v>206</v>
      </c>
    </row>
    <row r="199" spans="1:65" s="2" customFormat="1" ht="37.9" customHeight="1">
      <c r="A199" s="37"/>
      <c r="B199" s="38"/>
      <c r="C199" s="181" t="s">
        <v>549</v>
      </c>
      <c r="D199" s="181" t="s">
        <v>208</v>
      </c>
      <c r="E199" s="182" t="s">
        <v>2981</v>
      </c>
      <c r="F199" s="183" t="s">
        <v>2982</v>
      </c>
      <c r="G199" s="184" t="s">
        <v>211</v>
      </c>
      <c r="H199" s="185">
        <v>345</v>
      </c>
      <c r="I199" s="186"/>
      <c r="J199" s="187">
        <f>ROUND(I199*H199,2)</f>
        <v>0</v>
      </c>
      <c r="K199" s="183" t="s">
        <v>212</v>
      </c>
      <c r="L199" s="42"/>
      <c r="M199" s="188" t="s">
        <v>21</v>
      </c>
      <c r="N199" s="189" t="s">
        <v>44</v>
      </c>
      <c r="O199" s="67"/>
      <c r="P199" s="190">
        <f>O199*H199</f>
        <v>0</v>
      </c>
      <c r="Q199" s="190">
        <v>0</v>
      </c>
      <c r="R199" s="190">
        <f>Q199*H199</f>
        <v>0</v>
      </c>
      <c r="S199" s="190">
        <v>0</v>
      </c>
      <c r="T199" s="19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92" t="s">
        <v>213</v>
      </c>
      <c r="AT199" s="192" t="s">
        <v>208</v>
      </c>
      <c r="AU199" s="192" t="s">
        <v>82</v>
      </c>
      <c r="AY199" s="20" t="s">
        <v>206</v>
      </c>
      <c r="BE199" s="193">
        <f>IF(N199="základní",J199,0)</f>
        <v>0</v>
      </c>
      <c r="BF199" s="193">
        <f>IF(N199="snížená",J199,0)</f>
        <v>0</v>
      </c>
      <c r="BG199" s="193">
        <f>IF(N199="zákl. přenesená",J199,0)</f>
        <v>0</v>
      </c>
      <c r="BH199" s="193">
        <f>IF(N199="sníž. přenesená",J199,0)</f>
        <v>0</v>
      </c>
      <c r="BI199" s="193">
        <f>IF(N199="nulová",J199,0)</f>
        <v>0</v>
      </c>
      <c r="BJ199" s="20" t="s">
        <v>80</v>
      </c>
      <c r="BK199" s="193">
        <f>ROUND(I199*H199,2)</f>
        <v>0</v>
      </c>
      <c r="BL199" s="20" t="s">
        <v>213</v>
      </c>
      <c r="BM199" s="192" t="s">
        <v>2983</v>
      </c>
    </row>
    <row r="200" spans="1:65" s="2" customFormat="1">
      <c r="A200" s="37"/>
      <c r="B200" s="38"/>
      <c r="C200" s="39"/>
      <c r="D200" s="194" t="s">
        <v>215</v>
      </c>
      <c r="E200" s="39"/>
      <c r="F200" s="195" t="s">
        <v>2984</v>
      </c>
      <c r="G200" s="39"/>
      <c r="H200" s="39"/>
      <c r="I200" s="196"/>
      <c r="J200" s="39"/>
      <c r="K200" s="39"/>
      <c r="L200" s="42"/>
      <c r="M200" s="197"/>
      <c r="N200" s="198"/>
      <c r="O200" s="67"/>
      <c r="P200" s="67"/>
      <c r="Q200" s="67"/>
      <c r="R200" s="67"/>
      <c r="S200" s="67"/>
      <c r="T200" s="68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20" t="s">
        <v>215</v>
      </c>
      <c r="AU200" s="20" t="s">
        <v>82</v>
      </c>
    </row>
    <row r="201" spans="1:65" s="13" customFormat="1">
      <c r="B201" s="201"/>
      <c r="C201" s="202"/>
      <c r="D201" s="199" t="s">
        <v>219</v>
      </c>
      <c r="E201" s="203" t="s">
        <v>21</v>
      </c>
      <c r="F201" s="204" t="s">
        <v>2985</v>
      </c>
      <c r="G201" s="202"/>
      <c r="H201" s="203" t="s">
        <v>21</v>
      </c>
      <c r="I201" s="205"/>
      <c r="J201" s="202"/>
      <c r="K201" s="202"/>
      <c r="L201" s="206"/>
      <c r="M201" s="207"/>
      <c r="N201" s="208"/>
      <c r="O201" s="208"/>
      <c r="P201" s="208"/>
      <c r="Q201" s="208"/>
      <c r="R201" s="208"/>
      <c r="S201" s="208"/>
      <c r="T201" s="209"/>
      <c r="AT201" s="210" t="s">
        <v>219</v>
      </c>
      <c r="AU201" s="210" t="s">
        <v>82</v>
      </c>
      <c r="AV201" s="13" t="s">
        <v>80</v>
      </c>
      <c r="AW201" s="13" t="s">
        <v>34</v>
      </c>
      <c r="AX201" s="13" t="s">
        <v>73</v>
      </c>
      <c r="AY201" s="210" t="s">
        <v>206</v>
      </c>
    </row>
    <row r="202" spans="1:65" s="13" customFormat="1">
      <c r="B202" s="201"/>
      <c r="C202" s="202"/>
      <c r="D202" s="199" t="s">
        <v>219</v>
      </c>
      <c r="E202" s="203" t="s">
        <v>21</v>
      </c>
      <c r="F202" s="204" t="s">
        <v>2986</v>
      </c>
      <c r="G202" s="202"/>
      <c r="H202" s="203" t="s">
        <v>21</v>
      </c>
      <c r="I202" s="205"/>
      <c r="J202" s="202"/>
      <c r="K202" s="202"/>
      <c r="L202" s="206"/>
      <c r="M202" s="207"/>
      <c r="N202" s="208"/>
      <c r="O202" s="208"/>
      <c r="P202" s="208"/>
      <c r="Q202" s="208"/>
      <c r="R202" s="208"/>
      <c r="S202" s="208"/>
      <c r="T202" s="209"/>
      <c r="AT202" s="210" t="s">
        <v>219</v>
      </c>
      <c r="AU202" s="210" t="s">
        <v>82</v>
      </c>
      <c r="AV202" s="13" t="s">
        <v>80</v>
      </c>
      <c r="AW202" s="13" t="s">
        <v>34</v>
      </c>
      <c r="AX202" s="13" t="s">
        <v>73</v>
      </c>
      <c r="AY202" s="210" t="s">
        <v>206</v>
      </c>
    </row>
    <row r="203" spans="1:65" s="13" customFormat="1">
      <c r="B203" s="201"/>
      <c r="C203" s="202"/>
      <c r="D203" s="199" t="s">
        <v>219</v>
      </c>
      <c r="E203" s="203" t="s">
        <v>21</v>
      </c>
      <c r="F203" s="204" t="s">
        <v>2987</v>
      </c>
      <c r="G203" s="202"/>
      <c r="H203" s="203" t="s">
        <v>21</v>
      </c>
      <c r="I203" s="205"/>
      <c r="J203" s="202"/>
      <c r="K203" s="202"/>
      <c r="L203" s="206"/>
      <c r="M203" s="207"/>
      <c r="N203" s="208"/>
      <c r="O203" s="208"/>
      <c r="P203" s="208"/>
      <c r="Q203" s="208"/>
      <c r="R203" s="208"/>
      <c r="S203" s="208"/>
      <c r="T203" s="209"/>
      <c r="AT203" s="210" t="s">
        <v>219</v>
      </c>
      <c r="AU203" s="210" t="s">
        <v>82</v>
      </c>
      <c r="AV203" s="13" t="s">
        <v>80</v>
      </c>
      <c r="AW203" s="13" t="s">
        <v>34</v>
      </c>
      <c r="AX203" s="13" t="s">
        <v>73</v>
      </c>
      <c r="AY203" s="210" t="s">
        <v>206</v>
      </c>
    </row>
    <row r="204" spans="1:65" s="14" customFormat="1">
      <c r="B204" s="211"/>
      <c r="C204" s="212"/>
      <c r="D204" s="199" t="s">
        <v>219</v>
      </c>
      <c r="E204" s="213" t="s">
        <v>21</v>
      </c>
      <c r="F204" s="214" t="s">
        <v>2988</v>
      </c>
      <c r="G204" s="212"/>
      <c r="H204" s="215">
        <v>26</v>
      </c>
      <c r="I204" s="216"/>
      <c r="J204" s="212"/>
      <c r="K204" s="212"/>
      <c r="L204" s="217"/>
      <c r="M204" s="218"/>
      <c r="N204" s="219"/>
      <c r="O204" s="219"/>
      <c r="P204" s="219"/>
      <c r="Q204" s="219"/>
      <c r="R204" s="219"/>
      <c r="S204" s="219"/>
      <c r="T204" s="220"/>
      <c r="AT204" s="221" t="s">
        <v>219</v>
      </c>
      <c r="AU204" s="221" t="s">
        <v>82</v>
      </c>
      <c r="AV204" s="14" t="s">
        <v>82</v>
      </c>
      <c r="AW204" s="14" t="s">
        <v>34</v>
      </c>
      <c r="AX204" s="14" t="s">
        <v>73</v>
      </c>
      <c r="AY204" s="221" t="s">
        <v>206</v>
      </c>
    </row>
    <row r="205" spans="1:65" s="13" customFormat="1">
      <c r="B205" s="201"/>
      <c r="C205" s="202"/>
      <c r="D205" s="199" t="s">
        <v>219</v>
      </c>
      <c r="E205" s="203" t="s">
        <v>21</v>
      </c>
      <c r="F205" s="204" t="s">
        <v>2989</v>
      </c>
      <c r="G205" s="202"/>
      <c r="H205" s="203" t="s">
        <v>21</v>
      </c>
      <c r="I205" s="205"/>
      <c r="J205" s="202"/>
      <c r="K205" s="202"/>
      <c r="L205" s="206"/>
      <c r="M205" s="207"/>
      <c r="N205" s="208"/>
      <c r="O205" s="208"/>
      <c r="P205" s="208"/>
      <c r="Q205" s="208"/>
      <c r="R205" s="208"/>
      <c r="S205" s="208"/>
      <c r="T205" s="209"/>
      <c r="AT205" s="210" t="s">
        <v>219</v>
      </c>
      <c r="AU205" s="210" t="s">
        <v>82</v>
      </c>
      <c r="AV205" s="13" t="s">
        <v>80</v>
      </c>
      <c r="AW205" s="13" t="s">
        <v>34</v>
      </c>
      <c r="AX205" s="13" t="s">
        <v>73</v>
      </c>
      <c r="AY205" s="210" t="s">
        <v>206</v>
      </c>
    </row>
    <row r="206" spans="1:65" s="14" customFormat="1">
      <c r="B206" s="211"/>
      <c r="C206" s="212"/>
      <c r="D206" s="199" t="s">
        <v>219</v>
      </c>
      <c r="E206" s="213" t="s">
        <v>21</v>
      </c>
      <c r="F206" s="214" t="s">
        <v>2990</v>
      </c>
      <c r="G206" s="212"/>
      <c r="H206" s="215">
        <v>319</v>
      </c>
      <c r="I206" s="216"/>
      <c r="J206" s="212"/>
      <c r="K206" s="212"/>
      <c r="L206" s="217"/>
      <c r="M206" s="218"/>
      <c r="N206" s="219"/>
      <c r="O206" s="219"/>
      <c r="P206" s="219"/>
      <c r="Q206" s="219"/>
      <c r="R206" s="219"/>
      <c r="S206" s="219"/>
      <c r="T206" s="220"/>
      <c r="AT206" s="221" t="s">
        <v>219</v>
      </c>
      <c r="AU206" s="221" t="s">
        <v>82</v>
      </c>
      <c r="AV206" s="14" t="s">
        <v>82</v>
      </c>
      <c r="AW206" s="14" t="s">
        <v>34</v>
      </c>
      <c r="AX206" s="14" t="s">
        <v>73</v>
      </c>
      <c r="AY206" s="221" t="s">
        <v>206</v>
      </c>
    </row>
    <row r="207" spans="1:65" s="15" customFormat="1">
      <c r="B207" s="222"/>
      <c r="C207" s="223"/>
      <c r="D207" s="199" t="s">
        <v>219</v>
      </c>
      <c r="E207" s="224" t="s">
        <v>21</v>
      </c>
      <c r="F207" s="225" t="s">
        <v>236</v>
      </c>
      <c r="G207" s="223"/>
      <c r="H207" s="226">
        <v>345</v>
      </c>
      <c r="I207" s="227"/>
      <c r="J207" s="223"/>
      <c r="K207" s="223"/>
      <c r="L207" s="228"/>
      <c r="M207" s="229"/>
      <c r="N207" s="230"/>
      <c r="O207" s="230"/>
      <c r="P207" s="230"/>
      <c r="Q207" s="230"/>
      <c r="R207" s="230"/>
      <c r="S207" s="230"/>
      <c r="T207" s="231"/>
      <c r="AT207" s="232" t="s">
        <v>219</v>
      </c>
      <c r="AU207" s="232" t="s">
        <v>82</v>
      </c>
      <c r="AV207" s="15" t="s">
        <v>213</v>
      </c>
      <c r="AW207" s="15" t="s">
        <v>34</v>
      </c>
      <c r="AX207" s="15" t="s">
        <v>80</v>
      </c>
      <c r="AY207" s="232" t="s">
        <v>206</v>
      </c>
    </row>
    <row r="208" spans="1:65" s="2" customFormat="1" ht="24.2" customHeight="1">
      <c r="A208" s="37"/>
      <c r="B208" s="38"/>
      <c r="C208" s="181" t="s">
        <v>535</v>
      </c>
      <c r="D208" s="181" t="s">
        <v>208</v>
      </c>
      <c r="E208" s="182" t="s">
        <v>2991</v>
      </c>
      <c r="F208" s="183" t="s">
        <v>2992</v>
      </c>
      <c r="G208" s="184" t="s">
        <v>211</v>
      </c>
      <c r="H208" s="185">
        <v>172.5</v>
      </c>
      <c r="I208" s="186"/>
      <c r="J208" s="187">
        <f>ROUND(I208*H208,2)</f>
        <v>0</v>
      </c>
      <c r="K208" s="183" t="s">
        <v>212</v>
      </c>
      <c r="L208" s="42"/>
      <c r="M208" s="188" t="s">
        <v>21</v>
      </c>
      <c r="N208" s="189" t="s">
        <v>44</v>
      </c>
      <c r="O208" s="67"/>
      <c r="P208" s="190">
        <f>O208*H208</f>
        <v>0</v>
      </c>
      <c r="Q208" s="190">
        <v>0</v>
      </c>
      <c r="R208" s="190">
        <f>Q208*H208</f>
        <v>0</v>
      </c>
      <c r="S208" s="190">
        <v>0</v>
      </c>
      <c r="T208" s="191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92" t="s">
        <v>213</v>
      </c>
      <c r="AT208" s="192" t="s">
        <v>208</v>
      </c>
      <c r="AU208" s="192" t="s">
        <v>82</v>
      </c>
      <c r="AY208" s="20" t="s">
        <v>206</v>
      </c>
      <c r="BE208" s="193">
        <f>IF(N208="základní",J208,0)</f>
        <v>0</v>
      </c>
      <c r="BF208" s="193">
        <f>IF(N208="snížená",J208,0)</f>
        <v>0</v>
      </c>
      <c r="BG208" s="193">
        <f>IF(N208="zákl. přenesená",J208,0)</f>
        <v>0</v>
      </c>
      <c r="BH208" s="193">
        <f>IF(N208="sníž. přenesená",J208,0)</f>
        <v>0</v>
      </c>
      <c r="BI208" s="193">
        <f>IF(N208="nulová",J208,0)</f>
        <v>0</v>
      </c>
      <c r="BJ208" s="20" t="s">
        <v>80</v>
      </c>
      <c r="BK208" s="193">
        <f>ROUND(I208*H208,2)</f>
        <v>0</v>
      </c>
      <c r="BL208" s="20" t="s">
        <v>213</v>
      </c>
      <c r="BM208" s="192" t="s">
        <v>2993</v>
      </c>
    </row>
    <row r="209" spans="1:65" s="2" customFormat="1">
      <c r="A209" s="37"/>
      <c r="B209" s="38"/>
      <c r="C209" s="39"/>
      <c r="D209" s="194" t="s">
        <v>215</v>
      </c>
      <c r="E209" s="39"/>
      <c r="F209" s="195" t="s">
        <v>2994</v>
      </c>
      <c r="G209" s="39"/>
      <c r="H209" s="39"/>
      <c r="I209" s="196"/>
      <c r="J209" s="39"/>
      <c r="K209" s="39"/>
      <c r="L209" s="42"/>
      <c r="M209" s="197"/>
      <c r="N209" s="198"/>
      <c r="O209" s="67"/>
      <c r="P209" s="67"/>
      <c r="Q209" s="67"/>
      <c r="R209" s="67"/>
      <c r="S209" s="67"/>
      <c r="T209" s="68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20" t="s">
        <v>215</v>
      </c>
      <c r="AU209" s="20" t="s">
        <v>82</v>
      </c>
    </row>
    <row r="210" spans="1:65" s="13" customFormat="1">
      <c r="B210" s="201"/>
      <c r="C210" s="202"/>
      <c r="D210" s="199" t="s">
        <v>219</v>
      </c>
      <c r="E210" s="203" t="s">
        <v>21</v>
      </c>
      <c r="F210" s="204" t="s">
        <v>2995</v>
      </c>
      <c r="G210" s="202"/>
      <c r="H210" s="203" t="s">
        <v>21</v>
      </c>
      <c r="I210" s="205"/>
      <c r="J210" s="202"/>
      <c r="K210" s="202"/>
      <c r="L210" s="206"/>
      <c r="M210" s="207"/>
      <c r="N210" s="208"/>
      <c r="O210" s="208"/>
      <c r="P210" s="208"/>
      <c r="Q210" s="208"/>
      <c r="R210" s="208"/>
      <c r="S210" s="208"/>
      <c r="T210" s="209"/>
      <c r="AT210" s="210" t="s">
        <v>219</v>
      </c>
      <c r="AU210" s="210" t="s">
        <v>82</v>
      </c>
      <c r="AV210" s="13" t="s">
        <v>80</v>
      </c>
      <c r="AW210" s="13" t="s">
        <v>34</v>
      </c>
      <c r="AX210" s="13" t="s">
        <v>73</v>
      </c>
      <c r="AY210" s="210" t="s">
        <v>206</v>
      </c>
    </row>
    <row r="211" spans="1:65" s="13" customFormat="1">
      <c r="B211" s="201"/>
      <c r="C211" s="202"/>
      <c r="D211" s="199" t="s">
        <v>219</v>
      </c>
      <c r="E211" s="203" t="s">
        <v>21</v>
      </c>
      <c r="F211" s="204" t="s">
        <v>2986</v>
      </c>
      <c r="G211" s="202"/>
      <c r="H211" s="203" t="s">
        <v>21</v>
      </c>
      <c r="I211" s="205"/>
      <c r="J211" s="202"/>
      <c r="K211" s="202"/>
      <c r="L211" s="206"/>
      <c r="M211" s="207"/>
      <c r="N211" s="208"/>
      <c r="O211" s="208"/>
      <c r="P211" s="208"/>
      <c r="Q211" s="208"/>
      <c r="R211" s="208"/>
      <c r="S211" s="208"/>
      <c r="T211" s="209"/>
      <c r="AT211" s="210" t="s">
        <v>219</v>
      </c>
      <c r="AU211" s="210" t="s">
        <v>82</v>
      </c>
      <c r="AV211" s="13" t="s">
        <v>80</v>
      </c>
      <c r="AW211" s="13" t="s">
        <v>34</v>
      </c>
      <c r="AX211" s="13" t="s">
        <v>73</v>
      </c>
      <c r="AY211" s="210" t="s">
        <v>206</v>
      </c>
    </row>
    <row r="212" spans="1:65" s="14" customFormat="1">
      <c r="B212" s="211"/>
      <c r="C212" s="212"/>
      <c r="D212" s="199" t="s">
        <v>219</v>
      </c>
      <c r="E212" s="213" t="s">
        <v>21</v>
      </c>
      <c r="F212" s="214" t="s">
        <v>2996</v>
      </c>
      <c r="G212" s="212"/>
      <c r="H212" s="215">
        <v>13</v>
      </c>
      <c r="I212" s="216"/>
      <c r="J212" s="212"/>
      <c r="K212" s="212"/>
      <c r="L212" s="217"/>
      <c r="M212" s="218"/>
      <c r="N212" s="219"/>
      <c r="O212" s="219"/>
      <c r="P212" s="219"/>
      <c r="Q212" s="219"/>
      <c r="R212" s="219"/>
      <c r="S212" s="219"/>
      <c r="T212" s="220"/>
      <c r="AT212" s="221" t="s">
        <v>219</v>
      </c>
      <c r="AU212" s="221" t="s">
        <v>82</v>
      </c>
      <c r="AV212" s="14" t="s">
        <v>82</v>
      </c>
      <c r="AW212" s="14" t="s">
        <v>34</v>
      </c>
      <c r="AX212" s="14" t="s">
        <v>73</v>
      </c>
      <c r="AY212" s="221" t="s">
        <v>206</v>
      </c>
    </row>
    <row r="213" spans="1:65" s="14" customFormat="1">
      <c r="B213" s="211"/>
      <c r="C213" s="212"/>
      <c r="D213" s="199" t="s">
        <v>219</v>
      </c>
      <c r="E213" s="213" t="s">
        <v>21</v>
      </c>
      <c r="F213" s="214" t="s">
        <v>2997</v>
      </c>
      <c r="G213" s="212"/>
      <c r="H213" s="215">
        <v>159.5</v>
      </c>
      <c r="I213" s="216"/>
      <c r="J213" s="212"/>
      <c r="K213" s="212"/>
      <c r="L213" s="217"/>
      <c r="M213" s="218"/>
      <c r="N213" s="219"/>
      <c r="O213" s="219"/>
      <c r="P213" s="219"/>
      <c r="Q213" s="219"/>
      <c r="R213" s="219"/>
      <c r="S213" s="219"/>
      <c r="T213" s="220"/>
      <c r="AT213" s="221" t="s">
        <v>219</v>
      </c>
      <c r="AU213" s="221" t="s">
        <v>82</v>
      </c>
      <c r="AV213" s="14" t="s">
        <v>82</v>
      </c>
      <c r="AW213" s="14" t="s">
        <v>34</v>
      </c>
      <c r="AX213" s="14" t="s">
        <v>73</v>
      </c>
      <c r="AY213" s="221" t="s">
        <v>206</v>
      </c>
    </row>
    <row r="214" spans="1:65" s="15" customFormat="1">
      <c r="B214" s="222"/>
      <c r="C214" s="223"/>
      <c r="D214" s="199" t="s">
        <v>219</v>
      </c>
      <c r="E214" s="224" t="s">
        <v>21</v>
      </c>
      <c r="F214" s="225" t="s">
        <v>236</v>
      </c>
      <c r="G214" s="223"/>
      <c r="H214" s="226">
        <v>172.5</v>
      </c>
      <c r="I214" s="227"/>
      <c r="J214" s="223"/>
      <c r="K214" s="223"/>
      <c r="L214" s="228"/>
      <c r="M214" s="229"/>
      <c r="N214" s="230"/>
      <c r="O214" s="230"/>
      <c r="P214" s="230"/>
      <c r="Q214" s="230"/>
      <c r="R214" s="230"/>
      <c r="S214" s="230"/>
      <c r="T214" s="231"/>
      <c r="AT214" s="232" t="s">
        <v>219</v>
      </c>
      <c r="AU214" s="232" t="s">
        <v>82</v>
      </c>
      <c r="AV214" s="15" t="s">
        <v>213</v>
      </c>
      <c r="AW214" s="15" t="s">
        <v>34</v>
      </c>
      <c r="AX214" s="15" t="s">
        <v>80</v>
      </c>
      <c r="AY214" s="232" t="s">
        <v>206</v>
      </c>
    </row>
    <row r="215" spans="1:65" s="2" customFormat="1" ht="24.2" customHeight="1">
      <c r="A215" s="37"/>
      <c r="B215" s="38"/>
      <c r="C215" s="181" t="s">
        <v>542</v>
      </c>
      <c r="D215" s="181" t="s">
        <v>208</v>
      </c>
      <c r="E215" s="182" t="s">
        <v>2998</v>
      </c>
      <c r="F215" s="183" t="s">
        <v>2999</v>
      </c>
      <c r="G215" s="184" t="s">
        <v>211</v>
      </c>
      <c r="H215" s="185">
        <v>172.5</v>
      </c>
      <c r="I215" s="186"/>
      <c r="J215" s="187">
        <f>ROUND(I215*H215,2)</f>
        <v>0</v>
      </c>
      <c r="K215" s="183" t="s">
        <v>212</v>
      </c>
      <c r="L215" s="42"/>
      <c r="M215" s="188" t="s">
        <v>21</v>
      </c>
      <c r="N215" s="189" t="s">
        <v>44</v>
      </c>
      <c r="O215" s="67"/>
      <c r="P215" s="190">
        <f>O215*H215</f>
        <v>0</v>
      </c>
      <c r="Q215" s="190">
        <v>0</v>
      </c>
      <c r="R215" s="190">
        <f>Q215*H215</f>
        <v>0</v>
      </c>
      <c r="S215" s="190">
        <v>0</v>
      </c>
      <c r="T215" s="191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92" t="s">
        <v>213</v>
      </c>
      <c r="AT215" s="192" t="s">
        <v>208</v>
      </c>
      <c r="AU215" s="192" t="s">
        <v>82</v>
      </c>
      <c r="AY215" s="20" t="s">
        <v>206</v>
      </c>
      <c r="BE215" s="193">
        <f>IF(N215="základní",J215,0)</f>
        <v>0</v>
      </c>
      <c r="BF215" s="193">
        <f>IF(N215="snížená",J215,0)</f>
        <v>0</v>
      </c>
      <c r="BG215" s="193">
        <f>IF(N215="zákl. přenesená",J215,0)</f>
        <v>0</v>
      </c>
      <c r="BH215" s="193">
        <f>IF(N215="sníž. přenesená",J215,0)</f>
        <v>0</v>
      </c>
      <c r="BI215" s="193">
        <f>IF(N215="nulová",J215,0)</f>
        <v>0</v>
      </c>
      <c r="BJ215" s="20" t="s">
        <v>80</v>
      </c>
      <c r="BK215" s="193">
        <f>ROUND(I215*H215,2)</f>
        <v>0</v>
      </c>
      <c r="BL215" s="20" t="s">
        <v>213</v>
      </c>
      <c r="BM215" s="192" t="s">
        <v>3000</v>
      </c>
    </row>
    <row r="216" spans="1:65" s="2" customFormat="1">
      <c r="A216" s="37"/>
      <c r="B216" s="38"/>
      <c r="C216" s="39"/>
      <c r="D216" s="194" t="s">
        <v>215</v>
      </c>
      <c r="E216" s="39"/>
      <c r="F216" s="195" t="s">
        <v>3001</v>
      </c>
      <c r="G216" s="39"/>
      <c r="H216" s="39"/>
      <c r="I216" s="196"/>
      <c r="J216" s="39"/>
      <c r="K216" s="39"/>
      <c r="L216" s="42"/>
      <c r="M216" s="197"/>
      <c r="N216" s="198"/>
      <c r="O216" s="67"/>
      <c r="P216" s="67"/>
      <c r="Q216" s="67"/>
      <c r="R216" s="67"/>
      <c r="S216" s="67"/>
      <c r="T216" s="68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20" t="s">
        <v>215</v>
      </c>
      <c r="AU216" s="20" t="s">
        <v>82</v>
      </c>
    </row>
    <row r="217" spans="1:65" s="13" customFormat="1">
      <c r="B217" s="201"/>
      <c r="C217" s="202"/>
      <c r="D217" s="199" t="s">
        <v>219</v>
      </c>
      <c r="E217" s="203" t="s">
        <v>21</v>
      </c>
      <c r="F217" s="204" t="s">
        <v>3002</v>
      </c>
      <c r="G217" s="202"/>
      <c r="H217" s="203" t="s">
        <v>21</v>
      </c>
      <c r="I217" s="205"/>
      <c r="J217" s="202"/>
      <c r="K217" s="202"/>
      <c r="L217" s="206"/>
      <c r="M217" s="207"/>
      <c r="N217" s="208"/>
      <c r="O217" s="208"/>
      <c r="P217" s="208"/>
      <c r="Q217" s="208"/>
      <c r="R217" s="208"/>
      <c r="S217" s="208"/>
      <c r="T217" s="209"/>
      <c r="AT217" s="210" t="s">
        <v>219</v>
      </c>
      <c r="AU217" s="210" t="s">
        <v>82</v>
      </c>
      <c r="AV217" s="13" t="s">
        <v>80</v>
      </c>
      <c r="AW217" s="13" t="s">
        <v>34</v>
      </c>
      <c r="AX217" s="13" t="s">
        <v>73</v>
      </c>
      <c r="AY217" s="210" t="s">
        <v>206</v>
      </c>
    </row>
    <row r="218" spans="1:65" s="13" customFormat="1">
      <c r="B218" s="201"/>
      <c r="C218" s="202"/>
      <c r="D218" s="199" t="s">
        <v>219</v>
      </c>
      <c r="E218" s="203" t="s">
        <v>21</v>
      </c>
      <c r="F218" s="204" t="s">
        <v>2987</v>
      </c>
      <c r="G218" s="202"/>
      <c r="H218" s="203" t="s">
        <v>21</v>
      </c>
      <c r="I218" s="205"/>
      <c r="J218" s="202"/>
      <c r="K218" s="202"/>
      <c r="L218" s="206"/>
      <c r="M218" s="207"/>
      <c r="N218" s="208"/>
      <c r="O218" s="208"/>
      <c r="P218" s="208"/>
      <c r="Q218" s="208"/>
      <c r="R218" s="208"/>
      <c r="S218" s="208"/>
      <c r="T218" s="209"/>
      <c r="AT218" s="210" t="s">
        <v>219</v>
      </c>
      <c r="AU218" s="210" t="s">
        <v>82</v>
      </c>
      <c r="AV218" s="13" t="s">
        <v>80</v>
      </c>
      <c r="AW218" s="13" t="s">
        <v>34</v>
      </c>
      <c r="AX218" s="13" t="s">
        <v>73</v>
      </c>
      <c r="AY218" s="210" t="s">
        <v>206</v>
      </c>
    </row>
    <row r="219" spans="1:65" s="14" customFormat="1">
      <c r="B219" s="211"/>
      <c r="C219" s="212"/>
      <c r="D219" s="199" t="s">
        <v>219</v>
      </c>
      <c r="E219" s="213" t="s">
        <v>21</v>
      </c>
      <c r="F219" s="214" t="s">
        <v>2996</v>
      </c>
      <c r="G219" s="212"/>
      <c r="H219" s="215">
        <v>13</v>
      </c>
      <c r="I219" s="216"/>
      <c r="J219" s="212"/>
      <c r="K219" s="212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219</v>
      </c>
      <c r="AU219" s="221" t="s">
        <v>82</v>
      </c>
      <c r="AV219" s="14" t="s">
        <v>82</v>
      </c>
      <c r="AW219" s="14" t="s">
        <v>34</v>
      </c>
      <c r="AX219" s="14" t="s">
        <v>73</v>
      </c>
      <c r="AY219" s="221" t="s">
        <v>206</v>
      </c>
    </row>
    <row r="220" spans="1:65" s="13" customFormat="1">
      <c r="B220" s="201"/>
      <c r="C220" s="202"/>
      <c r="D220" s="199" t="s">
        <v>219</v>
      </c>
      <c r="E220" s="203" t="s">
        <v>21</v>
      </c>
      <c r="F220" s="204" t="s">
        <v>2989</v>
      </c>
      <c r="G220" s="202"/>
      <c r="H220" s="203" t="s">
        <v>21</v>
      </c>
      <c r="I220" s="205"/>
      <c r="J220" s="202"/>
      <c r="K220" s="202"/>
      <c r="L220" s="206"/>
      <c r="M220" s="207"/>
      <c r="N220" s="208"/>
      <c r="O220" s="208"/>
      <c r="P220" s="208"/>
      <c r="Q220" s="208"/>
      <c r="R220" s="208"/>
      <c r="S220" s="208"/>
      <c r="T220" s="209"/>
      <c r="AT220" s="210" t="s">
        <v>219</v>
      </c>
      <c r="AU220" s="210" t="s">
        <v>82</v>
      </c>
      <c r="AV220" s="13" t="s">
        <v>80</v>
      </c>
      <c r="AW220" s="13" t="s">
        <v>34</v>
      </c>
      <c r="AX220" s="13" t="s">
        <v>73</v>
      </c>
      <c r="AY220" s="210" t="s">
        <v>206</v>
      </c>
    </row>
    <row r="221" spans="1:65" s="14" customFormat="1">
      <c r="B221" s="211"/>
      <c r="C221" s="212"/>
      <c r="D221" s="199" t="s">
        <v>219</v>
      </c>
      <c r="E221" s="213" t="s">
        <v>21</v>
      </c>
      <c r="F221" s="214" t="s">
        <v>2997</v>
      </c>
      <c r="G221" s="212"/>
      <c r="H221" s="215">
        <v>159.5</v>
      </c>
      <c r="I221" s="216"/>
      <c r="J221" s="212"/>
      <c r="K221" s="212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219</v>
      </c>
      <c r="AU221" s="221" t="s">
        <v>82</v>
      </c>
      <c r="AV221" s="14" t="s">
        <v>82</v>
      </c>
      <c r="AW221" s="14" t="s">
        <v>34</v>
      </c>
      <c r="AX221" s="14" t="s">
        <v>73</v>
      </c>
      <c r="AY221" s="221" t="s">
        <v>206</v>
      </c>
    </row>
    <row r="222" spans="1:65" s="15" customFormat="1">
      <c r="B222" s="222"/>
      <c r="C222" s="223"/>
      <c r="D222" s="199" t="s">
        <v>219</v>
      </c>
      <c r="E222" s="224" t="s">
        <v>21</v>
      </c>
      <c r="F222" s="225" t="s">
        <v>236</v>
      </c>
      <c r="G222" s="223"/>
      <c r="H222" s="226">
        <v>172.5</v>
      </c>
      <c r="I222" s="227"/>
      <c r="J222" s="223"/>
      <c r="K222" s="223"/>
      <c r="L222" s="228"/>
      <c r="M222" s="229"/>
      <c r="N222" s="230"/>
      <c r="O222" s="230"/>
      <c r="P222" s="230"/>
      <c r="Q222" s="230"/>
      <c r="R222" s="230"/>
      <c r="S222" s="230"/>
      <c r="T222" s="231"/>
      <c r="AT222" s="232" t="s">
        <v>219</v>
      </c>
      <c r="AU222" s="232" t="s">
        <v>82</v>
      </c>
      <c r="AV222" s="15" t="s">
        <v>213</v>
      </c>
      <c r="AW222" s="15" t="s">
        <v>34</v>
      </c>
      <c r="AX222" s="15" t="s">
        <v>80</v>
      </c>
      <c r="AY222" s="232" t="s">
        <v>206</v>
      </c>
    </row>
    <row r="223" spans="1:65" s="2" customFormat="1" ht="24.2" customHeight="1">
      <c r="A223" s="37"/>
      <c r="B223" s="38"/>
      <c r="C223" s="181" t="s">
        <v>561</v>
      </c>
      <c r="D223" s="181" t="s">
        <v>208</v>
      </c>
      <c r="E223" s="182" t="s">
        <v>3003</v>
      </c>
      <c r="F223" s="183" t="s">
        <v>3004</v>
      </c>
      <c r="G223" s="184" t="s">
        <v>211</v>
      </c>
      <c r="H223" s="185">
        <v>159.5</v>
      </c>
      <c r="I223" s="186"/>
      <c r="J223" s="187">
        <f>ROUND(I223*H223,2)</f>
        <v>0</v>
      </c>
      <c r="K223" s="183" t="s">
        <v>212</v>
      </c>
      <c r="L223" s="42"/>
      <c r="M223" s="188" t="s">
        <v>21</v>
      </c>
      <c r="N223" s="189" t="s">
        <v>44</v>
      </c>
      <c r="O223" s="67"/>
      <c r="P223" s="190">
        <f>O223*H223</f>
        <v>0</v>
      </c>
      <c r="Q223" s="190">
        <v>0</v>
      </c>
      <c r="R223" s="190">
        <f>Q223*H223</f>
        <v>0</v>
      </c>
      <c r="S223" s="190">
        <v>0</v>
      </c>
      <c r="T223" s="191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92" t="s">
        <v>213</v>
      </c>
      <c r="AT223" s="192" t="s">
        <v>208</v>
      </c>
      <c r="AU223" s="192" t="s">
        <v>82</v>
      </c>
      <c r="AY223" s="20" t="s">
        <v>206</v>
      </c>
      <c r="BE223" s="193">
        <f>IF(N223="základní",J223,0)</f>
        <v>0</v>
      </c>
      <c r="BF223" s="193">
        <f>IF(N223="snížená",J223,0)</f>
        <v>0</v>
      </c>
      <c r="BG223" s="193">
        <f>IF(N223="zákl. přenesená",J223,0)</f>
        <v>0</v>
      </c>
      <c r="BH223" s="193">
        <f>IF(N223="sníž. přenesená",J223,0)</f>
        <v>0</v>
      </c>
      <c r="BI223" s="193">
        <f>IF(N223="nulová",J223,0)</f>
        <v>0</v>
      </c>
      <c r="BJ223" s="20" t="s">
        <v>80</v>
      </c>
      <c r="BK223" s="193">
        <f>ROUND(I223*H223,2)</f>
        <v>0</v>
      </c>
      <c r="BL223" s="20" t="s">
        <v>213</v>
      </c>
      <c r="BM223" s="192" t="s">
        <v>3005</v>
      </c>
    </row>
    <row r="224" spans="1:65" s="2" customFormat="1">
      <c r="A224" s="37"/>
      <c r="B224" s="38"/>
      <c r="C224" s="39"/>
      <c r="D224" s="194" t="s">
        <v>215</v>
      </c>
      <c r="E224" s="39"/>
      <c r="F224" s="195" t="s">
        <v>3006</v>
      </c>
      <c r="G224" s="39"/>
      <c r="H224" s="39"/>
      <c r="I224" s="196"/>
      <c r="J224" s="39"/>
      <c r="K224" s="39"/>
      <c r="L224" s="42"/>
      <c r="M224" s="197"/>
      <c r="N224" s="198"/>
      <c r="O224" s="67"/>
      <c r="P224" s="67"/>
      <c r="Q224" s="67"/>
      <c r="R224" s="67"/>
      <c r="S224" s="67"/>
      <c r="T224" s="68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20" t="s">
        <v>215</v>
      </c>
      <c r="AU224" s="20" t="s">
        <v>82</v>
      </c>
    </row>
    <row r="225" spans="1:65" s="13" customFormat="1">
      <c r="B225" s="201"/>
      <c r="C225" s="202"/>
      <c r="D225" s="199" t="s">
        <v>219</v>
      </c>
      <c r="E225" s="203" t="s">
        <v>21</v>
      </c>
      <c r="F225" s="204" t="s">
        <v>3007</v>
      </c>
      <c r="G225" s="202"/>
      <c r="H225" s="203" t="s">
        <v>21</v>
      </c>
      <c r="I225" s="205"/>
      <c r="J225" s="202"/>
      <c r="K225" s="202"/>
      <c r="L225" s="206"/>
      <c r="M225" s="207"/>
      <c r="N225" s="208"/>
      <c r="O225" s="208"/>
      <c r="P225" s="208"/>
      <c r="Q225" s="208"/>
      <c r="R225" s="208"/>
      <c r="S225" s="208"/>
      <c r="T225" s="209"/>
      <c r="AT225" s="210" t="s">
        <v>219</v>
      </c>
      <c r="AU225" s="210" t="s">
        <v>82</v>
      </c>
      <c r="AV225" s="13" t="s">
        <v>80</v>
      </c>
      <c r="AW225" s="13" t="s">
        <v>34</v>
      </c>
      <c r="AX225" s="13" t="s">
        <v>73</v>
      </c>
      <c r="AY225" s="210" t="s">
        <v>206</v>
      </c>
    </row>
    <row r="226" spans="1:65" s="14" customFormat="1">
      <c r="B226" s="211"/>
      <c r="C226" s="212"/>
      <c r="D226" s="199" t="s">
        <v>219</v>
      </c>
      <c r="E226" s="213" t="s">
        <v>21</v>
      </c>
      <c r="F226" s="214" t="s">
        <v>2997</v>
      </c>
      <c r="G226" s="212"/>
      <c r="H226" s="215">
        <v>159.5</v>
      </c>
      <c r="I226" s="216"/>
      <c r="J226" s="212"/>
      <c r="K226" s="212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219</v>
      </c>
      <c r="AU226" s="221" t="s">
        <v>82</v>
      </c>
      <c r="AV226" s="14" t="s">
        <v>82</v>
      </c>
      <c r="AW226" s="14" t="s">
        <v>34</v>
      </c>
      <c r="AX226" s="14" t="s">
        <v>80</v>
      </c>
      <c r="AY226" s="221" t="s">
        <v>206</v>
      </c>
    </row>
    <row r="227" spans="1:65" s="2" customFormat="1" ht="24.2" customHeight="1">
      <c r="A227" s="37"/>
      <c r="B227" s="38"/>
      <c r="C227" s="181" t="s">
        <v>993</v>
      </c>
      <c r="D227" s="181" t="s">
        <v>208</v>
      </c>
      <c r="E227" s="182" t="s">
        <v>3008</v>
      </c>
      <c r="F227" s="183" t="s">
        <v>3009</v>
      </c>
      <c r="G227" s="184" t="s">
        <v>247</v>
      </c>
      <c r="H227" s="185">
        <v>85</v>
      </c>
      <c r="I227" s="186"/>
      <c r="J227" s="187">
        <f>ROUND(I227*H227,2)</f>
        <v>0</v>
      </c>
      <c r="K227" s="183" t="s">
        <v>212</v>
      </c>
      <c r="L227" s="42"/>
      <c r="M227" s="188" t="s">
        <v>21</v>
      </c>
      <c r="N227" s="189" t="s">
        <v>44</v>
      </c>
      <c r="O227" s="67"/>
      <c r="P227" s="190">
        <f>O227*H227</f>
        <v>0</v>
      </c>
      <c r="Q227" s="190">
        <v>0</v>
      </c>
      <c r="R227" s="190">
        <f>Q227*H227</f>
        <v>0</v>
      </c>
      <c r="S227" s="190">
        <v>0</v>
      </c>
      <c r="T227" s="19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92" t="s">
        <v>213</v>
      </c>
      <c r="AT227" s="192" t="s">
        <v>208</v>
      </c>
      <c r="AU227" s="192" t="s">
        <v>82</v>
      </c>
      <c r="AY227" s="20" t="s">
        <v>206</v>
      </c>
      <c r="BE227" s="193">
        <f>IF(N227="základní",J227,0)</f>
        <v>0</v>
      </c>
      <c r="BF227" s="193">
        <f>IF(N227="snížená",J227,0)</f>
        <v>0</v>
      </c>
      <c r="BG227" s="193">
        <f>IF(N227="zákl. přenesená",J227,0)</f>
        <v>0</v>
      </c>
      <c r="BH227" s="193">
        <f>IF(N227="sníž. přenesená",J227,0)</f>
        <v>0</v>
      </c>
      <c r="BI227" s="193">
        <f>IF(N227="nulová",J227,0)</f>
        <v>0</v>
      </c>
      <c r="BJ227" s="20" t="s">
        <v>80</v>
      </c>
      <c r="BK227" s="193">
        <f>ROUND(I227*H227,2)</f>
        <v>0</v>
      </c>
      <c r="BL227" s="20" t="s">
        <v>213</v>
      </c>
      <c r="BM227" s="192" t="s">
        <v>3010</v>
      </c>
    </row>
    <row r="228" spans="1:65" s="2" customFormat="1">
      <c r="A228" s="37"/>
      <c r="B228" s="38"/>
      <c r="C228" s="39"/>
      <c r="D228" s="194" t="s">
        <v>215</v>
      </c>
      <c r="E228" s="39"/>
      <c r="F228" s="195" t="s">
        <v>3011</v>
      </c>
      <c r="G228" s="39"/>
      <c r="H228" s="39"/>
      <c r="I228" s="196"/>
      <c r="J228" s="39"/>
      <c r="K228" s="39"/>
      <c r="L228" s="42"/>
      <c r="M228" s="197"/>
      <c r="N228" s="198"/>
      <c r="O228" s="67"/>
      <c r="P228" s="67"/>
      <c r="Q228" s="67"/>
      <c r="R228" s="67"/>
      <c r="S228" s="67"/>
      <c r="T228" s="68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20" t="s">
        <v>215</v>
      </c>
      <c r="AU228" s="20" t="s">
        <v>82</v>
      </c>
    </row>
    <row r="229" spans="1:65" s="13" customFormat="1">
      <c r="B229" s="201"/>
      <c r="C229" s="202"/>
      <c r="D229" s="199" t="s">
        <v>219</v>
      </c>
      <c r="E229" s="203" t="s">
        <v>21</v>
      </c>
      <c r="F229" s="204" t="s">
        <v>2955</v>
      </c>
      <c r="G229" s="202"/>
      <c r="H229" s="203" t="s">
        <v>21</v>
      </c>
      <c r="I229" s="205"/>
      <c r="J229" s="202"/>
      <c r="K229" s="202"/>
      <c r="L229" s="206"/>
      <c r="M229" s="207"/>
      <c r="N229" s="208"/>
      <c r="O229" s="208"/>
      <c r="P229" s="208"/>
      <c r="Q229" s="208"/>
      <c r="R229" s="208"/>
      <c r="S229" s="208"/>
      <c r="T229" s="209"/>
      <c r="AT229" s="210" t="s">
        <v>219</v>
      </c>
      <c r="AU229" s="210" t="s">
        <v>82</v>
      </c>
      <c r="AV229" s="13" t="s">
        <v>80</v>
      </c>
      <c r="AW229" s="13" t="s">
        <v>34</v>
      </c>
      <c r="AX229" s="13" t="s">
        <v>73</v>
      </c>
      <c r="AY229" s="210" t="s">
        <v>206</v>
      </c>
    </row>
    <row r="230" spans="1:65" s="14" customFormat="1">
      <c r="B230" s="211"/>
      <c r="C230" s="212"/>
      <c r="D230" s="199" t="s">
        <v>219</v>
      </c>
      <c r="E230" s="213" t="s">
        <v>21</v>
      </c>
      <c r="F230" s="214" t="s">
        <v>2972</v>
      </c>
      <c r="G230" s="212"/>
      <c r="H230" s="215">
        <v>85</v>
      </c>
      <c r="I230" s="216"/>
      <c r="J230" s="212"/>
      <c r="K230" s="212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219</v>
      </c>
      <c r="AU230" s="221" t="s">
        <v>82</v>
      </c>
      <c r="AV230" s="14" t="s">
        <v>82</v>
      </c>
      <c r="AW230" s="14" t="s">
        <v>34</v>
      </c>
      <c r="AX230" s="14" t="s">
        <v>80</v>
      </c>
      <c r="AY230" s="221" t="s">
        <v>206</v>
      </c>
    </row>
    <row r="231" spans="1:65" s="2" customFormat="1" ht="24.2" customHeight="1">
      <c r="A231" s="37"/>
      <c r="B231" s="38"/>
      <c r="C231" s="181" t="s">
        <v>1425</v>
      </c>
      <c r="D231" s="181" t="s">
        <v>208</v>
      </c>
      <c r="E231" s="182" t="s">
        <v>3012</v>
      </c>
      <c r="F231" s="183" t="s">
        <v>3013</v>
      </c>
      <c r="G231" s="184" t="s">
        <v>247</v>
      </c>
      <c r="H231" s="185">
        <v>85</v>
      </c>
      <c r="I231" s="186"/>
      <c r="J231" s="187">
        <f>ROUND(I231*H231,2)</f>
        <v>0</v>
      </c>
      <c r="K231" s="183" t="s">
        <v>525</v>
      </c>
      <c r="L231" s="42"/>
      <c r="M231" s="188" t="s">
        <v>21</v>
      </c>
      <c r="N231" s="189" t="s">
        <v>44</v>
      </c>
      <c r="O231" s="67"/>
      <c r="P231" s="190">
        <f>O231*H231</f>
        <v>0</v>
      </c>
      <c r="Q231" s="190">
        <v>0</v>
      </c>
      <c r="R231" s="190">
        <f>Q231*H231</f>
        <v>0</v>
      </c>
      <c r="S231" s="190">
        <v>0</v>
      </c>
      <c r="T231" s="191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92" t="s">
        <v>213</v>
      </c>
      <c r="AT231" s="192" t="s">
        <v>208</v>
      </c>
      <c r="AU231" s="192" t="s">
        <v>82</v>
      </c>
      <c r="AY231" s="20" t="s">
        <v>206</v>
      </c>
      <c r="BE231" s="193">
        <f>IF(N231="základní",J231,0)</f>
        <v>0</v>
      </c>
      <c r="BF231" s="193">
        <f>IF(N231="snížená",J231,0)</f>
        <v>0</v>
      </c>
      <c r="BG231" s="193">
        <f>IF(N231="zákl. přenesená",J231,0)</f>
        <v>0</v>
      </c>
      <c r="BH231" s="193">
        <f>IF(N231="sníž. přenesená",J231,0)</f>
        <v>0</v>
      </c>
      <c r="BI231" s="193">
        <f>IF(N231="nulová",J231,0)</f>
        <v>0</v>
      </c>
      <c r="BJ231" s="20" t="s">
        <v>80</v>
      </c>
      <c r="BK231" s="193">
        <f>ROUND(I231*H231,2)</f>
        <v>0</v>
      </c>
      <c r="BL231" s="20" t="s">
        <v>213</v>
      </c>
      <c r="BM231" s="192" t="s">
        <v>3014</v>
      </c>
    </row>
    <row r="232" spans="1:65" s="2" customFormat="1">
      <c r="A232" s="37"/>
      <c r="B232" s="38"/>
      <c r="C232" s="39"/>
      <c r="D232" s="194" t="s">
        <v>215</v>
      </c>
      <c r="E232" s="39"/>
      <c r="F232" s="195" t="s">
        <v>3015</v>
      </c>
      <c r="G232" s="39"/>
      <c r="H232" s="39"/>
      <c r="I232" s="196"/>
      <c r="J232" s="39"/>
      <c r="K232" s="39"/>
      <c r="L232" s="42"/>
      <c r="M232" s="197"/>
      <c r="N232" s="198"/>
      <c r="O232" s="67"/>
      <c r="P232" s="67"/>
      <c r="Q232" s="67"/>
      <c r="R232" s="67"/>
      <c r="S232" s="67"/>
      <c r="T232" s="68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20" t="s">
        <v>215</v>
      </c>
      <c r="AU232" s="20" t="s">
        <v>82</v>
      </c>
    </row>
    <row r="233" spans="1:65" s="2" customFormat="1" ht="16.5" customHeight="1">
      <c r="A233" s="37"/>
      <c r="B233" s="38"/>
      <c r="C233" s="244" t="s">
        <v>996</v>
      </c>
      <c r="D233" s="244" t="s">
        <v>437</v>
      </c>
      <c r="E233" s="245" t="s">
        <v>3016</v>
      </c>
      <c r="F233" s="246" t="s">
        <v>3017</v>
      </c>
      <c r="G233" s="247" t="s">
        <v>573</v>
      </c>
      <c r="H233" s="248">
        <v>2.5499999999999998</v>
      </c>
      <c r="I233" s="249"/>
      <c r="J233" s="250">
        <f>ROUND(I233*H233,2)</f>
        <v>0</v>
      </c>
      <c r="K233" s="246" t="s">
        <v>525</v>
      </c>
      <c r="L233" s="251"/>
      <c r="M233" s="252" t="s">
        <v>21</v>
      </c>
      <c r="N233" s="253" t="s">
        <v>44</v>
      </c>
      <c r="O233" s="67"/>
      <c r="P233" s="190">
        <f>O233*H233</f>
        <v>0</v>
      </c>
      <c r="Q233" s="190">
        <v>1E-3</v>
      </c>
      <c r="R233" s="190">
        <f>Q233*H233</f>
        <v>2.5499999999999997E-3</v>
      </c>
      <c r="S233" s="190">
        <v>0</v>
      </c>
      <c r="T233" s="191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92" t="s">
        <v>289</v>
      </c>
      <c r="AT233" s="192" t="s">
        <v>437</v>
      </c>
      <c r="AU233" s="192" t="s">
        <v>82</v>
      </c>
      <c r="AY233" s="20" t="s">
        <v>206</v>
      </c>
      <c r="BE233" s="193">
        <f>IF(N233="základní",J233,0)</f>
        <v>0</v>
      </c>
      <c r="BF233" s="193">
        <f>IF(N233="snížená",J233,0)</f>
        <v>0</v>
      </c>
      <c r="BG233" s="193">
        <f>IF(N233="zákl. přenesená",J233,0)</f>
        <v>0</v>
      </c>
      <c r="BH233" s="193">
        <f>IF(N233="sníž. přenesená",J233,0)</f>
        <v>0</v>
      </c>
      <c r="BI233" s="193">
        <f>IF(N233="nulová",J233,0)</f>
        <v>0</v>
      </c>
      <c r="BJ233" s="20" t="s">
        <v>80</v>
      </c>
      <c r="BK233" s="193">
        <f>ROUND(I233*H233,2)</f>
        <v>0</v>
      </c>
      <c r="BL233" s="20" t="s">
        <v>213</v>
      </c>
      <c r="BM233" s="192" t="s">
        <v>3018</v>
      </c>
    </row>
    <row r="234" spans="1:65" s="14" customFormat="1">
      <c r="B234" s="211"/>
      <c r="C234" s="212"/>
      <c r="D234" s="199" t="s">
        <v>219</v>
      </c>
      <c r="E234" s="213" t="s">
        <v>21</v>
      </c>
      <c r="F234" s="214" t="s">
        <v>3019</v>
      </c>
      <c r="G234" s="212"/>
      <c r="H234" s="215">
        <v>2.5499999999999998</v>
      </c>
      <c r="I234" s="216"/>
      <c r="J234" s="212"/>
      <c r="K234" s="212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219</v>
      </c>
      <c r="AU234" s="221" t="s">
        <v>82</v>
      </c>
      <c r="AV234" s="14" t="s">
        <v>82</v>
      </c>
      <c r="AW234" s="14" t="s">
        <v>34</v>
      </c>
      <c r="AX234" s="14" t="s">
        <v>80</v>
      </c>
      <c r="AY234" s="221" t="s">
        <v>206</v>
      </c>
    </row>
    <row r="235" spans="1:65" s="12" customFormat="1" ht="22.9" customHeight="1">
      <c r="B235" s="165"/>
      <c r="C235" s="166"/>
      <c r="D235" s="167" t="s">
        <v>72</v>
      </c>
      <c r="E235" s="179" t="s">
        <v>257</v>
      </c>
      <c r="F235" s="179" t="s">
        <v>3020</v>
      </c>
      <c r="G235" s="166"/>
      <c r="H235" s="166"/>
      <c r="I235" s="169"/>
      <c r="J235" s="180">
        <f>BK235</f>
        <v>0</v>
      </c>
      <c r="K235" s="166"/>
      <c r="L235" s="171"/>
      <c r="M235" s="172"/>
      <c r="N235" s="173"/>
      <c r="O235" s="173"/>
      <c r="P235" s="174">
        <f>SUM(P236:P245)</f>
        <v>0</v>
      </c>
      <c r="Q235" s="173"/>
      <c r="R235" s="174">
        <f>SUM(R236:R245)</f>
        <v>52.118900000000004</v>
      </c>
      <c r="S235" s="173"/>
      <c r="T235" s="175">
        <f>SUM(T236:T245)</f>
        <v>0</v>
      </c>
      <c r="AR235" s="176" t="s">
        <v>80</v>
      </c>
      <c r="AT235" s="177" t="s">
        <v>72</v>
      </c>
      <c r="AU235" s="177" t="s">
        <v>80</v>
      </c>
      <c r="AY235" s="176" t="s">
        <v>206</v>
      </c>
      <c r="BK235" s="178">
        <f>SUM(BK236:BK245)</f>
        <v>0</v>
      </c>
    </row>
    <row r="236" spans="1:65" s="2" customFormat="1" ht="24.2" customHeight="1">
      <c r="A236" s="37"/>
      <c r="B236" s="38"/>
      <c r="C236" s="181" t="s">
        <v>1434</v>
      </c>
      <c r="D236" s="181" t="s">
        <v>208</v>
      </c>
      <c r="E236" s="182" t="s">
        <v>3021</v>
      </c>
      <c r="F236" s="183" t="s">
        <v>3022</v>
      </c>
      <c r="G236" s="184" t="s">
        <v>247</v>
      </c>
      <c r="H236" s="185">
        <v>47.5</v>
      </c>
      <c r="I236" s="186"/>
      <c r="J236" s="187">
        <f>ROUND(I236*H236,2)</f>
        <v>0</v>
      </c>
      <c r="K236" s="183" t="s">
        <v>212</v>
      </c>
      <c r="L236" s="42"/>
      <c r="M236" s="188" t="s">
        <v>21</v>
      </c>
      <c r="N236" s="189" t="s">
        <v>44</v>
      </c>
      <c r="O236" s="67"/>
      <c r="P236" s="190">
        <f>O236*H236</f>
        <v>0</v>
      </c>
      <c r="Q236" s="190">
        <v>0.46</v>
      </c>
      <c r="R236" s="190">
        <f>Q236*H236</f>
        <v>21.85</v>
      </c>
      <c r="S236" s="190">
        <v>0</v>
      </c>
      <c r="T236" s="191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92" t="s">
        <v>213</v>
      </c>
      <c r="AT236" s="192" t="s">
        <v>208</v>
      </c>
      <c r="AU236" s="192" t="s">
        <v>82</v>
      </c>
      <c r="AY236" s="20" t="s">
        <v>206</v>
      </c>
      <c r="BE236" s="193">
        <f>IF(N236="základní",J236,0)</f>
        <v>0</v>
      </c>
      <c r="BF236" s="193">
        <f>IF(N236="snížená",J236,0)</f>
        <v>0</v>
      </c>
      <c r="BG236" s="193">
        <f>IF(N236="zákl. přenesená",J236,0)</f>
        <v>0</v>
      </c>
      <c r="BH236" s="193">
        <f>IF(N236="sníž. přenesená",J236,0)</f>
        <v>0</v>
      </c>
      <c r="BI236" s="193">
        <f>IF(N236="nulová",J236,0)</f>
        <v>0</v>
      </c>
      <c r="BJ236" s="20" t="s">
        <v>80</v>
      </c>
      <c r="BK236" s="193">
        <f>ROUND(I236*H236,2)</f>
        <v>0</v>
      </c>
      <c r="BL236" s="20" t="s">
        <v>213</v>
      </c>
      <c r="BM236" s="192" t="s">
        <v>3023</v>
      </c>
    </row>
    <row r="237" spans="1:65" s="2" customFormat="1">
      <c r="A237" s="37"/>
      <c r="B237" s="38"/>
      <c r="C237" s="39"/>
      <c r="D237" s="194" t="s">
        <v>215</v>
      </c>
      <c r="E237" s="39"/>
      <c r="F237" s="195" t="s">
        <v>3024</v>
      </c>
      <c r="G237" s="39"/>
      <c r="H237" s="39"/>
      <c r="I237" s="196"/>
      <c r="J237" s="39"/>
      <c r="K237" s="39"/>
      <c r="L237" s="42"/>
      <c r="M237" s="197"/>
      <c r="N237" s="198"/>
      <c r="O237" s="67"/>
      <c r="P237" s="67"/>
      <c r="Q237" s="67"/>
      <c r="R237" s="67"/>
      <c r="S237" s="67"/>
      <c r="T237" s="68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20" t="s">
        <v>215</v>
      </c>
      <c r="AU237" s="20" t="s">
        <v>82</v>
      </c>
    </row>
    <row r="238" spans="1:65" s="13" customFormat="1">
      <c r="B238" s="201"/>
      <c r="C238" s="202"/>
      <c r="D238" s="199" t="s">
        <v>219</v>
      </c>
      <c r="E238" s="203" t="s">
        <v>21</v>
      </c>
      <c r="F238" s="204" t="s">
        <v>3025</v>
      </c>
      <c r="G238" s="202"/>
      <c r="H238" s="203" t="s">
        <v>21</v>
      </c>
      <c r="I238" s="205"/>
      <c r="J238" s="202"/>
      <c r="K238" s="202"/>
      <c r="L238" s="206"/>
      <c r="M238" s="207"/>
      <c r="N238" s="208"/>
      <c r="O238" s="208"/>
      <c r="P238" s="208"/>
      <c r="Q238" s="208"/>
      <c r="R238" s="208"/>
      <c r="S238" s="208"/>
      <c r="T238" s="209"/>
      <c r="AT238" s="210" t="s">
        <v>219</v>
      </c>
      <c r="AU238" s="210" t="s">
        <v>82</v>
      </c>
      <c r="AV238" s="13" t="s">
        <v>80</v>
      </c>
      <c r="AW238" s="13" t="s">
        <v>34</v>
      </c>
      <c r="AX238" s="13" t="s">
        <v>73</v>
      </c>
      <c r="AY238" s="210" t="s">
        <v>206</v>
      </c>
    </row>
    <row r="239" spans="1:65" s="14" customFormat="1">
      <c r="B239" s="211"/>
      <c r="C239" s="212"/>
      <c r="D239" s="199" t="s">
        <v>219</v>
      </c>
      <c r="E239" s="213" t="s">
        <v>21</v>
      </c>
      <c r="F239" s="214" t="s">
        <v>2956</v>
      </c>
      <c r="G239" s="212"/>
      <c r="H239" s="215">
        <v>47.5</v>
      </c>
      <c r="I239" s="216"/>
      <c r="J239" s="212"/>
      <c r="K239" s="212"/>
      <c r="L239" s="217"/>
      <c r="M239" s="218"/>
      <c r="N239" s="219"/>
      <c r="O239" s="219"/>
      <c r="P239" s="219"/>
      <c r="Q239" s="219"/>
      <c r="R239" s="219"/>
      <c r="S239" s="219"/>
      <c r="T239" s="220"/>
      <c r="AT239" s="221" t="s">
        <v>219</v>
      </c>
      <c r="AU239" s="221" t="s">
        <v>82</v>
      </c>
      <c r="AV239" s="14" t="s">
        <v>82</v>
      </c>
      <c r="AW239" s="14" t="s">
        <v>34</v>
      </c>
      <c r="AX239" s="14" t="s">
        <v>80</v>
      </c>
      <c r="AY239" s="221" t="s">
        <v>206</v>
      </c>
    </row>
    <row r="240" spans="1:65" s="2" customFormat="1" ht="24.2" customHeight="1">
      <c r="A240" s="37"/>
      <c r="B240" s="38"/>
      <c r="C240" s="181" t="s">
        <v>999</v>
      </c>
      <c r="D240" s="181" t="s">
        <v>208</v>
      </c>
      <c r="E240" s="182" t="s">
        <v>3026</v>
      </c>
      <c r="F240" s="183" t="s">
        <v>3027</v>
      </c>
      <c r="G240" s="184" t="s">
        <v>247</v>
      </c>
      <c r="H240" s="185">
        <v>47.5</v>
      </c>
      <c r="I240" s="186"/>
      <c r="J240" s="187">
        <f>ROUND(I240*H240,2)</f>
        <v>0</v>
      </c>
      <c r="K240" s="183" t="s">
        <v>212</v>
      </c>
      <c r="L240" s="42"/>
      <c r="M240" s="188" t="s">
        <v>21</v>
      </c>
      <c r="N240" s="189" t="s">
        <v>44</v>
      </c>
      <c r="O240" s="67"/>
      <c r="P240" s="190">
        <f>O240*H240</f>
        <v>0</v>
      </c>
      <c r="Q240" s="190">
        <v>0.37536000000000003</v>
      </c>
      <c r="R240" s="190">
        <f>Q240*H240</f>
        <v>17.829600000000003</v>
      </c>
      <c r="S240" s="190">
        <v>0</v>
      </c>
      <c r="T240" s="191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92" t="s">
        <v>213</v>
      </c>
      <c r="AT240" s="192" t="s">
        <v>208</v>
      </c>
      <c r="AU240" s="192" t="s">
        <v>82</v>
      </c>
      <c r="AY240" s="20" t="s">
        <v>206</v>
      </c>
      <c r="BE240" s="193">
        <f>IF(N240="základní",J240,0)</f>
        <v>0</v>
      </c>
      <c r="BF240" s="193">
        <f>IF(N240="snížená",J240,0)</f>
        <v>0</v>
      </c>
      <c r="BG240" s="193">
        <f>IF(N240="zákl. přenesená",J240,0)</f>
        <v>0</v>
      </c>
      <c r="BH240" s="193">
        <f>IF(N240="sníž. přenesená",J240,0)</f>
        <v>0</v>
      </c>
      <c r="BI240" s="193">
        <f>IF(N240="nulová",J240,0)</f>
        <v>0</v>
      </c>
      <c r="BJ240" s="20" t="s">
        <v>80</v>
      </c>
      <c r="BK240" s="193">
        <f>ROUND(I240*H240,2)</f>
        <v>0</v>
      </c>
      <c r="BL240" s="20" t="s">
        <v>213</v>
      </c>
      <c r="BM240" s="192" t="s">
        <v>3028</v>
      </c>
    </row>
    <row r="241" spans="1:65" s="2" customFormat="1">
      <c r="A241" s="37"/>
      <c r="B241" s="38"/>
      <c r="C241" s="39"/>
      <c r="D241" s="194" t="s">
        <v>215</v>
      </c>
      <c r="E241" s="39"/>
      <c r="F241" s="195" t="s">
        <v>3029</v>
      </c>
      <c r="G241" s="39"/>
      <c r="H241" s="39"/>
      <c r="I241" s="196"/>
      <c r="J241" s="39"/>
      <c r="K241" s="39"/>
      <c r="L241" s="42"/>
      <c r="M241" s="197"/>
      <c r="N241" s="198"/>
      <c r="O241" s="67"/>
      <c r="P241" s="67"/>
      <c r="Q241" s="67"/>
      <c r="R241" s="67"/>
      <c r="S241" s="67"/>
      <c r="T241" s="68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20" t="s">
        <v>215</v>
      </c>
      <c r="AU241" s="20" t="s">
        <v>82</v>
      </c>
    </row>
    <row r="242" spans="1:65" s="2" customFormat="1" ht="24.2" customHeight="1">
      <c r="A242" s="37"/>
      <c r="B242" s="38"/>
      <c r="C242" s="181" t="s">
        <v>1443</v>
      </c>
      <c r="D242" s="181" t="s">
        <v>208</v>
      </c>
      <c r="E242" s="182" t="s">
        <v>3030</v>
      </c>
      <c r="F242" s="183" t="s">
        <v>3031</v>
      </c>
      <c r="G242" s="184" t="s">
        <v>247</v>
      </c>
      <c r="H242" s="185">
        <v>47.5</v>
      </c>
      <c r="I242" s="186"/>
      <c r="J242" s="187">
        <f>ROUND(I242*H242,2)</f>
        <v>0</v>
      </c>
      <c r="K242" s="183" t="s">
        <v>212</v>
      </c>
      <c r="L242" s="42"/>
      <c r="M242" s="188" t="s">
        <v>21</v>
      </c>
      <c r="N242" s="189" t="s">
        <v>44</v>
      </c>
      <c r="O242" s="67"/>
      <c r="P242" s="190">
        <f>O242*H242</f>
        <v>0</v>
      </c>
      <c r="Q242" s="190">
        <v>0.13188</v>
      </c>
      <c r="R242" s="190">
        <f>Q242*H242</f>
        <v>6.2642999999999995</v>
      </c>
      <c r="S242" s="190">
        <v>0</v>
      </c>
      <c r="T242" s="191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92" t="s">
        <v>213</v>
      </c>
      <c r="AT242" s="192" t="s">
        <v>208</v>
      </c>
      <c r="AU242" s="192" t="s">
        <v>82</v>
      </c>
      <c r="AY242" s="20" t="s">
        <v>206</v>
      </c>
      <c r="BE242" s="193">
        <f>IF(N242="základní",J242,0)</f>
        <v>0</v>
      </c>
      <c r="BF242" s="193">
        <f>IF(N242="snížená",J242,0)</f>
        <v>0</v>
      </c>
      <c r="BG242" s="193">
        <f>IF(N242="zákl. přenesená",J242,0)</f>
        <v>0</v>
      </c>
      <c r="BH242" s="193">
        <f>IF(N242="sníž. přenesená",J242,0)</f>
        <v>0</v>
      </c>
      <c r="BI242" s="193">
        <f>IF(N242="nulová",J242,0)</f>
        <v>0</v>
      </c>
      <c r="BJ242" s="20" t="s">
        <v>80</v>
      </c>
      <c r="BK242" s="193">
        <f>ROUND(I242*H242,2)</f>
        <v>0</v>
      </c>
      <c r="BL242" s="20" t="s">
        <v>213</v>
      </c>
      <c r="BM242" s="192" t="s">
        <v>3032</v>
      </c>
    </row>
    <row r="243" spans="1:65" s="2" customFormat="1">
      <c r="A243" s="37"/>
      <c r="B243" s="38"/>
      <c r="C243" s="39"/>
      <c r="D243" s="194" t="s">
        <v>215</v>
      </c>
      <c r="E243" s="39"/>
      <c r="F243" s="195" t="s">
        <v>3033</v>
      </c>
      <c r="G243" s="39"/>
      <c r="H243" s="39"/>
      <c r="I243" s="196"/>
      <c r="J243" s="39"/>
      <c r="K243" s="39"/>
      <c r="L243" s="42"/>
      <c r="M243" s="197"/>
      <c r="N243" s="198"/>
      <c r="O243" s="67"/>
      <c r="P243" s="67"/>
      <c r="Q243" s="67"/>
      <c r="R243" s="67"/>
      <c r="S243" s="67"/>
      <c r="T243" s="68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20" t="s">
        <v>215</v>
      </c>
      <c r="AU243" s="20" t="s">
        <v>82</v>
      </c>
    </row>
    <row r="244" spans="1:65" s="2" customFormat="1" ht="24.2" customHeight="1">
      <c r="A244" s="37"/>
      <c r="B244" s="38"/>
      <c r="C244" s="181" t="s">
        <v>1002</v>
      </c>
      <c r="D244" s="181" t="s">
        <v>208</v>
      </c>
      <c r="E244" s="182" t="s">
        <v>3034</v>
      </c>
      <c r="F244" s="183" t="s">
        <v>3035</v>
      </c>
      <c r="G244" s="184" t="s">
        <v>247</v>
      </c>
      <c r="H244" s="185">
        <v>47.5</v>
      </c>
      <c r="I244" s="186"/>
      <c r="J244" s="187">
        <f>ROUND(I244*H244,2)</f>
        <v>0</v>
      </c>
      <c r="K244" s="183" t="s">
        <v>212</v>
      </c>
      <c r="L244" s="42"/>
      <c r="M244" s="188" t="s">
        <v>21</v>
      </c>
      <c r="N244" s="189" t="s">
        <v>44</v>
      </c>
      <c r="O244" s="67"/>
      <c r="P244" s="190">
        <f>O244*H244</f>
        <v>0</v>
      </c>
      <c r="Q244" s="190">
        <v>0.13</v>
      </c>
      <c r="R244" s="190">
        <f>Q244*H244</f>
        <v>6.1749999999999998</v>
      </c>
      <c r="S244" s="190">
        <v>0</v>
      </c>
      <c r="T244" s="191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92" t="s">
        <v>213</v>
      </c>
      <c r="AT244" s="192" t="s">
        <v>208</v>
      </c>
      <c r="AU244" s="192" t="s">
        <v>82</v>
      </c>
      <c r="AY244" s="20" t="s">
        <v>206</v>
      </c>
      <c r="BE244" s="193">
        <f>IF(N244="základní",J244,0)</f>
        <v>0</v>
      </c>
      <c r="BF244" s="193">
        <f>IF(N244="snížená",J244,0)</f>
        <v>0</v>
      </c>
      <c r="BG244" s="193">
        <f>IF(N244="zákl. přenesená",J244,0)</f>
        <v>0</v>
      </c>
      <c r="BH244" s="193">
        <f>IF(N244="sníž. přenesená",J244,0)</f>
        <v>0</v>
      </c>
      <c r="BI244" s="193">
        <f>IF(N244="nulová",J244,0)</f>
        <v>0</v>
      </c>
      <c r="BJ244" s="20" t="s">
        <v>80</v>
      </c>
      <c r="BK244" s="193">
        <f>ROUND(I244*H244,2)</f>
        <v>0</v>
      </c>
      <c r="BL244" s="20" t="s">
        <v>213</v>
      </c>
      <c r="BM244" s="192" t="s">
        <v>3036</v>
      </c>
    </row>
    <row r="245" spans="1:65" s="2" customFormat="1">
      <c r="A245" s="37"/>
      <c r="B245" s="38"/>
      <c r="C245" s="39"/>
      <c r="D245" s="194" t="s">
        <v>215</v>
      </c>
      <c r="E245" s="39"/>
      <c r="F245" s="195" t="s">
        <v>3037</v>
      </c>
      <c r="G245" s="39"/>
      <c r="H245" s="39"/>
      <c r="I245" s="196"/>
      <c r="J245" s="39"/>
      <c r="K245" s="39"/>
      <c r="L245" s="42"/>
      <c r="M245" s="197"/>
      <c r="N245" s="198"/>
      <c r="O245" s="67"/>
      <c r="P245" s="67"/>
      <c r="Q245" s="67"/>
      <c r="R245" s="67"/>
      <c r="S245" s="67"/>
      <c r="T245" s="68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20" t="s">
        <v>215</v>
      </c>
      <c r="AU245" s="20" t="s">
        <v>82</v>
      </c>
    </row>
    <row r="246" spans="1:65" s="12" customFormat="1" ht="22.9" customHeight="1">
      <c r="B246" s="165"/>
      <c r="C246" s="166"/>
      <c r="D246" s="167" t="s">
        <v>72</v>
      </c>
      <c r="E246" s="179" t="s">
        <v>295</v>
      </c>
      <c r="F246" s="179" t="s">
        <v>428</v>
      </c>
      <c r="G246" s="166"/>
      <c r="H246" s="166"/>
      <c r="I246" s="169"/>
      <c r="J246" s="180">
        <f>BK246</f>
        <v>0</v>
      </c>
      <c r="K246" s="166"/>
      <c r="L246" s="171"/>
      <c r="M246" s="172"/>
      <c r="N246" s="173"/>
      <c r="O246" s="173"/>
      <c r="P246" s="174">
        <f>SUM(P247:P257)</f>
        <v>0</v>
      </c>
      <c r="Q246" s="173"/>
      <c r="R246" s="174">
        <f>SUM(R247:R257)</f>
        <v>2.6760000000000002</v>
      </c>
      <c r="S246" s="173"/>
      <c r="T246" s="175">
        <f>SUM(T247:T257)</f>
        <v>0</v>
      </c>
      <c r="AR246" s="176" t="s">
        <v>80</v>
      </c>
      <c r="AT246" s="177" t="s">
        <v>72</v>
      </c>
      <c r="AU246" s="177" t="s">
        <v>80</v>
      </c>
      <c r="AY246" s="176" t="s">
        <v>206</v>
      </c>
      <c r="BK246" s="178">
        <f>SUM(BK247:BK257)</f>
        <v>0</v>
      </c>
    </row>
    <row r="247" spans="1:65" s="2" customFormat="1" ht="24.2" customHeight="1">
      <c r="A247" s="37"/>
      <c r="B247" s="38"/>
      <c r="C247" s="181" t="s">
        <v>1450</v>
      </c>
      <c r="D247" s="181" t="s">
        <v>208</v>
      </c>
      <c r="E247" s="182" t="s">
        <v>3038</v>
      </c>
      <c r="F247" s="183" t="s">
        <v>3039</v>
      </c>
      <c r="G247" s="184" t="s">
        <v>375</v>
      </c>
      <c r="H247" s="185">
        <v>10</v>
      </c>
      <c r="I247" s="186"/>
      <c r="J247" s="187">
        <f>ROUND(I247*H247,2)</f>
        <v>0</v>
      </c>
      <c r="K247" s="183" t="s">
        <v>212</v>
      </c>
      <c r="L247" s="42"/>
      <c r="M247" s="188" t="s">
        <v>21</v>
      </c>
      <c r="N247" s="189" t="s">
        <v>44</v>
      </c>
      <c r="O247" s="67"/>
      <c r="P247" s="190">
        <f>O247*H247</f>
        <v>0</v>
      </c>
      <c r="Q247" s="190">
        <v>0.15540000000000001</v>
      </c>
      <c r="R247" s="190">
        <f>Q247*H247</f>
        <v>1.554</v>
      </c>
      <c r="S247" s="190">
        <v>0</v>
      </c>
      <c r="T247" s="191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92" t="s">
        <v>213</v>
      </c>
      <c r="AT247" s="192" t="s">
        <v>208</v>
      </c>
      <c r="AU247" s="192" t="s">
        <v>82</v>
      </c>
      <c r="AY247" s="20" t="s">
        <v>206</v>
      </c>
      <c r="BE247" s="193">
        <f>IF(N247="základní",J247,0)</f>
        <v>0</v>
      </c>
      <c r="BF247" s="193">
        <f>IF(N247="snížená",J247,0)</f>
        <v>0</v>
      </c>
      <c r="BG247" s="193">
        <f>IF(N247="zákl. přenesená",J247,0)</f>
        <v>0</v>
      </c>
      <c r="BH247" s="193">
        <f>IF(N247="sníž. přenesená",J247,0)</f>
        <v>0</v>
      </c>
      <c r="BI247" s="193">
        <f>IF(N247="nulová",J247,0)</f>
        <v>0</v>
      </c>
      <c r="BJ247" s="20" t="s">
        <v>80</v>
      </c>
      <c r="BK247" s="193">
        <f>ROUND(I247*H247,2)</f>
        <v>0</v>
      </c>
      <c r="BL247" s="20" t="s">
        <v>213</v>
      </c>
      <c r="BM247" s="192" t="s">
        <v>3040</v>
      </c>
    </row>
    <row r="248" spans="1:65" s="2" customFormat="1">
      <c r="A248" s="37"/>
      <c r="B248" s="38"/>
      <c r="C248" s="39"/>
      <c r="D248" s="194" t="s">
        <v>215</v>
      </c>
      <c r="E248" s="39"/>
      <c r="F248" s="195" t="s">
        <v>3041</v>
      </c>
      <c r="G248" s="39"/>
      <c r="H248" s="39"/>
      <c r="I248" s="196"/>
      <c r="J248" s="39"/>
      <c r="K248" s="39"/>
      <c r="L248" s="42"/>
      <c r="M248" s="197"/>
      <c r="N248" s="198"/>
      <c r="O248" s="67"/>
      <c r="P248" s="67"/>
      <c r="Q248" s="67"/>
      <c r="R248" s="67"/>
      <c r="S248" s="67"/>
      <c r="T248" s="68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20" t="s">
        <v>215</v>
      </c>
      <c r="AU248" s="20" t="s">
        <v>82</v>
      </c>
    </row>
    <row r="249" spans="1:65" s="13" customFormat="1">
      <c r="B249" s="201"/>
      <c r="C249" s="202"/>
      <c r="D249" s="199" t="s">
        <v>219</v>
      </c>
      <c r="E249" s="203" t="s">
        <v>21</v>
      </c>
      <c r="F249" s="204" t="s">
        <v>2955</v>
      </c>
      <c r="G249" s="202"/>
      <c r="H249" s="203" t="s">
        <v>21</v>
      </c>
      <c r="I249" s="205"/>
      <c r="J249" s="202"/>
      <c r="K249" s="202"/>
      <c r="L249" s="206"/>
      <c r="M249" s="207"/>
      <c r="N249" s="208"/>
      <c r="O249" s="208"/>
      <c r="P249" s="208"/>
      <c r="Q249" s="208"/>
      <c r="R249" s="208"/>
      <c r="S249" s="208"/>
      <c r="T249" s="209"/>
      <c r="AT249" s="210" t="s">
        <v>219</v>
      </c>
      <c r="AU249" s="210" t="s">
        <v>82</v>
      </c>
      <c r="AV249" s="13" t="s">
        <v>80</v>
      </c>
      <c r="AW249" s="13" t="s">
        <v>34</v>
      </c>
      <c r="AX249" s="13" t="s">
        <v>73</v>
      </c>
      <c r="AY249" s="210" t="s">
        <v>206</v>
      </c>
    </row>
    <row r="250" spans="1:65" s="14" customFormat="1">
      <c r="B250" s="211"/>
      <c r="C250" s="212"/>
      <c r="D250" s="199" t="s">
        <v>219</v>
      </c>
      <c r="E250" s="213" t="s">
        <v>21</v>
      </c>
      <c r="F250" s="214" t="s">
        <v>2966</v>
      </c>
      <c r="G250" s="212"/>
      <c r="H250" s="215">
        <v>10</v>
      </c>
      <c r="I250" s="216"/>
      <c r="J250" s="212"/>
      <c r="K250" s="212"/>
      <c r="L250" s="217"/>
      <c r="M250" s="218"/>
      <c r="N250" s="219"/>
      <c r="O250" s="219"/>
      <c r="P250" s="219"/>
      <c r="Q250" s="219"/>
      <c r="R250" s="219"/>
      <c r="S250" s="219"/>
      <c r="T250" s="220"/>
      <c r="AT250" s="221" t="s">
        <v>219</v>
      </c>
      <c r="AU250" s="221" t="s">
        <v>82</v>
      </c>
      <c r="AV250" s="14" t="s">
        <v>82</v>
      </c>
      <c r="AW250" s="14" t="s">
        <v>34</v>
      </c>
      <c r="AX250" s="14" t="s">
        <v>80</v>
      </c>
      <c r="AY250" s="221" t="s">
        <v>206</v>
      </c>
    </row>
    <row r="251" spans="1:65" s="2" customFormat="1" ht="16.5" customHeight="1">
      <c r="A251" s="37"/>
      <c r="B251" s="38"/>
      <c r="C251" s="244" t="s">
        <v>1005</v>
      </c>
      <c r="D251" s="244" t="s">
        <v>437</v>
      </c>
      <c r="E251" s="245" t="s">
        <v>3042</v>
      </c>
      <c r="F251" s="246" t="s">
        <v>3043</v>
      </c>
      <c r="G251" s="247" t="s">
        <v>375</v>
      </c>
      <c r="H251" s="248">
        <v>11</v>
      </c>
      <c r="I251" s="249"/>
      <c r="J251" s="250">
        <f>ROUND(I251*H251,2)</f>
        <v>0</v>
      </c>
      <c r="K251" s="246" t="s">
        <v>212</v>
      </c>
      <c r="L251" s="251"/>
      <c r="M251" s="252" t="s">
        <v>21</v>
      </c>
      <c r="N251" s="253" t="s">
        <v>44</v>
      </c>
      <c r="O251" s="67"/>
      <c r="P251" s="190">
        <f>O251*H251</f>
        <v>0</v>
      </c>
      <c r="Q251" s="190">
        <v>0.10199999999999999</v>
      </c>
      <c r="R251" s="190">
        <f>Q251*H251</f>
        <v>1.1219999999999999</v>
      </c>
      <c r="S251" s="190">
        <v>0</v>
      </c>
      <c r="T251" s="191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192" t="s">
        <v>289</v>
      </c>
      <c r="AT251" s="192" t="s">
        <v>437</v>
      </c>
      <c r="AU251" s="192" t="s">
        <v>82</v>
      </c>
      <c r="AY251" s="20" t="s">
        <v>206</v>
      </c>
      <c r="BE251" s="193">
        <f>IF(N251="základní",J251,0)</f>
        <v>0</v>
      </c>
      <c r="BF251" s="193">
        <f>IF(N251="snížená",J251,0)</f>
        <v>0</v>
      </c>
      <c r="BG251" s="193">
        <f>IF(N251="zákl. přenesená",J251,0)</f>
        <v>0</v>
      </c>
      <c r="BH251" s="193">
        <f>IF(N251="sníž. přenesená",J251,0)</f>
        <v>0</v>
      </c>
      <c r="BI251" s="193">
        <f>IF(N251="nulová",J251,0)</f>
        <v>0</v>
      </c>
      <c r="BJ251" s="20" t="s">
        <v>80</v>
      </c>
      <c r="BK251" s="193">
        <f>ROUND(I251*H251,2)</f>
        <v>0</v>
      </c>
      <c r="BL251" s="20" t="s">
        <v>213</v>
      </c>
      <c r="BM251" s="192" t="s">
        <v>3044</v>
      </c>
    </row>
    <row r="252" spans="1:65" s="13" customFormat="1">
      <c r="B252" s="201"/>
      <c r="C252" s="202"/>
      <c r="D252" s="199" t="s">
        <v>219</v>
      </c>
      <c r="E252" s="203" t="s">
        <v>21</v>
      </c>
      <c r="F252" s="204" t="s">
        <v>3045</v>
      </c>
      <c r="G252" s="202"/>
      <c r="H252" s="203" t="s">
        <v>21</v>
      </c>
      <c r="I252" s="205"/>
      <c r="J252" s="202"/>
      <c r="K252" s="202"/>
      <c r="L252" s="206"/>
      <c r="M252" s="207"/>
      <c r="N252" s="208"/>
      <c r="O252" s="208"/>
      <c r="P252" s="208"/>
      <c r="Q252" s="208"/>
      <c r="R252" s="208"/>
      <c r="S252" s="208"/>
      <c r="T252" s="209"/>
      <c r="AT252" s="210" t="s">
        <v>219</v>
      </c>
      <c r="AU252" s="210" t="s">
        <v>82</v>
      </c>
      <c r="AV252" s="13" t="s">
        <v>80</v>
      </c>
      <c r="AW252" s="13" t="s">
        <v>34</v>
      </c>
      <c r="AX252" s="13" t="s">
        <v>73</v>
      </c>
      <c r="AY252" s="210" t="s">
        <v>206</v>
      </c>
    </row>
    <row r="253" spans="1:65" s="14" customFormat="1">
      <c r="B253" s="211"/>
      <c r="C253" s="212"/>
      <c r="D253" s="199" t="s">
        <v>219</v>
      </c>
      <c r="E253" s="213" t="s">
        <v>21</v>
      </c>
      <c r="F253" s="214" t="s">
        <v>3046</v>
      </c>
      <c r="G253" s="212"/>
      <c r="H253" s="215">
        <v>11</v>
      </c>
      <c r="I253" s="216"/>
      <c r="J253" s="212"/>
      <c r="K253" s="212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219</v>
      </c>
      <c r="AU253" s="221" t="s">
        <v>82</v>
      </c>
      <c r="AV253" s="14" t="s">
        <v>82</v>
      </c>
      <c r="AW253" s="14" t="s">
        <v>34</v>
      </c>
      <c r="AX253" s="14" t="s">
        <v>80</v>
      </c>
      <c r="AY253" s="221" t="s">
        <v>206</v>
      </c>
    </row>
    <row r="254" spans="1:65" s="2" customFormat="1" ht="16.5" customHeight="1">
      <c r="A254" s="37"/>
      <c r="B254" s="38"/>
      <c r="C254" s="181" t="s">
        <v>1337</v>
      </c>
      <c r="D254" s="181" t="s">
        <v>208</v>
      </c>
      <c r="E254" s="182" t="s">
        <v>3047</v>
      </c>
      <c r="F254" s="183" t="s">
        <v>3048</v>
      </c>
      <c r="G254" s="184" t="s">
        <v>375</v>
      </c>
      <c r="H254" s="185">
        <v>76</v>
      </c>
      <c r="I254" s="186"/>
      <c r="J254" s="187">
        <f>ROUND(I254*H254,2)</f>
        <v>0</v>
      </c>
      <c r="K254" s="183" t="s">
        <v>212</v>
      </c>
      <c r="L254" s="42"/>
      <c r="M254" s="188" t="s">
        <v>21</v>
      </c>
      <c r="N254" s="189" t="s">
        <v>44</v>
      </c>
      <c r="O254" s="67"/>
      <c r="P254" s="190">
        <f>O254*H254</f>
        <v>0</v>
      </c>
      <c r="Q254" s="190">
        <v>0</v>
      </c>
      <c r="R254" s="190">
        <f>Q254*H254</f>
        <v>0</v>
      </c>
      <c r="S254" s="190">
        <v>0</v>
      </c>
      <c r="T254" s="191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92" t="s">
        <v>213</v>
      </c>
      <c r="AT254" s="192" t="s">
        <v>208</v>
      </c>
      <c r="AU254" s="192" t="s">
        <v>82</v>
      </c>
      <c r="AY254" s="20" t="s">
        <v>206</v>
      </c>
      <c r="BE254" s="193">
        <f>IF(N254="základní",J254,0)</f>
        <v>0</v>
      </c>
      <c r="BF254" s="193">
        <f>IF(N254="snížená",J254,0)</f>
        <v>0</v>
      </c>
      <c r="BG254" s="193">
        <f>IF(N254="zákl. přenesená",J254,0)</f>
        <v>0</v>
      </c>
      <c r="BH254" s="193">
        <f>IF(N254="sníž. přenesená",J254,0)</f>
        <v>0</v>
      </c>
      <c r="BI254" s="193">
        <f>IF(N254="nulová",J254,0)</f>
        <v>0</v>
      </c>
      <c r="BJ254" s="20" t="s">
        <v>80</v>
      </c>
      <c r="BK254" s="193">
        <f>ROUND(I254*H254,2)</f>
        <v>0</v>
      </c>
      <c r="BL254" s="20" t="s">
        <v>213</v>
      </c>
      <c r="BM254" s="192" t="s">
        <v>3049</v>
      </c>
    </row>
    <row r="255" spans="1:65" s="2" customFormat="1">
      <c r="A255" s="37"/>
      <c r="B255" s="38"/>
      <c r="C255" s="39"/>
      <c r="D255" s="194" t="s">
        <v>215</v>
      </c>
      <c r="E255" s="39"/>
      <c r="F255" s="195" t="s">
        <v>3050</v>
      </c>
      <c r="G255" s="39"/>
      <c r="H255" s="39"/>
      <c r="I255" s="196"/>
      <c r="J255" s="39"/>
      <c r="K255" s="39"/>
      <c r="L255" s="42"/>
      <c r="M255" s="197"/>
      <c r="N255" s="198"/>
      <c r="O255" s="67"/>
      <c r="P255" s="67"/>
      <c r="Q255" s="67"/>
      <c r="R255" s="67"/>
      <c r="S255" s="67"/>
      <c r="T255" s="68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20" t="s">
        <v>215</v>
      </c>
      <c r="AU255" s="20" t="s">
        <v>82</v>
      </c>
    </row>
    <row r="256" spans="1:65" s="13" customFormat="1">
      <c r="B256" s="201"/>
      <c r="C256" s="202"/>
      <c r="D256" s="199" t="s">
        <v>219</v>
      </c>
      <c r="E256" s="203" t="s">
        <v>21</v>
      </c>
      <c r="F256" s="204" t="s">
        <v>2955</v>
      </c>
      <c r="G256" s="202"/>
      <c r="H256" s="203" t="s">
        <v>21</v>
      </c>
      <c r="I256" s="205"/>
      <c r="J256" s="202"/>
      <c r="K256" s="202"/>
      <c r="L256" s="206"/>
      <c r="M256" s="207"/>
      <c r="N256" s="208"/>
      <c r="O256" s="208"/>
      <c r="P256" s="208"/>
      <c r="Q256" s="208"/>
      <c r="R256" s="208"/>
      <c r="S256" s="208"/>
      <c r="T256" s="209"/>
      <c r="AT256" s="210" t="s">
        <v>219</v>
      </c>
      <c r="AU256" s="210" t="s">
        <v>82</v>
      </c>
      <c r="AV256" s="13" t="s">
        <v>80</v>
      </c>
      <c r="AW256" s="13" t="s">
        <v>34</v>
      </c>
      <c r="AX256" s="13" t="s">
        <v>73</v>
      </c>
      <c r="AY256" s="210" t="s">
        <v>206</v>
      </c>
    </row>
    <row r="257" spans="1:65" s="14" customFormat="1">
      <c r="B257" s="211"/>
      <c r="C257" s="212"/>
      <c r="D257" s="199" t="s">
        <v>219</v>
      </c>
      <c r="E257" s="213" t="s">
        <v>21</v>
      </c>
      <c r="F257" s="214" t="s">
        <v>3051</v>
      </c>
      <c r="G257" s="212"/>
      <c r="H257" s="215">
        <v>76</v>
      </c>
      <c r="I257" s="216"/>
      <c r="J257" s="212"/>
      <c r="K257" s="212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219</v>
      </c>
      <c r="AU257" s="221" t="s">
        <v>82</v>
      </c>
      <c r="AV257" s="14" t="s">
        <v>82</v>
      </c>
      <c r="AW257" s="14" t="s">
        <v>34</v>
      </c>
      <c r="AX257" s="14" t="s">
        <v>80</v>
      </c>
      <c r="AY257" s="221" t="s">
        <v>206</v>
      </c>
    </row>
    <row r="258" spans="1:65" s="12" customFormat="1" ht="22.9" customHeight="1">
      <c r="B258" s="165"/>
      <c r="C258" s="166"/>
      <c r="D258" s="167" t="s">
        <v>72</v>
      </c>
      <c r="E258" s="179" t="s">
        <v>3052</v>
      </c>
      <c r="F258" s="179" t="s">
        <v>3053</v>
      </c>
      <c r="G258" s="166"/>
      <c r="H258" s="166"/>
      <c r="I258" s="169"/>
      <c r="J258" s="180">
        <f>BK258</f>
        <v>0</v>
      </c>
      <c r="K258" s="166"/>
      <c r="L258" s="171"/>
      <c r="M258" s="172"/>
      <c r="N258" s="173"/>
      <c r="O258" s="173"/>
      <c r="P258" s="174">
        <f>SUM(P259:P274)</f>
        <v>0</v>
      </c>
      <c r="Q258" s="173"/>
      <c r="R258" s="174">
        <f>SUM(R259:R274)</f>
        <v>0</v>
      </c>
      <c r="S258" s="173"/>
      <c r="T258" s="175">
        <f>SUM(T259:T274)</f>
        <v>0</v>
      </c>
      <c r="AR258" s="176" t="s">
        <v>80</v>
      </c>
      <c r="AT258" s="177" t="s">
        <v>72</v>
      </c>
      <c r="AU258" s="177" t="s">
        <v>80</v>
      </c>
      <c r="AY258" s="176" t="s">
        <v>206</v>
      </c>
      <c r="BK258" s="178">
        <f>SUM(BK259:BK274)</f>
        <v>0</v>
      </c>
    </row>
    <row r="259" spans="1:65" s="2" customFormat="1" ht="24.2" customHeight="1">
      <c r="A259" s="37"/>
      <c r="B259" s="38"/>
      <c r="C259" s="181" t="s">
        <v>1008</v>
      </c>
      <c r="D259" s="181" t="s">
        <v>208</v>
      </c>
      <c r="E259" s="182" t="s">
        <v>3054</v>
      </c>
      <c r="F259" s="183" t="s">
        <v>3055</v>
      </c>
      <c r="G259" s="184" t="s">
        <v>327</v>
      </c>
      <c r="H259" s="185">
        <v>37.96</v>
      </c>
      <c r="I259" s="186"/>
      <c r="J259" s="187">
        <f>ROUND(I259*H259,2)</f>
        <v>0</v>
      </c>
      <c r="K259" s="183" t="s">
        <v>212</v>
      </c>
      <c r="L259" s="42"/>
      <c r="M259" s="188" t="s">
        <v>21</v>
      </c>
      <c r="N259" s="189" t="s">
        <v>44</v>
      </c>
      <c r="O259" s="67"/>
      <c r="P259" s="190">
        <f>O259*H259</f>
        <v>0</v>
      </c>
      <c r="Q259" s="190">
        <v>0</v>
      </c>
      <c r="R259" s="190">
        <f>Q259*H259</f>
        <v>0</v>
      </c>
      <c r="S259" s="190">
        <v>0</v>
      </c>
      <c r="T259" s="19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92" t="s">
        <v>213</v>
      </c>
      <c r="AT259" s="192" t="s">
        <v>208</v>
      </c>
      <c r="AU259" s="192" t="s">
        <v>82</v>
      </c>
      <c r="AY259" s="20" t="s">
        <v>206</v>
      </c>
      <c r="BE259" s="193">
        <f>IF(N259="základní",J259,0)</f>
        <v>0</v>
      </c>
      <c r="BF259" s="193">
        <f>IF(N259="snížená",J259,0)</f>
        <v>0</v>
      </c>
      <c r="BG259" s="193">
        <f>IF(N259="zákl. přenesená",J259,0)</f>
        <v>0</v>
      </c>
      <c r="BH259" s="193">
        <f>IF(N259="sníž. přenesená",J259,0)</f>
        <v>0</v>
      </c>
      <c r="BI259" s="193">
        <f>IF(N259="nulová",J259,0)</f>
        <v>0</v>
      </c>
      <c r="BJ259" s="20" t="s">
        <v>80</v>
      </c>
      <c r="BK259" s="193">
        <f>ROUND(I259*H259,2)</f>
        <v>0</v>
      </c>
      <c r="BL259" s="20" t="s">
        <v>213</v>
      </c>
      <c r="BM259" s="192" t="s">
        <v>3056</v>
      </c>
    </row>
    <row r="260" spans="1:65" s="2" customFormat="1">
      <c r="A260" s="37"/>
      <c r="B260" s="38"/>
      <c r="C260" s="39"/>
      <c r="D260" s="194" t="s">
        <v>215</v>
      </c>
      <c r="E260" s="39"/>
      <c r="F260" s="195" t="s">
        <v>3057</v>
      </c>
      <c r="G260" s="39"/>
      <c r="H260" s="39"/>
      <c r="I260" s="196"/>
      <c r="J260" s="39"/>
      <c r="K260" s="39"/>
      <c r="L260" s="42"/>
      <c r="M260" s="197"/>
      <c r="N260" s="198"/>
      <c r="O260" s="67"/>
      <c r="P260" s="67"/>
      <c r="Q260" s="67"/>
      <c r="R260" s="67"/>
      <c r="S260" s="67"/>
      <c r="T260" s="68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20" t="s">
        <v>215</v>
      </c>
      <c r="AU260" s="20" t="s">
        <v>82</v>
      </c>
    </row>
    <row r="261" spans="1:65" s="2" customFormat="1" ht="24.2" customHeight="1">
      <c r="A261" s="37"/>
      <c r="B261" s="38"/>
      <c r="C261" s="181" t="s">
        <v>1471</v>
      </c>
      <c r="D261" s="181" t="s">
        <v>208</v>
      </c>
      <c r="E261" s="182" t="s">
        <v>3058</v>
      </c>
      <c r="F261" s="183" t="s">
        <v>3059</v>
      </c>
      <c r="G261" s="184" t="s">
        <v>327</v>
      </c>
      <c r="H261" s="185">
        <v>721.24</v>
      </c>
      <c r="I261" s="186"/>
      <c r="J261" s="187">
        <f>ROUND(I261*H261,2)</f>
        <v>0</v>
      </c>
      <c r="K261" s="183" t="s">
        <v>212</v>
      </c>
      <c r="L261" s="42"/>
      <c r="M261" s="188" t="s">
        <v>21</v>
      </c>
      <c r="N261" s="189" t="s">
        <v>44</v>
      </c>
      <c r="O261" s="67"/>
      <c r="P261" s="190">
        <f>O261*H261</f>
        <v>0</v>
      </c>
      <c r="Q261" s="190">
        <v>0</v>
      </c>
      <c r="R261" s="190">
        <f>Q261*H261</f>
        <v>0</v>
      </c>
      <c r="S261" s="190">
        <v>0</v>
      </c>
      <c r="T261" s="191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92" t="s">
        <v>213</v>
      </c>
      <c r="AT261" s="192" t="s">
        <v>208</v>
      </c>
      <c r="AU261" s="192" t="s">
        <v>82</v>
      </c>
      <c r="AY261" s="20" t="s">
        <v>206</v>
      </c>
      <c r="BE261" s="193">
        <f>IF(N261="základní",J261,0)</f>
        <v>0</v>
      </c>
      <c r="BF261" s="193">
        <f>IF(N261="snížená",J261,0)</f>
        <v>0</v>
      </c>
      <c r="BG261" s="193">
        <f>IF(N261="zákl. přenesená",J261,0)</f>
        <v>0</v>
      </c>
      <c r="BH261" s="193">
        <f>IF(N261="sníž. přenesená",J261,0)</f>
        <v>0</v>
      </c>
      <c r="BI261" s="193">
        <f>IF(N261="nulová",J261,0)</f>
        <v>0</v>
      </c>
      <c r="BJ261" s="20" t="s">
        <v>80</v>
      </c>
      <c r="BK261" s="193">
        <f>ROUND(I261*H261,2)</f>
        <v>0</v>
      </c>
      <c r="BL261" s="20" t="s">
        <v>213</v>
      </c>
      <c r="BM261" s="192" t="s">
        <v>3060</v>
      </c>
    </row>
    <row r="262" spans="1:65" s="2" customFormat="1">
      <c r="A262" s="37"/>
      <c r="B262" s="38"/>
      <c r="C262" s="39"/>
      <c r="D262" s="194" t="s">
        <v>215</v>
      </c>
      <c r="E262" s="39"/>
      <c r="F262" s="195" t="s">
        <v>3061</v>
      </c>
      <c r="G262" s="39"/>
      <c r="H262" s="39"/>
      <c r="I262" s="196"/>
      <c r="J262" s="39"/>
      <c r="K262" s="39"/>
      <c r="L262" s="42"/>
      <c r="M262" s="197"/>
      <c r="N262" s="198"/>
      <c r="O262" s="67"/>
      <c r="P262" s="67"/>
      <c r="Q262" s="67"/>
      <c r="R262" s="67"/>
      <c r="S262" s="67"/>
      <c r="T262" s="68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T262" s="20" t="s">
        <v>215</v>
      </c>
      <c r="AU262" s="20" t="s">
        <v>82</v>
      </c>
    </row>
    <row r="263" spans="1:65" s="14" customFormat="1">
      <c r="B263" s="211"/>
      <c r="C263" s="212"/>
      <c r="D263" s="199" t="s">
        <v>219</v>
      </c>
      <c r="E263" s="212"/>
      <c r="F263" s="214" t="s">
        <v>3062</v>
      </c>
      <c r="G263" s="212"/>
      <c r="H263" s="215">
        <v>721.24</v>
      </c>
      <c r="I263" s="216"/>
      <c r="J263" s="212"/>
      <c r="K263" s="212"/>
      <c r="L263" s="217"/>
      <c r="M263" s="218"/>
      <c r="N263" s="219"/>
      <c r="O263" s="219"/>
      <c r="P263" s="219"/>
      <c r="Q263" s="219"/>
      <c r="R263" s="219"/>
      <c r="S263" s="219"/>
      <c r="T263" s="220"/>
      <c r="AT263" s="221" t="s">
        <v>219</v>
      </c>
      <c r="AU263" s="221" t="s">
        <v>82</v>
      </c>
      <c r="AV263" s="14" t="s">
        <v>82</v>
      </c>
      <c r="AW263" s="14" t="s">
        <v>4</v>
      </c>
      <c r="AX263" s="14" t="s">
        <v>80</v>
      </c>
      <c r="AY263" s="221" t="s">
        <v>206</v>
      </c>
    </row>
    <row r="264" spans="1:65" s="2" customFormat="1" ht="24.2" customHeight="1">
      <c r="A264" s="37"/>
      <c r="B264" s="38"/>
      <c r="C264" s="181" t="s">
        <v>1011</v>
      </c>
      <c r="D264" s="181" t="s">
        <v>208</v>
      </c>
      <c r="E264" s="182" t="s">
        <v>3063</v>
      </c>
      <c r="F264" s="183" t="s">
        <v>3064</v>
      </c>
      <c r="G264" s="184" t="s">
        <v>327</v>
      </c>
      <c r="H264" s="185">
        <v>2.0499999999999998</v>
      </c>
      <c r="I264" s="186"/>
      <c r="J264" s="187">
        <f>ROUND(I264*H264,2)</f>
        <v>0</v>
      </c>
      <c r="K264" s="183" t="s">
        <v>212</v>
      </c>
      <c r="L264" s="42"/>
      <c r="M264" s="188" t="s">
        <v>21</v>
      </c>
      <c r="N264" s="189" t="s">
        <v>44</v>
      </c>
      <c r="O264" s="67"/>
      <c r="P264" s="190">
        <f>O264*H264</f>
        <v>0</v>
      </c>
      <c r="Q264" s="190">
        <v>0</v>
      </c>
      <c r="R264" s="190">
        <f>Q264*H264</f>
        <v>0</v>
      </c>
      <c r="S264" s="190">
        <v>0</v>
      </c>
      <c r="T264" s="191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92" t="s">
        <v>213</v>
      </c>
      <c r="AT264" s="192" t="s">
        <v>208</v>
      </c>
      <c r="AU264" s="192" t="s">
        <v>82</v>
      </c>
      <c r="AY264" s="20" t="s">
        <v>206</v>
      </c>
      <c r="BE264" s="193">
        <f>IF(N264="základní",J264,0)</f>
        <v>0</v>
      </c>
      <c r="BF264" s="193">
        <f>IF(N264="snížená",J264,0)</f>
        <v>0</v>
      </c>
      <c r="BG264" s="193">
        <f>IF(N264="zákl. přenesená",J264,0)</f>
        <v>0</v>
      </c>
      <c r="BH264" s="193">
        <f>IF(N264="sníž. přenesená",J264,0)</f>
        <v>0</v>
      </c>
      <c r="BI264" s="193">
        <f>IF(N264="nulová",J264,0)</f>
        <v>0</v>
      </c>
      <c r="BJ264" s="20" t="s">
        <v>80</v>
      </c>
      <c r="BK264" s="193">
        <f>ROUND(I264*H264,2)</f>
        <v>0</v>
      </c>
      <c r="BL264" s="20" t="s">
        <v>213</v>
      </c>
      <c r="BM264" s="192" t="s">
        <v>3065</v>
      </c>
    </row>
    <row r="265" spans="1:65" s="2" customFormat="1">
      <c r="A265" s="37"/>
      <c r="B265" s="38"/>
      <c r="C265" s="39"/>
      <c r="D265" s="194" t="s">
        <v>215</v>
      </c>
      <c r="E265" s="39"/>
      <c r="F265" s="195" t="s">
        <v>3066</v>
      </c>
      <c r="G265" s="39"/>
      <c r="H265" s="39"/>
      <c r="I265" s="196"/>
      <c r="J265" s="39"/>
      <c r="K265" s="39"/>
      <c r="L265" s="42"/>
      <c r="M265" s="197"/>
      <c r="N265" s="198"/>
      <c r="O265" s="67"/>
      <c r="P265" s="67"/>
      <c r="Q265" s="67"/>
      <c r="R265" s="67"/>
      <c r="S265" s="67"/>
      <c r="T265" s="68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20" t="s">
        <v>215</v>
      </c>
      <c r="AU265" s="20" t="s">
        <v>82</v>
      </c>
    </row>
    <row r="266" spans="1:65" s="13" customFormat="1">
      <c r="B266" s="201"/>
      <c r="C266" s="202"/>
      <c r="D266" s="199" t="s">
        <v>219</v>
      </c>
      <c r="E266" s="203" t="s">
        <v>21</v>
      </c>
      <c r="F266" s="204" t="s">
        <v>3067</v>
      </c>
      <c r="G266" s="202"/>
      <c r="H266" s="203" t="s">
        <v>21</v>
      </c>
      <c r="I266" s="205"/>
      <c r="J266" s="202"/>
      <c r="K266" s="202"/>
      <c r="L266" s="206"/>
      <c r="M266" s="207"/>
      <c r="N266" s="208"/>
      <c r="O266" s="208"/>
      <c r="P266" s="208"/>
      <c r="Q266" s="208"/>
      <c r="R266" s="208"/>
      <c r="S266" s="208"/>
      <c r="T266" s="209"/>
      <c r="AT266" s="210" t="s">
        <v>219</v>
      </c>
      <c r="AU266" s="210" t="s">
        <v>82</v>
      </c>
      <c r="AV266" s="13" t="s">
        <v>80</v>
      </c>
      <c r="AW266" s="13" t="s">
        <v>34</v>
      </c>
      <c r="AX266" s="13" t="s">
        <v>73</v>
      </c>
      <c r="AY266" s="210" t="s">
        <v>206</v>
      </c>
    </row>
    <row r="267" spans="1:65" s="14" customFormat="1">
      <c r="B267" s="211"/>
      <c r="C267" s="212"/>
      <c r="D267" s="199" t="s">
        <v>219</v>
      </c>
      <c r="E267" s="213" t="s">
        <v>21</v>
      </c>
      <c r="F267" s="214" t="s">
        <v>3068</v>
      </c>
      <c r="G267" s="212"/>
      <c r="H267" s="215">
        <v>2.0499999999999998</v>
      </c>
      <c r="I267" s="216"/>
      <c r="J267" s="212"/>
      <c r="K267" s="212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219</v>
      </c>
      <c r="AU267" s="221" t="s">
        <v>82</v>
      </c>
      <c r="AV267" s="14" t="s">
        <v>82</v>
      </c>
      <c r="AW267" s="14" t="s">
        <v>34</v>
      </c>
      <c r="AX267" s="14" t="s">
        <v>80</v>
      </c>
      <c r="AY267" s="221" t="s">
        <v>206</v>
      </c>
    </row>
    <row r="268" spans="1:65" s="2" customFormat="1" ht="24.2" customHeight="1">
      <c r="A268" s="37"/>
      <c r="B268" s="38"/>
      <c r="C268" s="181" t="s">
        <v>1350</v>
      </c>
      <c r="D268" s="181" t="s">
        <v>208</v>
      </c>
      <c r="E268" s="182" t="s">
        <v>3069</v>
      </c>
      <c r="F268" s="183" t="s">
        <v>3070</v>
      </c>
      <c r="G268" s="184" t="s">
        <v>327</v>
      </c>
      <c r="H268" s="185">
        <v>15.01</v>
      </c>
      <c r="I268" s="186"/>
      <c r="J268" s="187">
        <f>ROUND(I268*H268,2)</f>
        <v>0</v>
      </c>
      <c r="K268" s="183" t="s">
        <v>212</v>
      </c>
      <c r="L268" s="42"/>
      <c r="M268" s="188" t="s">
        <v>21</v>
      </c>
      <c r="N268" s="189" t="s">
        <v>44</v>
      </c>
      <c r="O268" s="67"/>
      <c r="P268" s="190">
        <f>O268*H268</f>
        <v>0</v>
      </c>
      <c r="Q268" s="190">
        <v>0</v>
      </c>
      <c r="R268" s="190">
        <f>Q268*H268</f>
        <v>0</v>
      </c>
      <c r="S268" s="190">
        <v>0</v>
      </c>
      <c r="T268" s="191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92" t="s">
        <v>213</v>
      </c>
      <c r="AT268" s="192" t="s">
        <v>208</v>
      </c>
      <c r="AU268" s="192" t="s">
        <v>82</v>
      </c>
      <c r="AY268" s="20" t="s">
        <v>206</v>
      </c>
      <c r="BE268" s="193">
        <f>IF(N268="základní",J268,0)</f>
        <v>0</v>
      </c>
      <c r="BF268" s="193">
        <f>IF(N268="snížená",J268,0)</f>
        <v>0</v>
      </c>
      <c r="BG268" s="193">
        <f>IF(N268="zákl. přenesená",J268,0)</f>
        <v>0</v>
      </c>
      <c r="BH268" s="193">
        <f>IF(N268="sníž. přenesená",J268,0)</f>
        <v>0</v>
      </c>
      <c r="BI268" s="193">
        <f>IF(N268="nulová",J268,0)</f>
        <v>0</v>
      </c>
      <c r="BJ268" s="20" t="s">
        <v>80</v>
      </c>
      <c r="BK268" s="193">
        <f>ROUND(I268*H268,2)</f>
        <v>0</v>
      </c>
      <c r="BL268" s="20" t="s">
        <v>213</v>
      </c>
      <c r="BM268" s="192" t="s">
        <v>3071</v>
      </c>
    </row>
    <row r="269" spans="1:65" s="2" customFormat="1">
      <c r="A269" s="37"/>
      <c r="B269" s="38"/>
      <c r="C269" s="39"/>
      <c r="D269" s="194" t="s">
        <v>215</v>
      </c>
      <c r="E269" s="39"/>
      <c r="F269" s="195" t="s">
        <v>3072</v>
      </c>
      <c r="G269" s="39"/>
      <c r="H269" s="39"/>
      <c r="I269" s="196"/>
      <c r="J269" s="39"/>
      <c r="K269" s="39"/>
      <c r="L269" s="42"/>
      <c r="M269" s="197"/>
      <c r="N269" s="198"/>
      <c r="O269" s="67"/>
      <c r="P269" s="67"/>
      <c r="Q269" s="67"/>
      <c r="R269" s="67"/>
      <c r="S269" s="67"/>
      <c r="T269" s="68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T269" s="20" t="s">
        <v>215</v>
      </c>
      <c r="AU269" s="20" t="s">
        <v>82</v>
      </c>
    </row>
    <row r="270" spans="1:65" s="13" customFormat="1">
      <c r="B270" s="201"/>
      <c r="C270" s="202"/>
      <c r="D270" s="199" t="s">
        <v>219</v>
      </c>
      <c r="E270" s="203" t="s">
        <v>21</v>
      </c>
      <c r="F270" s="204" t="s">
        <v>3073</v>
      </c>
      <c r="G270" s="202"/>
      <c r="H270" s="203" t="s">
        <v>21</v>
      </c>
      <c r="I270" s="205"/>
      <c r="J270" s="202"/>
      <c r="K270" s="202"/>
      <c r="L270" s="206"/>
      <c r="M270" s="207"/>
      <c r="N270" s="208"/>
      <c r="O270" s="208"/>
      <c r="P270" s="208"/>
      <c r="Q270" s="208"/>
      <c r="R270" s="208"/>
      <c r="S270" s="208"/>
      <c r="T270" s="209"/>
      <c r="AT270" s="210" t="s">
        <v>219</v>
      </c>
      <c r="AU270" s="210" t="s">
        <v>82</v>
      </c>
      <c r="AV270" s="13" t="s">
        <v>80</v>
      </c>
      <c r="AW270" s="13" t="s">
        <v>34</v>
      </c>
      <c r="AX270" s="13" t="s">
        <v>73</v>
      </c>
      <c r="AY270" s="210" t="s">
        <v>206</v>
      </c>
    </row>
    <row r="271" spans="1:65" s="14" customFormat="1">
      <c r="B271" s="211"/>
      <c r="C271" s="212"/>
      <c r="D271" s="199" t="s">
        <v>219</v>
      </c>
      <c r="E271" s="213" t="s">
        <v>21</v>
      </c>
      <c r="F271" s="214" t="s">
        <v>3074</v>
      </c>
      <c r="G271" s="212"/>
      <c r="H271" s="215">
        <v>15.01</v>
      </c>
      <c r="I271" s="216"/>
      <c r="J271" s="212"/>
      <c r="K271" s="212"/>
      <c r="L271" s="217"/>
      <c r="M271" s="218"/>
      <c r="N271" s="219"/>
      <c r="O271" s="219"/>
      <c r="P271" s="219"/>
      <c r="Q271" s="219"/>
      <c r="R271" s="219"/>
      <c r="S271" s="219"/>
      <c r="T271" s="220"/>
      <c r="AT271" s="221" t="s">
        <v>219</v>
      </c>
      <c r="AU271" s="221" t="s">
        <v>82</v>
      </c>
      <c r="AV271" s="14" t="s">
        <v>82</v>
      </c>
      <c r="AW271" s="14" t="s">
        <v>34</v>
      </c>
      <c r="AX271" s="14" t="s">
        <v>80</v>
      </c>
      <c r="AY271" s="221" t="s">
        <v>206</v>
      </c>
    </row>
    <row r="272" spans="1:65" s="2" customFormat="1" ht="24.2" customHeight="1">
      <c r="A272" s="37"/>
      <c r="B272" s="38"/>
      <c r="C272" s="181" t="s">
        <v>1014</v>
      </c>
      <c r="D272" s="181" t="s">
        <v>208</v>
      </c>
      <c r="E272" s="182" t="s">
        <v>3075</v>
      </c>
      <c r="F272" s="183" t="s">
        <v>3076</v>
      </c>
      <c r="G272" s="184" t="s">
        <v>327</v>
      </c>
      <c r="H272" s="185">
        <v>20.9</v>
      </c>
      <c r="I272" s="186"/>
      <c r="J272" s="187">
        <f>ROUND(I272*H272,2)</f>
        <v>0</v>
      </c>
      <c r="K272" s="183" t="s">
        <v>212</v>
      </c>
      <c r="L272" s="42"/>
      <c r="M272" s="188" t="s">
        <v>21</v>
      </c>
      <c r="N272" s="189" t="s">
        <v>44</v>
      </c>
      <c r="O272" s="67"/>
      <c r="P272" s="190">
        <f>O272*H272</f>
        <v>0</v>
      </c>
      <c r="Q272" s="190">
        <v>0</v>
      </c>
      <c r="R272" s="190">
        <f>Q272*H272</f>
        <v>0</v>
      </c>
      <c r="S272" s="190">
        <v>0</v>
      </c>
      <c r="T272" s="191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92" t="s">
        <v>213</v>
      </c>
      <c r="AT272" s="192" t="s">
        <v>208</v>
      </c>
      <c r="AU272" s="192" t="s">
        <v>82</v>
      </c>
      <c r="AY272" s="20" t="s">
        <v>206</v>
      </c>
      <c r="BE272" s="193">
        <f>IF(N272="základní",J272,0)</f>
        <v>0</v>
      </c>
      <c r="BF272" s="193">
        <f>IF(N272="snížená",J272,0)</f>
        <v>0</v>
      </c>
      <c r="BG272" s="193">
        <f>IF(N272="zákl. přenesená",J272,0)</f>
        <v>0</v>
      </c>
      <c r="BH272" s="193">
        <f>IF(N272="sníž. přenesená",J272,0)</f>
        <v>0</v>
      </c>
      <c r="BI272" s="193">
        <f>IF(N272="nulová",J272,0)</f>
        <v>0</v>
      </c>
      <c r="BJ272" s="20" t="s">
        <v>80</v>
      </c>
      <c r="BK272" s="193">
        <f>ROUND(I272*H272,2)</f>
        <v>0</v>
      </c>
      <c r="BL272" s="20" t="s">
        <v>213</v>
      </c>
      <c r="BM272" s="192" t="s">
        <v>3077</v>
      </c>
    </row>
    <row r="273" spans="1:65" s="2" customFormat="1">
      <c r="A273" s="37"/>
      <c r="B273" s="38"/>
      <c r="C273" s="39"/>
      <c r="D273" s="194" t="s">
        <v>215</v>
      </c>
      <c r="E273" s="39"/>
      <c r="F273" s="195" t="s">
        <v>3078</v>
      </c>
      <c r="G273" s="39"/>
      <c r="H273" s="39"/>
      <c r="I273" s="196"/>
      <c r="J273" s="39"/>
      <c r="K273" s="39"/>
      <c r="L273" s="42"/>
      <c r="M273" s="197"/>
      <c r="N273" s="198"/>
      <c r="O273" s="67"/>
      <c r="P273" s="67"/>
      <c r="Q273" s="67"/>
      <c r="R273" s="67"/>
      <c r="S273" s="67"/>
      <c r="T273" s="68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20" t="s">
        <v>215</v>
      </c>
      <c r="AU273" s="20" t="s">
        <v>82</v>
      </c>
    </row>
    <row r="274" spans="1:65" s="14" customFormat="1">
      <c r="B274" s="211"/>
      <c r="C274" s="212"/>
      <c r="D274" s="199" t="s">
        <v>219</v>
      </c>
      <c r="E274" s="213" t="s">
        <v>21</v>
      </c>
      <c r="F274" s="214" t="s">
        <v>3079</v>
      </c>
      <c r="G274" s="212"/>
      <c r="H274" s="215">
        <v>20.9</v>
      </c>
      <c r="I274" s="216"/>
      <c r="J274" s="212"/>
      <c r="K274" s="212"/>
      <c r="L274" s="217"/>
      <c r="M274" s="218"/>
      <c r="N274" s="219"/>
      <c r="O274" s="219"/>
      <c r="P274" s="219"/>
      <c r="Q274" s="219"/>
      <c r="R274" s="219"/>
      <c r="S274" s="219"/>
      <c r="T274" s="220"/>
      <c r="AT274" s="221" t="s">
        <v>219</v>
      </c>
      <c r="AU274" s="221" t="s">
        <v>82</v>
      </c>
      <c r="AV274" s="14" t="s">
        <v>82</v>
      </c>
      <c r="AW274" s="14" t="s">
        <v>34</v>
      </c>
      <c r="AX274" s="14" t="s">
        <v>80</v>
      </c>
      <c r="AY274" s="221" t="s">
        <v>206</v>
      </c>
    </row>
    <row r="275" spans="1:65" s="12" customFormat="1" ht="22.9" customHeight="1">
      <c r="B275" s="165"/>
      <c r="C275" s="166"/>
      <c r="D275" s="167" t="s">
        <v>72</v>
      </c>
      <c r="E275" s="179" t="s">
        <v>442</v>
      </c>
      <c r="F275" s="179" t="s">
        <v>443</v>
      </c>
      <c r="G275" s="166"/>
      <c r="H275" s="166"/>
      <c r="I275" s="169"/>
      <c r="J275" s="180">
        <f>BK275</f>
        <v>0</v>
      </c>
      <c r="K275" s="166"/>
      <c r="L275" s="171"/>
      <c r="M275" s="172"/>
      <c r="N275" s="173"/>
      <c r="O275" s="173"/>
      <c r="P275" s="174">
        <f>SUM(P276:P277)</f>
        <v>0</v>
      </c>
      <c r="Q275" s="173"/>
      <c r="R275" s="174">
        <f>SUM(R276:R277)</f>
        <v>0</v>
      </c>
      <c r="S275" s="173"/>
      <c r="T275" s="175">
        <f>SUM(T276:T277)</f>
        <v>0</v>
      </c>
      <c r="AR275" s="176" t="s">
        <v>80</v>
      </c>
      <c r="AT275" s="177" t="s">
        <v>72</v>
      </c>
      <c r="AU275" s="177" t="s">
        <v>80</v>
      </c>
      <c r="AY275" s="176" t="s">
        <v>206</v>
      </c>
      <c r="BK275" s="178">
        <f>SUM(BK276:BK277)</f>
        <v>0</v>
      </c>
    </row>
    <row r="276" spans="1:65" s="2" customFormat="1" ht="24.2" customHeight="1">
      <c r="A276" s="37"/>
      <c r="B276" s="38"/>
      <c r="C276" s="181" t="s">
        <v>1408</v>
      </c>
      <c r="D276" s="181" t="s">
        <v>208</v>
      </c>
      <c r="E276" s="182" t="s">
        <v>3080</v>
      </c>
      <c r="F276" s="183" t="s">
        <v>3081</v>
      </c>
      <c r="G276" s="184" t="s">
        <v>327</v>
      </c>
      <c r="H276" s="185">
        <v>54.796999999999997</v>
      </c>
      <c r="I276" s="186"/>
      <c r="J276" s="187">
        <f>ROUND(I276*H276,2)</f>
        <v>0</v>
      </c>
      <c r="K276" s="183" t="s">
        <v>212</v>
      </c>
      <c r="L276" s="42"/>
      <c r="M276" s="188" t="s">
        <v>21</v>
      </c>
      <c r="N276" s="189" t="s">
        <v>44</v>
      </c>
      <c r="O276" s="67"/>
      <c r="P276" s="190">
        <f>O276*H276</f>
        <v>0</v>
      </c>
      <c r="Q276" s="190">
        <v>0</v>
      </c>
      <c r="R276" s="190">
        <f>Q276*H276</f>
        <v>0</v>
      </c>
      <c r="S276" s="190">
        <v>0</v>
      </c>
      <c r="T276" s="191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92" t="s">
        <v>213</v>
      </c>
      <c r="AT276" s="192" t="s">
        <v>208</v>
      </c>
      <c r="AU276" s="192" t="s">
        <v>82</v>
      </c>
      <c r="AY276" s="20" t="s">
        <v>206</v>
      </c>
      <c r="BE276" s="193">
        <f>IF(N276="základní",J276,0)</f>
        <v>0</v>
      </c>
      <c r="BF276" s="193">
        <f>IF(N276="snížená",J276,0)</f>
        <v>0</v>
      </c>
      <c r="BG276" s="193">
        <f>IF(N276="zákl. přenesená",J276,0)</f>
        <v>0</v>
      </c>
      <c r="BH276" s="193">
        <f>IF(N276="sníž. přenesená",J276,0)</f>
        <v>0</v>
      </c>
      <c r="BI276" s="193">
        <f>IF(N276="nulová",J276,0)</f>
        <v>0</v>
      </c>
      <c r="BJ276" s="20" t="s">
        <v>80</v>
      </c>
      <c r="BK276" s="193">
        <f>ROUND(I276*H276,2)</f>
        <v>0</v>
      </c>
      <c r="BL276" s="20" t="s">
        <v>213</v>
      </c>
      <c r="BM276" s="192" t="s">
        <v>3082</v>
      </c>
    </row>
    <row r="277" spans="1:65" s="2" customFormat="1">
      <c r="A277" s="37"/>
      <c r="B277" s="38"/>
      <c r="C277" s="39"/>
      <c r="D277" s="194" t="s">
        <v>215</v>
      </c>
      <c r="E277" s="39"/>
      <c r="F277" s="195" t="s">
        <v>3083</v>
      </c>
      <c r="G277" s="39"/>
      <c r="H277" s="39"/>
      <c r="I277" s="196"/>
      <c r="J277" s="39"/>
      <c r="K277" s="39"/>
      <c r="L277" s="42"/>
      <c r="M277" s="254"/>
      <c r="N277" s="255"/>
      <c r="O277" s="256"/>
      <c r="P277" s="256"/>
      <c r="Q277" s="256"/>
      <c r="R277" s="256"/>
      <c r="S277" s="256"/>
      <c r="T277" s="25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20" t="s">
        <v>215</v>
      </c>
      <c r="AU277" s="20" t="s">
        <v>82</v>
      </c>
    </row>
    <row r="278" spans="1:65" s="2" customFormat="1" ht="6.95" customHeight="1">
      <c r="A278" s="37"/>
      <c r="B278" s="50"/>
      <c r="C278" s="51"/>
      <c r="D278" s="51"/>
      <c r="E278" s="51"/>
      <c r="F278" s="51"/>
      <c r="G278" s="51"/>
      <c r="H278" s="51"/>
      <c r="I278" s="51"/>
      <c r="J278" s="51"/>
      <c r="K278" s="51"/>
      <c r="L278" s="42"/>
      <c r="M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</row>
  </sheetData>
  <sheetProtection algorithmName="SHA-512" hashValue="CST/fkuQr///Tf7wEksoFYbrC8kEObLaxli8rfYvQXqCb/+mMP/+wJFyxrJtRlCwk3vtnyHLmfTVdzhJlB8+DQ==" saltValue="ORIt8Vx9r9iLaikvpGDL2Z1GbQIFVHtqG+rSxgd9WQG25wKodutLcGh4ZxJzjCAeJmugnkPLlf+G9jeAPZ+FEw==" spinCount="100000" sheet="1" objects="1" scenarios="1" formatColumns="0" formatRows="0" autoFilter="0"/>
  <autoFilter ref="C99:K277" xr:uid="{00000000-0009-0000-0000-000012000000}"/>
  <mergeCells count="12">
    <mergeCell ref="E92:H92"/>
    <mergeCell ref="L2:V2"/>
    <mergeCell ref="E50:H50"/>
    <mergeCell ref="E52:H52"/>
    <mergeCell ref="E54:H54"/>
    <mergeCell ref="E88:H88"/>
    <mergeCell ref="E90:H90"/>
    <mergeCell ref="E7:H7"/>
    <mergeCell ref="E9:H9"/>
    <mergeCell ref="E11:H11"/>
    <mergeCell ref="E20:H20"/>
    <mergeCell ref="E29:H29"/>
  </mergeCells>
  <hyperlinks>
    <hyperlink ref="F177" r:id="rId1" xr:uid="{00000000-0004-0000-1200-000000000000}"/>
    <hyperlink ref="F181" r:id="rId2" xr:uid="{00000000-0004-0000-1200-000001000000}"/>
    <hyperlink ref="F183" r:id="rId3" xr:uid="{00000000-0004-0000-1200-000002000000}"/>
    <hyperlink ref="F187" r:id="rId4" xr:uid="{00000000-0004-0000-1200-000003000000}"/>
    <hyperlink ref="F192" r:id="rId5" xr:uid="{00000000-0004-0000-1200-000004000000}"/>
    <hyperlink ref="F200" r:id="rId6" xr:uid="{00000000-0004-0000-1200-000005000000}"/>
    <hyperlink ref="F209" r:id="rId7" xr:uid="{00000000-0004-0000-1200-000006000000}"/>
    <hyperlink ref="F216" r:id="rId8" xr:uid="{00000000-0004-0000-1200-000007000000}"/>
    <hyperlink ref="F224" r:id="rId9" xr:uid="{00000000-0004-0000-1200-000008000000}"/>
    <hyperlink ref="F228" r:id="rId10" xr:uid="{00000000-0004-0000-1200-000009000000}"/>
    <hyperlink ref="F232" r:id="rId11" xr:uid="{00000000-0004-0000-1200-00000A000000}"/>
    <hyperlink ref="F237" r:id="rId12" xr:uid="{00000000-0004-0000-1200-00000B000000}"/>
    <hyperlink ref="F241" r:id="rId13" xr:uid="{00000000-0004-0000-1200-00000C000000}"/>
    <hyperlink ref="F243" r:id="rId14" xr:uid="{00000000-0004-0000-1200-00000D000000}"/>
    <hyperlink ref="F245" r:id="rId15" xr:uid="{00000000-0004-0000-1200-00000E000000}"/>
    <hyperlink ref="F248" r:id="rId16" xr:uid="{00000000-0004-0000-1200-00000F000000}"/>
    <hyperlink ref="F255" r:id="rId17" xr:uid="{00000000-0004-0000-1200-000010000000}"/>
    <hyperlink ref="F260" r:id="rId18" xr:uid="{00000000-0004-0000-1200-000011000000}"/>
    <hyperlink ref="F262" r:id="rId19" xr:uid="{00000000-0004-0000-1200-000012000000}"/>
    <hyperlink ref="F265" r:id="rId20" xr:uid="{00000000-0004-0000-1200-000013000000}"/>
    <hyperlink ref="F269" r:id="rId21" xr:uid="{00000000-0004-0000-1200-000014000000}"/>
    <hyperlink ref="F273" r:id="rId22" xr:uid="{00000000-0004-0000-1200-000015000000}"/>
    <hyperlink ref="F277" r:id="rId23" xr:uid="{00000000-0004-0000-1200-00001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0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87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175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177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19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ROUND(J94,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ROUND((SUM(BE94:BE304)),  2)</f>
        <v>0</v>
      </c>
      <c r="G35" s="37"/>
      <c r="H35" s="37"/>
      <c r="I35" s="127">
        <v>0.21</v>
      </c>
      <c r="J35" s="126">
        <f>ROUND(((SUM(BE94:BE304))*I35),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ROUND((SUM(BF94:BF304)),  2)</f>
        <v>0</v>
      </c>
      <c r="G36" s="37"/>
      <c r="H36" s="37"/>
      <c r="I36" s="127">
        <v>0.12</v>
      </c>
      <c r="J36" s="126">
        <f>ROUND(((SUM(BF94:BF304))*I36),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ROUND((SUM(BG94:BG304)),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ROUND((SUM(BH94:BH304)),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ROUND((SUM(BI94:BI304)),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175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D.1.1_2 - ASŘ+SKŘ soupis prací a dodávek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J94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182</v>
      </c>
      <c r="E64" s="146"/>
      <c r="F64" s="146"/>
      <c r="G64" s="146"/>
      <c r="H64" s="146"/>
      <c r="I64" s="146"/>
      <c r="J64" s="147">
        <f>J95</f>
        <v>0</v>
      </c>
      <c r="K64" s="144"/>
      <c r="L64" s="148"/>
    </row>
    <row r="65" spans="1:31" s="10" customFormat="1" ht="19.899999999999999" customHeight="1">
      <c r="B65" s="149"/>
      <c r="C65" s="100"/>
      <c r="D65" s="150" t="s">
        <v>183</v>
      </c>
      <c r="E65" s="151"/>
      <c r="F65" s="151"/>
      <c r="G65" s="151"/>
      <c r="H65" s="151"/>
      <c r="I65" s="151"/>
      <c r="J65" s="152">
        <f>J96</f>
        <v>0</v>
      </c>
      <c r="K65" s="100"/>
      <c r="L65" s="153"/>
    </row>
    <row r="66" spans="1:31" s="10" customFormat="1" ht="19.899999999999999" customHeight="1">
      <c r="B66" s="149"/>
      <c r="C66" s="100"/>
      <c r="D66" s="150" t="s">
        <v>184</v>
      </c>
      <c r="E66" s="151"/>
      <c r="F66" s="151"/>
      <c r="G66" s="151"/>
      <c r="H66" s="151"/>
      <c r="I66" s="151"/>
      <c r="J66" s="152">
        <f>J203</f>
        <v>0</v>
      </c>
      <c r="K66" s="100"/>
      <c r="L66" s="153"/>
    </row>
    <row r="67" spans="1:31" s="10" customFormat="1" ht="19.899999999999999" customHeight="1">
      <c r="B67" s="149"/>
      <c r="C67" s="100"/>
      <c r="D67" s="150" t="s">
        <v>185</v>
      </c>
      <c r="E67" s="151"/>
      <c r="F67" s="151"/>
      <c r="G67" s="151"/>
      <c r="H67" s="151"/>
      <c r="I67" s="151"/>
      <c r="J67" s="152">
        <f>J226</f>
        <v>0</v>
      </c>
      <c r="K67" s="100"/>
      <c r="L67" s="153"/>
    </row>
    <row r="68" spans="1:31" s="10" customFormat="1" ht="14.85" customHeight="1">
      <c r="B68" s="149"/>
      <c r="C68" s="100"/>
      <c r="D68" s="150" t="s">
        <v>186</v>
      </c>
      <c r="E68" s="151"/>
      <c r="F68" s="151"/>
      <c r="G68" s="151"/>
      <c r="H68" s="151"/>
      <c r="I68" s="151"/>
      <c r="J68" s="152">
        <f>J227</f>
        <v>0</v>
      </c>
      <c r="K68" s="100"/>
      <c r="L68" s="153"/>
    </row>
    <row r="69" spans="1:31" s="10" customFormat="1" ht="19.899999999999999" customHeight="1">
      <c r="B69" s="149"/>
      <c r="C69" s="100"/>
      <c r="D69" s="150" t="s">
        <v>187</v>
      </c>
      <c r="E69" s="151"/>
      <c r="F69" s="151"/>
      <c r="G69" s="151"/>
      <c r="H69" s="151"/>
      <c r="I69" s="151"/>
      <c r="J69" s="152">
        <f>J280</f>
        <v>0</v>
      </c>
      <c r="K69" s="100"/>
      <c r="L69" s="153"/>
    </row>
    <row r="70" spans="1:31" s="10" customFormat="1" ht="19.899999999999999" customHeight="1">
      <c r="B70" s="149"/>
      <c r="C70" s="100"/>
      <c r="D70" s="150" t="s">
        <v>188</v>
      </c>
      <c r="E70" s="151"/>
      <c r="F70" s="151"/>
      <c r="G70" s="151"/>
      <c r="H70" s="151"/>
      <c r="I70" s="151"/>
      <c r="J70" s="152">
        <f>J287</f>
        <v>0</v>
      </c>
      <c r="K70" s="100"/>
      <c r="L70" s="153"/>
    </row>
    <row r="71" spans="1:31" s="9" customFormat="1" ht="24.95" customHeight="1">
      <c r="B71" s="143"/>
      <c r="C71" s="144"/>
      <c r="D71" s="145" t="s">
        <v>189</v>
      </c>
      <c r="E71" s="146"/>
      <c r="F71" s="146"/>
      <c r="G71" s="146"/>
      <c r="H71" s="146"/>
      <c r="I71" s="146"/>
      <c r="J71" s="147">
        <f>J290</f>
        <v>0</v>
      </c>
      <c r="K71" s="144"/>
      <c r="L71" s="148"/>
    </row>
    <row r="72" spans="1:31" s="10" customFormat="1" ht="19.899999999999999" customHeight="1">
      <c r="B72" s="149"/>
      <c r="C72" s="100"/>
      <c r="D72" s="150" t="s">
        <v>190</v>
      </c>
      <c r="E72" s="151"/>
      <c r="F72" s="151"/>
      <c r="G72" s="151"/>
      <c r="H72" s="151"/>
      <c r="I72" s="151"/>
      <c r="J72" s="152">
        <f>J291</f>
        <v>0</v>
      </c>
      <c r="K72" s="100"/>
      <c r="L72" s="153"/>
    </row>
    <row r="73" spans="1:31" s="2" customFormat="1" ht="21.75" customHeight="1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11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6.95" customHeight="1">
      <c r="A74" s="37"/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8" spans="1:31" s="2" customFormat="1" ht="6.95" customHeight="1">
      <c r="A78" s="37"/>
      <c r="B78" s="52"/>
      <c r="C78" s="53"/>
      <c r="D78" s="53"/>
      <c r="E78" s="53"/>
      <c r="F78" s="53"/>
      <c r="G78" s="53"/>
      <c r="H78" s="53"/>
      <c r="I78" s="53"/>
      <c r="J78" s="53"/>
      <c r="K78" s="53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24.95" customHeight="1">
      <c r="A79" s="37"/>
      <c r="B79" s="38"/>
      <c r="C79" s="26" t="s">
        <v>191</v>
      </c>
      <c r="D79" s="39"/>
      <c r="E79" s="39"/>
      <c r="F79" s="39"/>
      <c r="G79" s="39"/>
      <c r="H79" s="39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6.95" customHeight="1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3" s="2" customFormat="1" ht="12" customHeight="1">
      <c r="A81" s="37"/>
      <c r="B81" s="38"/>
      <c r="C81" s="32" t="s">
        <v>16</v>
      </c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3" s="2" customFormat="1" ht="26.25" customHeight="1">
      <c r="A82" s="37"/>
      <c r="B82" s="38"/>
      <c r="C82" s="39"/>
      <c r="D82" s="39"/>
      <c r="E82" s="397" t="str">
        <f>E7</f>
        <v>Novostavba Onkologické kliniky P4 - Přeložky, Přípojky, OS, Komunikace, chodníky a přístřešky, Sadové úpravy</v>
      </c>
      <c r="F82" s="398"/>
      <c r="G82" s="398"/>
      <c r="H82" s="398"/>
      <c r="I82" s="39"/>
      <c r="J82" s="39"/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3" s="1" customFormat="1" ht="12" customHeight="1">
      <c r="B83" s="24"/>
      <c r="C83" s="32" t="s">
        <v>174</v>
      </c>
      <c r="D83" s="25"/>
      <c r="E83" s="25"/>
      <c r="F83" s="25"/>
      <c r="G83" s="25"/>
      <c r="H83" s="25"/>
      <c r="I83" s="25"/>
      <c r="J83" s="25"/>
      <c r="K83" s="25"/>
      <c r="L83" s="23"/>
    </row>
    <row r="84" spans="1:63" s="2" customFormat="1" ht="16.5" customHeight="1">
      <c r="A84" s="37"/>
      <c r="B84" s="38"/>
      <c r="C84" s="39"/>
      <c r="D84" s="39"/>
      <c r="E84" s="397" t="s">
        <v>175</v>
      </c>
      <c r="F84" s="396"/>
      <c r="G84" s="396"/>
      <c r="H84" s="396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3" s="2" customFormat="1" ht="12" customHeight="1">
      <c r="A85" s="37"/>
      <c r="B85" s="38"/>
      <c r="C85" s="32" t="s">
        <v>176</v>
      </c>
      <c r="D85" s="39"/>
      <c r="E85" s="39"/>
      <c r="F85" s="39"/>
      <c r="G85" s="39"/>
      <c r="H85" s="39"/>
      <c r="I85" s="39"/>
      <c r="J85" s="39"/>
      <c r="K85" s="39"/>
      <c r="L85" s="116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3" s="2" customFormat="1" ht="16.5" customHeight="1">
      <c r="A86" s="37"/>
      <c r="B86" s="38"/>
      <c r="C86" s="39"/>
      <c r="D86" s="39"/>
      <c r="E86" s="361" t="str">
        <f>E11</f>
        <v>D.1.1_2 - ASŘ+SKŘ soupis prací a dodávek</v>
      </c>
      <c r="F86" s="396"/>
      <c r="G86" s="396"/>
      <c r="H86" s="396"/>
      <c r="I86" s="39"/>
      <c r="J86" s="39"/>
      <c r="K86" s="39"/>
      <c r="L86" s="116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3" s="2" customFormat="1" ht="6.95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16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3" s="2" customFormat="1" ht="12" customHeight="1">
      <c r="A88" s="37"/>
      <c r="B88" s="38"/>
      <c r="C88" s="32" t="s">
        <v>22</v>
      </c>
      <c r="D88" s="39"/>
      <c r="E88" s="39"/>
      <c r="F88" s="30" t="str">
        <f>F14</f>
        <v>Olomouc</v>
      </c>
      <c r="G88" s="39"/>
      <c r="H88" s="39"/>
      <c r="I88" s="32" t="s">
        <v>24</v>
      </c>
      <c r="J88" s="62" t="str">
        <f>IF(J14="","",J14)</f>
        <v>16. 2. 2024</v>
      </c>
      <c r="K88" s="39"/>
      <c r="L88" s="116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3" s="2" customFormat="1" ht="6.95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116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63" s="2" customFormat="1" ht="25.7" customHeight="1">
      <c r="A90" s="37"/>
      <c r="B90" s="38"/>
      <c r="C90" s="32" t="s">
        <v>26</v>
      </c>
      <c r="D90" s="39"/>
      <c r="E90" s="39"/>
      <c r="F90" s="30" t="str">
        <f>E17</f>
        <v>Fakultní nemocnice Olomouc</v>
      </c>
      <c r="G90" s="39"/>
      <c r="H90" s="39"/>
      <c r="I90" s="32" t="s">
        <v>32</v>
      </c>
      <c r="J90" s="35" t="str">
        <f>E23</f>
        <v>Adam Rujbr Architects</v>
      </c>
      <c r="K90" s="39"/>
      <c r="L90" s="116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63" s="2" customFormat="1" ht="15.2" customHeight="1">
      <c r="A91" s="37"/>
      <c r="B91" s="38"/>
      <c r="C91" s="32" t="s">
        <v>30</v>
      </c>
      <c r="D91" s="39"/>
      <c r="E91" s="39"/>
      <c r="F91" s="30" t="str">
        <f>IF(E20="","",E20)</f>
        <v>Vyplň údaj</v>
      </c>
      <c r="G91" s="39"/>
      <c r="H91" s="39"/>
      <c r="I91" s="32" t="s">
        <v>35</v>
      </c>
      <c r="J91" s="35" t="str">
        <f>E26</f>
        <v xml:space="preserve"> </v>
      </c>
      <c r="K91" s="39"/>
      <c r="L91" s="116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63" s="2" customFormat="1" ht="10.35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116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63" s="11" customFormat="1" ht="29.25" customHeight="1">
      <c r="A93" s="154"/>
      <c r="B93" s="155"/>
      <c r="C93" s="156" t="s">
        <v>192</v>
      </c>
      <c r="D93" s="157" t="s">
        <v>58</v>
      </c>
      <c r="E93" s="157" t="s">
        <v>54</v>
      </c>
      <c r="F93" s="157" t="s">
        <v>55</v>
      </c>
      <c r="G93" s="157" t="s">
        <v>193</v>
      </c>
      <c r="H93" s="157" t="s">
        <v>194</v>
      </c>
      <c r="I93" s="157" t="s">
        <v>195</v>
      </c>
      <c r="J93" s="157" t="s">
        <v>180</v>
      </c>
      <c r="K93" s="158" t="s">
        <v>196</v>
      </c>
      <c r="L93" s="159"/>
      <c r="M93" s="71" t="s">
        <v>21</v>
      </c>
      <c r="N93" s="72" t="s">
        <v>43</v>
      </c>
      <c r="O93" s="72" t="s">
        <v>197</v>
      </c>
      <c r="P93" s="72" t="s">
        <v>198</v>
      </c>
      <c r="Q93" s="72" t="s">
        <v>199</v>
      </c>
      <c r="R93" s="72" t="s">
        <v>200</v>
      </c>
      <c r="S93" s="72" t="s">
        <v>201</v>
      </c>
      <c r="T93" s="73" t="s">
        <v>202</v>
      </c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</row>
    <row r="94" spans="1:63" s="2" customFormat="1" ht="22.9" customHeight="1">
      <c r="A94" s="37"/>
      <c r="B94" s="38"/>
      <c r="C94" s="78" t="s">
        <v>203</v>
      </c>
      <c r="D94" s="39"/>
      <c r="E94" s="39"/>
      <c r="F94" s="39"/>
      <c r="G94" s="39"/>
      <c r="H94" s="39"/>
      <c r="I94" s="39"/>
      <c r="J94" s="160">
        <f>BK94</f>
        <v>0</v>
      </c>
      <c r="K94" s="39"/>
      <c r="L94" s="42"/>
      <c r="M94" s="74"/>
      <c r="N94" s="161"/>
      <c r="O94" s="75"/>
      <c r="P94" s="162">
        <f>P95+P290</f>
        <v>0</v>
      </c>
      <c r="Q94" s="75"/>
      <c r="R94" s="162">
        <f>R95+R290</f>
        <v>167.68162325</v>
      </c>
      <c r="S94" s="75"/>
      <c r="T94" s="163">
        <f>T95+T290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T94" s="20" t="s">
        <v>72</v>
      </c>
      <c r="AU94" s="20" t="s">
        <v>181</v>
      </c>
      <c r="BK94" s="164">
        <f>BK95+BK290</f>
        <v>0</v>
      </c>
    </row>
    <row r="95" spans="1:63" s="12" customFormat="1" ht="25.9" customHeight="1">
      <c r="B95" s="165"/>
      <c r="C95" s="166"/>
      <c r="D95" s="167" t="s">
        <v>72</v>
      </c>
      <c r="E95" s="168" t="s">
        <v>204</v>
      </c>
      <c r="F95" s="168" t="s">
        <v>205</v>
      </c>
      <c r="G95" s="166"/>
      <c r="H95" s="166"/>
      <c r="I95" s="169"/>
      <c r="J95" s="170">
        <f>BK95</f>
        <v>0</v>
      </c>
      <c r="K95" s="166"/>
      <c r="L95" s="171"/>
      <c r="M95" s="172"/>
      <c r="N95" s="173"/>
      <c r="O95" s="173"/>
      <c r="P95" s="174">
        <f>P96+P203+P226+P280+P287</f>
        <v>0</v>
      </c>
      <c r="Q95" s="173"/>
      <c r="R95" s="174">
        <f>R96+R203+R226+R280+R287</f>
        <v>167.67369155</v>
      </c>
      <c r="S95" s="173"/>
      <c r="T95" s="175">
        <f>T96+T203+T226+T280+T287</f>
        <v>0</v>
      </c>
      <c r="AR95" s="176" t="s">
        <v>80</v>
      </c>
      <c r="AT95" s="177" t="s">
        <v>72</v>
      </c>
      <c r="AU95" s="177" t="s">
        <v>73</v>
      </c>
      <c r="AY95" s="176" t="s">
        <v>206</v>
      </c>
      <c r="BK95" s="178">
        <f>BK96+BK203+BK226+BK280+BK287</f>
        <v>0</v>
      </c>
    </row>
    <row r="96" spans="1:63" s="12" customFormat="1" ht="22.9" customHeight="1">
      <c r="B96" s="165"/>
      <c r="C96" s="166"/>
      <c r="D96" s="167" t="s">
        <v>72</v>
      </c>
      <c r="E96" s="179" t="s">
        <v>82</v>
      </c>
      <c r="F96" s="179" t="s">
        <v>207</v>
      </c>
      <c r="G96" s="166"/>
      <c r="H96" s="166"/>
      <c r="I96" s="169"/>
      <c r="J96" s="180">
        <f>BK96</f>
        <v>0</v>
      </c>
      <c r="K96" s="166"/>
      <c r="L96" s="171"/>
      <c r="M96" s="172"/>
      <c r="N96" s="173"/>
      <c r="O96" s="173"/>
      <c r="P96" s="174">
        <f>SUM(P97:P202)</f>
        <v>0</v>
      </c>
      <c r="Q96" s="173"/>
      <c r="R96" s="174">
        <f>SUM(R97:R202)</f>
        <v>111.84628499999999</v>
      </c>
      <c r="S96" s="173"/>
      <c r="T96" s="175">
        <f>SUM(T97:T202)</f>
        <v>0</v>
      </c>
      <c r="AR96" s="176" t="s">
        <v>80</v>
      </c>
      <c r="AT96" s="177" t="s">
        <v>72</v>
      </c>
      <c r="AU96" s="177" t="s">
        <v>80</v>
      </c>
      <c r="AY96" s="176" t="s">
        <v>206</v>
      </c>
      <c r="BK96" s="178">
        <f>SUM(BK97:BK202)</f>
        <v>0</v>
      </c>
    </row>
    <row r="97" spans="1:65" s="2" customFormat="1" ht="16.5" customHeight="1">
      <c r="A97" s="37"/>
      <c r="B97" s="38"/>
      <c r="C97" s="181" t="s">
        <v>80</v>
      </c>
      <c r="D97" s="181" t="s">
        <v>208</v>
      </c>
      <c r="E97" s="182" t="s">
        <v>209</v>
      </c>
      <c r="F97" s="183" t="s">
        <v>210</v>
      </c>
      <c r="G97" s="184" t="s">
        <v>211</v>
      </c>
      <c r="H97" s="185">
        <v>16.004000000000001</v>
      </c>
      <c r="I97" s="186"/>
      <c r="J97" s="187">
        <f>ROUND(I97*H97,2)</f>
        <v>0</v>
      </c>
      <c r="K97" s="183" t="s">
        <v>212</v>
      </c>
      <c r="L97" s="42"/>
      <c r="M97" s="188" t="s">
        <v>21</v>
      </c>
      <c r="N97" s="189" t="s">
        <v>44</v>
      </c>
      <c r="O97" s="67"/>
      <c r="P97" s="190">
        <f>O97*H97</f>
        <v>0</v>
      </c>
      <c r="Q97" s="190">
        <v>2.16</v>
      </c>
      <c r="R97" s="190">
        <f>Q97*H97</f>
        <v>34.568640000000002</v>
      </c>
      <c r="S97" s="190">
        <v>0</v>
      </c>
      <c r="T97" s="191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192" t="s">
        <v>213</v>
      </c>
      <c r="AT97" s="192" t="s">
        <v>208</v>
      </c>
      <c r="AU97" s="192" t="s">
        <v>82</v>
      </c>
      <c r="AY97" s="20" t="s">
        <v>206</v>
      </c>
      <c r="BE97" s="193">
        <f>IF(N97="základní",J97,0)</f>
        <v>0</v>
      </c>
      <c r="BF97" s="193">
        <f>IF(N97="snížená",J97,0)</f>
        <v>0</v>
      </c>
      <c r="BG97" s="193">
        <f>IF(N97="zákl. přenesená",J97,0)</f>
        <v>0</v>
      </c>
      <c r="BH97" s="193">
        <f>IF(N97="sníž. přenesená",J97,0)</f>
        <v>0</v>
      </c>
      <c r="BI97" s="193">
        <f>IF(N97="nulová",J97,0)</f>
        <v>0</v>
      </c>
      <c r="BJ97" s="20" t="s">
        <v>80</v>
      </c>
      <c r="BK97" s="193">
        <f>ROUND(I97*H97,2)</f>
        <v>0</v>
      </c>
      <c r="BL97" s="20" t="s">
        <v>213</v>
      </c>
      <c r="BM97" s="192" t="s">
        <v>214</v>
      </c>
    </row>
    <row r="98" spans="1:65" s="2" customFormat="1">
      <c r="A98" s="37"/>
      <c r="B98" s="38"/>
      <c r="C98" s="39"/>
      <c r="D98" s="194" t="s">
        <v>215</v>
      </c>
      <c r="E98" s="39"/>
      <c r="F98" s="195" t="s">
        <v>216</v>
      </c>
      <c r="G98" s="39"/>
      <c r="H98" s="39"/>
      <c r="I98" s="196"/>
      <c r="J98" s="39"/>
      <c r="K98" s="39"/>
      <c r="L98" s="42"/>
      <c r="M98" s="197"/>
      <c r="N98" s="198"/>
      <c r="O98" s="67"/>
      <c r="P98" s="67"/>
      <c r="Q98" s="67"/>
      <c r="R98" s="67"/>
      <c r="S98" s="67"/>
      <c r="T98" s="68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20" t="s">
        <v>215</v>
      </c>
      <c r="AU98" s="20" t="s">
        <v>82</v>
      </c>
    </row>
    <row r="99" spans="1:65" s="2" customFormat="1" ht="19.5">
      <c r="A99" s="37"/>
      <c r="B99" s="38"/>
      <c r="C99" s="39"/>
      <c r="D99" s="199" t="s">
        <v>217</v>
      </c>
      <c r="E99" s="39"/>
      <c r="F99" s="200" t="s">
        <v>218</v>
      </c>
      <c r="G99" s="39"/>
      <c r="H99" s="39"/>
      <c r="I99" s="196"/>
      <c r="J99" s="39"/>
      <c r="K99" s="39"/>
      <c r="L99" s="42"/>
      <c r="M99" s="197"/>
      <c r="N99" s="198"/>
      <c r="O99" s="67"/>
      <c r="P99" s="67"/>
      <c r="Q99" s="67"/>
      <c r="R99" s="67"/>
      <c r="S99" s="67"/>
      <c r="T99" s="68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20" t="s">
        <v>217</v>
      </c>
      <c r="AU99" s="20" t="s">
        <v>82</v>
      </c>
    </row>
    <row r="100" spans="1:65" s="13" customFormat="1">
      <c r="B100" s="201"/>
      <c r="C100" s="202"/>
      <c r="D100" s="199" t="s">
        <v>219</v>
      </c>
      <c r="E100" s="203" t="s">
        <v>21</v>
      </c>
      <c r="F100" s="204" t="s">
        <v>220</v>
      </c>
      <c r="G100" s="202"/>
      <c r="H100" s="203" t="s">
        <v>21</v>
      </c>
      <c r="I100" s="205"/>
      <c r="J100" s="202"/>
      <c r="K100" s="202"/>
      <c r="L100" s="206"/>
      <c r="M100" s="207"/>
      <c r="N100" s="208"/>
      <c r="O100" s="208"/>
      <c r="P100" s="208"/>
      <c r="Q100" s="208"/>
      <c r="R100" s="208"/>
      <c r="S100" s="208"/>
      <c r="T100" s="209"/>
      <c r="AT100" s="210" t="s">
        <v>219</v>
      </c>
      <c r="AU100" s="210" t="s">
        <v>82</v>
      </c>
      <c r="AV100" s="13" t="s">
        <v>80</v>
      </c>
      <c r="AW100" s="13" t="s">
        <v>34</v>
      </c>
      <c r="AX100" s="13" t="s">
        <v>73</v>
      </c>
      <c r="AY100" s="210" t="s">
        <v>206</v>
      </c>
    </row>
    <row r="101" spans="1:65" s="14" customFormat="1">
      <c r="B101" s="211"/>
      <c r="C101" s="212"/>
      <c r="D101" s="199" t="s">
        <v>219</v>
      </c>
      <c r="E101" s="213" t="s">
        <v>21</v>
      </c>
      <c r="F101" s="214" t="s">
        <v>221</v>
      </c>
      <c r="G101" s="212"/>
      <c r="H101" s="215">
        <v>6.1619999999999999</v>
      </c>
      <c r="I101" s="216"/>
      <c r="J101" s="212"/>
      <c r="K101" s="212"/>
      <c r="L101" s="217"/>
      <c r="M101" s="218"/>
      <c r="N101" s="219"/>
      <c r="O101" s="219"/>
      <c r="P101" s="219"/>
      <c r="Q101" s="219"/>
      <c r="R101" s="219"/>
      <c r="S101" s="219"/>
      <c r="T101" s="220"/>
      <c r="AT101" s="221" t="s">
        <v>219</v>
      </c>
      <c r="AU101" s="221" t="s">
        <v>82</v>
      </c>
      <c r="AV101" s="14" t="s">
        <v>82</v>
      </c>
      <c r="AW101" s="14" t="s">
        <v>34</v>
      </c>
      <c r="AX101" s="14" t="s">
        <v>73</v>
      </c>
      <c r="AY101" s="221" t="s">
        <v>206</v>
      </c>
    </row>
    <row r="102" spans="1:65" s="13" customFormat="1">
      <c r="B102" s="201"/>
      <c r="C102" s="202"/>
      <c r="D102" s="199" t="s">
        <v>219</v>
      </c>
      <c r="E102" s="203" t="s">
        <v>21</v>
      </c>
      <c r="F102" s="204" t="s">
        <v>222</v>
      </c>
      <c r="G102" s="202"/>
      <c r="H102" s="203" t="s">
        <v>21</v>
      </c>
      <c r="I102" s="205"/>
      <c r="J102" s="202"/>
      <c r="K102" s="202"/>
      <c r="L102" s="206"/>
      <c r="M102" s="207"/>
      <c r="N102" s="208"/>
      <c r="O102" s="208"/>
      <c r="P102" s="208"/>
      <c r="Q102" s="208"/>
      <c r="R102" s="208"/>
      <c r="S102" s="208"/>
      <c r="T102" s="209"/>
      <c r="AT102" s="210" t="s">
        <v>219</v>
      </c>
      <c r="AU102" s="210" t="s">
        <v>82</v>
      </c>
      <c r="AV102" s="13" t="s">
        <v>80</v>
      </c>
      <c r="AW102" s="13" t="s">
        <v>34</v>
      </c>
      <c r="AX102" s="13" t="s">
        <v>73</v>
      </c>
      <c r="AY102" s="210" t="s">
        <v>206</v>
      </c>
    </row>
    <row r="103" spans="1:65" s="13" customFormat="1">
      <c r="B103" s="201"/>
      <c r="C103" s="202"/>
      <c r="D103" s="199" t="s">
        <v>219</v>
      </c>
      <c r="E103" s="203" t="s">
        <v>21</v>
      </c>
      <c r="F103" s="204" t="s">
        <v>223</v>
      </c>
      <c r="G103" s="202"/>
      <c r="H103" s="203" t="s">
        <v>21</v>
      </c>
      <c r="I103" s="205"/>
      <c r="J103" s="202"/>
      <c r="K103" s="202"/>
      <c r="L103" s="206"/>
      <c r="M103" s="207"/>
      <c r="N103" s="208"/>
      <c r="O103" s="208"/>
      <c r="P103" s="208"/>
      <c r="Q103" s="208"/>
      <c r="R103" s="208"/>
      <c r="S103" s="208"/>
      <c r="T103" s="209"/>
      <c r="AT103" s="210" t="s">
        <v>219</v>
      </c>
      <c r="AU103" s="210" t="s">
        <v>82</v>
      </c>
      <c r="AV103" s="13" t="s">
        <v>80</v>
      </c>
      <c r="AW103" s="13" t="s">
        <v>34</v>
      </c>
      <c r="AX103" s="13" t="s">
        <v>73</v>
      </c>
      <c r="AY103" s="210" t="s">
        <v>206</v>
      </c>
    </row>
    <row r="104" spans="1:65" s="14" customFormat="1">
      <c r="B104" s="211"/>
      <c r="C104" s="212"/>
      <c r="D104" s="199" t="s">
        <v>219</v>
      </c>
      <c r="E104" s="213" t="s">
        <v>21</v>
      </c>
      <c r="F104" s="214" t="s">
        <v>224</v>
      </c>
      <c r="G104" s="212"/>
      <c r="H104" s="215">
        <v>0.48599999999999999</v>
      </c>
      <c r="I104" s="216"/>
      <c r="J104" s="212"/>
      <c r="K104" s="212"/>
      <c r="L104" s="217"/>
      <c r="M104" s="218"/>
      <c r="N104" s="219"/>
      <c r="O104" s="219"/>
      <c r="P104" s="219"/>
      <c r="Q104" s="219"/>
      <c r="R104" s="219"/>
      <c r="S104" s="219"/>
      <c r="T104" s="220"/>
      <c r="AT104" s="221" t="s">
        <v>219</v>
      </c>
      <c r="AU104" s="221" t="s">
        <v>82</v>
      </c>
      <c r="AV104" s="14" t="s">
        <v>82</v>
      </c>
      <c r="AW104" s="14" t="s">
        <v>34</v>
      </c>
      <c r="AX104" s="14" t="s">
        <v>73</v>
      </c>
      <c r="AY104" s="221" t="s">
        <v>206</v>
      </c>
    </row>
    <row r="105" spans="1:65" s="13" customFormat="1">
      <c r="B105" s="201"/>
      <c r="C105" s="202"/>
      <c r="D105" s="199" t="s">
        <v>219</v>
      </c>
      <c r="E105" s="203" t="s">
        <v>21</v>
      </c>
      <c r="F105" s="204" t="s">
        <v>225</v>
      </c>
      <c r="G105" s="202"/>
      <c r="H105" s="203" t="s">
        <v>21</v>
      </c>
      <c r="I105" s="205"/>
      <c r="J105" s="202"/>
      <c r="K105" s="202"/>
      <c r="L105" s="206"/>
      <c r="M105" s="207"/>
      <c r="N105" s="208"/>
      <c r="O105" s="208"/>
      <c r="P105" s="208"/>
      <c r="Q105" s="208"/>
      <c r="R105" s="208"/>
      <c r="S105" s="208"/>
      <c r="T105" s="209"/>
      <c r="AT105" s="210" t="s">
        <v>219</v>
      </c>
      <c r="AU105" s="210" t="s">
        <v>82</v>
      </c>
      <c r="AV105" s="13" t="s">
        <v>80</v>
      </c>
      <c r="AW105" s="13" t="s">
        <v>34</v>
      </c>
      <c r="AX105" s="13" t="s">
        <v>73</v>
      </c>
      <c r="AY105" s="210" t="s">
        <v>206</v>
      </c>
    </row>
    <row r="106" spans="1:65" s="14" customFormat="1">
      <c r="B106" s="211"/>
      <c r="C106" s="212"/>
      <c r="D106" s="199" t="s">
        <v>219</v>
      </c>
      <c r="E106" s="213" t="s">
        <v>21</v>
      </c>
      <c r="F106" s="214" t="s">
        <v>226</v>
      </c>
      <c r="G106" s="212"/>
      <c r="H106" s="215">
        <v>0.59399999999999997</v>
      </c>
      <c r="I106" s="216"/>
      <c r="J106" s="212"/>
      <c r="K106" s="212"/>
      <c r="L106" s="217"/>
      <c r="M106" s="218"/>
      <c r="N106" s="219"/>
      <c r="O106" s="219"/>
      <c r="P106" s="219"/>
      <c r="Q106" s="219"/>
      <c r="R106" s="219"/>
      <c r="S106" s="219"/>
      <c r="T106" s="220"/>
      <c r="AT106" s="221" t="s">
        <v>219</v>
      </c>
      <c r="AU106" s="221" t="s">
        <v>82</v>
      </c>
      <c r="AV106" s="14" t="s">
        <v>82</v>
      </c>
      <c r="AW106" s="14" t="s">
        <v>34</v>
      </c>
      <c r="AX106" s="14" t="s">
        <v>73</v>
      </c>
      <c r="AY106" s="221" t="s">
        <v>206</v>
      </c>
    </row>
    <row r="107" spans="1:65" s="13" customFormat="1">
      <c r="B107" s="201"/>
      <c r="C107" s="202"/>
      <c r="D107" s="199" t="s">
        <v>219</v>
      </c>
      <c r="E107" s="203" t="s">
        <v>21</v>
      </c>
      <c r="F107" s="204" t="s">
        <v>227</v>
      </c>
      <c r="G107" s="202"/>
      <c r="H107" s="203" t="s">
        <v>21</v>
      </c>
      <c r="I107" s="205"/>
      <c r="J107" s="202"/>
      <c r="K107" s="202"/>
      <c r="L107" s="206"/>
      <c r="M107" s="207"/>
      <c r="N107" s="208"/>
      <c r="O107" s="208"/>
      <c r="P107" s="208"/>
      <c r="Q107" s="208"/>
      <c r="R107" s="208"/>
      <c r="S107" s="208"/>
      <c r="T107" s="209"/>
      <c r="AT107" s="210" t="s">
        <v>219</v>
      </c>
      <c r="AU107" s="210" t="s">
        <v>82</v>
      </c>
      <c r="AV107" s="13" t="s">
        <v>80</v>
      </c>
      <c r="AW107" s="13" t="s">
        <v>34</v>
      </c>
      <c r="AX107" s="13" t="s">
        <v>73</v>
      </c>
      <c r="AY107" s="210" t="s">
        <v>206</v>
      </c>
    </row>
    <row r="108" spans="1:65" s="14" customFormat="1">
      <c r="B108" s="211"/>
      <c r="C108" s="212"/>
      <c r="D108" s="199" t="s">
        <v>219</v>
      </c>
      <c r="E108" s="213" t="s">
        <v>21</v>
      </c>
      <c r="F108" s="214" t="s">
        <v>228</v>
      </c>
      <c r="G108" s="212"/>
      <c r="H108" s="215">
        <v>1.6220000000000001</v>
      </c>
      <c r="I108" s="216"/>
      <c r="J108" s="212"/>
      <c r="K108" s="212"/>
      <c r="L108" s="217"/>
      <c r="M108" s="218"/>
      <c r="N108" s="219"/>
      <c r="O108" s="219"/>
      <c r="P108" s="219"/>
      <c r="Q108" s="219"/>
      <c r="R108" s="219"/>
      <c r="S108" s="219"/>
      <c r="T108" s="220"/>
      <c r="AT108" s="221" t="s">
        <v>219</v>
      </c>
      <c r="AU108" s="221" t="s">
        <v>82</v>
      </c>
      <c r="AV108" s="14" t="s">
        <v>82</v>
      </c>
      <c r="AW108" s="14" t="s">
        <v>34</v>
      </c>
      <c r="AX108" s="14" t="s">
        <v>73</v>
      </c>
      <c r="AY108" s="221" t="s">
        <v>206</v>
      </c>
    </row>
    <row r="109" spans="1:65" s="13" customFormat="1">
      <c r="B109" s="201"/>
      <c r="C109" s="202"/>
      <c r="D109" s="199" t="s">
        <v>219</v>
      </c>
      <c r="E109" s="203" t="s">
        <v>21</v>
      </c>
      <c r="F109" s="204" t="s">
        <v>229</v>
      </c>
      <c r="G109" s="202"/>
      <c r="H109" s="203" t="s">
        <v>21</v>
      </c>
      <c r="I109" s="205"/>
      <c r="J109" s="202"/>
      <c r="K109" s="202"/>
      <c r="L109" s="206"/>
      <c r="M109" s="207"/>
      <c r="N109" s="208"/>
      <c r="O109" s="208"/>
      <c r="P109" s="208"/>
      <c r="Q109" s="208"/>
      <c r="R109" s="208"/>
      <c r="S109" s="208"/>
      <c r="T109" s="209"/>
      <c r="AT109" s="210" t="s">
        <v>219</v>
      </c>
      <c r="AU109" s="210" t="s">
        <v>82</v>
      </c>
      <c r="AV109" s="13" t="s">
        <v>80</v>
      </c>
      <c r="AW109" s="13" t="s">
        <v>34</v>
      </c>
      <c r="AX109" s="13" t="s">
        <v>73</v>
      </c>
      <c r="AY109" s="210" t="s">
        <v>206</v>
      </c>
    </row>
    <row r="110" spans="1:65" s="13" customFormat="1">
      <c r="B110" s="201"/>
      <c r="C110" s="202"/>
      <c r="D110" s="199" t="s">
        <v>219</v>
      </c>
      <c r="E110" s="203" t="s">
        <v>21</v>
      </c>
      <c r="F110" s="204" t="s">
        <v>223</v>
      </c>
      <c r="G110" s="202"/>
      <c r="H110" s="203" t="s">
        <v>21</v>
      </c>
      <c r="I110" s="205"/>
      <c r="J110" s="202"/>
      <c r="K110" s="202"/>
      <c r="L110" s="206"/>
      <c r="M110" s="207"/>
      <c r="N110" s="208"/>
      <c r="O110" s="208"/>
      <c r="P110" s="208"/>
      <c r="Q110" s="208"/>
      <c r="R110" s="208"/>
      <c r="S110" s="208"/>
      <c r="T110" s="209"/>
      <c r="AT110" s="210" t="s">
        <v>219</v>
      </c>
      <c r="AU110" s="210" t="s">
        <v>82</v>
      </c>
      <c r="AV110" s="13" t="s">
        <v>80</v>
      </c>
      <c r="AW110" s="13" t="s">
        <v>34</v>
      </c>
      <c r="AX110" s="13" t="s">
        <v>73</v>
      </c>
      <c r="AY110" s="210" t="s">
        <v>206</v>
      </c>
    </row>
    <row r="111" spans="1:65" s="13" customFormat="1">
      <c r="B111" s="201"/>
      <c r="C111" s="202"/>
      <c r="D111" s="199" t="s">
        <v>219</v>
      </c>
      <c r="E111" s="203" t="s">
        <v>21</v>
      </c>
      <c r="F111" s="204" t="s">
        <v>230</v>
      </c>
      <c r="G111" s="202"/>
      <c r="H111" s="203" t="s">
        <v>21</v>
      </c>
      <c r="I111" s="205"/>
      <c r="J111" s="202"/>
      <c r="K111" s="202"/>
      <c r="L111" s="206"/>
      <c r="M111" s="207"/>
      <c r="N111" s="208"/>
      <c r="O111" s="208"/>
      <c r="P111" s="208"/>
      <c r="Q111" s="208"/>
      <c r="R111" s="208"/>
      <c r="S111" s="208"/>
      <c r="T111" s="209"/>
      <c r="AT111" s="210" t="s">
        <v>219</v>
      </c>
      <c r="AU111" s="210" t="s">
        <v>82</v>
      </c>
      <c r="AV111" s="13" t="s">
        <v>80</v>
      </c>
      <c r="AW111" s="13" t="s">
        <v>34</v>
      </c>
      <c r="AX111" s="13" t="s">
        <v>73</v>
      </c>
      <c r="AY111" s="210" t="s">
        <v>206</v>
      </c>
    </row>
    <row r="112" spans="1:65" s="14" customFormat="1">
      <c r="B112" s="211"/>
      <c r="C112" s="212"/>
      <c r="D112" s="199" t="s">
        <v>219</v>
      </c>
      <c r="E112" s="213" t="s">
        <v>21</v>
      </c>
      <c r="F112" s="214" t="s">
        <v>231</v>
      </c>
      <c r="G112" s="212"/>
      <c r="H112" s="215">
        <v>0.92800000000000005</v>
      </c>
      <c r="I112" s="216"/>
      <c r="J112" s="212"/>
      <c r="K112" s="212"/>
      <c r="L112" s="217"/>
      <c r="M112" s="218"/>
      <c r="N112" s="219"/>
      <c r="O112" s="219"/>
      <c r="P112" s="219"/>
      <c r="Q112" s="219"/>
      <c r="R112" s="219"/>
      <c r="S112" s="219"/>
      <c r="T112" s="220"/>
      <c r="AT112" s="221" t="s">
        <v>219</v>
      </c>
      <c r="AU112" s="221" t="s">
        <v>82</v>
      </c>
      <c r="AV112" s="14" t="s">
        <v>82</v>
      </c>
      <c r="AW112" s="14" t="s">
        <v>34</v>
      </c>
      <c r="AX112" s="14" t="s">
        <v>73</v>
      </c>
      <c r="AY112" s="221" t="s">
        <v>206</v>
      </c>
    </row>
    <row r="113" spans="1:65" s="14" customFormat="1">
      <c r="B113" s="211"/>
      <c r="C113" s="212"/>
      <c r="D113" s="199" t="s">
        <v>219</v>
      </c>
      <c r="E113" s="213" t="s">
        <v>21</v>
      </c>
      <c r="F113" s="214" t="s">
        <v>232</v>
      </c>
      <c r="G113" s="212"/>
      <c r="H113" s="215">
        <v>1.4850000000000001</v>
      </c>
      <c r="I113" s="216"/>
      <c r="J113" s="212"/>
      <c r="K113" s="212"/>
      <c r="L113" s="217"/>
      <c r="M113" s="218"/>
      <c r="N113" s="219"/>
      <c r="O113" s="219"/>
      <c r="P113" s="219"/>
      <c r="Q113" s="219"/>
      <c r="R113" s="219"/>
      <c r="S113" s="219"/>
      <c r="T113" s="220"/>
      <c r="AT113" s="221" t="s">
        <v>219</v>
      </c>
      <c r="AU113" s="221" t="s">
        <v>82</v>
      </c>
      <c r="AV113" s="14" t="s">
        <v>82</v>
      </c>
      <c r="AW113" s="14" t="s">
        <v>34</v>
      </c>
      <c r="AX113" s="14" t="s">
        <v>73</v>
      </c>
      <c r="AY113" s="221" t="s">
        <v>206</v>
      </c>
    </row>
    <row r="114" spans="1:65" s="13" customFormat="1">
      <c r="B114" s="201"/>
      <c r="C114" s="202"/>
      <c r="D114" s="199" t="s">
        <v>219</v>
      </c>
      <c r="E114" s="203" t="s">
        <v>21</v>
      </c>
      <c r="F114" s="204" t="s">
        <v>225</v>
      </c>
      <c r="G114" s="202"/>
      <c r="H114" s="203" t="s">
        <v>21</v>
      </c>
      <c r="I114" s="205"/>
      <c r="J114" s="202"/>
      <c r="K114" s="202"/>
      <c r="L114" s="206"/>
      <c r="M114" s="207"/>
      <c r="N114" s="208"/>
      <c r="O114" s="208"/>
      <c r="P114" s="208"/>
      <c r="Q114" s="208"/>
      <c r="R114" s="208"/>
      <c r="S114" s="208"/>
      <c r="T114" s="209"/>
      <c r="AT114" s="210" t="s">
        <v>219</v>
      </c>
      <c r="AU114" s="210" t="s">
        <v>82</v>
      </c>
      <c r="AV114" s="13" t="s">
        <v>80</v>
      </c>
      <c r="AW114" s="13" t="s">
        <v>34</v>
      </c>
      <c r="AX114" s="13" t="s">
        <v>73</v>
      </c>
      <c r="AY114" s="210" t="s">
        <v>206</v>
      </c>
    </row>
    <row r="115" spans="1:65" s="13" customFormat="1">
      <c r="B115" s="201"/>
      <c r="C115" s="202"/>
      <c r="D115" s="199" t="s">
        <v>219</v>
      </c>
      <c r="E115" s="203" t="s">
        <v>21</v>
      </c>
      <c r="F115" s="204" t="s">
        <v>233</v>
      </c>
      <c r="G115" s="202"/>
      <c r="H115" s="203" t="s">
        <v>21</v>
      </c>
      <c r="I115" s="205"/>
      <c r="J115" s="202"/>
      <c r="K115" s="202"/>
      <c r="L115" s="206"/>
      <c r="M115" s="207"/>
      <c r="N115" s="208"/>
      <c r="O115" s="208"/>
      <c r="P115" s="208"/>
      <c r="Q115" s="208"/>
      <c r="R115" s="208"/>
      <c r="S115" s="208"/>
      <c r="T115" s="209"/>
      <c r="AT115" s="210" t="s">
        <v>219</v>
      </c>
      <c r="AU115" s="210" t="s">
        <v>82</v>
      </c>
      <c r="AV115" s="13" t="s">
        <v>80</v>
      </c>
      <c r="AW115" s="13" t="s">
        <v>34</v>
      </c>
      <c r="AX115" s="13" t="s">
        <v>73</v>
      </c>
      <c r="AY115" s="210" t="s">
        <v>206</v>
      </c>
    </row>
    <row r="116" spans="1:65" s="14" customFormat="1">
      <c r="B116" s="211"/>
      <c r="C116" s="212"/>
      <c r="D116" s="199" t="s">
        <v>219</v>
      </c>
      <c r="E116" s="213" t="s">
        <v>21</v>
      </c>
      <c r="F116" s="214" t="s">
        <v>234</v>
      </c>
      <c r="G116" s="212"/>
      <c r="H116" s="215">
        <v>0.47</v>
      </c>
      <c r="I116" s="216"/>
      <c r="J116" s="212"/>
      <c r="K116" s="212"/>
      <c r="L116" s="217"/>
      <c r="M116" s="218"/>
      <c r="N116" s="219"/>
      <c r="O116" s="219"/>
      <c r="P116" s="219"/>
      <c r="Q116" s="219"/>
      <c r="R116" s="219"/>
      <c r="S116" s="219"/>
      <c r="T116" s="220"/>
      <c r="AT116" s="221" t="s">
        <v>219</v>
      </c>
      <c r="AU116" s="221" t="s">
        <v>82</v>
      </c>
      <c r="AV116" s="14" t="s">
        <v>82</v>
      </c>
      <c r="AW116" s="14" t="s">
        <v>34</v>
      </c>
      <c r="AX116" s="14" t="s">
        <v>73</v>
      </c>
      <c r="AY116" s="221" t="s">
        <v>206</v>
      </c>
    </row>
    <row r="117" spans="1:65" s="13" customFormat="1">
      <c r="B117" s="201"/>
      <c r="C117" s="202"/>
      <c r="D117" s="199" t="s">
        <v>219</v>
      </c>
      <c r="E117" s="203" t="s">
        <v>21</v>
      </c>
      <c r="F117" s="204" t="s">
        <v>230</v>
      </c>
      <c r="G117" s="202"/>
      <c r="H117" s="203" t="s">
        <v>21</v>
      </c>
      <c r="I117" s="205"/>
      <c r="J117" s="202"/>
      <c r="K117" s="202"/>
      <c r="L117" s="206"/>
      <c r="M117" s="207"/>
      <c r="N117" s="208"/>
      <c r="O117" s="208"/>
      <c r="P117" s="208"/>
      <c r="Q117" s="208"/>
      <c r="R117" s="208"/>
      <c r="S117" s="208"/>
      <c r="T117" s="209"/>
      <c r="AT117" s="210" t="s">
        <v>219</v>
      </c>
      <c r="AU117" s="210" t="s">
        <v>82</v>
      </c>
      <c r="AV117" s="13" t="s">
        <v>80</v>
      </c>
      <c r="AW117" s="13" t="s">
        <v>34</v>
      </c>
      <c r="AX117" s="13" t="s">
        <v>73</v>
      </c>
      <c r="AY117" s="210" t="s">
        <v>206</v>
      </c>
    </row>
    <row r="118" spans="1:65" s="14" customFormat="1">
      <c r="B118" s="211"/>
      <c r="C118" s="212"/>
      <c r="D118" s="199" t="s">
        <v>219</v>
      </c>
      <c r="E118" s="213" t="s">
        <v>21</v>
      </c>
      <c r="F118" s="214" t="s">
        <v>235</v>
      </c>
      <c r="G118" s="212"/>
      <c r="H118" s="215">
        <v>4.2569999999999997</v>
      </c>
      <c r="I118" s="216"/>
      <c r="J118" s="212"/>
      <c r="K118" s="212"/>
      <c r="L118" s="217"/>
      <c r="M118" s="218"/>
      <c r="N118" s="219"/>
      <c r="O118" s="219"/>
      <c r="P118" s="219"/>
      <c r="Q118" s="219"/>
      <c r="R118" s="219"/>
      <c r="S118" s="219"/>
      <c r="T118" s="220"/>
      <c r="AT118" s="221" t="s">
        <v>219</v>
      </c>
      <c r="AU118" s="221" t="s">
        <v>82</v>
      </c>
      <c r="AV118" s="14" t="s">
        <v>82</v>
      </c>
      <c r="AW118" s="14" t="s">
        <v>34</v>
      </c>
      <c r="AX118" s="14" t="s">
        <v>73</v>
      </c>
      <c r="AY118" s="221" t="s">
        <v>206</v>
      </c>
    </row>
    <row r="119" spans="1:65" s="15" customFormat="1">
      <c r="B119" s="222"/>
      <c r="C119" s="223"/>
      <c r="D119" s="199" t="s">
        <v>219</v>
      </c>
      <c r="E119" s="224" t="s">
        <v>21</v>
      </c>
      <c r="F119" s="225" t="s">
        <v>236</v>
      </c>
      <c r="G119" s="223"/>
      <c r="H119" s="226">
        <v>16.004000000000001</v>
      </c>
      <c r="I119" s="227"/>
      <c r="J119" s="223"/>
      <c r="K119" s="223"/>
      <c r="L119" s="228"/>
      <c r="M119" s="229"/>
      <c r="N119" s="230"/>
      <c r="O119" s="230"/>
      <c r="P119" s="230"/>
      <c r="Q119" s="230"/>
      <c r="R119" s="230"/>
      <c r="S119" s="230"/>
      <c r="T119" s="231"/>
      <c r="AT119" s="232" t="s">
        <v>219</v>
      </c>
      <c r="AU119" s="232" t="s">
        <v>82</v>
      </c>
      <c r="AV119" s="15" t="s">
        <v>213</v>
      </c>
      <c r="AW119" s="15" t="s">
        <v>34</v>
      </c>
      <c r="AX119" s="15" t="s">
        <v>80</v>
      </c>
      <c r="AY119" s="232" t="s">
        <v>206</v>
      </c>
    </row>
    <row r="120" spans="1:65" s="2" customFormat="1" ht="21.75" customHeight="1">
      <c r="A120" s="37"/>
      <c r="B120" s="38"/>
      <c r="C120" s="181" t="s">
        <v>82</v>
      </c>
      <c r="D120" s="181" t="s">
        <v>208</v>
      </c>
      <c r="E120" s="182" t="s">
        <v>237</v>
      </c>
      <c r="F120" s="183" t="s">
        <v>238</v>
      </c>
      <c r="G120" s="184" t="s">
        <v>211</v>
      </c>
      <c r="H120" s="185">
        <v>8.5449999999999999</v>
      </c>
      <c r="I120" s="186"/>
      <c r="J120" s="187">
        <f>ROUND(I120*H120,2)</f>
        <v>0</v>
      </c>
      <c r="K120" s="183" t="s">
        <v>212</v>
      </c>
      <c r="L120" s="42"/>
      <c r="M120" s="188" t="s">
        <v>21</v>
      </c>
      <c r="N120" s="189" t="s">
        <v>44</v>
      </c>
      <c r="O120" s="67"/>
      <c r="P120" s="190">
        <f>O120*H120</f>
        <v>0</v>
      </c>
      <c r="Q120" s="190">
        <v>2.5018699999999998</v>
      </c>
      <c r="R120" s="190">
        <f>Q120*H120</f>
        <v>21.378479149999997</v>
      </c>
      <c r="S120" s="190">
        <v>0</v>
      </c>
      <c r="T120" s="191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92" t="s">
        <v>213</v>
      </c>
      <c r="AT120" s="192" t="s">
        <v>208</v>
      </c>
      <c r="AU120" s="192" t="s">
        <v>82</v>
      </c>
      <c r="AY120" s="20" t="s">
        <v>206</v>
      </c>
      <c r="BE120" s="193">
        <f>IF(N120="základní",J120,0)</f>
        <v>0</v>
      </c>
      <c r="BF120" s="193">
        <f>IF(N120="snížená",J120,0)</f>
        <v>0</v>
      </c>
      <c r="BG120" s="193">
        <f>IF(N120="zákl. přenesená",J120,0)</f>
        <v>0</v>
      </c>
      <c r="BH120" s="193">
        <f>IF(N120="sníž. přenesená",J120,0)</f>
        <v>0</v>
      </c>
      <c r="BI120" s="193">
        <f>IF(N120="nulová",J120,0)</f>
        <v>0</v>
      </c>
      <c r="BJ120" s="20" t="s">
        <v>80</v>
      </c>
      <c r="BK120" s="193">
        <f>ROUND(I120*H120,2)</f>
        <v>0</v>
      </c>
      <c r="BL120" s="20" t="s">
        <v>213</v>
      </c>
      <c r="BM120" s="192" t="s">
        <v>239</v>
      </c>
    </row>
    <row r="121" spans="1:65" s="2" customFormat="1">
      <c r="A121" s="37"/>
      <c r="B121" s="38"/>
      <c r="C121" s="39"/>
      <c r="D121" s="194" t="s">
        <v>215</v>
      </c>
      <c r="E121" s="39"/>
      <c r="F121" s="195" t="s">
        <v>240</v>
      </c>
      <c r="G121" s="39"/>
      <c r="H121" s="39"/>
      <c r="I121" s="196"/>
      <c r="J121" s="39"/>
      <c r="K121" s="39"/>
      <c r="L121" s="42"/>
      <c r="M121" s="197"/>
      <c r="N121" s="198"/>
      <c r="O121" s="67"/>
      <c r="P121" s="67"/>
      <c r="Q121" s="67"/>
      <c r="R121" s="67"/>
      <c r="S121" s="67"/>
      <c r="T121" s="68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20" t="s">
        <v>215</v>
      </c>
      <c r="AU121" s="20" t="s">
        <v>82</v>
      </c>
    </row>
    <row r="122" spans="1:65" s="2" customFormat="1" ht="19.5">
      <c r="A122" s="37"/>
      <c r="B122" s="38"/>
      <c r="C122" s="39"/>
      <c r="D122" s="199" t="s">
        <v>217</v>
      </c>
      <c r="E122" s="39"/>
      <c r="F122" s="200" t="s">
        <v>241</v>
      </c>
      <c r="G122" s="39"/>
      <c r="H122" s="39"/>
      <c r="I122" s="196"/>
      <c r="J122" s="39"/>
      <c r="K122" s="39"/>
      <c r="L122" s="42"/>
      <c r="M122" s="197"/>
      <c r="N122" s="198"/>
      <c r="O122" s="67"/>
      <c r="P122" s="67"/>
      <c r="Q122" s="67"/>
      <c r="R122" s="67"/>
      <c r="S122" s="67"/>
      <c r="T122" s="68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20" t="s">
        <v>217</v>
      </c>
      <c r="AU122" s="20" t="s">
        <v>82</v>
      </c>
    </row>
    <row r="123" spans="1:65" s="13" customFormat="1">
      <c r="B123" s="201"/>
      <c r="C123" s="202"/>
      <c r="D123" s="199" t="s">
        <v>219</v>
      </c>
      <c r="E123" s="203" t="s">
        <v>21</v>
      </c>
      <c r="F123" s="204" t="s">
        <v>242</v>
      </c>
      <c r="G123" s="202"/>
      <c r="H123" s="203" t="s">
        <v>21</v>
      </c>
      <c r="I123" s="205"/>
      <c r="J123" s="202"/>
      <c r="K123" s="202"/>
      <c r="L123" s="206"/>
      <c r="M123" s="207"/>
      <c r="N123" s="208"/>
      <c r="O123" s="208"/>
      <c r="P123" s="208"/>
      <c r="Q123" s="208"/>
      <c r="R123" s="208"/>
      <c r="S123" s="208"/>
      <c r="T123" s="209"/>
      <c r="AT123" s="210" t="s">
        <v>219</v>
      </c>
      <c r="AU123" s="210" t="s">
        <v>82</v>
      </c>
      <c r="AV123" s="13" t="s">
        <v>80</v>
      </c>
      <c r="AW123" s="13" t="s">
        <v>34</v>
      </c>
      <c r="AX123" s="13" t="s">
        <v>73</v>
      </c>
      <c r="AY123" s="210" t="s">
        <v>206</v>
      </c>
    </row>
    <row r="124" spans="1:65" s="14" customFormat="1">
      <c r="B124" s="211"/>
      <c r="C124" s="212"/>
      <c r="D124" s="199" t="s">
        <v>219</v>
      </c>
      <c r="E124" s="213" t="s">
        <v>21</v>
      </c>
      <c r="F124" s="214" t="s">
        <v>243</v>
      </c>
      <c r="G124" s="212"/>
      <c r="H124" s="215">
        <v>8.5449999999999999</v>
      </c>
      <c r="I124" s="216"/>
      <c r="J124" s="212"/>
      <c r="K124" s="212"/>
      <c r="L124" s="217"/>
      <c r="M124" s="218"/>
      <c r="N124" s="219"/>
      <c r="O124" s="219"/>
      <c r="P124" s="219"/>
      <c r="Q124" s="219"/>
      <c r="R124" s="219"/>
      <c r="S124" s="219"/>
      <c r="T124" s="220"/>
      <c r="AT124" s="221" t="s">
        <v>219</v>
      </c>
      <c r="AU124" s="221" t="s">
        <v>82</v>
      </c>
      <c r="AV124" s="14" t="s">
        <v>82</v>
      </c>
      <c r="AW124" s="14" t="s">
        <v>34</v>
      </c>
      <c r="AX124" s="14" t="s">
        <v>80</v>
      </c>
      <c r="AY124" s="221" t="s">
        <v>206</v>
      </c>
    </row>
    <row r="125" spans="1:65" s="2" customFormat="1" ht="16.5" customHeight="1">
      <c r="A125" s="37"/>
      <c r="B125" s="38"/>
      <c r="C125" s="181" t="s">
        <v>244</v>
      </c>
      <c r="D125" s="181" t="s">
        <v>208</v>
      </c>
      <c r="E125" s="182" t="s">
        <v>245</v>
      </c>
      <c r="F125" s="183" t="s">
        <v>246</v>
      </c>
      <c r="G125" s="184" t="s">
        <v>247</v>
      </c>
      <c r="H125" s="185">
        <v>11.525</v>
      </c>
      <c r="I125" s="186"/>
      <c r="J125" s="187">
        <f>ROUND(I125*H125,2)</f>
        <v>0</v>
      </c>
      <c r="K125" s="183" t="s">
        <v>212</v>
      </c>
      <c r="L125" s="42"/>
      <c r="M125" s="188" t="s">
        <v>21</v>
      </c>
      <c r="N125" s="189" t="s">
        <v>44</v>
      </c>
      <c r="O125" s="67"/>
      <c r="P125" s="190">
        <f>O125*H125</f>
        <v>0</v>
      </c>
      <c r="Q125" s="190">
        <v>2.9399999999999999E-3</v>
      </c>
      <c r="R125" s="190">
        <f>Q125*H125</f>
        <v>3.3883499999999997E-2</v>
      </c>
      <c r="S125" s="190">
        <v>0</v>
      </c>
      <c r="T125" s="19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213</v>
      </c>
      <c r="AT125" s="192" t="s">
        <v>208</v>
      </c>
      <c r="AU125" s="192" t="s">
        <v>82</v>
      </c>
      <c r="AY125" s="20" t="s">
        <v>206</v>
      </c>
      <c r="BE125" s="193">
        <f>IF(N125="základní",J125,0)</f>
        <v>0</v>
      </c>
      <c r="BF125" s="193">
        <f>IF(N125="snížená",J125,0)</f>
        <v>0</v>
      </c>
      <c r="BG125" s="193">
        <f>IF(N125="zákl. přenesená",J125,0)</f>
        <v>0</v>
      </c>
      <c r="BH125" s="193">
        <f>IF(N125="sníž. přenesená",J125,0)</f>
        <v>0</v>
      </c>
      <c r="BI125" s="193">
        <f>IF(N125="nulová",J125,0)</f>
        <v>0</v>
      </c>
      <c r="BJ125" s="20" t="s">
        <v>80</v>
      </c>
      <c r="BK125" s="193">
        <f>ROUND(I125*H125,2)</f>
        <v>0</v>
      </c>
      <c r="BL125" s="20" t="s">
        <v>213</v>
      </c>
      <c r="BM125" s="192" t="s">
        <v>248</v>
      </c>
    </row>
    <row r="126" spans="1:65" s="2" customFormat="1">
      <c r="A126" s="37"/>
      <c r="B126" s="38"/>
      <c r="C126" s="39"/>
      <c r="D126" s="194" t="s">
        <v>215</v>
      </c>
      <c r="E126" s="39"/>
      <c r="F126" s="195" t="s">
        <v>249</v>
      </c>
      <c r="G126" s="39"/>
      <c r="H126" s="39"/>
      <c r="I126" s="196"/>
      <c r="J126" s="39"/>
      <c r="K126" s="39"/>
      <c r="L126" s="42"/>
      <c r="M126" s="197"/>
      <c r="N126" s="198"/>
      <c r="O126" s="67"/>
      <c r="P126" s="67"/>
      <c r="Q126" s="67"/>
      <c r="R126" s="67"/>
      <c r="S126" s="67"/>
      <c r="T126" s="68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20" t="s">
        <v>215</v>
      </c>
      <c r="AU126" s="20" t="s">
        <v>82</v>
      </c>
    </row>
    <row r="127" spans="1:65" s="14" customFormat="1">
      <c r="B127" s="211"/>
      <c r="C127" s="212"/>
      <c r="D127" s="199" t="s">
        <v>219</v>
      </c>
      <c r="E127" s="213" t="s">
        <v>21</v>
      </c>
      <c r="F127" s="214" t="s">
        <v>250</v>
      </c>
      <c r="G127" s="212"/>
      <c r="H127" s="215">
        <v>11.525</v>
      </c>
      <c r="I127" s="216"/>
      <c r="J127" s="212"/>
      <c r="K127" s="212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219</v>
      </c>
      <c r="AU127" s="221" t="s">
        <v>82</v>
      </c>
      <c r="AV127" s="14" t="s">
        <v>82</v>
      </c>
      <c r="AW127" s="14" t="s">
        <v>34</v>
      </c>
      <c r="AX127" s="14" t="s">
        <v>80</v>
      </c>
      <c r="AY127" s="221" t="s">
        <v>206</v>
      </c>
    </row>
    <row r="128" spans="1:65" s="2" customFormat="1" ht="16.5" customHeight="1">
      <c r="A128" s="37"/>
      <c r="B128" s="38"/>
      <c r="C128" s="181" t="s">
        <v>213</v>
      </c>
      <c r="D128" s="181" t="s">
        <v>208</v>
      </c>
      <c r="E128" s="182" t="s">
        <v>251</v>
      </c>
      <c r="F128" s="183" t="s">
        <v>252</v>
      </c>
      <c r="G128" s="184" t="s">
        <v>247</v>
      </c>
      <c r="H128" s="185">
        <v>11.525</v>
      </c>
      <c r="I128" s="186"/>
      <c r="J128" s="187">
        <f>ROUND(I128*H128,2)</f>
        <v>0</v>
      </c>
      <c r="K128" s="183" t="s">
        <v>212</v>
      </c>
      <c r="L128" s="42"/>
      <c r="M128" s="188" t="s">
        <v>21</v>
      </c>
      <c r="N128" s="189" t="s">
        <v>44</v>
      </c>
      <c r="O128" s="67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213</v>
      </c>
      <c r="AT128" s="192" t="s">
        <v>208</v>
      </c>
      <c r="AU128" s="192" t="s">
        <v>82</v>
      </c>
      <c r="AY128" s="20" t="s">
        <v>206</v>
      </c>
      <c r="BE128" s="193">
        <f>IF(N128="základní",J128,0)</f>
        <v>0</v>
      </c>
      <c r="BF128" s="193">
        <f>IF(N128="snížená",J128,0)</f>
        <v>0</v>
      </c>
      <c r="BG128" s="193">
        <f>IF(N128="zákl. přenesená",J128,0)</f>
        <v>0</v>
      </c>
      <c r="BH128" s="193">
        <f>IF(N128="sníž. přenesená",J128,0)</f>
        <v>0</v>
      </c>
      <c r="BI128" s="193">
        <f>IF(N128="nulová",J128,0)</f>
        <v>0</v>
      </c>
      <c r="BJ128" s="20" t="s">
        <v>80</v>
      </c>
      <c r="BK128" s="193">
        <f>ROUND(I128*H128,2)</f>
        <v>0</v>
      </c>
      <c r="BL128" s="20" t="s">
        <v>213</v>
      </c>
      <c r="BM128" s="192" t="s">
        <v>253</v>
      </c>
    </row>
    <row r="129" spans="1:65" s="2" customFormat="1">
      <c r="A129" s="37"/>
      <c r="B129" s="38"/>
      <c r="C129" s="39"/>
      <c r="D129" s="194" t="s">
        <v>215</v>
      </c>
      <c r="E129" s="39"/>
      <c r="F129" s="195" t="s">
        <v>254</v>
      </c>
      <c r="G129" s="39"/>
      <c r="H129" s="39"/>
      <c r="I129" s="196"/>
      <c r="J129" s="39"/>
      <c r="K129" s="39"/>
      <c r="L129" s="42"/>
      <c r="M129" s="197"/>
      <c r="N129" s="198"/>
      <c r="O129" s="67"/>
      <c r="P129" s="67"/>
      <c r="Q129" s="67"/>
      <c r="R129" s="67"/>
      <c r="S129" s="67"/>
      <c r="T129" s="68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20" t="s">
        <v>215</v>
      </c>
      <c r="AU129" s="20" t="s">
        <v>82</v>
      </c>
    </row>
    <row r="130" spans="1:65" s="14" customFormat="1">
      <c r="B130" s="211"/>
      <c r="C130" s="212"/>
      <c r="D130" s="199" t="s">
        <v>219</v>
      </c>
      <c r="E130" s="213" t="s">
        <v>21</v>
      </c>
      <c r="F130" s="214" t="s">
        <v>255</v>
      </c>
      <c r="G130" s="212"/>
      <c r="H130" s="215">
        <v>11.525</v>
      </c>
      <c r="I130" s="216"/>
      <c r="J130" s="212"/>
      <c r="K130" s="212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219</v>
      </c>
      <c r="AU130" s="221" t="s">
        <v>82</v>
      </c>
      <c r="AV130" s="14" t="s">
        <v>82</v>
      </c>
      <c r="AW130" s="14" t="s">
        <v>34</v>
      </c>
      <c r="AX130" s="14" t="s">
        <v>73</v>
      </c>
      <c r="AY130" s="221" t="s">
        <v>206</v>
      </c>
    </row>
    <row r="131" spans="1:65" s="13" customFormat="1">
      <c r="B131" s="201"/>
      <c r="C131" s="202"/>
      <c r="D131" s="199" t="s">
        <v>219</v>
      </c>
      <c r="E131" s="203" t="s">
        <v>21</v>
      </c>
      <c r="F131" s="204" t="s">
        <v>256</v>
      </c>
      <c r="G131" s="202"/>
      <c r="H131" s="203" t="s">
        <v>21</v>
      </c>
      <c r="I131" s="205"/>
      <c r="J131" s="202"/>
      <c r="K131" s="202"/>
      <c r="L131" s="206"/>
      <c r="M131" s="207"/>
      <c r="N131" s="208"/>
      <c r="O131" s="208"/>
      <c r="P131" s="208"/>
      <c r="Q131" s="208"/>
      <c r="R131" s="208"/>
      <c r="S131" s="208"/>
      <c r="T131" s="209"/>
      <c r="AT131" s="210" t="s">
        <v>219</v>
      </c>
      <c r="AU131" s="210" t="s">
        <v>82</v>
      </c>
      <c r="AV131" s="13" t="s">
        <v>80</v>
      </c>
      <c r="AW131" s="13" t="s">
        <v>34</v>
      </c>
      <c r="AX131" s="13" t="s">
        <v>73</v>
      </c>
      <c r="AY131" s="210" t="s">
        <v>206</v>
      </c>
    </row>
    <row r="132" spans="1:65" s="15" customFormat="1">
      <c r="B132" s="222"/>
      <c r="C132" s="223"/>
      <c r="D132" s="199" t="s">
        <v>219</v>
      </c>
      <c r="E132" s="224" t="s">
        <v>21</v>
      </c>
      <c r="F132" s="225" t="s">
        <v>236</v>
      </c>
      <c r="G132" s="223"/>
      <c r="H132" s="226">
        <v>11.525</v>
      </c>
      <c r="I132" s="227"/>
      <c r="J132" s="223"/>
      <c r="K132" s="223"/>
      <c r="L132" s="228"/>
      <c r="M132" s="229"/>
      <c r="N132" s="230"/>
      <c r="O132" s="230"/>
      <c r="P132" s="230"/>
      <c r="Q132" s="230"/>
      <c r="R132" s="230"/>
      <c r="S132" s="230"/>
      <c r="T132" s="231"/>
      <c r="AT132" s="232" t="s">
        <v>219</v>
      </c>
      <c r="AU132" s="232" t="s">
        <v>82</v>
      </c>
      <c r="AV132" s="15" t="s">
        <v>213</v>
      </c>
      <c r="AW132" s="15" t="s">
        <v>34</v>
      </c>
      <c r="AX132" s="15" t="s">
        <v>80</v>
      </c>
      <c r="AY132" s="232" t="s">
        <v>206</v>
      </c>
    </row>
    <row r="133" spans="1:65" s="2" customFormat="1" ht="16.5" customHeight="1">
      <c r="A133" s="37"/>
      <c r="B133" s="38"/>
      <c r="C133" s="181" t="s">
        <v>257</v>
      </c>
      <c r="D133" s="181" t="s">
        <v>208</v>
      </c>
      <c r="E133" s="182" t="s">
        <v>258</v>
      </c>
      <c r="F133" s="183" t="s">
        <v>259</v>
      </c>
      <c r="G133" s="184" t="s">
        <v>211</v>
      </c>
      <c r="H133" s="185">
        <v>5.7270000000000003</v>
      </c>
      <c r="I133" s="186"/>
      <c r="J133" s="187">
        <f>ROUND(I133*H133,2)</f>
        <v>0</v>
      </c>
      <c r="K133" s="183" t="s">
        <v>212</v>
      </c>
      <c r="L133" s="42"/>
      <c r="M133" s="188" t="s">
        <v>21</v>
      </c>
      <c r="N133" s="189" t="s">
        <v>44</v>
      </c>
      <c r="O133" s="67"/>
      <c r="P133" s="190">
        <f>O133*H133</f>
        <v>0</v>
      </c>
      <c r="Q133" s="190">
        <v>2.3010199999999998</v>
      </c>
      <c r="R133" s="190">
        <f>Q133*H133</f>
        <v>13.177941539999999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213</v>
      </c>
      <c r="AT133" s="192" t="s">
        <v>208</v>
      </c>
      <c r="AU133" s="192" t="s">
        <v>82</v>
      </c>
      <c r="AY133" s="20" t="s">
        <v>206</v>
      </c>
      <c r="BE133" s="193">
        <f>IF(N133="základní",J133,0)</f>
        <v>0</v>
      </c>
      <c r="BF133" s="193">
        <f>IF(N133="snížená",J133,0)</f>
        <v>0</v>
      </c>
      <c r="BG133" s="193">
        <f>IF(N133="zákl. přenesená",J133,0)</f>
        <v>0</v>
      </c>
      <c r="BH133" s="193">
        <f>IF(N133="sníž. přenesená",J133,0)</f>
        <v>0</v>
      </c>
      <c r="BI133" s="193">
        <f>IF(N133="nulová",J133,0)</f>
        <v>0</v>
      </c>
      <c r="BJ133" s="20" t="s">
        <v>80</v>
      </c>
      <c r="BK133" s="193">
        <f>ROUND(I133*H133,2)</f>
        <v>0</v>
      </c>
      <c r="BL133" s="20" t="s">
        <v>213</v>
      </c>
      <c r="BM133" s="192" t="s">
        <v>260</v>
      </c>
    </row>
    <row r="134" spans="1:65" s="2" customFormat="1">
      <c r="A134" s="37"/>
      <c r="B134" s="38"/>
      <c r="C134" s="39"/>
      <c r="D134" s="194" t="s">
        <v>215</v>
      </c>
      <c r="E134" s="39"/>
      <c r="F134" s="195" t="s">
        <v>261</v>
      </c>
      <c r="G134" s="39"/>
      <c r="H134" s="39"/>
      <c r="I134" s="196"/>
      <c r="J134" s="39"/>
      <c r="K134" s="39"/>
      <c r="L134" s="42"/>
      <c r="M134" s="197"/>
      <c r="N134" s="198"/>
      <c r="O134" s="67"/>
      <c r="P134" s="67"/>
      <c r="Q134" s="67"/>
      <c r="R134" s="67"/>
      <c r="S134" s="67"/>
      <c r="T134" s="68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20" t="s">
        <v>215</v>
      </c>
      <c r="AU134" s="20" t="s">
        <v>82</v>
      </c>
    </row>
    <row r="135" spans="1:65" s="13" customFormat="1">
      <c r="B135" s="201"/>
      <c r="C135" s="202"/>
      <c r="D135" s="199" t="s">
        <v>219</v>
      </c>
      <c r="E135" s="203" t="s">
        <v>21</v>
      </c>
      <c r="F135" s="204" t="s">
        <v>262</v>
      </c>
      <c r="G135" s="202"/>
      <c r="H135" s="203" t="s">
        <v>21</v>
      </c>
      <c r="I135" s="205"/>
      <c r="J135" s="202"/>
      <c r="K135" s="202"/>
      <c r="L135" s="206"/>
      <c r="M135" s="207"/>
      <c r="N135" s="208"/>
      <c r="O135" s="208"/>
      <c r="P135" s="208"/>
      <c r="Q135" s="208"/>
      <c r="R135" s="208"/>
      <c r="S135" s="208"/>
      <c r="T135" s="209"/>
      <c r="AT135" s="210" t="s">
        <v>219</v>
      </c>
      <c r="AU135" s="210" t="s">
        <v>82</v>
      </c>
      <c r="AV135" s="13" t="s">
        <v>80</v>
      </c>
      <c r="AW135" s="13" t="s">
        <v>34</v>
      </c>
      <c r="AX135" s="13" t="s">
        <v>73</v>
      </c>
      <c r="AY135" s="210" t="s">
        <v>206</v>
      </c>
    </row>
    <row r="136" spans="1:65" s="13" customFormat="1">
      <c r="B136" s="201"/>
      <c r="C136" s="202"/>
      <c r="D136" s="199" t="s">
        <v>219</v>
      </c>
      <c r="E136" s="203" t="s">
        <v>21</v>
      </c>
      <c r="F136" s="204" t="s">
        <v>223</v>
      </c>
      <c r="G136" s="202"/>
      <c r="H136" s="203" t="s">
        <v>21</v>
      </c>
      <c r="I136" s="205"/>
      <c r="J136" s="202"/>
      <c r="K136" s="202"/>
      <c r="L136" s="206"/>
      <c r="M136" s="207"/>
      <c r="N136" s="208"/>
      <c r="O136" s="208"/>
      <c r="P136" s="208"/>
      <c r="Q136" s="208"/>
      <c r="R136" s="208"/>
      <c r="S136" s="208"/>
      <c r="T136" s="209"/>
      <c r="AT136" s="210" t="s">
        <v>219</v>
      </c>
      <c r="AU136" s="210" t="s">
        <v>82</v>
      </c>
      <c r="AV136" s="13" t="s">
        <v>80</v>
      </c>
      <c r="AW136" s="13" t="s">
        <v>34</v>
      </c>
      <c r="AX136" s="13" t="s">
        <v>73</v>
      </c>
      <c r="AY136" s="210" t="s">
        <v>206</v>
      </c>
    </row>
    <row r="137" spans="1:65" s="14" customFormat="1">
      <c r="B137" s="211"/>
      <c r="C137" s="212"/>
      <c r="D137" s="199" t="s">
        <v>219</v>
      </c>
      <c r="E137" s="213" t="s">
        <v>21</v>
      </c>
      <c r="F137" s="214" t="s">
        <v>263</v>
      </c>
      <c r="G137" s="212"/>
      <c r="H137" s="215">
        <v>0.48399999999999999</v>
      </c>
      <c r="I137" s="216"/>
      <c r="J137" s="212"/>
      <c r="K137" s="212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219</v>
      </c>
      <c r="AU137" s="221" t="s">
        <v>82</v>
      </c>
      <c r="AV137" s="14" t="s">
        <v>82</v>
      </c>
      <c r="AW137" s="14" t="s">
        <v>34</v>
      </c>
      <c r="AX137" s="14" t="s">
        <v>73</v>
      </c>
      <c r="AY137" s="221" t="s">
        <v>206</v>
      </c>
    </row>
    <row r="138" spans="1:65" s="14" customFormat="1">
      <c r="B138" s="211"/>
      <c r="C138" s="212"/>
      <c r="D138" s="199" t="s">
        <v>219</v>
      </c>
      <c r="E138" s="213" t="s">
        <v>21</v>
      </c>
      <c r="F138" s="214" t="s">
        <v>264</v>
      </c>
      <c r="G138" s="212"/>
      <c r="H138" s="215">
        <v>0.56299999999999994</v>
      </c>
      <c r="I138" s="216"/>
      <c r="J138" s="212"/>
      <c r="K138" s="212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219</v>
      </c>
      <c r="AU138" s="221" t="s">
        <v>82</v>
      </c>
      <c r="AV138" s="14" t="s">
        <v>82</v>
      </c>
      <c r="AW138" s="14" t="s">
        <v>34</v>
      </c>
      <c r="AX138" s="14" t="s">
        <v>73</v>
      </c>
      <c r="AY138" s="221" t="s">
        <v>206</v>
      </c>
    </row>
    <row r="139" spans="1:65" s="14" customFormat="1">
      <c r="B139" s="211"/>
      <c r="C139" s="212"/>
      <c r="D139" s="199" t="s">
        <v>219</v>
      </c>
      <c r="E139" s="213" t="s">
        <v>21</v>
      </c>
      <c r="F139" s="214" t="s">
        <v>265</v>
      </c>
      <c r="G139" s="212"/>
      <c r="H139" s="215">
        <v>1.53</v>
      </c>
      <c r="I139" s="216"/>
      <c r="J139" s="212"/>
      <c r="K139" s="212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219</v>
      </c>
      <c r="AU139" s="221" t="s">
        <v>82</v>
      </c>
      <c r="AV139" s="14" t="s">
        <v>82</v>
      </c>
      <c r="AW139" s="14" t="s">
        <v>34</v>
      </c>
      <c r="AX139" s="14" t="s">
        <v>73</v>
      </c>
      <c r="AY139" s="221" t="s">
        <v>206</v>
      </c>
    </row>
    <row r="140" spans="1:65" s="13" customFormat="1">
      <c r="B140" s="201"/>
      <c r="C140" s="202"/>
      <c r="D140" s="199" t="s">
        <v>219</v>
      </c>
      <c r="E140" s="203" t="s">
        <v>21</v>
      </c>
      <c r="F140" s="204" t="s">
        <v>225</v>
      </c>
      <c r="G140" s="202"/>
      <c r="H140" s="203" t="s">
        <v>21</v>
      </c>
      <c r="I140" s="205"/>
      <c r="J140" s="202"/>
      <c r="K140" s="202"/>
      <c r="L140" s="206"/>
      <c r="M140" s="207"/>
      <c r="N140" s="208"/>
      <c r="O140" s="208"/>
      <c r="P140" s="208"/>
      <c r="Q140" s="208"/>
      <c r="R140" s="208"/>
      <c r="S140" s="208"/>
      <c r="T140" s="209"/>
      <c r="AT140" s="210" t="s">
        <v>219</v>
      </c>
      <c r="AU140" s="210" t="s">
        <v>82</v>
      </c>
      <c r="AV140" s="13" t="s">
        <v>80</v>
      </c>
      <c r="AW140" s="13" t="s">
        <v>34</v>
      </c>
      <c r="AX140" s="13" t="s">
        <v>73</v>
      </c>
      <c r="AY140" s="210" t="s">
        <v>206</v>
      </c>
    </row>
    <row r="141" spans="1:65" s="14" customFormat="1">
      <c r="B141" s="211"/>
      <c r="C141" s="212"/>
      <c r="D141" s="199" t="s">
        <v>219</v>
      </c>
      <c r="E141" s="213" t="s">
        <v>21</v>
      </c>
      <c r="F141" s="214" t="s">
        <v>266</v>
      </c>
      <c r="G141" s="212"/>
      <c r="H141" s="215">
        <v>1.08</v>
      </c>
      <c r="I141" s="216"/>
      <c r="J141" s="212"/>
      <c r="K141" s="212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219</v>
      </c>
      <c r="AU141" s="221" t="s">
        <v>82</v>
      </c>
      <c r="AV141" s="14" t="s">
        <v>82</v>
      </c>
      <c r="AW141" s="14" t="s">
        <v>34</v>
      </c>
      <c r="AX141" s="14" t="s">
        <v>73</v>
      </c>
      <c r="AY141" s="221" t="s">
        <v>206</v>
      </c>
    </row>
    <row r="142" spans="1:65" s="14" customFormat="1">
      <c r="B142" s="211"/>
      <c r="C142" s="212"/>
      <c r="D142" s="199" t="s">
        <v>219</v>
      </c>
      <c r="E142" s="213" t="s">
        <v>21</v>
      </c>
      <c r="F142" s="214" t="s">
        <v>267</v>
      </c>
      <c r="G142" s="212"/>
      <c r="H142" s="215">
        <v>2.0699999999999998</v>
      </c>
      <c r="I142" s="216"/>
      <c r="J142" s="212"/>
      <c r="K142" s="212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219</v>
      </c>
      <c r="AU142" s="221" t="s">
        <v>82</v>
      </c>
      <c r="AV142" s="14" t="s">
        <v>82</v>
      </c>
      <c r="AW142" s="14" t="s">
        <v>34</v>
      </c>
      <c r="AX142" s="14" t="s">
        <v>73</v>
      </c>
      <c r="AY142" s="221" t="s">
        <v>206</v>
      </c>
    </row>
    <row r="143" spans="1:65" s="15" customFormat="1">
      <c r="B143" s="222"/>
      <c r="C143" s="223"/>
      <c r="D143" s="199" t="s">
        <v>219</v>
      </c>
      <c r="E143" s="224" t="s">
        <v>21</v>
      </c>
      <c r="F143" s="225" t="s">
        <v>236</v>
      </c>
      <c r="G143" s="223"/>
      <c r="H143" s="226">
        <v>5.7270000000000003</v>
      </c>
      <c r="I143" s="227"/>
      <c r="J143" s="223"/>
      <c r="K143" s="223"/>
      <c r="L143" s="228"/>
      <c r="M143" s="229"/>
      <c r="N143" s="230"/>
      <c r="O143" s="230"/>
      <c r="P143" s="230"/>
      <c r="Q143" s="230"/>
      <c r="R143" s="230"/>
      <c r="S143" s="230"/>
      <c r="T143" s="231"/>
      <c r="AT143" s="232" t="s">
        <v>219</v>
      </c>
      <c r="AU143" s="232" t="s">
        <v>82</v>
      </c>
      <c r="AV143" s="15" t="s">
        <v>213</v>
      </c>
      <c r="AW143" s="15" t="s">
        <v>34</v>
      </c>
      <c r="AX143" s="15" t="s">
        <v>80</v>
      </c>
      <c r="AY143" s="232" t="s">
        <v>206</v>
      </c>
    </row>
    <row r="144" spans="1:65" s="2" customFormat="1" ht="21.75" customHeight="1">
      <c r="A144" s="37"/>
      <c r="B144" s="38"/>
      <c r="C144" s="181" t="s">
        <v>268</v>
      </c>
      <c r="D144" s="181" t="s">
        <v>208</v>
      </c>
      <c r="E144" s="182" t="s">
        <v>269</v>
      </c>
      <c r="F144" s="183" t="s">
        <v>270</v>
      </c>
      <c r="G144" s="184" t="s">
        <v>211</v>
      </c>
      <c r="H144" s="185">
        <v>1.08</v>
      </c>
      <c r="I144" s="186"/>
      <c r="J144" s="187">
        <f>ROUND(I144*H144,2)</f>
        <v>0</v>
      </c>
      <c r="K144" s="183" t="s">
        <v>212</v>
      </c>
      <c r="L144" s="42"/>
      <c r="M144" s="188" t="s">
        <v>21</v>
      </c>
      <c r="N144" s="189" t="s">
        <v>44</v>
      </c>
      <c r="O144" s="67"/>
      <c r="P144" s="190">
        <f>O144*H144</f>
        <v>0</v>
      </c>
      <c r="Q144" s="190">
        <v>2.5018699999999998</v>
      </c>
      <c r="R144" s="190">
        <f>Q144*H144</f>
        <v>2.7020195999999999</v>
      </c>
      <c r="S144" s="190">
        <v>0</v>
      </c>
      <c r="T144" s="19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213</v>
      </c>
      <c r="AT144" s="192" t="s">
        <v>208</v>
      </c>
      <c r="AU144" s="192" t="s">
        <v>82</v>
      </c>
      <c r="AY144" s="20" t="s">
        <v>206</v>
      </c>
      <c r="BE144" s="193">
        <f>IF(N144="základní",J144,0)</f>
        <v>0</v>
      </c>
      <c r="BF144" s="193">
        <f>IF(N144="snížená",J144,0)</f>
        <v>0</v>
      </c>
      <c r="BG144" s="193">
        <f>IF(N144="zákl. přenesená",J144,0)</f>
        <v>0</v>
      </c>
      <c r="BH144" s="193">
        <f>IF(N144="sníž. přenesená",J144,0)</f>
        <v>0</v>
      </c>
      <c r="BI144" s="193">
        <f>IF(N144="nulová",J144,0)</f>
        <v>0</v>
      </c>
      <c r="BJ144" s="20" t="s">
        <v>80</v>
      </c>
      <c r="BK144" s="193">
        <f>ROUND(I144*H144,2)</f>
        <v>0</v>
      </c>
      <c r="BL144" s="20" t="s">
        <v>213</v>
      </c>
      <c r="BM144" s="192" t="s">
        <v>271</v>
      </c>
    </row>
    <row r="145" spans="1:65" s="2" customFormat="1">
      <c r="A145" s="37"/>
      <c r="B145" s="38"/>
      <c r="C145" s="39"/>
      <c r="D145" s="194" t="s">
        <v>215</v>
      </c>
      <c r="E145" s="39"/>
      <c r="F145" s="195" t="s">
        <v>272</v>
      </c>
      <c r="G145" s="39"/>
      <c r="H145" s="39"/>
      <c r="I145" s="196"/>
      <c r="J145" s="39"/>
      <c r="K145" s="39"/>
      <c r="L145" s="42"/>
      <c r="M145" s="197"/>
      <c r="N145" s="198"/>
      <c r="O145" s="67"/>
      <c r="P145" s="67"/>
      <c r="Q145" s="67"/>
      <c r="R145" s="67"/>
      <c r="S145" s="67"/>
      <c r="T145" s="68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20" t="s">
        <v>215</v>
      </c>
      <c r="AU145" s="20" t="s">
        <v>82</v>
      </c>
    </row>
    <row r="146" spans="1:65" s="2" customFormat="1" ht="19.5">
      <c r="A146" s="37"/>
      <c r="B146" s="38"/>
      <c r="C146" s="39"/>
      <c r="D146" s="199" t="s">
        <v>217</v>
      </c>
      <c r="E146" s="39"/>
      <c r="F146" s="200" t="s">
        <v>241</v>
      </c>
      <c r="G146" s="39"/>
      <c r="H146" s="39"/>
      <c r="I146" s="196"/>
      <c r="J146" s="39"/>
      <c r="K146" s="39"/>
      <c r="L146" s="42"/>
      <c r="M146" s="197"/>
      <c r="N146" s="198"/>
      <c r="O146" s="67"/>
      <c r="P146" s="67"/>
      <c r="Q146" s="67"/>
      <c r="R146" s="67"/>
      <c r="S146" s="67"/>
      <c r="T146" s="68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20" t="s">
        <v>217</v>
      </c>
      <c r="AU146" s="20" t="s">
        <v>82</v>
      </c>
    </row>
    <row r="147" spans="1:65" s="13" customFormat="1">
      <c r="B147" s="201"/>
      <c r="C147" s="202"/>
      <c r="D147" s="199" t="s">
        <v>219</v>
      </c>
      <c r="E147" s="203" t="s">
        <v>21</v>
      </c>
      <c r="F147" s="204" t="s">
        <v>273</v>
      </c>
      <c r="G147" s="202"/>
      <c r="H147" s="203" t="s">
        <v>21</v>
      </c>
      <c r="I147" s="205"/>
      <c r="J147" s="202"/>
      <c r="K147" s="202"/>
      <c r="L147" s="206"/>
      <c r="M147" s="207"/>
      <c r="N147" s="208"/>
      <c r="O147" s="208"/>
      <c r="P147" s="208"/>
      <c r="Q147" s="208"/>
      <c r="R147" s="208"/>
      <c r="S147" s="208"/>
      <c r="T147" s="209"/>
      <c r="AT147" s="210" t="s">
        <v>219</v>
      </c>
      <c r="AU147" s="210" t="s">
        <v>82</v>
      </c>
      <c r="AV147" s="13" t="s">
        <v>80</v>
      </c>
      <c r="AW147" s="13" t="s">
        <v>34</v>
      </c>
      <c r="AX147" s="13" t="s">
        <v>73</v>
      </c>
      <c r="AY147" s="210" t="s">
        <v>206</v>
      </c>
    </row>
    <row r="148" spans="1:65" s="14" customFormat="1">
      <c r="B148" s="211"/>
      <c r="C148" s="212"/>
      <c r="D148" s="199" t="s">
        <v>219</v>
      </c>
      <c r="E148" s="213" t="s">
        <v>21</v>
      </c>
      <c r="F148" s="214" t="s">
        <v>274</v>
      </c>
      <c r="G148" s="212"/>
      <c r="H148" s="215">
        <v>1.08</v>
      </c>
      <c r="I148" s="216"/>
      <c r="J148" s="212"/>
      <c r="K148" s="212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219</v>
      </c>
      <c r="AU148" s="221" t="s">
        <v>82</v>
      </c>
      <c r="AV148" s="14" t="s">
        <v>82</v>
      </c>
      <c r="AW148" s="14" t="s">
        <v>34</v>
      </c>
      <c r="AX148" s="14" t="s">
        <v>80</v>
      </c>
      <c r="AY148" s="221" t="s">
        <v>206</v>
      </c>
    </row>
    <row r="149" spans="1:65" s="2" customFormat="1" ht="16.5" customHeight="1">
      <c r="A149" s="37"/>
      <c r="B149" s="38"/>
      <c r="C149" s="181" t="s">
        <v>275</v>
      </c>
      <c r="D149" s="181" t="s">
        <v>208</v>
      </c>
      <c r="E149" s="182" t="s">
        <v>276</v>
      </c>
      <c r="F149" s="183" t="s">
        <v>277</v>
      </c>
      <c r="G149" s="184" t="s">
        <v>247</v>
      </c>
      <c r="H149" s="185">
        <v>52.35</v>
      </c>
      <c r="I149" s="186"/>
      <c r="J149" s="187">
        <f>ROUND(I149*H149,2)</f>
        <v>0</v>
      </c>
      <c r="K149" s="183" t="s">
        <v>212</v>
      </c>
      <c r="L149" s="42"/>
      <c r="M149" s="188" t="s">
        <v>21</v>
      </c>
      <c r="N149" s="189" t="s">
        <v>44</v>
      </c>
      <c r="O149" s="67"/>
      <c r="P149" s="190">
        <f>O149*H149</f>
        <v>0</v>
      </c>
      <c r="Q149" s="190">
        <v>2.6900000000000001E-3</v>
      </c>
      <c r="R149" s="190">
        <f>Q149*H149</f>
        <v>0.14082150000000002</v>
      </c>
      <c r="S149" s="190">
        <v>0</v>
      </c>
      <c r="T149" s="19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213</v>
      </c>
      <c r="AT149" s="192" t="s">
        <v>208</v>
      </c>
      <c r="AU149" s="192" t="s">
        <v>82</v>
      </c>
      <c r="AY149" s="20" t="s">
        <v>206</v>
      </c>
      <c r="BE149" s="193">
        <f>IF(N149="základní",J149,0)</f>
        <v>0</v>
      </c>
      <c r="BF149" s="193">
        <f>IF(N149="snížená",J149,0)</f>
        <v>0</v>
      </c>
      <c r="BG149" s="193">
        <f>IF(N149="zákl. přenesená",J149,0)</f>
        <v>0</v>
      </c>
      <c r="BH149" s="193">
        <f>IF(N149="sníž. přenesená",J149,0)</f>
        <v>0</v>
      </c>
      <c r="BI149" s="193">
        <f>IF(N149="nulová",J149,0)</f>
        <v>0</v>
      </c>
      <c r="BJ149" s="20" t="s">
        <v>80</v>
      </c>
      <c r="BK149" s="193">
        <f>ROUND(I149*H149,2)</f>
        <v>0</v>
      </c>
      <c r="BL149" s="20" t="s">
        <v>213</v>
      </c>
      <c r="BM149" s="192" t="s">
        <v>278</v>
      </c>
    </row>
    <row r="150" spans="1:65" s="2" customFormat="1">
      <c r="A150" s="37"/>
      <c r="B150" s="38"/>
      <c r="C150" s="39"/>
      <c r="D150" s="194" t="s">
        <v>215</v>
      </c>
      <c r="E150" s="39"/>
      <c r="F150" s="195" t="s">
        <v>279</v>
      </c>
      <c r="G150" s="39"/>
      <c r="H150" s="39"/>
      <c r="I150" s="196"/>
      <c r="J150" s="39"/>
      <c r="K150" s="39"/>
      <c r="L150" s="42"/>
      <c r="M150" s="197"/>
      <c r="N150" s="198"/>
      <c r="O150" s="67"/>
      <c r="P150" s="67"/>
      <c r="Q150" s="67"/>
      <c r="R150" s="67"/>
      <c r="S150" s="67"/>
      <c r="T150" s="68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20" t="s">
        <v>215</v>
      </c>
      <c r="AU150" s="20" t="s">
        <v>82</v>
      </c>
    </row>
    <row r="151" spans="1:65" s="13" customFormat="1">
      <c r="B151" s="201"/>
      <c r="C151" s="202"/>
      <c r="D151" s="199" t="s">
        <v>219</v>
      </c>
      <c r="E151" s="203" t="s">
        <v>21</v>
      </c>
      <c r="F151" s="204" t="s">
        <v>280</v>
      </c>
      <c r="G151" s="202"/>
      <c r="H151" s="203" t="s">
        <v>21</v>
      </c>
      <c r="I151" s="205"/>
      <c r="J151" s="202"/>
      <c r="K151" s="202"/>
      <c r="L151" s="206"/>
      <c r="M151" s="207"/>
      <c r="N151" s="208"/>
      <c r="O151" s="208"/>
      <c r="P151" s="208"/>
      <c r="Q151" s="208"/>
      <c r="R151" s="208"/>
      <c r="S151" s="208"/>
      <c r="T151" s="209"/>
      <c r="AT151" s="210" t="s">
        <v>219</v>
      </c>
      <c r="AU151" s="210" t="s">
        <v>82</v>
      </c>
      <c r="AV151" s="13" t="s">
        <v>80</v>
      </c>
      <c r="AW151" s="13" t="s">
        <v>34</v>
      </c>
      <c r="AX151" s="13" t="s">
        <v>73</v>
      </c>
      <c r="AY151" s="210" t="s">
        <v>206</v>
      </c>
    </row>
    <row r="152" spans="1:65" s="13" customFormat="1">
      <c r="B152" s="201"/>
      <c r="C152" s="202"/>
      <c r="D152" s="199" t="s">
        <v>219</v>
      </c>
      <c r="E152" s="203" t="s">
        <v>21</v>
      </c>
      <c r="F152" s="204" t="s">
        <v>223</v>
      </c>
      <c r="G152" s="202"/>
      <c r="H152" s="203" t="s">
        <v>21</v>
      </c>
      <c r="I152" s="205"/>
      <c r="J152" s="202"/>
      <c r="K152" s="202"/>
      <c r="L152" s="206"/>
      <c r="M152" s="207"/>
      <c r="N152" s="208"/>
      <c r="O152" s="208"/>
      <c r="P152" s="208"/>
      <c r="Q152" s="208"/>
      <c r="R152" s="208"/>
      <c r="S152" s="208"/>
      <c r="T152" s="209"/>
      <c r="AT152" s="210" t="s">
        <v>219</v>
      </c>
      <c r="AU152" s="210" t="s">
        <v>82</v>
      </c>
      <c r="AV152" s="13" t="s">
        <v>80</v>
      </c>
      <c r="AW152" s="13" t="s">
        <v>34</v>
      </c>
      <c r="AX152" s="13" t="s">
        <v>73</v>
      </c>
      <c r="AY152" s="210" t="s">
        <v>206</v>
      </c>
    </row>
    <row r="153" spans="1:65" s="14" customFormat="1">
      <c r="B153" s="211"/>
      <c r="C153" s="212"/>
      <c r="D153" s="199" t="s">
        <v>219</v>
      </c>
      <c r="E153" s="213" t="s">
        <v>21</v>
      </c>
      <c r="F153" s="214" t="s">
        <v>281</v>
      </c>
      <c r="G153" s="212"/>
      <c r="H153" s="215">
        <v>3.87</v>
      </c>
      <c r="I153" s="216"/>
      <c r="J153" s="212"/>
      <c r="K153" s="212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219</v>
      </c>
      <c r="AU153" s="221" t="s">
        <v>82</v>
      </c>
      <c r="AV153" s="14" t="s">
        <v>82</v>
      </c>
      <c r="AW153" s="14" t="s">
        <v>34</v>
      </c>
      <c r="AX153" s="14" t="s">
        <v>73</v>
      </c>
      <c r="AY153" s="221" t="s">
        <v>206</v>
      </c>
    </row>
    <row r="154" spans="1:65" s="14" customFormat="1">
      <c r="B154" s="211"/>
      <c r="C154" s="212"/>
      <c r="D154" s="199" t="s">
        <v>219</v>
      </c>
      <c r="E154" s="213" t="s">
        <v>21</v>
      </c>
      <c r="F154" s="214" t="s">
        <v>282</v>
      </c>
      <c r="G154" s="212"/>
      <c r="H154" s="215">
        <v>4.5</v>
      </c>
      <c r="I154" s="216"/>
      <c r="J154" s="212"/>
      <c r="K154" s="212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219</v>
      </c>
      <c r="AU154" s="221" t="s">
        <v>82</v>
      </c>
      <c r="AV154" s="14" t="s">
        <v>82</v>
      </c>
      <c r="AW154" s="14" t="s">
        <v>34</v>
      </c>
      <c r="AX154" s="14" t="s">
        <v>73</v>
      </c>
      <c r="AY154" s="221" t="s">
        <v>206</v>
      </c>
    </row>
    <row r="155" spans="1:65" s="14" customFormat="1">
      <c r="B155" s="211"/>
      <c r="C155" s="212"/>
      <c r="D155" s="199" t="s">
        <v>219</v>
      </c>
      <c r="E155" s="213" t="s">
        <v>21</v>
      </c>
      <c r="F155" s="214" t="s">
        <v>283</v>
      </c>
      <c r="G155" s="212"/>
      <c r="H155" s="215">
        <v>12.24</v>
      </c>
      <c r="I155" s="216"/>
      <c r="J155" s="212"/>
      <c r="K155" s="212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219</v>
      </c>
      <c r="AU155" s="221" t="s">
        <v>82</v>
      </c>
      <c r="AV155" s="14" t="s">
        <v>82</v>
      </c>
      <c r="AW155" s="14" t="s">
        <v>34</v>
      </c>
      <c r="AX155" s="14" t="s">
        <v>73</v>
      </c>
      <c r="AY155" s="221" t="s">
        <v>206</v>
      </c>
    </row>
    <row r="156" spans="1:65" s="13" customFormat="1">
      <c r="B156" s="201"/>
      <c r="C156" s="202"/>
      <c r="D156" s="199" t="s">
        <v>219</v>
      </c>
      <c r="E156" s="203" t="s">
        <v>21</v>
      </c>
      <c r="F156" s="204" t="s">
        <v>225</v>
      </c>
      <c r="G156" s="202"/>
      <c r="H156" s="203" t="s">
        <v>21</v>
      </c>
      <c r="I156" s="205"/>
      <c r="J156" s="202"/>
      <c r="K156" s="202"/>
      <c r="L156" s="206"/>
      <c r="M156" s="207"/>
      <c r="N156" s="208"/>
      <c r="O156" s="208"/>
      <c r="P156" s="208"/>
      <c r="Q156" s="208"/>
      <c r="R156" s="208"/>
      <c r="S156" s="208"/>
      <c r="T156" s="209"/>
      <c r="AT156" s="210" t="s">
        <v>219</v>
      </c>
      <c r="AU156" s="210" t="s">
        <v>82</v>
      </c>
      <c r="AV156" s="13" t="s">
        <v>80</v>
      </c>
      <c r="AW156" s="13" t="s">
        <v>34</v>
      </c>
      <c r="AX156" s="13" t="s">
        <v>73</v>
      </c>
      <c r="AY156" s="210" t="s">
        <v>206</v>
      </c>
    </row>
    <row r="157" spans="1:65" s="14" customFormat="1">
      <c r="B157" s="211"/>
      <c r="C157" s="212"/>
      <c r="D157" s="199" t="s">
        <v>219</v>
      </c>
      <c r="E157" s="213" t="s">
        <v>21</v>
      </c>
      <c r="F157" s="214" t="s">
        <v>284</v>
      </c>
      <c r="G157" s="212"/>
      <c r="H157" s="215">
        <v>7.92</v>
      </c>
      <c r="I157" s="216"/>
      <c r="J157" s="212"/>
      <c r="K157" s="212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219</v>
      </c>
      <c r="AU157" s="221" t="s">
        <v>82</v>
      </c>
      <c r="AV157" s="14" t="s">
        <v>82</v>
      </c>
      <c r="AW157" s="14" t="s">
        <v>34</v>
      </c>
      <c r="AX157" s="14" t="s">
        <v>73</v>
      </c>
      <c r="AY157" s="221" t="s">
        <v>206</v>
      </c>
    </row>
    <row r="158" spans="1:65" s="14" customFormat="1">
      <c r="B158" s="211"/>
      <c r="C158" s="212"/>
      <c r="D158" s="199" t="s">
        <v>219</v>
      </c>
      <c r="E158" s="213" t="s">
        <v>21</v>
      </c>
      <c r="F158" s="214" t="s">
        <v>285</v>
      </c>
      <c r="G158" s="212"/>
      <c r="H158" s="215">
        <v>15.18</v>
      </c>
      <c r="I158" s="216"/>
      <c r="J158" s="212"/>
      <c r="K158" s="212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219</v>
      </c>
      <c r="AU158" s="221" t="s">
        <v>82</v>
      </c>
      <c r="AV158" s="14" t="s">
        <v>82</v>
      </c>
      <c r="AW158" s="14" t="s">
        <v>34</v>
      </c>
      <c r="AX158" s="14" t="s">
        <v>73</v>
      </c>
      <c r="AY158" s="221" t="s">
        <v>206</v>
      </c>
    </row>
    <row r="159" spans="1:65" s="16" customFormat="1">
      <c r="B159" s="233"/>
      <c r="C159" s="234"/>
      <c r="D159" s="199" t="s">
        <v>219</v>
      </c>
      <c r="E159" s="235" t="s">
        <v>21</v>
      </c>
      <c r="F159" s="236" t="s">
        <v>286</v>
      </c>
      <c r="G159" s="234"/>
      <c r="H159" s="237">
        <v>43.71</v>
      </c>
      <c r="I159" s="238"/>
      <c r="J159" s="234"/>
      <c r="K159" s="234"/>
      <c r="L159" s="239"/>
      <c r="M159" s="240"/>
      <c r="N159" s="241"/>
      <c r="O159" s="241"/>
      <c r="P159" s="241"/>
      <c r="Q159" s="241"/>
      <c r="R159" s="241"/>
      <c r="S159" s="241"/>
      <c r="T159" s="242"/>
      <c r="AT159" s="243" t="s">
        <v>219</v>
      </c>
      <c r="AU159" s="243" t="s">
        <v>82</v>
      </c>
      <c r="AV159" s="16" t="s">
        <v>244</v>
      </c>
      <c r="AW159" s="16" t="s">
        <v>34</v>
      </c>
      <c r="AX159" s="16" t="s">
        <v>73</v>
      </c>
      <c r="AY159" s="243" t="s">
        <v>206</v>
      </c>
    </row>
    <row r="160" spans="1:65" s="13" customFormat="1">
      <c r="B160" s="201"/>
      <c r="C160" s="202"/>
      <c r="D160" s="199" t="s">
        <v>219</v>
      </c>
      <c r="E160" s="203" t="s">
        <v>21</v>
      </c>
      <c r="F160" s="204" t="s">
        <v>287</v>
      </c>
      <c r="G160" s="202"/>
      <c r="H160" s="203" t="s">
        <v>21</v>
      </c>
      <c r="I160" s="205"/>
      <c r="J160" s="202"/>
      <c r="K160" s="202"/>
      <c r="L160" s="206"/>
      <c r="M160" s="207"/>
      <c r="N160" s="208"/>
      <c r="O160" s="208"/>
      <c r="P160" s="208"/>
      <c r="Q160" s="208"/>
      <c r="R160" s="208"/>
      <c r="S160" s="208"/>
      <c r="T160" s="209"/>
      <c r="AT160" s="210" t="s">
        <v>219</v>
      </c>
      <c r="AU160" s="210" t="s">
        <v>82</v>
      </c>
      <c r="AV160" s="13" t="s">
        <v>80</v>
      </c>
      <c r="AW160" s="13" t="s">
        <v>34</v>
      </c>
      <c r="AX160" s="13" t="s">
        <v>73</v>
      </c>
      <c r="AY160" s="210" t="s">
        <v>206</v>
      </c>
    </row>
    <row r="161" spans="1:65" s="13" customFormat="1">
      <c r="B161" s="201"/>
      <c r="C161" s="202"/>
      <c r="D161" s="199" t="s">
        <v>219</v>
      </c>
      <c r="E161" s="203" t="s">
        <v>21</v>
      </c>
      <c r="F161" s="204" t="s">
        <v>223</v>
      </c>
      <c r="G161" s="202"/>
      <c r="H161" s="203" t="s">
        <v>21</v>
      </c>
      <c r="I161" s="205"/>
      <c r="J161" s="202"/>
      <c r="K161" s="202"/>
      <c r="L161" s="206"/>
      <c r="M161" s="207"/>
      <c r="N161" s="208"/>
      <c r="O161" s="208"/>
      <c r="P161" s="208"/>
      <c r="Q161" s="208"/>
      <c r="R161" s="208"/>
      <c r="S161" s="208"/>
      <c r="T161" s="209"/>
      <c r="AT161" s="210" t="s">
        <v>219</v>
      </c>
      <c r="AU161" s="210" t="s">
        <v>82</v>
      </c>
      <c r="AV161" s="13" t="s">
        <v>80</v>
      </c>
      <c r="AW161" s="13" t="s">
        <v>34</v>
      </c>
      <c r="AX161" s="13" t="s">
        <v>73</v>
      </c>
      <c r="AY161" s="210" t="s">
        <v>206</v>
      </c>
    </row>
    <row r="162" spans="1:65" s="14" customFormat="1">
      <c r="B162" s="211"/>
      <c r="C162" s="212"/>
      <c r="D162" s="199" t="s">
        <v>219</v>
      </c>
      <c r="E162" s="213" t="s">
        <v>21</v>
      </c>
      <c r="F162" s="214" t="s">
        <v>288</v>
      </c>
      <c r="G162" s="212"/>
      <c r="H162" s="215">
        <v>8.64</v>
      </c>
      <c r="I162" s="216"/>
      <c r="J162" s="212"/>
      <c r="K162" s="212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219</v>
      </c>
      <c r="AU162" s="221" t="s">
        <v>82</v>
      </c>
      <c r="AV162" s="14" t="s">
        <v>82</v>
      </c>
      <c r="AW162" s="14" t="s">
        <v>34</v>
      </c>
      <c r="AX162" s="14" t="s">
        <v>73</v>
      </c>
      <c r="AY162" s="221" t="s">
        <v>206</v>
      </c>
    </row>
    <row r="163" spans="1:65" s="15" customFormat="1">
      <c r="B163" s="222"/>
      <c r="C163" s="223"/>
      <c r="D163" s="199" t="s">
        <v>219</v>
      </c>
      <c r="E163" s="224" t="s">
        <v>21</v>
      </c>
      <c r="F163" s="225" t="s">
        <v>236</v>
      </c>
      <c r="G163" s="223"/>
      <c r="H163" s="226">
        <v>52.35</v>
      </c>
      <c r="I163" s="227"/>
      <c r="J163" s="223"/>
      <c r="K163" s="223"/>
      <c r="L163" s="228"/>
      <c r="M163" s="229"/>
      <c r="N163" s="230"/>
      <c r="O163" s="230"/>
      <c r="P163" s="230"/>
      <c r="Q163" s="230"/>
      <c r="R163" s="230"/>
      <c r="S163" s="230"/>
      <c r="T163" s="231"/>
      <c r="AT163" s="232" t="s">
        <v>219</v>
      </c>
      <c r="AU163" s="232" t="s">
        <v>82</v>
      </c>
      <c r="AV163" s="15" t="s">
        <v>213</v>
      </c>
      <c r="AW163" s="15" t="s">
        <v>34</v>
      </c>
      <c r="AX163" s="15" t="s">
        <v>80</v>
      </c>
      <c r="AY163" s="232" t="s">
        <v>206</v>
      </c>
    </row>
    <row r="164" spans="1:65" s="2" customFormat="1" ht="16.5" customHeight="1">
      <c r="A164" s="37"/>
      <c r="B164" s="38"/>
      <c r="C164" s="181" t="s">
        <v>289</v>
      </c>
      <c r="D164" s="181" t="s">
        <v>208</v>
      </c>
      <c r="E164" s="182" t="s">
        <v>290</v>
      </c>
      <c r="F164" s="183" t="s">
        <v>291</v>
      </c>
      <c r="G164" s="184" t="s">
        <v>247</v>
      </c>
      <c r="H164" s="185">
        <v>52.35</v>
      </c>
      <c r="I164" s="186"/>
      <c r="J164" s="187">
        <f>ROUND(I164*H164,2)</f>
        <v>0</v>
      </c>
      <c r="K164" s="183" t="s">
        <v>212</v>
      </c>
      <c r="L164" s="42"/>
      <c r="M164" s="188" t="s">
        <v>21</v>
      </c>
      <c r="N164" s="189" t="s">
        <v>44</v>
      </c>
      <c r="O164" s="67"/>
      <c r="P164" s="190">
        <f>O164*H164</f>
        <v>0</v>
      </c>
      <c r="Q164" s="190">
        <v>0</v>
      </c>
      <c r="R164" s="190">
        <f>Q164*H164</f>
        <v>0</v>
      </c>
      <c r="S164" s="190">
        <v>0</v>
      </c>
      <c r="T164" s="191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2" t="s">
        <v>213</v>
      </c>
      <c r="AT164" s="192" t="s">
        <v>208</v>
      </c>
      <c r="AU164" s="192" t="s">
        <v>82</v>
      </c>
      <c r="AY164" s="20" t="s">
        <v>206</v>
      </c>
      <c r="BE164" s="193">
        <f>IF(N164="základní",J164,0)</f>
        <v>0</v>
      </c>
      <c r="BF164" s="193">
        <f>IF(N164="snížená",J164,0)</f>
        <v>0</v>
      </c>
      <c r="BG164" s="193">
        <f>IF(N164="zákl. přenesená",J164,0)</f>
        <v>0</v>
      </c>
      <c r="BH164" s="193">
        <f>IF(N164="sníž. přenesená",J164,0)</f>
        <v>0</v>
      </c>
      <c r="BI164" s="193">
        <f>IF(N164="nulová",J164,0)</f>
        <v>0</v>
      </c>
      <c r="BJ164" s="20" t="s">
        <v>80</v>
      </c>
      <c r="BK164" s="193">
        <f>ROUND(I164*H164,2)</f>
        <v>0</v>
      </c>
      <c r="BL164" s="20" t="s">
        <v>213</v>
      </c>
      <c r="BM164" s="192" t="s">
        <v>292</v>
      </c>
    </row>
    <row r="165" spans="1:65" s="2" customFormat="1">
      <c r="A165" s="37"/>
      <c r="B165" s="38"/>
      <c r="C165" s="39"/>
      <c r="D165" s="194" t="s">
        <v>215</v>
      </c>
      <c r="E165" s="39"/>
      <c r="F165" s="195" t="s">
        <v>293</v>
      </c>
      <c r="G165" s="39"/>
      <c r="H165" s="39"/>
      <c r="I165" s="196"/>
      <c r="J165" s="39"/>
      <c r="K165" s="39"/>
      <c r="L165" s="42"/>
      <c r="M165" s="197"/>
      <c r="N165" s="198"/>
      <c r="O165" s="67"/>
      <c r="P165" s="67"/>
      <c r="Q165" s="67"/>
      <c r="R165" s="67"/>
      <c r="S165" s="67"/>
      <c r="T165" s="68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20" t="s">
        <v>215</v>
      </c>
      <c r="AU165" s="20" t="s">
        <v>82</v>
      </c>
    </row>
    <row r="166" spans="1:65" s="14" customFormat="1">
      <c r="B166" s="211"/>
      <c r="C166" s="212"/>
      <c r="D166" s="199" t="s">
        <v>219</v>
      </c>
      <c r="E166" s="213" t="s">
        <v>21</v>
      </c>
      <c r="F166" s="214" t="s">
        <v>294</v>
      </c>
      <c r="G166" s="212"/>
      <c r="H166" s="215">
        <v>52.35</v>
      </c>
      <c r="I166" s="216"/>
      <c r="J166" s="212"/>
      <c r="K166" s="212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219</v>
      </c>
      <c r="AU166" s="221" t="s">
        <v>82</v>
      </c>
      <c r="AV166" s="14" t="s">
        <v>82</v>
      </c>
      <c r="AW166" s="14" t="s">
        <v>34</v>
      </c>
      <c r="AX166" s="14" t="s">
        <v>73</v>
      </c>
      <c r="AY166" s="221" t="s">
        <v>206</v>
      </c>
    </row>
    <row r="167" spans="1:65" s="13" customFormat="1">
      <c r="B167" s="201"/>
      <c r="C167" s="202"/>
      <c r="D167" s="199" t="s">
        <v>219</v>
      </c>
      <c r="E167" s="203" t="s">
        <v>21</v>
      </c>
      <c r="F167" s="204" t="s">
        <v>256</v>
      </c>
      <c r="G167" s="202"/>
      <c r="H167" s="203" t="s">
        <v>21</v>
      </c>
      <c r="I167" s="205"/>
      <c r="J167" s="202"/>
      <c r="K167" s="202"/>
      <c r="L167" s="206"/>
      <c r="M167" s="207"/>
      <c r="N167" s="208"/>
      <c r="O167" s="208"/>
      <c r="P167" s="208"/>
      <c r="Q167" s="208"/>
      <c r="R167" s="208"/>
      <c r="S167" s="208"/>
      <c r="T167" s="209"/>
      <c r="AT167" s="210" t="s">
        <v>219</v>
      </c>
      <c r="AU167" s="210" t="s">
        <v>82</v>
      </c>
      <c r="AV167" s="13" t="s">
        <v>80</v>
      </c>
      <c r="AW167" s="13" t="s">
        <v>34</v>
      </c>
      <c r="AX167" s="13" t="s">
        <v>73</v>
      </c>
      <c r="AY167" s="210" t="s">
        <v>206</v>
      </c>
    </row>
    <row r="168" spans="1:65" s="15" customFormat="1">
      <c r="B168" s="222"/>
      <c r="C168" s="223"/>
      <c r="D168" s="199" t="s">
        <v>219</v>
      </c>
      <c r="E168" s="224" t="s">
        <v>21</v>
      </c>
      <c r="F168" s="225" t="s">
        <v>236</v>
      </c>
      <c r="G168" s="223"/>
      <c r="H168" s="226">
        <v>52.35</v>
      </c>
      <c r="I168" s="227"/>
      <c r="J168" s="223"/>
      <c r="K168" s="223"/>
      <c r="L168" s="228"/>
      <c r="M168" s="229"/>
      <c r="N168" s="230"/>
      <c r="O168" s="230"/>
      <c r="P168" s="230"/>
      <c r="Q168" s="230"/>
      <c r="R168" s="230"/>
      <c r="S168" s="230"/>
      <c r="T168" s="231"/>
      <c r="AT168" s="232" t="s">
        <v>219</v>
      </c>
      <c r="AU168" s="232" t="s">
        <v>82</v>
      </c>
      <c r="AV168" s="15" t="s">
        <v>213</v>
      </c>
      <c r="AW168" s="15" t="s">
        <v>34</v>
      </c>
      <c r="AX168" s="15" t="s">
        <v>80</v>
      </c>
      <c r="AY168" s="232" t="s">
        <v>206</v>
      </c>
    </row>
    <row r="169" spans="1:65" s="2" customFormat="1" ht="16.5" customHeight="1">
      <c r="A169" s="37"/>
      <c r="B169" s="38"/>
      <c r="C169" s="181" t="s">
        <v>295</v>
      </c>
      <c r="D169" s="181" t="s">
        <v>208</v>
      </c>
      <c r="E169" s="182" t="s">
        <v>296</v>
      </c>
      <c r="F169" s="183" t="s">
        <v>297</v>
      </c>
      <c r="G169" s="184" t="s">
        <v>211</v>
      </c>
      <c r="H169" s="185">
        <v>12.199</v>
      </c>
      <c r="I169" s="186"/>
      <c r="J169" s="187">
        <f>ROUND(I169*H169,2)</f>
        <v>0</v>
      </c>
      <c r="K169" s="183" t="s">
        <v>212</v>
      </c>
      <c r="L169" s="42"/>
      <c r="M169" s="188" t="s">
        <v>21</v>
      </c>
      <c r="N169" s="189" t="s">
        <v>44</v>
      </c>
      <c r="O169" s="67"/>
      <c r="P169" s="190">
        <f>O169*H169</f>
        <v>0</v>
      </c>
      <c r="Q169" s="190">
        <v>2.5018699999999998</v>
      </c>
      <c r="R169" s="190">
        <f>Q169*H169</f>
        <v>30.520312129999997</v>
      </c>
      <c r="S169" s="190">
        <v>0</v>
      </c>
      <c r="T169" s="19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2" t="s">
        <v>213</v>
      </c>
      <c r="AT169" s="192" t="s">
        <v>208</v>
      </c>
      <c r="AU169" s="192" t="s">
        <v>82</v>
      </c>
      <c r="AY169" s="20" t="s">
        <v>206</v>
      </c>
      <c r="BE169" s="193">
        <f>IF(N169="základní",J169,0)</f>
        <v>0</v>
      </c>
      <c r="BF169" s="193">
        <f>IF(N169="snížená",J169,0)</f>
        <v>0</v>
      </c>
      <c r="BG169" s="193">
        <f>IF(N169="zákl. přenesená",J169,0)</f>
        <v>0</v>
      </c>
      <c r="BH169" s="193">
        <f>IF(N169="sníž. přenesená",J169,0)</f>
        <v>0</v>
      </c>
      <c r="BI169" s="193">
        <f>IF(N169="nulová",J169,0)</f>
        <v>0</v>
      </c>
      <c r="BJ169" s="20" t="s">
        <v>80</v>
      </c>
      <c r="BK169" s="193">
        <f>ROUND(I169*H169,2)</f>
        <v>0</v>
      </c>
      <c r="BL169" s="20" t="s">
        <v>213</v>
      </c>
      <c r="BM169" s="192" t="s">
        <v>298</v>
      </c>
    </row>
    <row r="170" spans="1:65" s="2" customFormat="1">
      <c r="A170" s="37"/>
      <c r="B170" s="38"/>
      <c r="C170" s="39"/>
      <c r="D170" s="194" t="s">
        <v>215</v>
      </c>
      <c r="E170" s="39"/>
      <c r="F170" s="195" t="s">
        <v>299</v>
      </c>
      <c r="G170" s="39"/>
      <c r="H170" s="39"/>
      <c r="I170" s="196"/>
      <c r="J170" s="39"/>
      <c r="K170" s="39"/>
      <c r="L170" s="42"/>
      <c r="M170" s="197"/>
      <c r="N170" s="198"/>
      <c r="O170" s="67"/>
      <c r="P170" s="67"/>
      <c r="Q170" s="67"/>
      <c r="R170" s="67"/>
      <c r="S170" s="67"/>
      <c r="T170" s="68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20" t="s">
        <v>215</v>
      </c>
      <c r="AU170" s="20" t="s">
        <v>82</v>
      </c>
    </row>
    <row r="171" spans="1:65" s="2" customFormat="1" ht="19.5">
      <c r="A171" s="37"/>
      <c r="B171" s="38"/>
      <c r="C171" s="39"/>
      <c r="D171" s="199" t="s">
        <v>217</v>
      </c>
      <c r="E171" s="39"/>
      <c r="F171" s="200" t="s">
        <v>241</v>
      </c>
      <c r="G171" s="39"/>
      <c r="H171" s="39"/>
      <c r="I171" s="196"/>
      <c r="J171" s="39"/>
      <c r="K171" s="39"/>
      <c r="L171" s="42"/>
      <c r="M171" s="197"/>
      <c r="N171" s="198"/>
      <c r="O171" s="67"/>
      <c r="P171" s="67"/>
      <c r="Q171" s="67"/>
      <c r="R171" s="67"/>
      <c r="S171" s="67"/>
      <c r="T171" s="68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20" t="s">
        <v>217</v>
      </c>
      <c r="AU171" s="20" t="s">
        <v>82</v>
      </c>
    </row>
    <row r="172" spans="1:65" s="14" customFormat="1">
      <c r="B172" s="211"/>
      <c r="C172" s="212"/>
      <c r="D172" s="199" t="s">
        <v>219</v>
      </c>
      <c r="E172" s="213" t="s">
        <v>21</v>
      </c>
      <c r="F172" s="214" t="s">
        <v>300</v>
      </c>
      <c r="G172" s="212"/>
      <c r="H172" s="215">
        <v>1.1140000000000001</v>
      </c>
      <c r="I172" s="216"/>
      <c r="J172" s="212"/>
      <c r="K172" s="212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219</v>
      </c>
      <c r="AU172" s="221" t="s">
        <v>82</v>
      </c>
      <c r="AV172" s="14" t="s">
        <v>82</v>
      </c>
      <c r="AW172" s="14" t="s">
        <v>34</v>
      </c>
      <c r="AX172" s="14" t="s">
        <v>73</v>
      </c>
      <c r="AY172" s="221" t="s">
        <v>206</v>
      </c>
    </row>
    <row r="173" spans="1:65" s="14" customFormat="1">
      <c r="B173" s="211"/>
      <c r="C173" s="212"/>
      <c r="D173" s="199" t="s">
        <v>219</v>
      </c>
      <c r="E173" s="213" t="s">
        <v>21</v>
      </c>
      <c r="F173" s="214" t="s">
        <v>301</v>
      </c>
      <c r="G173" s="212"/>
      <c r="H173" s="215">
        <v>5.774</v>
      </c>
      <c r="I173" s="216"/>
      <c r="J173" s="212"/>
      <c r="K173" s="212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219</v>
      </c>
      <c r="AU173" s="221" t="s">
        <v>82</v>
      </c>
      <c r="AV173" s="14" t="s">
        <v>82</v>
      </c>
      <c r="AW173" s="14" t="s">
        <v>34</v>
      </c>
      <c r="AX173" s="14" t="s">
        <v>73</v>
      </c>
      <c r="AY173" s="221" t="s">
        <v>206</v>
      </c>
    </row>
    <row r="174" spans="1:65" s="14" customFormat="1">
      <c r="B174" s="211"/>
      <c r="C174" s="212"/>
      <c r="D174" s="199" t="s">
        <v>219</v>
      </c>
      <c r="E174" s="213" t="s">
        <v>21</v>
      </c>
      <c r="F174" s="214" t="s">
        <v>302</v>
      </c>
      <c r="G174" s="212"/>
      <c r="H174" s="215">
        <v>4.1879999999999997</v>
      </c>
      <c r="I174" s="216"/>
      <c r="J174" s="212"/>
      <c r="K174" s="212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219</v>
      </c>
      <c r="AU174" s="221" t="s">
        <v>82</v>
      </c>
      <c r="AV174" s="14" t="s">
        <v>82</v>
      </c>
      <c r="AW174" s="14" t="s">
        <v>34</v>
      </c>
      <c r="AX174" s="14" t="s">
        <v>73</v>
      </c>
      <c r="AY174" s="221" t="s">
        <v>206</v>
      </c>
    </row>
    <row r="175" spans="1:65" s="14" customFormat="1">
      <c r="B175" s="211"/>
      <c r="C175" s="212"/>
      <c r="D175" s="199" t="s">
        <v>219</v>
      </c>
      <c r="E175" s="213" t="s">
        <v>21</v>
      </c>
      <c r="F175" s="214" t="s">
        <v>303</v>
      </c>
      <c r="G175" s="212"/>
      <c r="H175" s="215">
        <v>1.123</v>
      </c>
      <c r="I175" s="216"/>
      <c r="J175" s="212"/>
      <c r="K175" s="212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219</v>
      </c>
      <c r="AU175" s="221" t="s">
        <v>82</v>
      </c>
      <c r="AV175" s="14" t="s">
        <v>82</v>
      </c>
      <c r="AW175" s="14" t="s">
        <v>34</v>
      </c>
      <c r="AX175" s="14" t="s">
        <v>73</v>
      </c>
      <c r="AY175" s="221" t="s">
        <v>206</v>
      </c>
    </row>
    <row r="176" spans="1:65" s="15" customFormat="1">
      <c r="B176" s="222"/>
      <c r="C176" s="223"/>
      <c r="D176" s="199" t="s">
        <v>219</v>
      </c>
      <c r="E176" s="224" t="s">
        <v>21</v>
      </c>
      <c r="F176" s="225" t="s">
        <v>236</v>
      </c>
      <c r="G176" s="223"/>
      <c r="H176" s="226">
        <v>12.199</v>
      </c>
      <c r="I176" s="227"/>
      <c r="J176" s="223"/>
      <c r="K176" s="223"/>
      <c r="L176" s="228"/>
      <c r="M176" s="229"/>
      <c r="N176" s="230"/>
      <c r="O176" s="230"/>
      <c r="P176" s="230"/>
      <c r="Q176" s="230"/>
      <c r="R176" s="230"/>
      <c r="S176" s="230"/>
      <c r="T176" s="231"/>
      <c r="AT176" s="232" t="s">
        <v>219</v>
      </c>
      <c r="AU176" s="232" t="s">
        <v>82</v>
      </c>
      <c r="AV176" s="15" t="s">
        <v>213</v>
      </c>
      <c r="AW176" s="15" t="s">
        <v>34</v>
      </c>
      <c r="AX176" s="15" t="s">
        <v>80</v>
      </c>
      <c r="AY176" s="232" t="s">
        <v>206</v>
      </c>
    </row>
    <row r="177" spans="1:65" s="2" customFormat="1" ht="16.5" customHeight="1">
      <c r="A177" s="37"/>
      <c r="B177" s="38"/>
      <c r="C177" s="181" t="s">
        <v>304</v>
      </c>
      <c r="D177" s="181" t="s">
        <v>208</v>
      </c>
      <c r="E177" s="182" t="s">
        <v>305</v>
      </c>
      <c r="F177" s="183" t="s">
        <v>306</v>
      </c>
      <c r="G177" s="184" t="s">
        <v>247</v>
      </c>
      <c r="H177" s="185">
        <v>97.584000000000003</v>
      </c>
      <c r="I177" s="186"/>
      <c r="J177" s="187">
        <f>ROUND(I177*H177,2)</f>
        <v>0</v>
      </c>
      <c r="K177" s="183" t="s">
        <v>212</v>
      </c>
      <c r="L177" s="42"/>
      <c r="M177" s="188" t="s">
        <v>21</v>
      </c>
      <c r="N177" s="189" t="s">
        <v>44</v>
      </c>
      <c r="O177" s="67"/>
      <c r="P177" s="190">
        <f>O177*H177</f>
        <v>0</v>
      </c>
      <c r="Q177" s="190">
        <v>2.7499999999999998E-3</v>
      </c>
      <c r="R177" s="190">
        <f>Q177*H177</f>
        <v>0.26835599999999998</v>
      </c>
      <c r="S177" s="190">
        <v>0</v>
      </c>
      <c r="T177" s="19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2" t="s">
        <v>213</v>
      </c>
      <c r="AT177" s="192" t="s">
        <v>208</v>
      </c>
      <c r="AU177" s="192" t="s">
        <v>82</v>
      </c>
      <c r="AY177" s="20" t="s">
        <v>206</v>
      </c>
      <c r="BE177" s="193">
        <f>IF(N177="základní",J177,0)</f>
        <v>0</v>
      </c>
      <c r="BF177" s="193">
        <f>IF(N177="snížená",J177,0)</f>
        <v>0</v>
      </c>
      <c r="BG177" s="193">
        <f>IF(N177="zákl. přenesená",J177,0)</f>
        <v>0</v>
      </c>
      <c r="BH177" s="193">
        <f>IF(N177="sníž. přenesená",J177,0)</f>
        <v>0</v>
      </c>
      <c r="BI177" s="193">
        <f>IF(N177="nulová",J177,0)</f>
        <v>0</v>
      </c>
      <c r="BJ177" s="20" t="s">
        <v>80</v>
      </c>
      <c r="BK177" s="193">
        <f>ROUND(I177*H177,2)</f>
        <v>0</v>
      </c>
      <c r="BL177" s="20" t="s">
        <v>213</v>
      </c>
      <c r="BM177" s="192" t="s">
        <v>307</v>
      </c>
    </row>
    <row r="178" spans="1:65" s="2" customFormat="1">
      <c r="A178" s="37"/>
      <c r="B178" s="38"/>
      <c r="C178" s="39"/>
      <c r="D178" s="194" t="s">
        <v>215</v>
      </c>
      <c r="E178" s="39"/>
      <c r="F178" s="195" t="s">
        <v>308</v>
      </c>
      <c r="G178" s="39"/>
      <c r="H178" s="39"/>
      <c r="I178" s="196"/>
      <c r="J178" s="39"/>
      <c r="K178" s="39"/>
      <c r="L178" s="42"/>
      <c r="M178" s="197"/>
      <c r="N178" s="198"/>
      <c r="O178" s="67"/>
      <c r="P178" s="67"/>
      <c r="Q178" s="67"/>
      <c r="R178" s="67"/>
      <c r="S178" s="67"/>
      <c r="T178" s="68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20" t="s">
        <v>215</v>
      </c>
      <c r="AU178" s="20" t="s">
        <v>82</v>
      </c>
    </row>
    <row r="179" spans="1:65" s="14" customFormat="1">
      <c r="B179" s="211"/>
      <c r="C179" s="212"/>
      <c r="D179" s="199" t="s">
        <v>219</v>
      </c>
      <c r="E179" s="213" t="s">
        <v>21</v>
      </c>
      <c r="F179" s="214" t="s">
        <v>309</v>
      </c>
      <c r="G179" s="212"/>
      <c r="H179" s="215">
        <v>8.9149999999999991</v>
      </c>
      <c r="I179" s="216"/>
      <c r="J179" s="212"/>
      <c r="K179" s="212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219</v>
      </c>
      <c r="AU179" s="221" t="s">
        <v>82</v>
      </c>
      <c r="AV179" s="14" t="s">
        <v>82</v>
      </c>
      <c r="AW179" s="14" t="s">
        <v>34</v>
      </c>
      <c r="AX179" s="14" t="s">
        <v>73</v>
      </c>
      <c r="AY179" s="221" t="s">
        <v>206</v>
      </c>
    </row>
    <row r="180" spans="1:65" s="14" customFormat="1">
      <c r="B180" s="211"/>
      <c r="C180" s="212"/>
      <c r="D180" s="199" t="s">
        <v>219</v>
      </c>
      <c r="E180" s="213" t="s">
        <v>21</v>
      </c>
      <c r="F180" s="214" t="s">
        <v>310</v>
      </c>
      <c r="G180" s="212"/>
      <c r="H180" s="215">
        <v>46.189</v>
      </c>
      <c r="I180" s="216"/>
      <c r="J180" s="212"/>
      <c r="K180" s="212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219</v>
      </c>
      <c r="AU180" s="221" t="s">
        <v>82</v>
      </c>
      <c r="AV180" s="14" t="s">
        <v>82</v>
      </c>
      <c r="AW180" s="14" t="s">
        <v>34</v>
      </c>
      <c r="AX180" s="14" t="s">
        <v>73</v>
      </c>
      <c r="AY180" s="221" t="s">
        <v>206</v>
      </c>
    </row>
    <row r="181" spans="1:65" s="14" customFormat="1">
      <c r="B181" s="211"/>
      <c r="C181" s="212"/>
      <c r="D181" s="199" t="s">
        <v>219</v>
      </c>
      <c r="E181" s="213" t="s">
        <v>21</v>
      </c>
      <c r="F181" s="214" t="s">
        <v>311</v>
      </c>
      <c r="G181" s="212"/>
      <c r="H181" s="215">
        <v>33.5</v>
      </c>
      <c r="I181" s="216"/>
      <c r="J181" s="212"/>
      <c r="K181" s="212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219</v>
      </c>
      <c r="AU181" s="221" t="s">
        <v>82</v>
      </c>
      <c r="AV181" s="14" t="s">
        <v>82</v>
      </c>
      <c r="AW181" s="14" t="s">
        <v>34</v>
      </c>
      <c r="AX181" s="14" t="s">
        <v>73</v>
      </c>
      <c r="AY181" s="221" t="s">
        <v>206</v>
      </c>
    </row>
    <row r="182" spans="1:65" s="14" customFormat="1">
      <c r="B182" s="211"/>
      <c r="C182" s="212"/>
      <c r="D182" s="199" t="s">
        <v>219</v>
      </c>
      <c r="E182" s="213" t="s">
        <v>21</v>
      </c>
      <c r="F182" s="214" t="s">
        <v>312</v>
      </c>
      <c r="G182" s="212"/>
      <c r="H182" s="215">
        <v>8.98</v>
      </c>
      <c r="I182" s="216"/>
      <c r="J182" s="212"/>
      <c r="K182" s="212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219</v>
      </c>
      <c r="AU182" s="221" t="s">
        <v>82</v>
      </c>
      <c r="AV182" s="14" t="s">
        <v>82</v>
      </c>
      <c r="AW182" s="14" t="s">
        <v>34</v>
      </c>
      <c r="AX182" s="14" t="s">
        <v>73</v>
      </c>
      <c r="AY182" s="221" t="s">
        <v>206</v>
      </c>
    </row>
    <row r="183" spans="1:65" s="15" customFormat="1">
      <c r="B183" s="222"/>
      <c r="C183" s="223"/>
      <c r="D183" s="199" t="s">
        <v>219</v>
      </c>
      <c r="E183" s="224" t="s">
        <v>21</v>
      </c>
      <c r="F183" s="225" t="s">
        <v>236</v>
      </c>
      <c r="G183" s="223"/>
      <c r="H183" s="226">
        <v>97.584000000000003</v>
      </c>
      <c r="I183" s="227"/>
      <c r="J183" s="223"/>
      <c r="K183" s="223"/>
      <c r="L183" s="228"/>
      <c r="M183" s="229"/>
      <c r="N183" s="230"/>
      <c r="O183" s="230"/>
      <c r="P183" s="230"/>
      <c r="Q183" s="230"/>
      <c r="R183" s="230"/>
      <c r="S183" s="230"/>
      <c r="T183" s="231"/>
      <c r="AT183" s="232" t="s">
        <v>219</v>
      </c>
      <c r="AU183" s="232" t="s">
        <v>82</v>
      </c>
      <c r="AV183" s="15" t="s">
        <v>213</v>
      </c>
      <c r="AW183" s="15" t="s">
        <v>34</v>
      </c>
      <c r="AX183" s="15" t="s">
        <v>80</v>
      </c>
      <c r="AY183" s="232" t="s">
        <v>206</v>
      </c>
    </row>
    <row r="184" spans="1:65" s="2" customFormat="1" ht="16.5" customHeight="1">
      <c r="A184" s="37"/>
      <c r="B184" s="38"/>
      <c r="C184" s="181" t="s">
        <v>313</v>
      </c>
      <c r="D184" s="181" t="s">
        <v>208</v>
      </c>
      <c r="E184" s="182" t="s">
        <v>314</v>
      </c>
      <c r="F184" s="183" t="s">
        <v>315</v>
      </c>
      <c r="G184" s="184" t="s">
        <v>247</v>
      </c>
      <c r="H184" s="185">
        <v>97.584000000000003</v>
      </c>
      <c r="I184" s="186"/>
      <c r="J184" s="187">
        <f>ROUND(I184*H184,2)</f>
        <v>0</v>
      </c>
      <c r="K184" s="183" t="s">
        <v>212</v>
      </c>
      <c r="L184" s="42"/>
      <c r="M184" s="188" t="s">
        <v>21</v>
      </c>
      <c r="N184" s="189" t="s">
        <v>44</v>
      </c>
      <c r="O184" s="67"/>
      <c r="P184" s="190">
        <f>O184*H184</f>
        <v>0</v>
      </c>
      <c r="Q184" s="190">
        <v>0</v>
      </c>
      <c r="R184" s="190">
        <f>Q184*H184</f>
        <v>0</v>
      </c>
      <c r="S184" s="190">
        <v>0</v>
      </c>
      <c r="T184" s="19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2" t="s">
        <v>213</v>
      </c>
      <c r="AT184" s="192" t="s">
        <v>208</v>
      </c>
      <c r="AU184" s="192" t="s">
        <v>82</v>
      </c>
      <c r="AY184" s="20" t="s">
        <v>206</v>
      </c>
      <c r="BE184" s="193">
        <f>IF(N184="základní",J184,0)</f>
        <v>0</v>
      </c>
      <c r="BF184" s="193">
        <f>IF(N184="snížená",J184,0)</f>
        <v>0</v>
      </c>
      <c r="BG184" s="193">
        <f>IF(N184="zákl. přenesená",J184,0)</f>
        <v>0</v>
      </c>
      <c r="BH184" s="193">
        <f>IF(N184="sníž. přenesená",J184,0)</f>
        <v>0</v>
      </c>
      <c r="BI184" s="193">
        <f>IF(N184="nulová",J184,0)</f>
        <v>0</v>
      </c>
      <c r="BJ184" s="20" t="s">
        <v>80</v>
      </c>
      <c r="BK184" s="193">
        <f>ROUND(I184*H184,2)</f>
        <v>0</v>
      </c>
      <c r="BL184" s="20" t="s">
        <v>213</v>
      </c>
      <c r="BM184" s="192" t="s">
        <v>316</v>
      </c>
    </row>
    <row r="185" spans="1:65" s="2" customFormat="1">
      <c r="A185" s="37"/>
      <c r="B185" s="38"/>
      <c r="C185" s="39"/>
      <c r="D185" s="194" t="s">
        <v>215</v>
      </c>
      <c r="E185" s="39"/>
      <c r="F185" s="195" t="s">
        <v>317</v>
      </c>
      <c r="G185" s="39"/>
      <c r="H185" s="39"/>
      <c r="I185" s="196"/>
      <c r="J185" s="39"/>
      <c r="K185" s="39"/>
      <c r="L185" s="42"/>
      <c r="M185" s="197"/>
      <c r="N185" s="198"/>
      <c r="O185" s="67"/>
      <c r="P185" s="67"/>
      <c r="Q185" s="67"/>
      <c r="R185" s="67"/>
      <c r="S185" s="67"/>
      <c r="T185" s="68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20" t="s">
        <v>215</v>
      </c>
      <c r="AU185" s="20" t="s">
        <v>82</v>
      </c>
    </row>
    <row r="186" spans="1:65" s="14" customFormat="1">
      <c r="B186" s="211"/>
      <c r="C186" s="212"/>
      <c r="D186" s="199" t="s">
        <v>219</v>
      </c>
      <c r="E186" s="213" t="s">
        <v>21</v>
      </c>
      <c r="F186" s="214" t="s">
        <v>318</v>
      </c>
      <c r="G186" s="212"/>
      <c r="H186" s="215">
        <v>97.584000000000003</v>
      </c>
      <c r="I186" s="216"/>
      <c r="J186" s="212"/>
      <c r="K186" s="212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219</v>
      </c>
      <c r="AU186" s="221" t="s">
        <v>82</v>
      </c>
      <c r="AV186" s="14" t="s">
        <v>82</v>
      </c>
      <c r="AW186" s="14" t="s">
        <v>34</v>
      </c>
      <c r="AX186" s="14" t="s">
        <v>80</v>
      </c>
      <c r="AY186" s="221" t="s">
        <v>206</v>
      </c>
    </row>
    <row r="187" spans="1:65" s="2" customFormat="1" ht="16.5" customHeight="1">
      <c r="A187" s="37"/>
      <c r="B187" s="38"/>
      <c r="C187" s="181" t="s">
        <v>8</v>
      </c>
      <c r="D187" s="181" t="s">
        <v>208</v>
      </c>
      <c r="E187" s="182" t="s">
        <v>319</v>
      </c>
      <c r="F187" s="183" t="s">
        <v>320</v>
      </c>
      <c r="G187" s="184" t="s">
        <v>247</v>
      </c>
      <c r="H187" s="185">
        <v>97.584000000000003</v>
      </c>
      <c r="I187" s="186"/>
      <c r="J187" s="187">
        <f>ROUND(I187*H187,2)</f>
        <v>0</v>
      </c>
      <c r="K187" s="183" t="s">
        <v>212</v>
      </c>
      <c r="L187" s="42"/>
      <c r="M187" s="188" t="s">
        <v>21</v>
      </c>
      <c r="N187" s="189" t="s">
        <v>44</v>
      </c>
      <c r="O187" s="67"/>
      <c r="P187" s="190">
        <f>O187*H187</f>
        <v>0</v>
      </c>
      <c r="Q187" s="190">
        <v>2.5000000000000001E-3</v>
      </c>
      <c r="R187" s="190">
        <f>Q187*H187</f>
        <v>0.24396000000000001</v>
      </c>
      <c r="S187" s="190">
        <v>0</v>
      </c>
      <c r="T187" s="19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92" t="s">
        <v>213</v>
      </c>
      <c r="AT187" s="192" t="s">
        <v>208</v>
      </c>
      <c r="AU187" s="192" t="s">
        <v>82</v>
      </c>
      <c r="AY187" s="20" t="s">
        <v>206</v>
      </c>
      <c r="BE187" s="193">
        <f>IF(N187="základní",J187,0)</f>
        <v>0</v>
      </c>
      <c r="BF187" s="193">
        <f>IF(N187="snížená",J187,0)</f>
        <v>0</v>
      </c>
      <c r="BG187" s="193">
        <f>IF(N187="zákl. přenesená",J187,0)</f>
        <v>0</v>
      </c>
      <c r="BH187" s="193">
        <f>IF(N187="sníž. přenesená",J187,0)</f>
        <v>0</v>
      </c>
      <c r="BI187" s="193">
        <f>IF(N187="nulová",J187,0)</f>
        <v>0</v>
      </c>
      <c r="BJ187" s="20" t="s">
        <v>80</v>
      </c>
      <c r="BK187" s="193">
        <f>ROUND(I187*H187,2)</f>
        <v>0</v>
      </c>
      <c r="BL187" s="20" t="s">
        <v>213</v>
      </c>
      <c r="BM187" s="192" t="s">
        <v>321</v>
      </c>
    </row>
    <row r="188" spans="1:65" s="2" customFormat="1">
      <c r="A188" s="37"/>
      <c r="B188" s="38"/>
      <c r="C188" s="39"/>
      <c r="D188" s="194" t="s">
        <v>215</v>
      </c>
      <c r="E188" s="39"/>
      <c r="F188" s="195" t="s">
        <v>322</v>
      </c>
      <c r="G188" s="39"/>
      <c r="H188" s="39"/>
      <c r="I188" s="196"/>
      <c r="J188" s="39"/>
      <c r="K188" s="39"/>
      <c r="L188" s="42"/>
      <c r="M188" s="197"/>
      <c r="N188" s="198"/>
      <c r="O188" s="67"/>
      <c r="P188" s="67"/>
      <c r="Q188" s="67"/>
      <c r="R188" s="67"/>
      <c r="S188" s="67"/>
      <c r="T188" s="68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20" t="s">
        <v>215</v>
      </c>
      <c r="AU188" s="20" t="s">
        <v>82</v>
      </c>
    </row>
    <row r="189" spans="1:65" s="13" customFormat="1">
      <c r="B189" s="201"/>
      <c r="C189" s="202"/>
      <c r="D189" s="199" t="s">
        <v>219</v>
      </c>
      <c r="E189" s="203" t="s">
        <v>21</v>
      </c>
      <c r="F189" s="204" t="s">
        <v>323</v>
      </c>
      <c r="G189" s="202"/>
      <c r="H189" s="203" t="s">
        <v>21</v>
      </c>
      <c r="I189" s="205"/>
      <c r="J189" s="202"/>
      <c r="K189" s="202"/>
      <c r="L189" s="206"/>
      <c r="M189" s="207"/>
      <c r="N189" s="208"/>
      <c r="O189" s="208"/>
      <c r="P189" s="208"/>
      <c r="Q189" s="208"/>
      <c r="R189" s="208"/>
      <c r="S189" s="208"/>
      <c r="T189" s="209"/>
      <c r="AT189" s="210" t="s">
        <v>219</v>
      </c>
      <c r="AU189" s="210" t="s">
        <v>82</v>
      </c>
      <c r="AV189" s="13" t="s">
        <v>80</v>
      </c>
      <c r="AW189" s="13" t="s">
        <v>34</v>
      </c>
      <c r="AX189" s="13" t="s">
        <v>73</v>
      </c>
      <c r="AY189" s="210" t="s">
        <v>206</v>
      </c>
    </row>
    <row r="190" spans="1:65" s="14" customFormat="1">
      <c r="B190" s="211"/>
      <c r="C190" s="212"/>
      <c r="D190" s="199" t="s">
        <v>219</v>
      </c>
      <c r="E190" s="213" t="s">
        <v>21</v>
      </c>
      <c r="F190" s="214" t="s">
        <v>318</v>
      </c>
      <c r="G190" s="212"/>
      <c r="H190" s="215">
        <v>97.584000000000003</v>
      </c>
      <c r="I190" s="216"/>
      <c r="J190" s="212"/>
      <c r="K190" s="212"/>
      <c r="L190" s="217"/>
      <c r="M190" s="218"/>
      <c r="N190" s="219"/>
      <c r="O190" s="219"/>
      <c r="P190" s="219"/>
      <c r="Q190" s="219"/>
      <c r="R190" s="219"/>
      <c r="S190" s="219"/>
      <c r="T190" s="220"/>
      <c r="AT190" s="221" t="s">
        <v>219</v>
      </c>
      <c r="AU190" s="221" t="s">
        <v>82</v>
      </c>
      <c r="AV190" s="14" t="s">
        <v>82</v>
      </c>
      <c r="AW190" s="14" t="s">
        <v>34</v>
      </c>
      <c r="AX190" s="14" t="s">
        <v>80</v>
      </c>
      <c r="AY190" s="221" t="s">
        <v>206</v>
      </c>
    </row>
    <row r="191" spans="1:65" s="2" customFormat="1" ht="33" customHeight="1">
      <c r="A191" s="37"/>
      <c r="B191" s="38"/>
      <c r="C191" s="181" t="s">
        <v>324</v>
      </c>
      <c r="D191" s="181" t="s">
        <v>208</v>
      </c>
      <c r="E191" s="182" t="s">
        <v>325</v>
      </c>
      <c r="F191" s="183" t="s">
        <v>326</v>
      </c>
      <c r="G191" s="184" t="s">
        <v>327</v>
      </c>
      <c r="H191" s="185">
        <v>3.585</v>
      </c>
      <c r="I191" s="186"/>
      <c r="J191" s="187">
        <f>ROUND(I191*H191,2)</f>
        <v>0</v>
      </c>
      <c r="K191" s="183" t="s">
        <v>212</v>
      </c>
      <c r="L191" s="42"/>
      <c r="M191" s="188" t="s">
        <v>21</v>
      </c>
      <c r="N191" s="189" t="s">
        <v>44</v>
      </c>
      <c r="O191" s="67"/>
      <c r="P191" s="190">
        <f>O191*H191</f>
        <v>0</v>
      </c>
      <c r="Q191" s="190">
        <v>1.0593999999999999</v>
      </c>
      <c r="R191" s="190">
        <f>Q191*H191</f>
        <v>3.7979489999999996</v>
      </c>
      <c r="S191" s="190">
        <v>0</v>
      </c>
      <c r="T191" s="19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92" t="s">
        <v>213</v>
      </c>
      <c r="AT191" s="192" t="s">
        <v>208</v>
      </c>
      <c r="AU191" s="192" t="s">
        <v>82</v>
      </c>
      <c r="AY191" s="20" t="s">
        <v>206</v>
      </c>
      <c r="BE191" s="193">
        <f>IF(N191="základní",J191,0)</f>
        <v>0</v>
      </c>
      <c r="BF191" s="193">
        <f>IF(N191="snížená",J191,0)</f>
        <v>0</v>
      </c>
      <c r="BG191" s="193">
        <f>IF(N191="zákl. přenesená",J191,0)</f>
        <v>0</v>
      </c>
      <c r="BH191" s="193">
        <f>IF(N191="sníž. přenesená",J191,0)</f>
        <v>0</v>
      </c>
      <c r="BI191" s="193">
        <f>IF(N191="nulová",J191,0)</f>
        <v>0</v>
      </c>
      <c r="BJ191" s="20" t="s">
        <v>80</v>
      </c>
      <c r="BK191" s="193">
        <f>ROUND(I191*H191,2)</f>
        <v>0</v>
      </c>
      <c r="BL191" s="20" t="s">
        <v>213</v>
      </c>
      <c r="BM191" s="192" t="s">
        <v>328</v>
      </c>
    </row>
    <row r="192" spans="1:65" s="2" customFormat="1">
      <c r="A192" s="37"/>
      <c r="B192" s="38"/>
      <c r="C192" s="39"/>
      <c r="D192" s="194" t="s">
        <v>215</v>
      </c>
      <c r="E192" s="39"/>
      <c r="F192" s="195" t="s">
        <v>329</v>
      </c>
      <c r="G192" s="39"/>
      <c r="H192" s="39"/>
      <c r="I192" s="196"/>
      <c r="J192" s="39"/>
      <c r="K192" s="39"/>
      <c r="L192" s="42"/>
      <c r="M192" s="197"/>
      <c r="N192" s="198"/>
      <c r="O192" s="67"/>
      <c r="P192" s="67"/>
      <c r="Q192" s="67"/>
      <c r="R192" s="67"/>
      <c r="S192" s="67"/>
      <c r="T192" s="68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20" t="s">
        <v>215</v>
      </c>
      <c r="AU192" s="20" t="s">
        <v>82</v>
      </c>
    </row>
    <row r="193" spans="1:65" s="13" customFormat="1">
      <c r="B193" s="201"/>
      <c r="C193" s="202"/>
      <c r="D193" s="199" t="s">
        <v>219</v>
      </c>
      <c r="E193" s="203" t="s">
        <v>21</v>
      </c>
      <c r="F193" s="204" t="s">
        <v>330</v>
      </c>
      <c r="G193" s="202"/>
      <c r="H193" s="203" t="s">
        <v>21</v>
      </c>
      <c r="I193" s="205"/>
      <c r="J193" s="202"/>
      <c r="K193" s="202"/>
      <c r="L193" s="206"/>
      <c r="M193" s="207"/>
      <c r="N193" s="208"/>
      <c r="O193" s="208"/>
      <c r="P193" s="208"/>
      <c r="Q193" s="208"/>
      <c r="R193" s="208"/>
      <c r="S193" s="208"/>
      <c r="T193" s="209"/>
      <c r="AT193" s="210" t="s">
        <v>219</v>
      </c>
      <c r="AU193" s="210" t="s">
        <v>82</v>
      </c>
      <c r="AV193" s="13" t="s">
        <v>80</v>
      </c>
      <c r="AW193" s="13" t="s">
        <v>34</v>
      </c>
      <c r="AX193" s="13" t="s">
        <v>73</v>
      </c>
      <c r="AY193" s="210" t="s">
        <v>206</v>
      </c>
    </row>
    <row r="194" spans="1:65" s="14" customFormat="1">
      <c r="B194" s="211"/>
      <c r="C194" s="212"/>
      <c r="D194" s="199" t="s">
        <v>219</v>
      </c>
      <c r="E194" s="213" t="s">
        <v>21</v>
      </c>
      <c r="F194" s="214" t="s">
        <v>331</v>
      </c>
      <c r="G194" s="212"/>
      <c r="H194" s="215">
        <v>3.585</v>
      </c>
      <c r="I194" s="216"/>
      <c r="J194" s="212"/>
      <c r="K194" s="212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219</v>
      </c>
      <c r="AU194" s="221" t="s">
        <v>82</v>
      </c>
      <c r="AV194" s="14" t="s">
        <v>82</v>
      </c>
      <c r="AW194" s="14" t="s">
        <v>34</v>
      </c>
      <c r="AX194" s="14" t="s">
        <v>80</v>
      </c>
      <c r="AY194" s="221" t="s">
        <v>206</v>
      </c>
    </row>
    <row r="195" spans="1:65" s="2" customFormat="1" ht="21.75" customHeight="1">
      <c r="A195" s="37"/>
      <c r="B195" s="38"/>
      <c r="C195" s="181" t="s">
        <v>332</v>
      </c>
      <c r="D195" s="181" t="s">
        <v>208</v>
      </c>
      <c r="E195" s="182" t="s">
        <v>333</v>
      </c>
      <c r="F195" s="183" t="s">
        <v>334</v>
      </c>
      <c r="G195" s="184" t="s">
        <v>211</v>
      </c>
      <c r="H195" s="185">
        <v>2.1789999999999998</v>
      </c>
      <c r="I195" s="186"/>
      <c r="J195" s="187">
        <f>ROUND(I195*H195,2)</f>
        <v>0</v>
      </c>
      <c r="K195" s="183" t="s">
        <v>212</v>
      </c>
      <c r="L195" s="42"/>
      <c r="M195" s="188" t="s">
        <v>21</v>
      </c>
      <c r="N195" s="189" t="s">
        <v>44</v>
      </c>
      <c r="O195" s="67"/>
      <c r="P195" s="190">
        <f>O195*H195</f>
        <v>0</v>
      </c>
      <c r="Q195" s="190">
        <v>2.3010199999999998</v>
      </c>
      <c r="R195" s="190">
        <f>Q195*H195</f>
        <v>5.0139225799999991</v>
      </c>
      <c r="S195" s="190">
        <v>0</v>
      </c>
      <c r="T195" s="191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92" t="s">
        <v>213</v>
      </c>
      <c r="AT195" s="192" t="s">
        <v>208</v>
      </c>
      <c r="AU195" s="192" t="s">
        <v>82</v>
      </c>
      <c r="AY195" s="20" t="s">
        <v>206</v>
      </c>
      <c r="BE195" s="193">
        <f>IF(N195="základní",J195,0)</f>
        <v>0</v>
      </c>
      <c r="BF195" s="193">
        <f>IF(N195="snížená",J195,0)</f>
        <v>0</v>
      </c>
      <c r="BG195" s="193">
        <f>IF(N195="zákl. přenesená",J195,0)</f>
        <v>0</v>
      </c>
      <c r="BH195" s="193">
        <f>IF(N195="sníž. přenesená",J195,0)</f>
        <v>0</v>
      </c>
      <c r="BI195" s="193">
        <f>IF(N195="nulová",J195,0)</f>
        <v>0</v>
      </c>
      <c r="BJ195" s="20" t="s">
        <v>80</v>
      </c>
      <c r="BK195" s="193">
        <f>ROUND(I195*H195,2)</f>
        <v>0</v>
      </c>
      <c r="BL195" s="20" t="s">
        <v>213</v>
      </c>
      <c r="BM195" s="192" t="s">
        <v>335</v>
      </c>
    </row>
    <row r="196" spans="1:65" s="2" customFormat="1">
      <c r="A196" s="37"/>
      <c r="B196" s="38"/>
      <c r="C196" s="39"/>
      <c r="D196" s="194" t="s">
        <v>215</v>
      </c>
      <c r="E196" s="39"/>
      <c r="F196" s="195" t="s">
        <v>336</v>
      </c>
      <c r="G196" s="39"/>
      <c r="H196" s="39"/>
      <c r="I196" s="196"/>
      <c r="J196" s="39"/>
      <c r="K196" s="39"/>
      <c r="L196" s="42"/>
      <c r="M196" s="197"/>
      <c r="N196" s="198"/>
      <c r="O196" s="67"/>
      <c r="P196" s="67"/>
      <c r="Q196" s="67"/>
      <c r="R196" s="67"/>
      <c r="S196" s="67"/>
      <c r="T196" s="68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20" t="s">
        <v>215</v>
      </c>
      <c r="AU196" s="20" t="s">
        <v>82</v>
      </c>
    </row>
    <row r="197" spans="1:65" s="13" customFormat="1">
      <c r="B197" s="201"/>
      <c r="C197" s="202"/>
      <c r="D197" s="199" t="s">
        <v>219</v>
      </c>
      <c r="E197" s="203" t="s">
        <v>21</v>
      </c>
      <c r="F197" s="204" t="s">
        <v>337</v>
      </c>
      <c r="G197" s="202"/>
      <c r="H197" s="203" t="s">
        <v>21</v>
      </c>
      <c r="I197" s="205"/>
      <c r="J197" s="202"/>
      <c r="K197" s="202"/>
      <c r="L197" s="206"/>
      <c r="M197" s="207"/>
      <c r="N197" s="208"/>
      <c r="O197" s="208"/>
      <c r="P197" s="208"/>
      <c r="Q197" s="208"/>
      <c r="R197" s="208"/>
      <c r="S197" s="208"/>
      <c r="T197" s="209"/>
      <c r="AT197" s="210" t="s">
        <v>219</v>
      </c>
      <c r="AU197" s="210" t="s">
        <v>82</v>
      </c>
      <c r="AV197" s="13" t="s">
        <v>80</v>
      </c>
      <c r="AW197" s="13" t="s">
        <v>34</v>
      </c>
      <c r="AX197" s="13" t="s">
        <v>73</v>
      </c>
      <c r="AY197" s="210" t="s">
        <v>206</v>
      </c>
    </row>
    <row r="198" spans="1:65" s="13" customFormat="1">
      <c r="B198" s="201"/>
      <c r="C198" s="202"/>
      <c r="D198" s="199" t="s">
        <v>219</v>
      </c>
      <c r="E198" s="203" t="s">
        <v>21</v>
      </c>
      <c r="F198" s="204" t="s">
        <v>220</v>
      </c>
      <c r="G198" s="202"/>
      <c r="H198" s="203" t="s">
        <v>21</v>
      </c>
      <c r="I198" s="205"/>
      <c r="J198" s="202"/>
      <c r="K198" s="202"/>
      <c r="L198" s="206"/>
      <c r="M198" s="207"/>
      <c r="N198" s="208"/>
      <c r="O198" s="208"/>
      <c r="P198" s="208"/>
      <c r="Q198" s="208"/>
      <c r="R198" s="208"/>
      <c r="S198" s="208"/>
      <c r="T198" s="209"/>
      <c r="AT198" s="210" t="s">
        <v>219</v>
      </c>
      <c r="AU198" s="210" t="s">
        <v>82</v>
      </c>
      <c r="AV198" s="13" t="s">
        <v>80</v>
      </c>
      <c r="AW198" s="13" t="s">
        <v>34</v>
      </c>
      <c r="AX198" s="13" t="s">
        <v>73</v>
      </c>
      <c r="AY198" s="210" t="s">
        <v>206</v>
      </c>
    </row>
    <row r="199" spans="1:65" s="14" customFormat="1">
      <c r="B199" s="211"/>
      <c r="C199" s="212"/>
      <c r="D199" s="199" t="s">
        <v>219</v>
      </c>
      <c r="E199" s="213" t="s">
        <v>21</v>
      </c>
      <c r="F199" s="214" t="s">
        <v>338</v>
      </c>
      <c r="G199" s="212"/>
      <c r="H199" s="215">
        <v>1.7090000000000001</v>
      </c>
      <c r="I199" s="216"/>
      <c r="J199" s="212"/>
      <c r="K199" s="212"/>
      <c r="L199" s="217"/>
      <c r="M199" s="218"/>
      <c r="N199" s="219"/>
      <c r="O199" s="219"/>
      <c r="P199" s="219"/>
      <c r="Q199" s="219"/>
      <c r="R199" s="219"/>
      <c r="S199" s="219"/>
      <c r="T199" s="220"/>
      <c r="AT199" s="221" t="s">
        <v>219</v>
      </c>
      <c r="AU199" s="221" t="s">
        <v>82</v>
      </c>
      <c r="AV199" s="14" t="s">
        <v>82</v>
      </c>
      <c r="AW199" s="14" t="s">
        <v>34</v>
      </c>
      <c r="AX199" s="14" t="s">
        <v>73</v>
      </c>
      <c r="AY199" s="221" t="s">
        <v>206</v>
      </c>
    </row>
    <row r="200" spans="1:65" s="13" customFormat="1">
      <c r="B200" s="201"/>
      <c r="C200" s="202"/>
      <c r="D200" s="199" t="s">
        <v>219</v>
      </c>
      <c r="E200" s="203" t="s">
        <v>21</v>
      </c>
      <c r="F200" s="204" t="s">
        <v>339</v>
      </c>
      <c r="G200" s="202"/>
      <c r="H200" s="203" t="s">
        <v>21</v>
      </c>
      <c r="I200" s="205"/>
      <c r="J200" s="202"/>
      <c r="K200" s="202"/>
      <c r="L200" s="206"/>
      <c r="M200" s="207"/>
      <c r="N200" s="208"/>
      <c r="O200" s="208"/>
      <c r="P200" s="208"/>
      <c r="Q200" s="208"/>
      <c r="R200" s="208"/>
      <c r="S200" s="208"/>
      <c r="T200" s="209"/>
      <c r="AT200" s="210" t="s">
        <v>219</v>
      </c>
      <c r="AU200" s="210" t="s">
        <v>82</v>
      </c>
      <c r="AV200" s="13" t="s">
        <v>80</v>
      </c>
      <c r="AW200" s="13" t="s">
        <v>34</v>
      </c>
      <c r="AX200" s="13" t="s">
        <v>73</v>
      </c>
      <c r="AY200" s="210" t="s">
        <v>206</v>
      </c>
    </row>
    <row r="201" spans="1:65" s="14" customFormat="1">
      <c r="B201" s="211"/>
      <c r="C201" s="212"/>
      <c r="D201" s="199" t="s">
        <v>219</v>
      </c>
      <c r="E201" s="213" t="s">
        <v>21</v>
      </c>
      <c r="F201" s="214" t="s">
        <v>340</v>
      </c>
      <c r="G201" s="212"/>
      <c r="H201" s="215">
        <v>0.47</v>
      </c>
      <c r="I201" s="216"/>
      <c r="J201" s="212"/>
      <c r="K201" s="212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219</v>
      </c>
      <c r="AU201" s="221" t="s">
        <v>82</v>
      </c>
      <c r="AV201" s="14" t="s">
        <v>82</v>
      </c>
      <c r="AW201" s="14" t="s">
        <v>34</v>
      </c>
      <c r="AX201" s="14" t="s">
        <v>73</v>
      </c>
      <c r="AY201" s="221" t="s">
        <v>206</v>
      </c>
    </row>
    <row r="202" spans="1:65" s="15" customFormat="1">
      <c r="B202" s="222"/>
      <c r="C202" s="223"/>
      <c r="D202" s="199" t="s">
        <v>219</v>
      </c>
      <c r="E202" s="224" t="s">
        <v>21</v>
      </c>
      <c r="F202" s="225" t="s">
        <v>236</v>
      </c>
      <c r="G202" s="223"/>
      <c r="H202" s="226">
        <v>2.1789999999999998</v>
      </c>
      <c r="I202" s="227"/>
      <c r="J202" s="223"/>
      <c r="K202" s="223"/>
      <c r="L202" s="228"/>
      <c r="M202" s="229"/>
      <c r="N202" s="230"/>
      <c r="O202" s="230"/>
      <c r="P202" s="230"/>
      <c r="Q202" s="230"/>
      <c r="R202" s="230"/>
      <c r="S202" s="230"/>
      <c r="T202" s="231"/>
      <c r="AT202" s="232" t="s">
        <v>219</v>
      </c>
      <c r="AU202" s="232" t="s">
        <v>82</v>
      </c>
      <c r="AV202" s="15" t="s">
        <v>213</v>
      </c>
      <c r="AW202" s="15" t="s">
        <v>34</v>
      </c>
      <c r="AX202" s="15" t="s">
        <v>80</v>
      </c>
      <c r="AY202" s="232" t="s">
        <v>206</v>
      </c>
    </row>
    <row r="203" spans="1:65" s="12" customFormat="1" ht="22.9" customHeight="1">
      <c r="B203" s="165"/>
      <c r="C203" s="166"/>
      <c r="D203" s="167" t="s">
        <v>72</v>
      </c>
      <c r="E203" s="179" t="s">
        <v>244</v>
      </c>
      <c r="F203" s="179" t="s">
        <v>341</v>
      </c>
      <c r="G203" s="166"/>
      <c r="H203" s="166"/>
      <c r="I203" s="169"/>
      <c r="J203" s="180">
        <f>BK203</f>
        <v>0</v>
      </c>
      <c r="K203" s="166"/>
      <c r="L203" s="171"/>
      <c r="M203" s="172"/>
      <c r="N203" s="173"/>
      <c r="O203" s="173"/>
      <c r="P203" s="174">
        <f>SUM(P204:P225)</f>
        <v>0</v>
      </c>
      <c r="Q203" s="173"/>
      <c r="R203" s="174">
        <f>SUM(R204:R225)</f>
        <v>23.333609350000003</v>
      </c>
      <c r="S203" s="173"/>
      <c r="T203" s="175">
        <f>SUM(T204:T225)</f>
        <v>0</v>
      </c>
      <c r="AR203" s="176" t="s">
        <v>80</v>
      </c>
      <c r="AT203" s="177" t="s">
        <v>72</v>
      </c>
      <c r="AU203" s="177" t="s">
        <v>80</v>
      </c>
      <c r="AY203" s="176" t="s">
        <v>206</v>
      </c>
      <c r="BK203" s="178">
        <f>SUM(BK204:BK225)</f>
        <v>0</v>
      </c>
    </row>
    <row r="204" spans="1:65" s="2" customFormat="1" ht="24.2" customHeight="1">
      <c r="A204" s="37"/>
      <c r="B204" s="38"/>
      <c r="C204" s="181" t="s">
        <v>342</v>
      </c>
      <c r="D204" s="181" t="s">
        <v>208</v>
      </c>
      <c r="E204" s="182" t="s">
        <v>343</v>
      </c>
      <c r="F204" s="183" t="s">
        <v>344</v>
      </c>
      <c r="G204" s="184" t="s">
        <v>211</v>
      </c>
      <c r="H204" s="185">
        <v>8.4600000000000009</v>
      </c>
      <c r="I204" s="186"/>
      <c r="J204" s="187">
        <f>ROUND(I204*H204,2)</f>
        <v>0</v>
      </c>
      <c r="K204" s="183" t="s">
        <v>212</v>
      </c>
      <c r="L204" s="42"/>
      <c r="M204" s="188" t="s">
        <v>21</v>
      </c>
      <c r="N204" s="189" t="s">
        <v>44</v>
      </c>
      <c r="O204" s="67"/>
      <c r="P204" s="190">
        <f>O204*H204</f>
        <v>0</v>
      </c>
      <c r="Q204" s="190">
        <v>2.5360200000000002</v>
      </c>
      <c r="R204" s="190">
        <f>Q204*H204</f>
        <v>21.454729200000003</v>
      </c>
      <c r="S204" s="190">
        <v>0</v>
      </c>
      <c r="T204" s="19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92" t="s">
        <v>213</v>
      </c>
      <c r="AT204" s="192" t="s">
        <v>208</v>
      </c>
      <c r="AU204" s="192" t="s">
        <v>82</v>
      </c>
      <c r="AY204" s="20" t="s">
        <v>206</v>
      </c>
      <c r="BE204" s="193">
        <f>IF(N204="základní",J204,0)</f>
        <v>0</v>
      </c>
      <c r="BF204" s="193">
        <f>IF(N204="snížená",J204,0)</f>
        <v>0</v>
      </c>
      <c r="BG204" s="193">
        <f>IF(N204="zákl. přenesená",J204,0)</f>
        <v>0</v>
      </c>
      <c r="BH204" s="193">
        <f>IF(N204="sníž. přenesená",J204,0)</f>
        <v>0</v>
      </c>
      <c r="BI204" s="193">
        <f>IF(N204="nulová",J204,0)</f>
        <v>0</v>
      </c>
      <c r="BJ204" s="20" t="s">
        <v>80</v>
      </c>
      <c r="BK204" s="193">
        <f>ROUND(I204*H204,2)</f>
        <v>0</v>
      </c>
      <c r="BL204" s="20" t="s">
        <v>213</v>
      </c>
      <c r="BM204" s="192" t="s">
        <v>345</v>
      </c>
    </row>
    <row r="205" spans="1:65" s="2" customFormat="1">
      <c r="A205" s="37"/>
      <c r="B205" s="38"/>
      <c r="C205" s="39"/>
      <c r="D205" s="194" t="s">
        <v>215</v>
      </c>
      <c r="E205" s="39"/>
      <c r="F205" s="195" t="s">
        <v>346</v>
      </c>
      <c r="G205" s="39"/>
      <c r="H205" s="39"/>
      <c r="I205" s="196"/>
      <c r="J205" s="39"/>
      <c r="K205" s="39"/>
      <c r="L205" s="42"/>
      <c r="M205" s="197"/>
      <c r="N205" s="198"/>
      <c r="O205" s="67"/>
      <c r="P205" s="67"/>
      <c r="Q205" s="67"/>
      <c r="R205" s="67"/>
      <c r="S205" s="67"/>
      <c r="T205" s="68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20" t="s">
        <v>215</v>
      </c>
      <c r="AU205" s="20" t="s">
        <v>82</v>
      </c>
    </row>
    <row r="206" spans="1:65" s="2" customFormat="1" ht="19.5">
      <c r="A206" s="37"/>
      <c r="B206" s="38"/>
      <c r="C206" s="39"/>
      <c r="D206" s="199" t="s">
        <v>217</v>
      </c>
      <c r="E206" s="39"/>
      <c r="F206" s="200" t="s">
        <v>347</v>
      </c>
      <c r="G206" s="39"/>
      <c r="H206" s="39"/>
      <c r="I206" s="196"/>
      <c r="J206" s="39"/>
      <c r="K206" s="39"/>
      <c r="L206" s="42"/>
      <c r="M206" s="197"/>
      <c r="N206" s="198"/>
      <c r="O206" s="67"/>
      <c r="P206" s="67"/>
      <c r="Q206" s="67"/>
      <c r="R206" s="67"/>
      <c r="S206" s="67"/>
      <c r="T206" s="68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20" t="s">
        <v>217</v>
      </c>
      <c r="AU206" s="20" t="s">
        <v>82</v>
      </c>
    </row>
    <row r="207" spans="1:65" s="13" customFormat="1">
      <c r="B207" s="201"/>
      <c r="C207" s="202"/>
      <c r="D207" s="199" t="s">
        <v>219</v>
      </c>
      <c r="E207" s="203" t="s">
        <v>21</v>
      </c>
      <c r="F207" s="204" t="s">
        <v>348</v>
      </c>
      <c r="G207" s="202"/>
      <c r="H207" s="203" t="s">
        <v>21</v>
      </c>
      <c r="I207" s="205"/>
      <c r="J207" s="202"/>
      <c r="K207" s="202"/>
      <c r="L207" s="206"/>
      <c r="M207" s="207"/>
      <c r="N207" s="208"/>
      <c r="O207" s="208"/>
      <c r="P207" s="208"/>
      <c r="Q207" s="208"/>
      <c r="R207" s="208"/>
      <c r="S207" s="208"/>
      <c r="T207" s="209"/>
      <c r="AT207" s="210" t="s">
        <v>219</v>
      </c>
      <c r="AU207" s="210" t="s">
        <v>82</v>
      </c>
      <c r="AV207" s="13" t="s">
        <v>80</v>
      </c>
      <c r="AW207" s="13" t="s">
        <v>34</v>
      </c>
      <c r="AX207" s="13" t="s">
        <v>73</v>
      </c>
      <c r="AY207" s="210" t="s">
        <v>206</v>
      </c>
    </row>
    <row r="208" spans="1:65" s="14" customFormat="1">
      <c r="B208" s="211"/>
      <c r="C208" s="212"/>
      <c r="D208" s="199" t="s">
        <v>219</v>
      </c>
      <c r="E208" s="213" t="s">
        <v>21</v>
      </c>
      <c r="F208" s="214" t="s">
        <v>349</v>
      </c>
      <c r="G208" s="212"/>
      <c r="H208" s="215">
        <v>8.4600000000000009</v>
      </c>
      <c r="I208" s="216"/>
      <c r="J208" s="212"/>
      <c r="K208" s="212"/>
      <c r="L208" s="217"/>
      <c r="M208" s="218"/>
      <c r="N208" s="219"/>
      <c r="O208" s="219"/>
      <c r="P208" s="219"/>
      <c r="Q208" s="219"/>
      <c r="R208" s="219"/>
      <c r="S208" s="219"/>
      <c r="T208" s="220"/>
      <c r="AT208" s="221" t="s">
        <v>219</v>
      </c>
      <c r="AU208" s="221" t="s">
        <v>82</v>
      </c>
      <c r="AV208" s="14" t="s">
        <v>82</v>
      </c>
      <c r="AW208" s="14" t="s">
        <v>34</v>
      </c>
      <c r="AX208" s="14" t="s">
        <v>80</v>
      </c>
      <c r="AY208" s="221" t="s">
        <v>206</v>
      </c>
    </row>
    <row r="209" spans="1:65" s="2" customFormat="1" ht="24.2" customHeight="1">
      <c r="A209" s="37"/>
      <c r="B209" s="38"/>
      <c r="C209" s="181" t="s">
        <v>350</v>
      </c>
      <c r="D209" s="181" t="s">
        <v>208</v>
      </c>
      <c r="E209" s="182" t="s">
        <v>351</v>
      </c>
      <c r="F209" s="183" t="s">
        <v>352</v>
      </c>
      <c r="G209" s="184" t="s">
        <v>247</v>
      </c>
      <c r="H209" s="185">
        <v>48.88</v>
      </c>
      <c r="I209" s="186"/>
      <c r="J209" s="187">
        <f>ROUND(I209*H209,2)</f>
        <v>0</v>
      </c>
      <c r="K209" s="183" t="s">
        <v>212</v>
      </c>
      <c r="L209" s="42"/>
      <c r="M209" s="188" t="s">
        <v>21</v>
      </c>
      <c r="N209" s="189" t="s">
        <v>44</v>
      </c>
      <c r="O209" s="67"/>
      <c r="P209" s="190">
        <f>O209*H209</f>
        <v>0</v>
      </c>
      <c r="Q209" s="190">
        <v>1.6199999999999999E-3</v>
      </c>
      <c r="R209" s="190">
        <f>Q209*H209</f>
        <v>7.9185599999999995E-2</v>
      </c>
      <c r="S209" s="190">
        <v>0</v>
      </c>
      <c r="T209" s="191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92" t="s">
        <v>213</v>
      </c>
      <c r="AT209" s="192" t="s">
        <v>208</v>
      </c>
      <c r="AU209" s="192" t="s">
        <v>82</v>
      </c>
      <c r="AY209" s="20" t="s">
        <v>206</v>
      </c>
      <c r="BE209" s="193">
        <f>IF(N209="základní",J209,0)</f>
        <v>0</v>
      </c>
      <c r="BF209" s="193">
        <f>IF(N209="snížená",J209,0)</f>
        <v>0</v>
      </c>
      <c r="BG209" s="193">
        <f>IF(N209="zákl. přenesená",J209,0)</f>
        <v>0</v>
      </c>
      <c r="BH209" s="193">
        <f>IF(N209="sníž. přenesená",J209,0)</f>
        <v>0</v>
      </c>
      <c r="BI209" s="193">
        <f>IF(N209="nulová",J209,0)</f>
        <v>0</v>
      </c>
      <c r="BJ209" s="20" t="s">
        <v>80</v>
      </c>
      <c r="BK209" s="193">
        <f>ROUND(I209*H209,2)</f>
        <v>0</v>
      </c>
      <c r="BL209" s="20" t="s">
        <v>213</v>
      </c>
      <c r="BM209" s="192" t="s">
        <v>353</v>
      </c>
    </row>
    <row r="210" spans="1:65" s="2" customFormat="1">
      <c r="A210" s="37"/>
      <c r="B210" s="38"/>
      <c r="C210" s="39"/>
      <c r="D210" s="194" t="s">
        <v>215</v>
      </c>
      <c r="E210" s="39"/>
      <c r="F210" s="195" t="s">
        <v>354</v>
      </c>
      <c r="G210" s="39"/>
      <c r="H210" s="39"/>
      <c r="I210" s="196"/>
      <c r="J210" s="39"/>
      <c r="K210" s="39"/>
      <c r="L210" s="42"/>
      <c r="M210" s="197"/>
      <c r="N210" s="198"/>
      <c r="O210" s="67"/>
      <c r="P210" s="67"/>
      <c r="Q210" s="67"/>
      <c r="R210" s="67"/>
      <c r="S210" s="67"/>
      <c r="T210" s="68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20" t="s">
        <v>215</v>
      </c>
      <c r="AU210" s="20" t="s">
        <v>82</v>
      </c>
    </row>
    <row r="211" spans="1:65" s="13" customFormat="1">
      <c r="B211" s="201"/>
      <c r="C211" s="202"/>
      <c r="D211" s="199" t="s">
        <v>219</v>
      </c>
      <c r="E211" s="203" t="s">
        <v>21</v>
      </c>
      <c r="F211" s="204" t="s">
        <v>355</v>
      </c>
      <c r="G211" s="202"/>
      <c r="H211" s="203" t="s">
        <v>21</v>
      </c>
      <c r="I211" s="205"/>
      <c r="J211" s="202"/>
      <c r="K211" s="202"/>
      <c r="L211" s="206"/>
      <c r="M211" s="207"/>
      <c r="N211" s="208"/>
      <c r="O211" s="208"/>
      <c r="P211" s="208"/>
      <c r="Q211" s="208"/>
      <c r="R211" s="208"/>
      <c r="S211" s="208"/>
      <c r="T211" s="209"/>
      <c r="AT211" s="210" t="s">
        <v>219</v>
      </c>
      <c r="AU211" s="210" t="s">
        <v>82</v>
      </c>
      <c r="AV211" s="13" t="s">
        <v>80</v>
      </c>
      <c r="AW211" s="13" t="s">
        <v>34</v>
      </c>
      <c r="AX211" s="13" t="s">
        <v>73</v>
      </c>
      <c r="AY211" s="210" t="s">
        <v>206</v>
      </c>
    </row>
    <row r="212" spans="1:65" s="14" customFormat="1">
      <c r="B212" s="211"/>
      <c r="C212" s="212"/>
      <c r="D212" s="199" t="s">
        <v>219</v>
      </c>
      <c r="E212" s="213" t="s">
        <v>21</v>
      </c>
      <c r="F212" s="214" t="s">
        <v>356</v>
      </c>
      <c r="G212" s="212"/>
      <c r="H212" s="215">
        <v>19.739999999999998</v>
      </c>
      <c r="I212" s="216"/>
      <c r="J212" s="212"/>
      <c r="K212" s="212"/>
      <c r="L212" s="217"/>
      <c r="M212" s="218"/>
      <c r="N212" s="219"/>
      <c r="O212" s="219"/>
      <c r="P212" s="219"/>
      <c r="Q212" s="219"/>
      <c r="R212" s="219"/>
      <c r="S212" s="219"/>
      <c r="T212" s="220"/>
      <c r="AT212" s="221" t="s">
        <v>219</v>
      </c>
      <c r="AU212" s="221" t="s">
        <v>82</v>
      </c>
      <c r="AV212" s="14" t="s">
        <v>82</v>
      </c>
      <c r="AW212" s="14" t="s">
        <v>34</v>
      </c>
      <c r="AX212" s="14" t="s">
        <v>73</v>
      </c>
      <c r="AY212" s="221" t="s">
        <v>206</v>
      </c>
    </row>
    <row r="213" spans="1:65" s="13" customFormat="1">
      <c r="B213" s="201"/>
      <c r="C213" s="202"/>
      <c r="D213" s="199" t="s">
        <v>219</v>
      </c>
      <c r="E213" s="203" t="s">
        <v>21</v>
      </c>
      <c r="F213" s="204" t="s">
        <v>357</v>
      </c>
      <c r="G213" s="202"/>
      <c r="H213" s="203" t="s">
        <v>21</v>
      </c>
      <c r="I213" s="205"/>
      <c r="J213" s="202"/>
      <c r="K213" s="202"/>
      <c r="L213" s="206"/>
      <c r="M213" s="207"/>
      <c r="N213" s="208"/>
      <c r="O213" s="208"/>
      <c r="P213" s="208"/>
      <c r="Q213" s="208"/>
      <c r="R213" s="208"/>
      <c r="S213" s="208"/>
      <c r="T213" s="209"/>
      <c r="AT213" s="210" t="s">
        <v>219</v>
      </c>
      <c r="AU213" s="210" t="s">
        <v>82</v>
      </c>
      <c r="AV213" s="13" t="s">
        <v>80</v>
      </c>
      <c r="AW213" s="13" t="s">
        <v>34</v>
      </c>
      <c r="AX213" s="13" t="s">
        <v>73</v>
      </c>
      <c r="AY213" s="210" t="s">
        <v>206</v>
      </c>
    </row>
    <row r="214" spans="1:65" s="14" customFormat="1">
      <c r="B214" s="211"/>
      <c r="C214" s="212"/>
      <c r="D214" s="199" t="s">
        <v>219</v>
      </c>
      <c r="E214" s="213" t="s">
        <v>21</v>
      </c>
      <c r="F214" s="214" t="s">
        <v>358</v>
      </c>
      <c r="G214" s="212"/>
      <c r="H214" s="215">
        <v>29.14</v>
      </c>
      <c r="I214" s="216"/>
      <c r="J214" s="212"/>
      <c r="K214" s="212"/>
      <c r="L214" s="217"/>
      <c r="M214" s="218"/>
      <c r="N214" s="219"/>
      <c r="O214" s="219"/>
      <c r="P214" s="219"/>
      <c r="Q214" s="219"/>
      <c r="R214" s="219"/>
      <c r="S214" s="219"/>
      <c r="T214" s="220"/>
      <c r="AT214" s="221" t="s">
        <v>219</v>
      </c>
      <c r="AU214" s="221" t="s">
        <v>82</v>
      </c>
      <c r="AV214" s="14" t="s">
        <v>82</v>
      </c>
      <c r="AW214" s="14" t="s">
        <v>34</v>
      </c>
      <c r="AX214" s="14" t="s">
        <v>73</v>
      </c>
      <c r="AY214" s="221" t="s">
        <v>206</v>
      </c>
    </row>
    <row r="215" spans="1:65" s="15" customFormat="1">
      <c r="B215" s="222"/>
      <c r="C215" s="223"/>
      <c r="D215" s="199" t="s">
        <v>219</v>
      </c>
      <c r="E215" s="224" t="s">
        <v>21</v>
      </c>
      <c r="F215" s="225" t="s">
        <v>236</v>
      </c>
      <c r="G215" s="223"/>
      <c r="H215" s="226">
        <v>48.88</v>
      </c>
      <c r="I215" s="227"/>
      <c r="J215" s="223"/>
      <c r="K215" s="223"/>
      <c r="L215" s="228"/>
      <c r="M215" s="229"/>
      <c r="N215" s="230"/>
      <c r="O215" s="230"/>
      <c r="P215" s="230"/>
      <c r="Q215" s="230"/>
      <c r="R215" s="230"/>
      <c r="S215" s="230"/>
      <c r="T215" s="231"/>
      <c r="AT215" s="232" t="s">
        <v>219</v>
      </c>
      <c r="AU215" s="232" t="s">
        <v>82</v>
      </c>
      <c r="AV215" s="15" t="s">
        <v>213</v>
      </c>
      <c r="AW215" s="15" t="s">
        <v>34</v>
      </c>
      <c r="AX215" s="15" t="s">
        <v>80</v>
      </c>
      <c r="AY215" s="232" t="s">
        <v>206</v>
      </c>
    </row>
    <row r="216" spans="1:65" s="2" customFormat="1" ht="24.2" customHeight="1">
      <c r="A216" s="37"/>
      <c r="B216" s="38"/>
      <c r="C216" s="181" t="s">
        <v>359</v>
      </c>
      <c r="D216" s="181" t="s">
        <v>208</v>
      </c>
      <c r="E216" s="182" t="s">
        <v>360</v>
      </c>
      <c r="F216" s="183" t="s">
        <v>361</v>
      </c>
      <c r="G216" s="184" t="s">
        <v>247</v>
      </c>
      <c r="H216" s="185">
        <v>48.88</v>
      </c>
      <c r="I216" s="186"/>
      <c r="J216" s="187">
        <f>ROUND(I216*H216,2)</f>
        <v>0</v>
      </c>
      <c r="K216" s="183" t="s">
        <v>212</v>
      </c>
      <c r="L216" s="42"/>
      <c r="M216" s="188" t="s">
        <v>21</v>
      </c>
      <c r="N216" s="189" t="s">
        <v>44</v>
      </c>
      <c r="O216" s="67"/>
      <c r="P216" s="190">
        <f>O216*H216</f>
        <v>0</v>
      </c>
      <c r="Q216" s="190">
        <v>0</v>
      </c>
      <c r="R216" s="190">
        <f>Q216*H216</f>
        <v>0</v>
      </c>
      <c r="S216" s="190">
        <v>0</v>
      </c>
      <c r="T216" s="191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92" t="s">
        <v>213</v>
      </c>
      <c r="AT216" s="192" t="s">
        <v>208</v>
      </c>
      <c r="AU216" s="192" t="s">
        <v>82</v>
      </c>
      <c r="AY216" s="20" t="s">
        <v>206</v>
      </c>
      <c r="BE216" s="193">
        <f>IF(N216="základní",J216,0)</f>
        <v>0</v>
      </c>
      <c r="BF216" s="193">
        <f>IF(N216="snížená",J216,0)</f>
        <v>0</v>
      </c>
      <c r="BG216" s="193">
        <f>IF(N216="zákl. přenesená",J216,0)</f>
        <v>0</v>
      </c>
      <c r="BH216" s="193">
        <f>IF(N216="sníž. přenesená",J216,0)</f>
        <v>0</v>
      </c>
      <c r="BI216" s="193">
        <f>IF(N216="nulová",J216,0)</f>
        <v>0</v>
      </c>
      <c r="BJ216" s="20" t="s">
        <v>80</v>
      </c>
      <c r="BK216" s="193">
        <f>ROUND(I216*H216,2)</f>
        <v>0</v>
      </c>
      <c r="BL216" s="20" t="s">
        <v>213</v>
      </c>
      <c r="BM216" s="192" t="s">
        <v>362</v>
      </c>
    </row>
    <row r="217" spans="1:65" s="2" customFormat="1">
      <c r="A217" s="37"/>
      <c r="B217" s="38"/>
      <c r="C217" s="39"/>
      <c r="D217" s="194" t="s">
        <v>215</v>
      </c>
      <c r="E217" s="39"/>
      <c r="F217" s="195" t="s">
        <v>363</v>
      </c>
      <c r="G217" s="39"/>
      <c r="H217" s="39"/>
      <c r="I217" s="196"/>
      <c r="J217" s="39"/>
      <c r="K217" s="39"/>
      <c r="L217" s="42"/>
      <c r="M217" s="197"/>
      <c r="N217" s="198"/>
      <c r="O217" s="67"/>
      <c r="P217" s="67"/>
      <c r="Q217" s="67"/>
      <c r="R217" s="67"/>
      <c r="S217" s="67"/>
      <c r="T217" s="68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20" t="s">
        <v>215</v>
      </c>
      <c r="AU217" s="20" t="s">
        <v>82</v>
      </c>
    </row>
    <row r="218" spans="1:65" s="14" customFormat="1">
      <c r="B218" s="211"/>
      <c r="C218" s="212"/>
      <c r="D218" s="199" t="s">
        <v>219</v>
      </c>
      <c r="E218" s="213" t="s">
        <v>21</v>
      </c>
      <c r="F218" s="214" t="s">
        <v>364</v>
      </c>
      <c r="G218" s="212"/>
      <c r="H218" s="215">
        <v>48.88</v>
      </c>
      <c r="I218" s="216"/>
      <c r="J218" s="212"/>
      <c r="K218" s="212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219</v>
      </c>
      <c r="AU218" s="221" t="s">
        <v>82</v>
      </c>
      <c r="AV218" s="14" t="s">
        <v>82</v>
      </c>
      <c r="AW218" s="14" t="s">
        <v>34</v>
      </c>
      <c r="AX218" s="14" t="s">
        <v>80</v>
      </c>
      <c r="AY218" s="221" t="s">
        <v>206</v>
      </c>
    </row>
    <row r="219" spans="1:65" s="2" customFormat="1" ht="24.2" customHeight="1">
      <c r="A219" s="37"/>
      <c r="B219" s="38"/>
      <c r="C219" s="181" t="s">
        <v>365</v>
      </c>
      <c r="D219" s="181" t="s">
        <v>208</v>
      </c>
      <c r="E219" s="182" t="s">
        <v>366</v>
      </c>
      <c r="F219" s="183" t="s">
        <v>367</v>
      </c>
      <c r="G219" s="184" t="s">
        <v>327</v>
      </c>
      <c r="H219" s="185">
        <v>1.5649999999999999</v>
      </c>
      <c r="I219" s="186"/>
      <c r="J219" s="187">
        <f>ROUND(I219*H219,2)</f>
        <v>0</v>
      </c>
      <c r="K219" s="183" t="s">
        <v>212</v>
      </c>
      <c r="L219" s="42"/>
      <c r="M219" s="188" t="s">
        <v>21</v>
      </c>
      <c r="N219" s="189" t="s">
        <v>44</v>
      </c>
      <c r="O219" s="67"/>
      <c r="P219" s="190">
        <f>O219*H219</f>
        <v>0</v>
      </c>
      <c r="Q219" s="190">
        <v>1.10907</v>
      </c>
      <c r="R219" s="190">
        <f>Q219*H219</f>
        <v>1.7356945499999998</v>
      </c>
      <c r="S219" s="190">
        <v>0</v>
      </c>
      <c r="T219" s="191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92" t="s">
        <v>213</v>
      </c>
      <c r="AT219" s="192" t="s">
        <v>208</v>
      </c>
      <c r="AU219" s="192" t="s">
        <v>82</v>
      </c>
      <c r="AY219" s="20" t="s">
        <v>206</v>
      </c>
      <c r="BE219" s="193">
        <f>IF(N219="základní",J219,0)</f>
        <v>0</v>
      </c>
      <c r="BF219" s="193">
        <f>IF(N219="snížená",J219,0)</f>
        <v>0</v>
      </c>
      <c r="BG219" s="193">
        <f>IF(N219="zákl. přenesená",J219,0)</f>
        <v>0</v>
      </c>
      <c r="BH219" s="193">
        <f>IF(N219="sníž. přenesená",J219,0)</f>
        <v>0</v>
      </c>
      <c r="BI219" s="193">
        <f>IF(N219="nulová",J219,0)</f>
        <v>0</v>
      </c>
      <c r="BJ219" s="20" t="s">
        <v>80</v>
      </c>
      <c r="BK219" s="193">
        <f>ROUND(I219*H219,2)</f>
        <v>0</v>
      </c>
      <c r="BL219" s="20" t="s">
        <v>213</v>
      </c>
      <c r="BM219" s="192" t="s">
        <v>368</v>
      </c>
    </row>
    <row r="220" spans="1:65" s="2" customFormat="1">
      <c r="A220" s="37"/>
      <c r="B220" s="38"/>
      <c r="C220" s="39"/>
      <c r="D220" s="194" t="s">
        <v>215</v>
      </c>
      <c r="E220" s="39"/>
      <c r="F220" s="195" t="s">
        <v>369</v>
      </c>
      <c r="G220" s="39"/>
      <c r="H220" s="39"/>
      <c r="I220" s="196"/>
      <c r="J220" s="39"/>
      <c r="K220" s="39"/>
      <c r="L220" s="42"/>
      <c r="M220" s="197"/>
      <c r="N220" s="198"/>
      <c r="O220" s="67"/>
      <c r="P220" s="67"/>
      <c r="Q220" s="67"/>
      <c r="R220" s="67"/>
      <c r="S220" s="67"/>
      <c r="T220" s="68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20" t="s">
        <v>215</v>
      </c>
      <c r="AU220" s="20" t="s">
        <v>82</v>
      </c>
    </row>
    <row r="221" spans="1:65" s="13" customFormat="1">
      <c r="B221" s="201"/>
      <c r="C221" s="202"/>
      <c r="D221" s="199" t="s">
        <v>219</v>
      </c>
      <c r="E221" s="203" t="s">
        <v>21</v>
      </c>
      <c r="F221" s="204" t="s">
        <v>370</v>
      </c>
      <c r="G221" s="202"/>
      <c r="H221" s="203" t="s">
        <v>21</v>
      </c>
      <c r="I221" s="205"/>
      <c r="J221" s="202"/>
      <c r="K221" s="202"/>
      <c r="L221" s="206"/>
      <c r="M221" s="207"/>
      <c r="N221" s="208"/>
      <c r="O221" s="208"/>
      <c r="P221" s="208"/>
      <c r="Q221" s="208"/>
      <c r="R221" s="208"/>
      <c r="S221" s="208"/>
      <c r="T221" s="209"/>
      <c r="AT221" s="210" t="s">
        <v>219</v>
      </c>
      <c r="AU221" s="210" t="s">
        <v>82</v>
      </c>
      <c r="AV221" s="13" t="s">
        <v>80</v>
      </c>
      <c r="AW221" s="13" t="s">
        <v>34</v>
      </c>
      <c r="AX221" s="13" t="s">
        <v>73</v>
      </c>
      <c r="AY221" s="210" t="s">
        <v>206</v>
      </c>
    </row>
    <row r="222" spans="1:65" s="14" customFormat="1">
      <c r="B222" s="211"/>
      <c r="C222" s="212"/>
      <c r="D222" s="199" t="s">
        <v>219</v>
      </c>
      <c r="E222" s="213" t="s">
        <v>21</v>
      </c>
      <c r="F222" s="214" t="s">
        <v>371</v>
      </c>
      <c r="G222" s="212"/>
      <c r="H222" s="215">
        <v>1.5649999999999999</v>
      </c>
      <c r="I222" s="216"/>
      <c r="J222" s="212"/>
      <c r="K222" s="212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219</v>
      </c>
      <c r="AU222" s="221" t="s">
        <v>82</v>
      </c>
      <c r="AV222" s="14" t="s">
        <v>82</v>
      </c>
      <c r="AW222" s="14" t="s">
        <v>34</v>
      </c>
      <c r="AX222" s="14" t="s">
        <v>80</v>
      </c>
      <c r="AY222" s="221" t="s">
        <v>206</v>
      </c>
    </row>
    <row r="223" spans="1:65" s="2" customFormat="1" ht="24.2" customHeight="1">
      <c r="A223" s="37"/>
      <c r="B223" s="38"/>
      <c r="C223" s="181" t="s">
        <v>372</v>
      </c>
      <c r="D223" s="181" t="s">
        <v>208</v>
      </c>
      <c r="E223" s="182" t="s">
        <v>373</v>
      </c>
      <c r="F223" s="183" t="s">
        <v>374</v>
      </c>
      <c r="G223" s="184" t="s">
        <v>375</v>
      </c>
      <c r="H223" s="185">
        <v>40</v>
      </c>
      <c r="I223" s="186"/>
      <c r="J223" s="187">
        <f>ROUND(I223*H223,2)</f>
        <v>0</v>
      </c>
      <c r="K223" s="183" t="s">
        <v>212</v>
      </c>
      <c r="L223" s="42"/>
      <c r="M223" s="188" t="s">
        <v>21</v>
      </c>
      <c r="N223" s="189" t="s">
        <v>44</v>
      </c>
      <c r="O223" s="67"/>
      <c r="P223" s="190">
        <f>O223*H223</f>
        <v>0</v>
      </c>
      <c r="Q223" s="190">
        <v>1.6000000000000001E-3</v>
      </c>
      <c r="R223" s="190">
        <f>Q223*H223</f>
        <v>6.4000000000000001E-2</v>
      </c>
      <c r="S223" s="190">
        <v>0</v>
      </c>
      <c r="T223" s="191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92" t="s">
        <v>213</v>
      </c>
      <c r="AT223" s="192" t="s">
        <v>208</v>
      </c>
      <c r="AU223" s="192" t="s">
        <v>82</v>
      </c>
      <c r="AY223" s="20" t="s">
        <v>206</v>
      </c>
      <c r="BE223" s="193">
        <f>IF(N223="základní",J223,0)</f>
        <v>0</v>
      </c>
      <c r="BF223" s="193">
        <f>IF(N223="snížená",J223,0)</f>
        <v>0</v>
      </c>
      <c r="BG223" s="193">
        <f>IF(N223="zákl. přenesená",J223,0)</f>
        <v>0</v>
      </c>
      <c r="BH223" s="193">
        <f>IF(N223="sníž. přenesená",J223,0)</f>
        <v>0</v>
      </c>
      <c r="BI223" s="193">
        <f>IF(N223="nulová",J223,0)</f>
        <v>0</v>
      </c>
      <c r="BJ223" s="20" t="s">
        <v>80</v>
      </c>
      <c r="BK223" s="193">
        <f>ROUND(I223*H223,2)</f>
        <v>0</v>
      </c>
      <c r="BL223" s="20" t="s">
        <v>213</v>
      </c>
      <c r="BM223" s="192" t="s">
        <v>376</v>
      </c>
    </row>
    <row r="224" spans="1:65" s="2" customFormat="1">
      <c r="A224" s="37"/>
      <c r="B224" s="38"/>
      <c r="C224" s="39"/>
      <c r="D224" s="194" t="s">
        <v>215</v>
      </c>
      <c r="E224" s="39"/>
      <c r="F224" s="195" t="s">
        <v>377</v>
      </c>
      <c r="G224" s="39"/>
      <c r="H224" s="39"/>
      <c r="I224" s="196"/>
      <c r="J224" s="39"/>
      <c r="K224" s="39"/>
      <c r="L224" s="42"/>
      <c r="M224" s="197"/>
      <c r="N224" s="198"/>
      <c r="O224" s="67"/>
      <c r="P224" s="67"/>
      <c r="Q224" s="67"/>
      <c r="R224" s="67"/>
      <c r="S224" s="67"/>
      <c r="T224" s="68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20" t="s">
        <v>215</v>
      </c>
      <c r="AU224" s="20" t="s">
        <v>82</v>
      </c>
    </row>
    <row r="225" spans="1:65" s="14" customFormat="1">
      <c r="B225" s="211"/>
      <c r="C225" s="212"/>
      <c r="D225" s="199" t="s">
        <v>219</v>
      </c>
      <c r="E225" s="213" t="s">
        <v>21</v>
      </c>
      <c r="F225" s="214" t="s">
        <v>378</v>
      </c>
      <c r="G225" s="212"/>
      <c r="H225" s="215">
        <v>40</v>
      </c>
      <c r="I225" s="216"/>
      <c r="J225" s="212"/>
      <c r="K225" s="212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219</v>
      </c>
      <c r="AU225" s="221" t="s">
        <v>82</v>
      </c>
      <c r="AV225" s="14" t="s">
        <v>82</v>
      </c>
      <c r="AW225" s="14" t="s">
        <v>34</v>
      </c>
      <c r="AX225" s="14" t="s">
        <v>80</v>
      </c>
      <c r="AY225" s="221" t="s">
        <v>206</v>
      </c>
    </row>
    <row r="226" spans="1:65" s="12" customFormat="1" ht="22.9" customHeight="1">
      <c r="B226" s="165"/>
      <c r="C226" s="166"/>
      <c r="D226" s="167" t="s">
        <v>72</v>
      </c>
      <c r="E226" s="179" t="s">
        <v>213</v>
      </c>
      <c r="F226" s="179" t="s">
        <v>379</v>
      </c>
      <c r="G226" s="166"/>
      <c r="H226" s="166"/>
      <c r="I226" s="169"/>
      <c r="J226" s="180">
        <f>BK226</f>
        <v>0</v>
      </c>
      <c r="K226" s="166"/>
      <c r="L226" s="171"/>
      <c r="M226" s="172"/>
      <c r="N226" s="173"/>
      <c r="O226" s="173"/>
      <c r="P226" s="174">
        <f>P227</f>
        <v>0</v>
      </c>
      <c r="Q226" s="173"/>
      <c r="R226" s="174">
        <f>R227</f>
        <v>30.615509360000001</v>
      </c>
      <c r="S226" s="173"/>
      <c r="T226" s="175">
        <f>T227</f>
        <v>0</v>
      </c>
      <c r="AR226" s="176" t="s">
        <v>80</v>
      </c>
      <c r="AT226" s="177" t="s">
        <v>72</v>
      </c>
      <c r="AU226" s="177" t="s">
        <v>80</v>
      </c>
      <c r="AY226" s="176" t="s">
        <v>206</v>
      </c>
      <c r="BK226" s="178">
        <f>BK227</f>
        <v>0</v>
      </c>
    </row>
    <row r="227" spans="1:65" s="12" customFormat="1" ht="20.85" customHeight="1">
      <c r="B227" s="165"/>
      <c r="C227" s="166"/>
      <c r="D227" s="167" t="s">
        <v>72</v>
      </c>
      <c r="E227" s="179" t="s">
        <v>380</v>
      </c>
      <c r="F227" s="179" t="s">
        <v>381</v>
      </c>
      <c r="G227" s="166"/>
      <c r="H227" s="166"/>
      <c r="I227" s="169"/>
      <c r="J227" s="180">
        <f>BK227</f>
        <v>0</v>
      </c>
      <c r="K227" s="166"/>
      <c r="L227" s="171"/>
      <c r="M227" s="172"/>
      <c r="N227" s="173"/>
      <c r="O227" s="173"/>
      <c r="P227" s="174">
        <f>SUM(P228:P279)</f>
        <v>0</v>
      </c>
      <c r="Q227" s="173"/>
      <c r="R227" s="174">
        <f>SUM(R228:R279)</f>
        <v>30.615509360000001</v>
      </c>
      <c r="S227" s="173"/>
      <c r="T227" s="175">
        <f>SUM(T228:T279)</f>
        <v>0</v>
      </c>
      <c r="AR227" s="176" t="s">
        <v>80</v>
      </c>
      <c r="AT227" s="177" t="s">
        <v>72</v>
      </c>
      <c r="AU227" s="177" t="s">
        <v>82</v>
      </c>
      <c r="AY227" s="176" t="s">
        <v>206</v>
      </c>
      <c r="BK227" s="178">
        <f>SUM(BK228:BK279)</f>
        <v>0</v>
      </c>
    </row>
    <row r="228" spans="1:65" s="2" customFormat="1" ht="24.2" customHeight="1">
      <c r="A228" s="37"/>
      <c r="B228" s="38"/>
      <c r="C228" s="181" t="s">
        <v>382</v>
      </c>
      <c r="D228" s="181" t="s">
        <v>208</v>
      </c>
      <c r="E228" s="182" t="s">
        <v>383</v>
      </c>
      <c r="F228" s="183" t="s">
        <v>384</v>
      </c>
      <c r="G228" s="184" t="s">
        <v>211</v>
      </c>
      <c r="H228" s="185">
        <v>11.512</v>
      </c>
      <c r="I228" s="186"/>
      <c r="J228" s="187">
        <f>ROUND(I228*H228,2)</f>
        <v>0</v>
      </c>
      <c r="K228" s="183" t="s">
        <v>212</v>
      </c>
      <c r="L228" s="42"/>
      <c r="M228" s="188" t="s">
        <v>21</v>
      </c>
      <c r="N228" s="189" t="s">
        <v>44</v>
      </c>
      <c r="O228" s="67"/>
      <c r="P228" s="190">
        <f>O228*H228</f>
        <v>0</v>
      </c>
      <c r="Q228" s="190">
        <v>2.5019499999999999</v>
      </c>
      <c r="R228" s="190">
        <f>Q228*H228</f>
        <v>28.802448399999999</v>
      </c>
      <c r="S228" s="190">
        <v>0</v>
      </c>
      <c r="T228" s="191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92" t="s">
        <v>213</v>
      </c>
      <c r="AT228" s="192" t="s">
        <v>208</v>
      </c>
      <c r="AU228" s="192" t="s">
        <v>244</v>
      </c>
      <c r="AY228" s="20" t="s">
        <v>206</v>
      </c>
      <c r="BE228" s="193">
        <f>IF(N228="základní",J228,0)</f>
        <v>0</v>
      </c>
      <c r="BF228" s="193">
        <f>IF(N228="snížená",J228,0)</f>
        <v>0</v>
      </c>
      <c r="BG228" s="193">
        <f>IF(N228="zákl. přenesená",J228,0)</f>
        <v>0</v>
      </c>
      <c r="BH228" s="193">
        <f>IF(N228="sníž. přenesená",J228,0)</f>
        <v>0</v>
      </c>
      <c r="BI228" s="193">
        <f>IF(N228="nulová",J228,0)</f>
        <v>0</v>
      </c>
      <c r="BJ228" s="20" t="s">
        <v>80</v>
      </c>
      <c r="BK228" s="193">
        <f>ROUND(I228*H228,2)</f>
        <v>0</v>
      </c>
      <c r="BL228" s="20" t="s">
        <v>213</v>
      </c>
      <c r="BM228" s="192" t="s">
        <v>385</v>
      </c>
    </row>
    <row r="229" spans="1:65" s="2" customFormat="1">
      <c r="A229" s="37"/>
      <c r="B229" s="38"/>
      <c r="C229" s="39"/>
      <c r="D229" s="194" t="s">
        <v>215</v>
      </c>
      <c r="E229" s="39"/>
      <c r="F229" s="195" t="s">
        <v>386</v>
      </c>
      <c r="G229" s="39"/>
      <c r="H229" s="39"/>
      <c r="I229" s="196"/>
      <c r="J229" s="39"/>
      <c r="K229" s="39"/>
      <c r="L229" s="42"/>
      <c r="M229" s="197"/>
      <c r="N229" s="198"/>
      <c r="O229" s="67"/>
      <c r="P229" s="67"/>
      <c r="Q229" s="67"/>
      <c r="R229" s="67"/>
      <c r="S229" s="67"/>
      <c r="T229" s="68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20" t="s">
        <v>215</v>
      </c>
      <c r="AU229" s="20" t="s">
        <v>244</v>
      </c>
    </row>
    <row r="230" spans="1:65" s="2" customFormat="1" ht="19.5">
      <c r="A230" s="37"/>
      <c r="B230" s="38"/>
      <c r="C230" s="39"/>
      <c r="D230" s="199" t="s">
        <v>217</v>
      </c>
      <c r="E230" s="39"/>
      <c r="F230" s="200" t="s">
        <v>241</v>
      </c>
      <c r="G230" s="39"/>
      <c r="H230" s="39"/>
      <c r="I230" s="196"/>
      <c r="J230" s="39"/>
      <c r="K230" s="39"/>
      <c r="L230" s="42"/>
      <c r="M230" s="197"/>
      <c r="N230" s="198"/>
      <c r="O230" s="67"/>
      <c r="P230" s="67"/>
      <c r="Q230" s="67"/>
      <c r="R230" s="67"/>
      <c r="S230" s="67"/>
      <c r="T230" s="68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20" t="s">
        <v>217</v>
      </c>
      <c r="AU230" s="20" t="s">
        <v>244</v>
      </c>
    </row>
    <row r="231" spans="1:65" s="13" customFormat="1">
      <c r="B231" s="201"/>
      <c r="C231" s="202"/>
      <c r="D231" s="199" t="s">
        <v>219</v>
      </c>
      <c r="E231" s="203" t="s">
        <v>21</v>
      </c>
      <c r="F231" s="204" t="s">
        <v>387</v>
      </c>
      <c r="G231" s="202"/>
      <c r="H231" s="203" t="s">
        <v>21</v>
      </c>
      <c r="I231" s="205"/>
      <c r="J231" s="202"/>
      <c r="K231" s="202"/>
      <c r="L231" s="206"/>
      <c r="M231" s="207"/>
      <c r="N231" s="208"/>
      <c r="O231" s="208"/>
      <c r="P231" s="208"/>
      <c r="Q231" s="208"/>
      <c r="R231" s="208"/>
      <c r="S231" s="208"/>
      <c r="T231" s="209"/>
      <c r="AT231" s="210" t="s">
        <v>219</v>
      </c>
      <c r="AU231" s="210" t="s">
        <v>244</v>
      </c>
      <c r="AV231" s="13" t="s">
        <v>80</v>
      </c>
      <c r="AW231" s="13" t="s">
        <v>34</v>
      </c>
      <c r="AX231" s="13" t="s">
        <v>73</v>
      </c>
      <c r="AY231" s="210" t="s">
        <v>206</v>
      </c>
    </row>
    <row r="232" spans="1:65" s="13" customFormat="1">
      <c r="B232" s="201"/>
      <c r="C232" s="202"/>
      <c r="D232" s="199" t="s">
        <v>219</v>
      </c>
      <c r="E232" s="203" t="s">
        <v>21</v>
      </c>
      <c r="F232" s="204" t="s">
        <v>223</v>
      </c>
      <c r="G232" s="202"/>
      <c r="H232" s="203" t="s">
        <v>21</v>
      </c>
      <c r="I232" s="205"/>
      <c r="J232" s="202"/>
      <c r="K232" s="202"/>
      <c r="L232" s="206"/>
      <c r="M232" s="207"/>
      <c r="N232" s="208"/>
      <c r="O232" s="208"/>
      <c r="P232" s="208"/>
      <c r="Q232" s="208"/>
      <c r="R232" s="208"/>
      <c r="S232" s="208"/>
      <c r="T232" s="209"/>
      <c r="AT232" s="210" t="s">
        <v>219</v>
      </c>
      <c r="AU232" s="210" t="s">
        <v>244</v>
      </c>
      <c r="AV232" s="13" t="s">
        <v>80</v>
      </c>
      <c r="AW232" s="13" t="s">
        <v>34</v>
      </c>
      <c r="AX232" s="13" t="s">
        <v>73</v>
      </c>
      <c r="AY232" s="210" t="s">
        <v>206</v>
      </c>
    </row>
    <row r="233" spans="1:65" s="13" customFormat="1">
      <c r="B233" s="201"/>
      <c r="C233" s="202"/>
      <c r="D233" s="199" t="s">
        <v>219</v>
      </c>
      <c r="E233" s="203" t="s">
        <v>21</v>
      </c>
      <c r="F233" s="204" t="s">
        <v>230</v>
      </c>
      <c r="G233" s="202"/>
      <c r="H233" s="203" t="s">
        <v>21</v>
      </c>
      <c r="I233" s="205"/>
      <c r="J233" s="202"/>
      <c r="K233" s="202"/>
      <c r="L233" s="206"/>
      <c r="M233" s="207"/>
      <c r="N233" s="208"/>
      <c r="O233" s="208"/>
      <c r="P233" s="208"/>
      <c r="Q233" s="208"/>
      <c r="R233" s="208"/>
      <c r="S233" s="208"/>
      <c r="T233" s="209"/>
      <c r="AT233" s="210" t="s">
        <v>219</v>
      </c>
      <c r="AU233" s="210" t="s">
        <v>244</v>
      </c>
      <c r="AV233" s="13" t="s">
        <v>80</v>
      </c>
      <c r="AW233" s="13" t="s">
        <v>34</v>
      </c>
      <c r="AX233" s="13" t="s">
        <v>73</v>
      </c>
      <c r="AY233" s="210" t="s">
        <v>206</v>
      </c>
    </row>
    <row r="234" spans="1:65" s="14" customFormat="1">
      <c r="B234" s="211"/>
      <c r="C234" s="212"/>
      <c r="D234" s="199" t="s">
        <v>219</v>
      </c>
      <c r="E234" s="213" t="s">
        <v>21</v>
      </c>
      <c r="F234" s="214" t="s">
        <v>388</v>
      </c>
      <c r="G234" s="212"/>
      <c r="H234" s="215">
        <v>1.125</v>
      </c>
      <c r="I234" s="216"/>
      <c r="J234" s="212"/>
      <c r="K234" s="212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219</v>
      </c>
      <c r="AU234" s="221" t="s">
        <v>244</v>
      </c>
      <c r="AV234" s="14" t="s">
        <v>82</v>
      </c>
      <c r="AW234" s="14" t="s">
        <v>34</v>
      </c>
      <c r="AX234" s="14" t="s">
        <v>73</v>
      </c>
      <c r="AY234" s="221" t="s">
        <v>206</v>
      </c>
    </row>
    <row r="235" spans="1:65" s="14" customFormat="1">
      <c r="B235" s="211"/>
      <c r="C235" s="212"/>
      <c r="D235" s="199" t="s">
        <v>219</v>
      </c>
      <c r="E235" s="213" t="s">
        <v>21</v>
      </c>
      <c r="F235" s="214" t="s">
        <v>389</v>
      </c>
      <c r="G235" s="212"/>
      <c r="H235" s="215">
        <v>1.8</v>
      </c>
      <c r="I235" s="216"/>
      <c r="J235" s="212"/>
      <c r="K235" s="212"/>
      <c r="L235" s="217"/>
      <c r="M235" s="218"/>
      <c r="N235" s="219"/>
      <c r="O235" s="219"/>
      <c r="P235" s="219"/>
      <c r="Q235" s="219"/>
      <c r="R235" s="219"/>
      <c r="S235" s="219"/>
      <c r="T235" s="220"/>
      <c r="AT235" s="221" t="s">
        <v>219</v>
      </c>
      <c r="AU235" s="221" t="s">
        <v>244</v>
      </c>
      <c r="AV235" s="14" t="s">
        <v>82</v>
      </c>
      <c r="AW235" s="14" t="s">
        <v>34</v>
      </c>
      <c r="AX235" s="14" t="s">
        <v>73</v>
      </c>
      <c r="AY235" s="221" t="s">
        <v>206</v>
      </c>
    </row>
    <row r="236" spans="1:65" s="13" customFormat="1">
      <c r="B236" s="201"/>
      <c r="C236" s="202"/>
      <c r="D236" s="199" t="s">
        <v>219</v>
      </c>
      <c r="E236" s="203" t="s">
        <v>21</v>
      </c>
      <c r="F236" s="204" t="s">
        <v>390</v>
      </c>
      <c r="G236" s="202"/>
      <c r="H236" s="203" t="s">
        <v>21</v>
      </c>
      <c r="I236" s="205"/>
      <c r="J236" s="202"/>
      <c r="K236" s="202"/>
      <c r="L236" s="206"/>
      <c r="M236" s="207"/>
      <c r="N236" s="208"/>
      <c r="O236" s="208"/>
      <c r="P236" s="208"/>
      <c r="Q236" s="208"/>
      <c r="R236" s="208"/>
      <c r="S236" s="208"/>
      <c r="T236" s="209"/>
      <c r="AT236" s="210" t="s">
        <v>219</v>
      </c>
      <c r="AU236" s="210" t="s">
        <v>244</v>
      </c>
      <c r="AV236" s="13" t="s">
        <v>80</v>
      </c>
      <c r="AW236" s="13" t="s">
        <v>34</v>
      </c>
      <c r="AX236" s="13" t="s">
        <v>73</v>
      </c>
      <c r="AY236" s="210" t="s">
        <v>206</v>
      </c>
    </row>
    <row r="237" spans="1:65" s="14" customFormat="1">
      <c r="B237" s="211"/>
      <c r="C237" s="212"/>
      <c r="D237" s="199" t="s">
        <v>219</v>
      </c>
      <c r="E237" s="213" t="s">
        <v>21</v>
      </c>
      <c r="F237" s="214" t="s">
        <v>391</v>
      </c>
      <c r="G237" s="212"/>
      <c r="H237" s="215">
        <v>1.024</v>
      </c>
      <c r="I237" s="216"/>
      <c r="J237" s="212"/>
      <c r="K237" s="212"/>
      <c r="L237" s="217"/>
      <c r="M237" s="218"/>
      <c r="N237" s="219"/>
      <c r="O237" s="219"/>
      <c r="P237" s="219"/>
      <c r="Q237" s="219"/>
      <c r="R237" s="219"/>
      <c r="S237" s="219"/>
      <c r="T237" s="220"/>
      <c r="AT237" s="221" t="s">
        <v>219</v>
      </c>
      <c r="AU237" s="221" t="s">
        <v>244</v>
      </c>
      <c r="AV237" s="14" t="s">
        <v>82</v>
      </c>
      <c r="AW237" s="14" t="s">
        <v>34</v>
      </c>
      <c r="AX237" s="14" t="s">
        <v>73</v>
      </c>
      <c r="AY237" s="221" t="s">
        <v>206</v>
      </c>
    </row>
    <row r="238" spans="1:65" s="16" customFormat="1">
      <c r="B238" s="233"/>
      <c r="C238" s="234"/>
      <c r="D238" s="199" t="s">
        <v>219</v>
      </c>
      <c r="E238" s="235" t="s">
        <v>21</v>
      </c>
      <c r="F238" s="236" t="s">
        <v>286</v>
      </c>
      <c r="G238" s="234"/>
      <c r="H238" s="237">
        <v>3.9489999999999998</v>
      </c>
      <c r="I238" s="238"/>
      <c r="J238" s="234"/>
      <c r="K238" s="234"/>
      <c r="L238" s="239"/>
      <c r="M238" s="240"/>
      <c r="N238" s="241"/>
      <c r="O238" s="241"/>
      <c r="P238" s="241"/>
      <c r="Q238" s="241"/>
      <c r="R238" s="241"/>
      <c r="S238" s="241"/>
      <c r="T238" s="242"/>
      <c r="AT238" s="243" t="s">
        <v>219</v>
      </c>
      <c r="AU238" s="243" t="s">
        <v>244</v>
      </c>
      <c r="AV238" s="16" t="s">
        <v>244</v>
      </c>
      <c r="AW238" s="16" t="s">
        <v>34</v>
      </c>
      <c r="AX238" s="16" t="s">
        <v>73</v>
      </c>
      <c r="AY238" s="243" t="s">
        <v>206</v>
      </c>
    </row>
    <row r="239" spans="1:65" s="13" customFormat="1">
      <c r="B239" s="201"/>
      <c r="C239" s="202"/>
      <c r="D239" s="199" t="s">
        <v>219</v>
      </c>
      <c r="E239" s="203" t="s">
        <v>21</v>
      </c>
      <c r="F239" s="204" t="s">
        <v>225</v>
      </c>
      <c r="G239" s="202"/>
      <c r="H239" s="203" t="s">
        <v>21</v>
      </c>
      <c r="I239" s="205"/>
      <c r="J239" s="202"/>
      <c r="K239" s="202"/>
      <c r="L239" s="206"/>
      <c r="M239" s="207"/>
      <c r="N239" s="208"/>
      <c r="O239" s="208"/>
      <c r="P239" s="208"/>
      <c r="Q239" s="208"/>
      <c r="R239" s="208"/>
      <c r="S239" s="208"/>
      <c r="T239" s="209"/>
      <c r="AT239" s="210" t="s">
        <v>219</v>
      </c>
      <c r="AU239" s="210" t="s">
        <v>244</v>
      </c>
      <c r="AV239" s="13" t="s">
        <v>80</v>
      </c>
      <c r="AW239" s="13" t="s">
        <v>34</v>
      </c>
      <c r="AX239" s="13" t="s">
        <v>73</v>
      </c>
      <c r="AY239" s="210" t="s">
        <v>206</v>
      </c>
    </row>
    <row r="240" spans="1:65" s="13" customFormat="1">
      <c r="B240" s="201"/>
      <c r="C240" s="202"/>
      <c r="D240" s="199" t="s">
        <v>219</v>
      </c>
      <c r="E240" s="203" t="s">
        <v>21</v>
      </c>
      <c r="F240" s="204" t="s">
        <v>233</v>
      </c>
      <c r="G240" s="202"/>
      <c r="H240" s="203" t="s">
        <v>21</v>
      </c>
      <c r="I240" s="205"/>
      <c r="J240" s="202"/>
      <c r="K240" s="202"/>
      <c r="L240" s="206"/>
      <c r="M240" s="207"/>
      <c r="N240" s="208"/>
      <c r="O240" s="208"/>
      <c r="P240" s="208"/>
      <c r="Q240" s="208"/>
      <c r="R240" s="208"/>
      <c r="S240" s="208"/>
      <c r="T240" s="209"/>
      <c r="AT240" s="210" t="s">
        <v>219</v>
      </c>
      <c r="AU240" s="210" t="s">
        <v>244</v>
      </c>
      <c r="AV240" s="13" t="s">
        <v>80</v>
      </c>
      <c r="AW240" s="13" t="s">
        <v>34</v>
      </c>
      <c r="AX240" s="13" t="s">
        <v>73</v>
      </c>
      <c r="AY240" s="210" t="s">
        <v>206</v>
      </c>
    </row>
    <row r="241" spans="1:65" s="14" customFormat="1">
      <c r="B241" s="211"/>
      <c r="C241" s="212"/>
      <c r="D241" s="199" t="s">
        <v>219</v>
      </c>
      <c r="E241" s="213" t="s">
        <v>21</v>
      </c>
      <c r="F241" s="214" t="s">
        <v>392</v>
      </c>
      <c r="G241" s="212"/>
      <c r="H241" s="215">
        <v>0.56999999999999995</v>
      </c>
      <c r="I241" s="216"/>
      <c r="J241" s="212"/>
      <c r="K241" s="212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219</v>
      </c>
      <c r="AU241" s="221" t="s">
        <v>244</v>
      </c>
      <c r="AV241" s="14" t="s">
        <v>82</v>
      </c>
      <c r="AW241" s="14" t="s">
        <v>34</v>
      </c>
      <c r="AX241" s="14" t="s">
        <v>73</v>
      </c>
      <c r="AY241" s="221" t="s">
        <v>206</v>
      </c>
    </row>
    <row r="242" spans="1:65" s="13" customFormat="1">
      <c r="B242" s="201"/>
      <c r="C242" s="202"/>
      <c r="D242" s="199" t="s">
        <v>219</v>
      </c>
      <c r="E242" s="203" t="s">
        <v>21</v>
      </c>
      <c r="F242" s="204" t="s">
        <v>230</v>
      </c>
      <c r="G242" s="202"/>
      <c r="H242" s="203" t="s">
        <v>21</v>
      </c>
      <c r="I242" s="205"/>
      <c r="J242" s="202"/>
      <c r="K242" s="202"/>
      <c r="L242" s="206"/>
      <c r="M242" s="207"/>
      <c r="N242" s="208"/>
      <c r="O242" s="208"/>
      <c r="P242" s="208"/>
      <c r="Q242" s="208"/>
      <c r="R242" s="208"/>
      <c r="S242" s="208"/>
      <c r="T242" s="209"/>
      <c r="AT242" s="210" t="s">
        <v>219</v>
      </c>
      <c r="AU242" s="210" t="s">
        <v>244</v>
      </c>
      <c r="AV242" s="13" t="s">
        <v>80</v>
      </c>
      <c r="AW242" s="13" t="s">
        <v>34</v>
      </c>
      <c r="AX242" s="13" t="s">
        <v>73</v>
      </c>
      <c r="AY242" s="210" t="s">
        <v>206</v>
      </c>
    </row>
    <row r="243" spans="1:65" s="14" customFormat="1">
      <c r="B243" s="211"/>
      <c r="C243" s="212"/>
      <c r="D243" s="199" t="s">
        <v>219</v>
      </c>
      <c r="E243" s="213" t="s">
        <v>21</v>
      </c>
      <c r="F243" s="214" t="s">
        <v>393</v>
      </c>
      <c r="G243" s="212"/>
      <c r="H243" s="215">
        <v>5.16</v>
      </c>
      <c r="I243" s="216"/>
      <c r="J243" s="212"/>
      <c r="K243" s="212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219</v>
      </c>
      <c r="AU243" s="221" t="s">
        <v>244</v>
      </c>
      <c r="AV243" s="14" t="s">
        <v>82</v>
      </c>
      <c r="AW243" s="14" t="s">
        <v>34</v>
      </c>
      <c r="AX243" s="14" t="s">
        <v>73</v>
      </c>
      <c r="AY243" s="221" t="s">
        <v>206</v>
      </c>
    </row>
    <row r="244" spans="1:65" s="13" customFormat="1">
      <c r="B244" s="201"/>
      <c r="C244" s="202"/>
      <c r="D244" s="199" t="s">
        <v>219</v>
      </c>
      <c r="E244" s="203" t="s">
        <v>21</v>
      </c>
      <c r="F244" s="204" t="s">
        <v>390</v>
      </c>
      <c r="G244" s="202"/>
      <c r="H244" s="203" t="s">
        <v>21</v>
      </c>
      <c r="I244" s="205"/>
      <c r="J244" s="202"/>
      <c r="K244" s="202"/>
      <c r="L244" s="206"/>
      <c r="M244" s="207"/>
      <c r="N244" s="208"/>
      <c r="O244" s="208"/>
      <c r="P244" s="208"/>
      <c r="Q244" s="208"/>
      <c r="R244" s="208"/>
      <c r="S244" s="208"/>
      <c r="T244" s="209"/>
      <c r="AT244" s="210" t="s">
        <v>219</v>
      </c>
      <c r="AU244" s="210" t="s">
        <v>244</v>
      </c>
      <c r="AV244" s="13" t="s">
        <v>80</v>
      </c>
      <c r="AW244" s="13" t="s">
        <v>34</v>
      </c>
      <c r="AX244" s="13" t="s">
        <v>73</v>
      </c>
      <c r="AY244" s="210" t="s">
        <v>206</v>
      </c>
    </row>
    <row r="245" spans="1:65" s="14" customFormat="1">
      <c r="B245" s="211"/>
      <c r="C245" s="212"/>
      <c r="D245" s="199" t="s">
        <v>219</v>
      </c>
      <c r="E245" s="213" t="s">
        <v>21</v>
      </c>
      <c r="F245" s="214" t="s">
        <v>394</v>
      </c>
      <c r="G245" s="212"/>
      <c r="H245" s="215">
        <v>1.833</v>
      </c>
      <c r="I245" s="216"/>
      <c r="J245" s="212"/>
      <c r="K245" s="212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219</v>
      </c>
      <c r="AU245" s="221" t="s">
        <v>244</v>
      </c>
      <c r="AV245" s="14" t="s">
        <v>82</v>
      </c>
      <c r="AW245" s="14" t="s">
        <v>34</v>
      </c>
      <c r="AX245" s="14" t="s">
        <v>73</v>
      </c>
      <c r="AY245" s="221" t="s">
        <v>206</v>
      </c>
    </row>
    <row r="246" spans="1:65" s="15" customFormat="1">
      <c r="B246" s="222"/>
      <c r="C246" s="223"/>
      <c r="D246" s="199" t="s">
        <v>219</v>
      </c>
      <c r="E246" s="224" t="s">
        <v>21</v>
      </c>
      <c r="F246" s="225" t="s">
        <v>236</v>
      </c>
      <c r="G246" s="223"/>
      <c r="H246" s="226">
        <v>11.512</v>
      </c>
      <c r="I246" s="227"/>
      <c r="J246" s="223"/>
      <c r="K246" s="223"/>
      <c r="L246" s="228"/>
      <c r="M246" s="229"/>
      <c r="N246" s="230"/>
      <c r="O246" s="230"/>
      <c r="P246" s="230"/>
      <c r="Q246" s="230"/>
      <c r="R246" s="230"/>
      <c r="S246" s="230"/>
      <c r="T246" s="231"/>
      <c r="AT246" s="232" t="s">
        <v>219</v>
      </c>
      <c r="AU246" s="232" t="s">
        <v>244</v>
      </c>
      <c r="AV246" s="15" t="s">
        <v>213</v>
      </c>
      <c r="AW246" s="15" t="s">
        <v>34</v>
      </c>
      <c r="AX246" s="15" t="s">
        <v>80</v>
      </c>
      <c r="AY246" s="232" t="s">
        <v>206</v>
      </c>
    </row>
    <row r="247" spans="1:65" s="2" customFormat="1" ht="24.2" customHeight="1">
      <c r="A247" s="37"/>
      <c r="B247" s="38"/>
      <c r="C247" s="181" t="s">
        <v>7</v>
      </c>
      <c r="D247" s="181" t="s">
        <v>208</v>
      </c>
      <c r="E247" s="182" t="s">
        <v>395</v>
      </c>
      <c r="F247" s="183" t="s">
        <v>396</v>
      </c>
      <c r="G247" s="184" t="s">
        <v>327</v>
      </c>
      <c r="H247" s="185">
        <v>1.04</v>
      </c>
      <c r="I247" s="186"/>
      <c r="J247" s="187">
        <f>ROUND(I247*H247,2)</f>
        <v>0</v>
      </c>
      <c r="K247" s="183" t="s">
        <v>212</v>
      </c>
      <c r="L247" s="42"/>
      <c r="M247" s="188" t="s">
        <v>21</v>
      </c>
      <c r="N247" s="189" t="s">
        <v>44</v>
      </c>
      <c r="O247" s="67"/>
      <c r="P247" s="190">
        <f>O247*H247</f>
        <v>0</v>
      </c>
      <c r="Q247" s="190">
        <v>1.06277</v>
      </c>
      <c r="R247" s="190">
        <f>Q247*H247</f>
        <v>1.1052808000000001</v>
      </c>
      <c r="S247" s="190">
        <v>0</v>
      </c>
      <c r="T247" s="191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92" t="s">
        <v>213</v>
      </c>
      <c r="AT247" s="192" t="s">
        <v>208</v>
      </c>
      <c r="AU247" s="192" t="s">
        <v>244</v>
      </c>
      <c r="AY247" s="20" t="s">
        <v>206</v>
      </c>
      <c r="BE247" s="193">
        <f>IF(N247="základní",J247,0)</f>
        <v>0</v>
      </c>
      <c r="BF247" s="193">
        <f>IF(N247="snížená",J247,0)</f>
        <v>0</v>
      </c>
      <c r="BG247" s="193">
        <f>IF(N247="zákl. přenesená",J247,0)</f>
        <v>0</v>
      </c>
      <c r="BH247" s="193">
        <f>IF(N247="sníž. přenesená",J247,0)</f>
        <v>0</v>
      </c>
      <c r="BI247" s="193">
        <f>IF(N247="nulová",J247,0)</f>
        <v>0</v>
      </c>
      <c r="BJ247" s="20" t="s">
        <v>80</v>
      </c>
      <c r="BK247" s="193">
        <f>ROUND(I247*H247,2)</f>
        <v>0</v>
      </c>
      <c r="BL247" s="20" t="s">
        <v>213</v>
      </c>
      <c r="BM247" s="192" t="s">
        <v>397</v>
      </c>
    </row>
    <row r="248" spans="1:65" s="2" customFormat="1">
      <c r="A248" s="37"/>
      <c r="B248" s="38"/>
      <c r="C248" s="39"/>
      <c r="D248" s="194" t="s">
        <v>215</v>
      </c>
      <c r="E248" s="39"/>
      <c r="F248" s="195" t="s">
        <v>398</v>
      </c>
      <c r="G248" s="39"/>
      <c r="H248" s="39"/>
      <c r="I248" s="196"/>
      <c r="J248" s="39"/>
      <c r="K248" s="39"/>
      <c r="L248" s="42"/>
      <c r="M248" s="197"/>
      <c r="N248" s="198"/>
      <c r="O248" s="67"/>
      <c r="P248" s="67"/>
      <c r="Q248" s="67"/>
      <c r="R248" s="67"/>
      <c r="S248" s="67"/>
      <c r="T248" s="68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20" t="s">
        <v>215</v>
      </c>
      <c r="AU248" s="20" t="s">
        <v>244</v>
      </c>
    </row>
    <row r="249" spans="1:65" s="13" customFormat="1">
      <c r="B249" s="201"/>
      <c r="C249" s="202"/>
      <c r="D249" s="199" t="s">
        <v>219</v>
      </c>
      <c r="E249" s="203" t="s">
        <v>21</v>
      </c>
      <c r="F249" s="204" t="s">
        <v>330</v>
      </c>
      <c r="G249" s="202"/>
      <c r="H249" s="203" t="s">
        <v>21</v>
      </c>
      <c r="I249" s="205"/>
      <c r="J249" s="202"/>
      <c r="K249" s="202"/>
      <c r="L249" s="206"/>
      <c r="M249" s="207"/>
      <c r="N249" s="208"/>
      <c r="O249" s="208"/>
      <c r="P249" s="208"/>
      <c r="Q249" s="208"/>
      <c r="R249" s="208"/>
      <c r="S249" s="208"/>
      <c r="T249" s="209"/>
      <c r="AT249" s="210" t="s">
        <v>219</v>
      </c>
      <c r="AU249" s="210" t="s">
        <v>244</v>
      </c>
      <c r="AV249" s="13" t="s">
        <v>80</v>
      </c>
      <c r="AW249" s="13" t="s">
        <v>34</v>
      </c>
      <c r="AX249" s="13" t="s">
        <v>73</v>
      </c>
      <c r="AY249" s="210" t="s">
        <v>206</v>
      </c>
    </row>
    <row r="250" spans="1:65" s="14" customFormat="1">
      <c r="B250" s="211"/>
      <c r="C250" s="212"/>
      <c r="D250" s="199" t="s">
        <v>219</v>
      </c>
      <c r="E250" s="213" t="s">
        <v>21</v>
      </c>
      <c r="F250" s="214" t="s">
        <v>399</v>
      </c>
      <c r="G250" s="212"/>
      <c r="H250" s="215">
        <v>1.04</v>
      </c>
      <c r="I250" s="216"/>
      <c r="J250" s="212"/>
      <c r="K250" s="212"/>
      <c r="L250" s="217"/>
      <c r="M250" s="218"/>
      <c r="N250" s="219"/>
      <c r="O250" s="219"/>
      <c r="P250" s="219"/>
      <c r="Q250" s="219"/>
      <c r="R250" s="219"/>
      <c r="S250" s="219"/>
      <c r="T250" s="220"/>
      <c r="AT250" s="221" t="s">
        <v>219</v>
      </c>
      <c r="AU250" s="221" t="s">
        <v>244</v>
      </c>
      <c r="AV250" s="14" t="s">
        <v>82</v>
      </c>
      <c r="AW250" s="14" t="s">
        <v>34</v>
      </c>
      <c r="AX250" s="14" t="s">
        <v>73</v>
      </c>
      <c r="AY250" s="221" t="s">
        <v>206</v>
      </c>
    </row>
    <row r="251" spans="1:65" s="13" customFormat="1">
      <c r="B251" s="201"/>
      <c r="C251" s="202"/>
      <c r="D251" s="199" t="s">
        <v>219</v>
      </c>
      <c r="E251" s="203" t="s">
        <v>21</v>
      </c>
      <c r="F251" s="204" t="s">
        <v>256</v>
      </c>
      <c r="G251" s="202"/>
      <c r="H251" s="203" t="s">
        <v>21</v>
      </c>
      <c r="I251" s="205"/>
      <c r="J251" s="202"/>
      <c r="K251" s="202"/>
      <c r="L251" s="206"/>
      <c r="M251" s="207"/>
      <c r="N251" s="208"/>
      <c r="O251" s="208"/>
      <c r="P251" s="208"/>
      <c r="Q251" s="208"/>
      <c r="R251" s="208"/>
      <c r="S251" s="208"/>
      <c r="T251" s="209"/>
      <c r="AT251" s="210" t="s">
        <v>219</v>
      </c>
      <c r="AU251" s="210" t="s">
        <v>244</v>
      </c>
      <c r="AV251" s="13" t="s">
        <v>80</v>
      </c>
      <c r="AW251" s="13" t="s">
        <v>34</v>
      </c>
      <c r="AX251" s="13" t="s">
        <v>73</v>
      </c>
      <c r="AY251" s="210" t="s">
        <v>206</v>
      </c>
    </row>
    <row r="252" spans="1:65" s="15" customFormat="1">
      <c r="B252" s="222"/>
      <c r="C252" s="223"/>
      <c r="D252" s="199" t="s">
        <v>219</v>
      </c>
      <c r="E252" s="224" t="s">
        <v>21</v>
      </c>
      <c r="F252" s="225" t="s">
        <v>236</v>
      </c>
      <c r="G252" s="223"/>
      <c r="H252" s="226">
        <v>1.04</v>
      </c>
      <c r="I252" s="227"/>
      <c r="J252" s="223"/>
      <c r="K252" s="223"/>
      <c r="L252" s="228"/>
      <c r="M252" s="229"/>
      <c r="N252" s="230"/>
      <c r="O252" s="230"/>
      <c r="P252" s="230"/>
      <c r="Q252" s="230"/>
      <c r="R252" s="230"/>
      <c r="S252" s="230"/>
      <c r="T252" s="231"/>
      <c r="AT252" s="232" t="s">
        <v>219</v>
      </c>
      <c r="AU252" s="232" t="s">
        <v>244</v>
      </c>
      <c r="AV252" s="15" t="s">
        <v>213</v>
      </c>
      <c r="AW252" s="15" t="s">
        <v>34</v>
      </c>
      <c r="AX252" s="15" t="s">
        <v>80</v>
      </c>
      <c r="AY252" s="232" t="s">
        <v>206</v>
      </c>
    </row>
    <row r="253" spans="1:65" s="2" customFormat="1" ht="24.2" customHeight="1">
      <c r="A253" s="37"/>
      <c r="B253" s="38"/>
      <c r="C253" s="181" t="s">
        <v>400</v>
      </c>
      <c r="D253" s="181" t="s">
        <v>208</v>
      </c>
      <c r="E253" s="182" t="s">
        <v>401</v>
      </c>
      <c r="F253" s="183" t="s">
        <v>402</v>
      </c>
      <c r="G253" s="184" t="s">
        <v>247</v>
      </c>
      <c r="H253" s="185">
        <v>21.268000000000001</v>
      </c>
      <c r="I253" s="186"/>
      <c r="J253" s="187">
        <f>ROUND(I253*H253,2)</f>
        <v>0</v>
      </c>
      <c r="K253" s="183" t="s">
        <v>212</v>
      </c>
      <c r="L253" s="42"/>
      <c r="M253" s="188" t="s">
        <v>21</v>
      </c>
      <c r="N253" s="189" t="s">
        <v>44</v>
      </c>
      <c r="O253" s="67"/>
      <c r="P253" s="190">
        <f>O253*H253</f>
        <v>0</v>
      </c>
      <c r="Q253" s="190">
        <v>1.2959999999999999E-2</v>
      </c>
      <c r="R253" s="190">
        <f>Q253*H253</f>
        <v>0.27563327999999998</v>
      </c>
      <c r="S253" s="190">
        <v>0</v>
      </c>
      <c r="T253" s="191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92" t="s">
        <v>213</v>
      </c>
      <c r="AT253" s="192" t="s">
        <v>208</v>
      </c>
      <c r="AU253" s="192" t="s">
        <v>244</v>
      </c>
      <c r="AY253" s="20" t="s">
        <v>206</v>
      </c>
      <c r="BE253" s="193">
        <f>IF(N253="základní",J253,0)</f>
        <v>0</v>
      </c>
      <c r="BF253" s="193">
        <f>IF(N253="snížená",J253,0)</f>
        <v>0</v>
      </c>
      <c r="BG253" s="193">
        <f>IF(N253="zákl. přenesená",J253,0)</f>
        <v>0</v>
      </c>
      <c r="BH253" s="193">
        <f>IF(N253="sníž. přenesená",J253,0)</f>
        <v>0</v>
      </c>
      <c r="BI253" s="193">
        <f>IF(N253="nulová",J253,0)</f>
        <v>0</v>
      </c>
      <c r="BJ253" s="20" t="s">
        <v>80</v>
      </c>
      <c r="BK253" s="193">
        <f>ROUND(I253*H253,2)</f>
        <v>0</v>
      </c>
      <c r="BL253" s="20" t="s">
        <v>213</v>
      </c>
      <c r="BM253" s="192" t="s">
        <v>403</v>
      </c>
    </row>
    <row r="254" spans="1:65" s="2" customFormat="1">
      <c r="A254" s="37"/>
      <c r="B254" s="38"/>
      <c r="C254" s="39"/>
      <c r="D254" s="194" t="s">
        <v>215</v>
      </c>
      <c r="E254" s="39"/>
      <c r="F254" s="195" t="s">
        <v>404</v>
      </c>
      <c r="G254" s="39"/>
      <c r="H254" s="39"/>
      <c r="I254" s="196"/>
      <c r="J254" s="39"/>
      <c r="K254" s="39"/>
      <c r="L254" s="42"/>
      <c r="M254" s="197"/>
      <c r="N254" s="198"/>
      <c r="O254" s="67"/>
      <c r="P254" s="67"/>
      <c r="Q254" s="67"/>
      <c r="R254" s="67"/>
      <c r="S254" s="67"/>
      <c r="T254" s="68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20" t="s">
        <v>215</v>
      </c>
      <c r="AU254" s="20" t="s">
        <v>244</v>
      </c>
    </row>
    <row r="255" spans="1:65" s="13" customFormat="1">
      <c r="B255" s="201"/>
      <c r="C255" s="202"/>
      <c r="D255" s="199" t="s">
        <v>219</v>
      </c>
      <c r="E255" s="203" t="s">
        <v>21</v>
      </c>
      <c r="F255" s="204" t="s">
        <v>223</v>
      </c>
      <c r="G255" s="202"/>
      <c r="H255" s="203" t="s">
        <v>21</v>
      </c>
      <c r="I255" s="205"/>
      <c r="J255" s="202"/>
      <c r="K255" s="202"/>
      <c r="L255" s="206"/>
      <c r="M255" s="207"/>
      <c r="N255" s="208"/>
      <c r="O255" s="208"/>
      <c r="P255" s="208"/>
      <c r="Q255" s="208"/>
      <c r="R255" s="208"/>
      <c r="S255" s="208"/>
      <c r="T255" s="209"/>
      <c r="AT255" s="210" t="s">
        <v>219</v>
      </c>
      <c r="AU255" s="210" t="s">
        <v>244</v>
      </c>
      <c r="AV255" s="13" t="s">
        <v>80</v>
      </c>
      <c r="AW255" s="13" t="s">
        <v>34</v>
      </c>
      <c r="AX255" s="13" t="s">
        <v>73</v>
      </c>
      <c r="AY255" s="210" t="s">
        <v>206</v>
      </c>
    </row>
    <row r="256" spans="1:65" s="13" customFormat="1">
      <c r="B256" s="201"/>
      <c r="C256" s="202"/>
      <c r="D256" s="199" t="s">
        <v>219</v>
      </c>
      <c r="E256" s="203" t="s">
        <v>21</v>
      </c>
      <c r="F256" s="204" t="s">
        <v>230</v>
      </c>
      <c r="G256" s="202"/>
      <c r="H256" s="203" t="s">
        <v>21</v>
      </c>
      <c r="I256" s="205"/>
      <c r="J256" s="202"/>
      <c r="K256" s="202"/>
      <c r="L256" s="206"/>
      <c r="M256" s="207"/>
      <c r="N256" s="208"/>
      <c r="O256" s="208"/>
      <c r="P256" s="208"/>
      <c r="Q256" s="208"/>
      <c r="R256" s="208"/>
      <c r="S256" s="208"/>
      <c r="T256" s="209"/>
      <c r="AT256" s="210" t="s">
        <v>219</v>
      </c>
      <c r="AU256" s="210" t="s">
        <v>244</v>
      </c>
      <c r="AV256" s="13" t="s">
        <v>80</v>
      </c>
      <c r="AW256" s="13" t="s">
        <v>34</v>
      </c>
      <c r="AX256" s="13" t="s">
        <v>73</v>
      </c>
      <c r="AY256" s="210" t="s">
        <v>206</v>
      </c>
    </row>
    <row r="257" spans="1:65" s="14" customFormat="1">
      <c r="B257" s="211"/>
      <c r="C257" s="212"/>
      <c r="D257" s="199" t="s">
        <v>219</v>
      </c>
      <c r="E257" s="213" t="s">
        <v>21</v>
      </c>
      <c r="F257" s="214" t="s">
        <v>405</v>
      </c>
      <c r="G257" s="212"/>
      <c r="H257" s="215">
        <v>6.9379999999999997</v>
      </c>
      <c r="I257" s="216"/>
      <c r="J257" s="212"/>
      <c r="K257" s="212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219</v>
      </c>
      <c r="AU257" s="221" t="s">
        <v>244</v>
      </c>
      <c r="AV257" s="14" t="s">
        <v>82</v>
      </c>
      <c r="AW257" s="14" t="s">
        <v>34</v>
      </c>
      <c r="AX257" s="14" t="s">
        <v>73</v>
      </c>
      <c r="AY257" s="221" t="s">
        <v>206</v>
      </c>
    </row>
    <row r="258" spans="1:65" s="14" customFormat="1">
      <c r="B258" s="211"/>
      <c r="C258" s="212"/>
      <c r="D258" s="199" t="s">
        <v>219</v>
      </c>
      <c r="E258" s="213" t="s">
        <v>21</v>
      </c>
      <c r="F258" s="214" t="s">
        <v>406</v>
      </c>
      <c r="G258" s="212"/>
      <c r="H258" s="215">
        <v>11.1</v>
      </c>
      <c r="I258" s="216"/>
      <c r="J258" s="212"/>
      <c r="K258" s="212"/>
      <c r="L258" s="217"/>
      <c r="M258" s="218"/>
      <c r="N258" s="219"/>
      <c r="O258" s="219"/>
      <c r="P258" s="219"/>
      <c r="Q258" s="219"/>
      <c r="R258" s="219"/>
      <c r="S258" s="219"/>
      <c r="T258" s="220"/>
      <c r="AT258" s="221" t="s">
        <v>219</v>
      </c>
      <c r="AU258" s="221" t="s">
        <v>244</v>
      </c>
      <c r="AV258" s="14" t="s">
        <v>82</v>
      </c>
      <c r="AW258" s="14" t="s">
        <v>34</v>
      </c>
      <c r="AX258" s="14" t="s">
        <v>73</v>
      </c>
      <c r="AY258" s="221" t="s">
        <v>206</v>
      </c>
    </row>
    <row r="259" spans="1:65" s="13" customFormat="1">
      <c r="B259" s="201"/>
      <c r="C259" s="202"/>
      <c r="D259" s="199" t="s">
        <v>219</v>
      </c>
      <c r="E259" s="203" t="s">
        <v>21</v>
      </c>
      <c r="F259" s="204" t="s">
        <v>225</v>
      </c>
      <c r="G259" s="202"/>
      <c r="H259" s="203" t="s">
        <v>21</v>
      </c>
      <c r="I259" s="205"/>
      <c r="J259" s="202"/>
      <c r="K259" s="202"/>
      <c r="L259" s="206"/>
      <c r="M259" s="207"/>
      <c r="N259" s="208"/>
      <c r="O259" s="208"/>
      <c r="P259" s="208"/>
      <c r="Q259" s="208"/>
      <c r="R259" s="208"/>
      <c r="S259" s="208"/>
      <c r="T259" s="209"/>
      <c r="AT259" s="210" t="s">
        <v>219</v>
      </c>
      <c r="AU259" s="210" t="s">
        <v>244</v>
      </c>
      <c r="AV259" s="13" t="s">
        <v>80</v>
      </c>
      <c r="AW259" s="13" t="s">
        <v>34</v>
      </c>
      <c r="AX259" s="13" t="s">
        <v>73</v>
      </c>
      <c r="AY259" s="210" t="s">
        <v>206</v>
      </c>
    </row>
    <row r="260" spans="1:65" s="13" customFormat="1">
      <c r="B260" s="201"/>
      <c r="C260" s="202"/>
      <c r="D260" s="199" t="s">
        <v>219</v>
      </c>
      <c r="E260" s="203" t="s">
        <v>21</v>
      </c>
      <c r="F260" s="204" t="s">
        <v>233</v>
      </c>
      <c r="G260" s="202"/>
      <c r="H260" s="203" t="s">
        <v>21</v>
      </c>
      <c r="I260" s="205"/>
      <c r="J260" s="202"/>
      <c r="K260" s="202"/>
      <c r="L260" s="206"/>
      <c r="M260" s="207"/>
      <c r="N260" s="208"/>
      <c r="O260" s="208"/>
      <c r="P260" s="208"/>
      <c r="Q260" s="208"/>
      <c r="R260" s="208"/>
      <c r="S260" s="208"/>
      <c r="T260" s="209"/>
      <c r="AT260" s="210" t="s">
        <v>219</v>
      </c>
      <c r="AU260" s="210" t="s">
        <v>244</v>
      </c>
      <c r="AV260" s="13" t="s">
        <v>80</v>
      </c>
      <c r="AW260" s="13" t="s">
        <v>34</v>
      </c>
      <c r="AX260" s="13" t="s">
        <v>73</v>
      </c>
      <c r="AY260" s="210" t="s">
        <v>206</v>
      </c>
    </row>
    <row r="261" spans="1:65" s="14" customFormat="1">
      <c r="B261" s="211"/>
      <c r="C261" s="212"/>
      <c r="D261" s="199" t="s">
        <v>219</v>
      </c>
      <c r="E261" s="213" t="s">
        <v>21</v>
      </c>
      <c r="F261" s="214" t="s">
        <v>407</v>
      </c>
      <c r="G261" s="212"/>
      <c r="H261" s="215">
        <v>3.23</v>
      </c>
      <c r="I261" s="216"/>
      <c r="J261" s="212"/>
      <c r="K261" s="212"/>
      <c r="L261" s="217"/>
      <c r="M261" s="218"/>
      <c r="N261" s="219"/>
      <c r="O261" s="219"/>
      <c r="P261" s="219"/>
      <c r="Q261" s="219"/>
      <c r="R261" s="219"/>
      <c r="S261" s="219"/>
      <c r="T261" s="220"/>
      <c r="AT261" s="221" t="s">
        <v>219</v>
      </c>
      <c r="AU261" s="221" t="s">
        <v>244</v>
      </c>
      <c r="AV261" s="14" t="s">
        <v>82</v>
      </c>
      <c r="AW261" s="14" t="s">
        <v>34</v>
      </c>
      <c r="AX261" s="14" t="s">
        <v>73</v>
      </c>
      <c r="AY261" s="221" t="s">
        <v>206</v>
      </c>
    </row>
    <row r="262" spans="1:65" s="13" customFormat="1">
      <c r="B262" s="201"/>
      <c r="C262" s="202"/>
      <c r="D262" s="199" t="s">
        <v>219</v>
      </c>
      <c r="E262" s="203" t="s">
        <v>21</v>
      </c>
      <c r="F262" s="204" t="s">
        <v>230</v>
      </c>
      <c r="G262" s="202"/>
      <c r="H262" s="203" t="s">
        <v>21</v>
      </c>
      <c r="I262" s="205"/>
      <c r="J262" s="202"/>
      <c r="K262" s="202"/>
      <c r="L262" s="206"/>
      <c r="M262" s="207"/>
      <c r="N262" s="208"/>
      <c r="O262" s="208"/>
      <c r="P262" s="208"/>
      <c r="Q262" s="208"/>
      <c r="R262" s="208"/>
      <c r="S262" s="208"/>
      <c r="T262" s="209"/>
      <c r="AT262" s="210" t="s">
        <v>219</v>
      </c>
      <c r="AU262" s="210" t="s">
        <v>244</v>
      </c>
      <c r="AV262" s="13" t="s">
        <v>80</v>
      </c>
      <c r="AW262" s="13" t="s">
        <v>34</v>
      </c>
      <c r="AX262" s="13" t="s">
        <v>73</v>
      </c>
      <c r="AY262" s="210" t="s">
        <v>206</v>
      </c>
    </row>
    <row r="263" spans="1:65" s="13" customFormat="1">
      <c r="B263" s="201"/>
      <c r="C263" s="202"/>
      <c r="D263" s="199" t="s">
        <v>219</v>
      </c>
      <c r="E263" s="203" t="s">
        <v>21</v>
      </c>
      <c r="F263" s="204" t="s">
        <v>408</v>
      </c>
      <c r="G263" s="202"/>
      <c r="H263" s="203" t="s">
        <v>21</v>
      </c>
      <c r="I263" s="205"/>
      <c r="J263" s="202"/>
      <c r="K263" s="202"/>
      <c r="L263" s="206"/>
      <c r="M263" s="207"/>
      <c r="N263" s="208"/>
      <c r="O263" s="208"/>
      <c r="P263" s="208"/>
      <c r="Q263" s="208"/>
      <c r="R263" s="208"/>
      <c r="S263" s="208"/>
      <c r="T263" s="209"/>
      <c r="AT263" s="210" t="s">
        <v>219</v>
      </c>
      <c r="AU263" s="210" t="s">
        <v>244</v>
      </c>
      <c r="AV263" s="13" t="s">
        <v>80</v>
      </c>
      <c r="AW263" s="13" t="s">
        <v>34</v>
      </c>
      <c r="AX263" s="13" t="s">
        <v>73</v>
      </c>
      <c r="AY263" s="210" t="s">
        <v>206</v>
      </c>
    </row>
    <row r="264" spans="1:65" s="15" customFormat="1">
      <c r="B264" s="222"/>
      <c r="C264" s="223"/>
      <c r="D264" s="199" t="s">
        <v>219</v>
      </c>
      <c r="E264" s="224" t="s">
        <v>21</v>
      </c>
      <c r="F264" s="225" t="s">
        <v>236</v>
      </c>
      <c r="G264" s="223"/>
      <c r="H264" s="226">
        <v>21.268000000000001</v>
      </c>
      <c r="I264" s="227"/>
      <c r="J264" s="223"/>
      <c r="K264" s="223"/>
      <c r="L264" s="228"/>
      <c r="M264" s="229"/>
      <c r="N264" s="230"/>
      <c r="O264" s="230"/>
      <c r="P264" s="230"/>
      <c r="Q264" s="230"/>
      <c r="R264" s="230"/>
      <c r="S264" s="230"/>
      <c r="T264" s="231"/>
      <c r="AT264" s="232" t="s">
        <v>219</v>
      </c>
      <c r="AU264" s="232" t="s">
        <v>244</v>
      </c>
      <c r="AV264" s="15" t="s">
        <v>213</v>
      </c>
      <c r="AW264" s="15" t="s">
        <v>34</v>
      </c>
      <c r="AX264" s="15" t="s">
        <v>80</v>
      </c>
      <c r="AY264" s="232" t="s">
        <v>206</v>
      </c>
    </row>
    <row r="265" spans="1:65" s="2" customFormat="1" ht="24.2" customHeight="1">
      <c r="A265" s="37"/>
      <c r="B265" s="38"/>
      <c r="C265" s="181" t="s">
        <v>409</v>
      </c>
      <c r="D265" s="181" t="s">
        <v>208</v>
      </c>
      <c r="E265" s="182" t="s">
        <v>410</v>
      </c>
      <c r="F265" s="183" t="s">
        <v>411</v>
      </c>
      <c r="G265" s="184" t="s">
        <v>247</v>
      </c>
      <c r="H265" s="185">
        <v>21.268000000000001</v>
      </c>
      <c r="I265" s="186"/>
      <c r="J265" s="187">
        <f>ROUND(I265*H265,2)</f>
        <v>0</v>
      </c>
      <c r="K265" s="183" t="s">
        <v>212</v>
      </c>
      <c r="L265" s="42"/>
      <c r="M265" s="188" t="s">
        <v>21</v>
      </c>
      <c r="N265" s="189" t="s">
        <v>44</v>
      </c>
      <c r="O265" s="67"/>
      <c r="P265" s="190">
        <f>O265*H265</f>
        <v>0</v>
      </c>
      <c r="Q265" s="190">
        <v>0</v>
      </c>
      <c r="R265" s="190">
        <f>Q265*H265</f>
        <v>0</v>
      </c>
      <c r="S265" s="190">
        <v>0</v>
      </c>
      <c r="T265" s="191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92" t="s">
        <v>213</v>
      </c>
      <c r="AT265" s="192" t="s">
        <v>208</v>
      </c>
      <c r="AU265" s="192" t="s">
        <v>244</v>
      </c>
      <c r="AY265" s="20" t="s">
        <v>206</v>
      </c>
      <c r="BE265" s="193">
        <f>IF(N265="základní",J265,0)</f>
        <v>0</v>
      </c>
      <c r="BF265" s="193">
        <f>IF(N265="snížená",J265,0)</f>
        <v>0</v>
      </c>
      <c r="BG265" s="193">
        <f>IF(N265="zákl. přenesená",J265,0)</f>
        <v>0</v>
      </c>
      <c r="BH265" s="193">
        <f>IF(N265="sníž. přenesená",J265,0)</f>
        <v>0</v>
      </c>
      <c r="BI265" s="193">
        <f>IF(N265="nulová",J265,0)</f>
        <v>0</v>
      </c>
      <c r="BJ265" s="20" t="s">
        <v>80</v>
      </c>
      <c r="BK265" s="193">
        <f>ROUND(I265*H265,2)</f>
        <v>0</v>
      </c>
      <c r="BL265" s="20" t="s">
        <v>213</v>
      </c>
      <c r="BM265" s="192" t="s">
        <v>412</v>
      </c>
    </row>
    <row r="266" spans="1:65" s="2" customFormat="1">
      <c r="A266" s="37"/>
      <c r="B266" s="38"/>
      <c r="C266" s="39"/>
      <c r="D266" s="194" t="s">
        <v>215</v>
      </c>
      <c r="E266" s="39"/>
      <c r="F266" s="195" t="s">
        <v>413</v>
      </c>
      <c r="G266" s="39"/>
      <c r="H266" s="39"/>
      <c r="I266" s="196"/>
      <c r="J266" s="39"/>
      <c r="K266" s="39"/>
      <c r="L266" s="42"/>
      <c r="M266" s="197"/>
      <c r="N266" s="198"/>
      <c r="O266" s="67"/>
      <c r="P266" s="67"/>
      <c r="Q266" s="67"/>
      <c r="R266" s="67"/>
      <c r="S266" s="67"/>
      <c r="T266" s="68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T266" s="20" t="s">
        <v>215</v>
      </c>
      <c r="AU266" s="20" t="s">
        <v>244</v>
      </c>
    </row>
    <row r="267" spans="1:65" s="14" customFormat="1">
      <c r="B267" s="211"/>
      <c r="C267" s="212"/>
      <c r="D267" s="199" t="s">
        <v>219</v>
      </c>
      <c r="E267" s="213" t="s">
        <v>21</v>
      </c>
      <c r="F267" s="214" t="s">
        <v>414</v>
      </c>
      <c r="G267" s="212"/>
      <c r="H267" s="215">
        <v>21.268000000000001</v>
      </c>
      <c r="I267" s="216"/>
      <c r="J267" s="212"/>
      <c r="K267" s="212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219</v>
      </c>
      <c r="AU267" s="221" t="s">
        <v>244</v>
      </c>
      <c r="AV267" s="14" t="s">
        <v>82</v>
      </c>
      <c r="AW267" s="14" t="s">
        <v>34</v>
      </c>
      <c r="AX267" s="14" t="s">
        <v>80</v>
      </c>
      <c r="AY267" s="221" t="s">
        <v>206</v>
      </c>
    </row>
    <row r="268" spans="1:65" s="2" customFormat="1" ht="21.75" customHeight="1">
      <c r="A268" s="37"/>
      <c r="B268" s="38"/>
      <c r="C268" s="181" t="s">
        <v>415</v>
      </c>
      <c r="D268" s="181" t="s">
        <v>208</v>
      </c>
      <c r="E268" s="182" t="s">
        <v>416</v>
      </c>
      <c r="F268" s="183" t="s">
        <v>417</v>
      </c>
      <c r="G268" s="184" t="s">
        <v>247</v>
      </c>
      <c r="H268" s="185">
        <v>54.564</v>
      </c>
      <c r="I268" s="186"/>
      <c r="J268" s="187">
        <f>ROUND(I268*H268,2)</f>
        <v>0</v>
      </c>
      <c r="K268" s="183" t="s">
        <v>212</v>
      </c>
      <c r="L268" s="42"/>
      <c r="M268" s="188" t="s">
        <v>21</v>
      </c>
      <c r="N268" s="189" t="s">
        <v>44</v>
      </c>
      <c r="O268" s="67"/>
      <c r="P268" s="190">
        <f>O268*H268</f>
        <v>0</v>
      </c>
      <c r="Q268" s="190">
        <v>7.92E-3</v>
      </c>
      <c r="R268" s="190">
        <f>Q268*H268</f>
        <v>0.43214688000000001</v>
      </c>
      <c r="S268" s="190">
        <v>0</v>
      </c>
      <c r="T268" s="191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92" t="s">
        <v>213</v>
      </c>
      <c r="AT268" s="192" t="s">
        <v>208</v>
      </c>
      <c r="AU268" s="192" t="s">
        <v>244</v>
      </c>
      <c r="AY268" s="20" t="s">
        <v>206</v>
      </c>
      <c r="BE268" s="193">
        <f>IF(N268="základní",J268,0)</f>
        <v>0</v>
      </c>
      <c r="BF268" s="193">
        <f>IF(N268="snížená",J268,0)</f>
        <v>0</v>
      </c>
      <c r="BG268" s="193">
        <f>IF(N268="zákl. přenesená",J268,0)</f>
        <v>0</v>
      </c>
      <c r="BH268" s="193">
        <f>IF(N268="sníž. přenesená",J268,0)</f>
        <v>0</v>
      </c>
      <c r="BI268" s="193">
        <f>IF(N268="nulová",J268,0)</f>
        <v>0</v>
      </c>
      <c r="BJ268" s="20" t="s">
        <v>80</v>
      </c>
      <c r="BK268" s="193">
        <f>ROUND(I268*H268,2)</f>
        <v>0</v>
      </c>
      <c r="BL268" s="20" t="s">
        <v>213</v>
      </c>
      <c r="BM268" s="192" t="s">
        <v>418</v>
      </c>
    </row>
    <row r="269" spans="1:65" s="2" customFormat="1">
      <c r="A269" s="37"/>
      <c r="B269" s="38"/>
      <c r="C269" s="39"/>
      <c r="D269" s="194" t="s">
        <v>215</v>
      </c>
      <c r="E269" s="39"/>
      <c r="F269" s="195" t="s">
        <v>419</v>
      </c>
      <c r="G269" s="39"/>
      <c r="H269" s="39"/>
      <c r="I269" s="196"/>
      <c r="J269" s="39"/>
      <c r="K269" s="39"/>
      <c r="L269" s="42"/>
      <c r="M269" s="197"/>
      <c r="N269" s="198"/>
      <c r="O269" s="67"/>
      <c r="P269" s="67"/>
      <c r="Q269" s="67"/>
      <c r="R269" s="67"/>
      <c r="S269" s="67"/>
      <c r="T269" s="68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T269" s="20" t="s">
        <v>215</v>
      </c>
      <c r="AU269" s="20" t="s">
        <v>244</v>
      </c>
    </row>
    <row r="270" spans="1:65" s="13" customFormat="1">
      <c r="B270" s="201"/>
      <c r="C270" s="202"/>
      <c r="D270" s="199" t="s">
        <v>219</v>
      </c>
      <c r="E270" s="203" t="s">
        <v>21</v>
      </c>
      <c r="F270" s="204" t="s">
        <v>223</v>
      </c>
      <c r="G270" s="202"/>
      <c r="H270" s="203" t="s">
        <v>21</v>
      </c>
      <c r="I270" s="205"/>
      <c r="J270" s="202"/>
      <c r="K270" s="202"/>
      <c r="L270" s="206"/>
      <c r="M270" s="207"/>
      <c r="N270" s="208"/>
      <c r="O270" s="208"/>
      <c r="P270" s="208"/>
      <c r="Q270" s="208"/>
      <c r="R270" s="208"/>
      <c r="S270" s="208"/>
      <c r="T270" s="209"/>
      <c r="AT270" s="210" t="s">
        <v>219</v>
      </c>
      <c r="AU270" s="210" t="s">
        <v>244</v>
      </c>
      <c r="AV270" s="13" t="s">
        <v>80</v>
      </c>
      <c r="AW270" s="13" t="s">
        <v>34</v>
      </c>
      <c r="AX270" s="13" t="s">
        <v>73</v>
      </c>
      <c r="AY270" s="210" t="s">
        <v>206</v>
      </c>
    </row>
    <row r="271" spans="1:65" s="13" customFormat="1">
      <c r="B271" s="201"/>
      <c r="C271" s="202"/>
      <c r="D271" s="199" t="s">
        <v>219</v>
      </c>
      <c r="E271" s="203" t="s">
        <v>21</v>
      </c>
      <c r="F271" s="204" t="s">
        <v>390</v>
      </c>
      <c r="G271" s="202"/>
      <c r="H271" s="203" t="s">
        <v>21</v>
      </c>
      <c r="I271" s="205"/>
      <c r="J271" s="202"/>
      <c r="K271" s="202"/>
      <c r="L271" s="206"/>
      <c r="M271" s="207"/>
      <c r="N271" s="208"/>
      <c r="O271" s="208"/>
      <c r="P271" s="208"/>
      <c r="Q271" s="208"/>
      <c r="R271" s="208"/>
      <c r="S271" s="208"/>
      <c r="T271" s="209"/>
      <c r="AT271" s="210" t="s">
        <v>219</v>
      </c>
      <c r="AU271" s="210" t="s">
        <v>244</v>
      </c>
      <c r="AV271" s="13" t="s">
        <v>80</v>
      </c>
      <c r="AW271" s="13" t="s">
        <v>34</v>
      </c>
      <c r="AX271" s="13" t="s">
        <v>73</v>
      </c>
      <c r="AY271" s="210" t="s">
        <v>206</v>
      </c>
    </row>
    <row r="272" spans="1:65" s="14" customFormat="1">
      <c r="B272" s="211"/>
      <c r="C272" s="212"/>
      <c r="D272" s="199" t="s">
        <v>219</v>
      </c>
      <c r="E272" s="213" t="s">
        <v>21</v>
      </c>
      <c r="F272" s="214" t="s">
        <v>420</v>
      </c>
      <c r="G272" s="212"/>
      <c r="H272" s="215">
        <v>19.5</v>
      </c>
      <c r="I272" s="216"/>
      <c r="J272" s="212"/>
      <c r="K272" s="212"/>
      <c r="L272" s="217"/>
      <c r="M272" s="218"/>
      <c r="N272" s="219"/>
      <c r="O272" s="219"/>
      <c r="P272" s="219"/>
      <c r="Q272" s="219"/>
      <c r="R272" s="219"/>
      <c r="S272" s="219"/>
      <c r="T272" s="220"/>
      <c r="AT272" s="221" t="s">
        <v>219</v>
      </c>
      <c r="AU272" s="221" t="s">
        <v>244</v>
      </c>
      <c r="AV272" s="14" t="s">
        <v>82</v>
      </c>
      <c r="AW272" s="14" t="s">
        <v>34</v>
      </c>
      <c r="AX272" s="14" t="s">
        <v>73</v>
      </c>
      <c r="AY272" s="221" t="s">
        <v>206</v>
      </c>
    </row>
    <row r="273" spans="1:65" s="13" customFormat="1">
      <c r="B273" s="201"/>
      <c r="C273" s="202"/>
      <c r="D273" s="199" t="s">
        <v>219</v>
      </c>
      <c r="E273" s="203" t="s">
        <v>21</v>
      </c>
      <c r="F273" s="204" t="s">
        <v>225</v>
      </c>
      <c r="G273" s="202"/>
      <c r="H273" s="203" t="s">
        <v>21</v>
      </c>
      <c r="I273" s="205"/>
      <c r="J273" s="202"/>
      <c r="K273" s="202"/>
      <c r="L273" s="206"/>
      <c r="M273" s="207"/>
      <c r="N273" s="208"/>
      <c r="O273" s="208"/>
      <c r="P273" s="208"/>
      <c r="Q273" s="208"/>
      <c r="R273" s="208"/>
      <c r="S273" s="208"/>
      <c r="T273" s="209"/>
      <c r="AT273" s="210" t="s">
        <v>219</v>
      </c>
      <c r="AU273" s="210" t="s">
        <v>244</v>
      </c>
      <c r="AV273" s="13" t="s">
        <v>80</v>
      </c>
      <c r="AW273" s="13" t="s">
        <v>34</v>
      </c>
      <c r="AX273" s="13" t="s">
        <v>73</v>
      </c>
      <c r="AY273" s="210" t="s">
        <v>206</v>
      </c>
    </row>
    <row r="274" spans="1:65" s="13" customFormat="1">
      <c r="B274" s="201"/>
      <c r="C274" s="202"/>
      <c r="D274" s="199" t="s">
        <v>219</v>
      </c>
      <c r="E274" s="203" t="s">
        <v>21</v>
      </c>
      <c r="F274" s="204" t="s">
        <v>390</v>
      </c>
      <c r="G274" s="202"/>
      <c r="H274" s="203" t="s">
        <v>21</v>
      </c>
      <c r="I274" s="205"/>
      <c r="J274" s="202"/>
      <c r="K274" s="202"/>
      <c r="L274" s="206"/>
      <c r="M274" s="207"/>
      <c r="N274" s="208"/>
      <c r="O274" s="208"/>
      <c r="P274" s="208"/>
      <c r="Q274" s="208"/>
      <c r="R274" s="208"/>
      <c r="S274" s="208"/>
      <c r="T274" s="209"/>
      <c r="AT274" s="210" t="s">
        <v>219</v>
      </c>
      <c r="AU274" s="210" t="s">
        <v>244</v>
      </c>
      <c r="AV274" s="13" t="s">
        <v>80</v>
      </c>
      <c r="AW274" s="13" t="s">
        <v>34</v>
      </c>
      <c r="AX274" s="13" t="s">
        <v>73</v>
      </c>
      <c r="AY274" s="210" t="s">
        <v>206</v>
      </c>
    </row>
    <row r="275" spans="1:65" s="14" customFormat="1">
      <c r="B275" s="211"/>
      <c r="C275" s="212"/>
      <c r="D275" s="199" t="s">
        <v>219</v>
      </c>
      <c r="E275" s="213" t="s">
        <v>21</v>
      </c>
      <c r="F275" s="214" t="s">
        <v>421</v>
      </c>
      <c r="G275" s="212"/>
      <c r="H275" s="215">
        <v>35.064</v>
      </c>
      <c r="I275" s="216"/>
      <c r="J275" s="212"/>
      <c r="K275" s="212"/>
      <c r="L275" s="217"/>
      <c r="M275" s="218"/>
      <c r="N275" s="219"/>
      <c r="O275" s="219"/>
      <c r="P275" s="219"/>
      <c r="Q275" s="219"/>
      <c r="R275" s="219"/>
      <c r="S275" s="219"/>
      <c r="T275" s="220"/>
      <c r="AT275" s="221" t="s">
        <v>219</v>
      </c>
      <c r="AU275" s="221" t="s">
        <v>244</v>
      </c>
      <c r="AV275" s="14" t="s">
        <v>82</v>
      </c>
      <c r="AW275" s="14" t="s">
        <v>34</v>
      </c>
      <c r="AX275" s="14" t="s">
        <v>73</v>
      </c>
      <c r="AY275" s="221" t="s">
        <v>206</v>
      </c>
    </row>
    <row r="276" spans="1:65" s="15" customFormat="1">
      <c r="B276" s="222"/>
      <c r="C276" s="223"/>
      <c r="D276" s="199" t="s">
        <v>219</v>
      </c>
      <c r="E276" s="224" t="s">
        <v>21</v>
      </c>
      <c r="F276" s="225" t="s">
        <v>236</v>
      </c>
      <c r="G276" s="223"/>
      <c r="H276" s="226">
        <v>54.564</v>
      </c>
      <c r="I276" s="227"/>
      <c r="J276" s="223"/>
      <c r="K276" s="223"/>
      <c r="L276" s="228"/>
      <c r="M276" s="229"/>
      <c r="N276" s="230"/>
      <c r="O276" s="230"/>
      <c r="P276" s="230"/>
      <c r="Q276" s="230"/>
      <c r="R276" s="230"/>
      <c r="S276" s="230"/>
      <c r="T276" s="231"/>
      <c r="AT276" s="232" t="s">
        <v>219</v>
      </c>
      <c r="AU276" s="232" t="s">
        <v>244</v>
      </c>
      <c r="AV276" s="15" t="s">
        <v>213</v>
      </c>
      <c r="AW276" s="15" t="s">
        <v>34</v>
      </c>
      <c r="AX276" s="15" t="s">
        <v>80</v>
      </c>
      <c r="AY276" s="232" t="s">
        <v>206</v>
      </c>
    </row>
    <row r="277" spans="1:65" s="2" customFormat="1" ht="21.75" customHeight="1">
      <c r="A277" s="37"/>
      <c r="B277" s="38"/>
      <c r="C277" s="181" t="s">
        <v>422</v>
      </c>
      <c r="D277" s="181" t="s">
        <v>208</v>
      </c>
      <c r="E277" s="182" t="s">
        <v>423</v>
      </c>
      <c r="F277" s="183" t="s">
        <v>424</v>
      </c>
      <c r="G277" s="184" t="s">
        <v>247</v>
      </c>
      <c r="H277" s="185">
        <v>54.564</v>
      </c>
      <c r="I277" s="186"/>
      <c r="J277" s="187">
        <f>ROUND(I277*H277,2)</f>
        <v>0</v>
      </c>
      <c r="K277" s="183" t="s">
        <v>212</v>
      </c>
      <c r="L277" s="42"/>
      <c r="M277" s="188" t="s">
        <v>21</v>
      </c>
      <c r="N277" s="189" t="s">
        <v>44</v>
      </c>
      <c r="O277" s="67"/>
      <c r="P277" s="190">
        <f>O277*H277</f>
        <v>0</v>
      </c>
      <c r="Q277" s="190">
        <v>0</v>
      </c>
      <c r="R277" s="190">
        <f>Q277*H277</f>
        <v>0</v>
      </c>
      <c r="S277" s="190">
        <v>0</v>
      </c>
      <c r="T277" s="191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92" t="s">
        <v>213</v>
      </c>
      <c r="AT277" s="192" t="s">
        <v>208</v>
      </c>
      <c r="AU277" s="192" t="s">
        <v>244</v>
      </c>
      <c r="AY277" s="20" t="s">
        <v>206</v>
      </c>
      <c r="BE277" s="193">
        <f>IF(N277="základní",J277,0)</f>
        <v>0</v>
      </c>
      <c r="BF277" s="193">
        <f>IF(N277="snížená",J277,0)</f>
        <v>0</v>
      </c>
      <c r="BG277" s="193">
        <f>IF(N277="zákl. přenesená",J277,0)</f>
        <v>0</v>
      </c>
      <c r="BH277" s="193">
        <f>IF(N277="sníž. přenesená",J277,0)</f>
        <v>0</v>
      </c>
      <c r="BI277" s="193">
        <f>IF(N277="nulová",J277,0)</f>
        <v>0</v>
      </c>
      <c r="BJ277" s="20" t="s">
        <v>80</v>
      </c>
      <c r="BK277" s="193">
        <f>ROUND(I277*H277,2)</f>
        <v>0</v>
      </c>
      <c r="BL277" s="20" t="s">
        <v>213</v>
      </c>
      <c r="BM277" s="192" t="s">
        <v>425</v>
      </c>
    </row>
    <row r="278" spans="1:65" s="2" customFormat="1">
      <c r="A278" s="37"/>
      <c r="B278" s="38"/>
      <c r="C278" s="39"/>
      <c r="D278" s="194" t="s">
        <v>215</v>
      </c>
      <c r="E278" s="39"/>
      <c r="F278" s="195" t="s">
        <v>426</v>
      </c>
      <c r="G278" s="39"/>
      <c r="H278" s="39"/>
      <c r="I278" s="196"/>
      <c r="J278" s="39"/>
      <c r="K278" s="39"/>
      <c r="L278" s="42"/>
      <c r="M278" s="197"/>
      <c r="N278" s="198"/>
      <c r="O278" s="67"/>
      <c r="P278" s="67"/>
      <c r="Q278" s="67"/>
      <c r="R278" s="67"/>
      <c r="S278" s="67"/>
      <c r="T278" s="68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20" t="s">
        <v>215</v>
      </c>
      <c r="AU278" s="20" t="s">
        <v>244</v>
      </c>
    </row>
    <row r="279" spans="1:65" s="14" customFormat="1">
      <c r="B279" s="211"/>
      <c r="C279" s="212"/>
      <c r="D279" s="199" t="s">
        <v>219</v>
      </c>
      <c r="E279" s="213" t="s">
        <v>21</v>
      </c>
      <c r="F279" s="214" t="s">
        <v>427</v>
      </c>
      <c r="G279" s="212"/>
      <c r="H279" s="215">
        <v>54.564</v>
      </c>
      <c r="I279" s="216"/>
      <c r="J279" s="212"/>
      <c r="K279" s="212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219</v>
      </c>
      <c r="AU279" s="221" t="s">
        <v>244</v>
      </c>
      <c r="AV279" s="14" t="s">
        <v>82</v>
      </c>
      <c r="AW279" s="14" t="s">
        <v>34</v>
      </c>
      <c r="AX279" s="14" t="s">
        <v>80</v>
      </c>
      <c r="AY279" s="221" t="s">
        <v>206</v>
      </c>
    </row>
    <row r="280" spans="1:65" s="12" customFormat="1" ht="22.9" customHeight="1">
      <c r="B280" s="165"/>
      <c r="C280" s="166"/>
      <c r="D280" s="167" t="s">
        <v>72</v>
      </c>
      <c r="E280" s="179" t="s">
        <v>295</v>
      </c>
      <c r="F280" s="179" t="s">
        <v>428</v>
      </c>
      <c r="G280" s="166"/>
      <c r="H280" s="166"/>
      <c r="I280" s="169"/>
      <c r="J280" s="180">
        <f>BK280</f>
        <v>0</v>
      </c>
      <c r="K280" s="166"/>
      <c r="L280" s="171"/>
      <c r="M280" s="172"/>
      <c r="N280" s="173"/>
      <c r="O280" s="173"/>
      <c r="P280" s="174">
        <f>SUM(P281:P286)</f>
        <v>0</v>
      </c>
      <c r="Q280" s="173"/>
      <c r="R280" s="174">
        <f>SUM(R281:R286)</f>
        <v>1.87828784</v>
      </c>
      <c r="S280" s="173"/>
      <c r="T280" s="175">
        <f>SUM(T281:T286)</f>
        <v>0</v>
      </c>
      <c r="AR280" s="176" t="s">
        <v>80</v>
      </c>
      <c r="AT280" s="177" t="s">
        <v>72</v>
      </c>
      <c r="AU280" s="177" t="s">
        <v>80</v>
      </c>
      <c r="AY280" s="176" t="s">
        <v>206</v>
      </c>
      <c r="BK280" s="178">
        <f>SUM(BK281:BK286)</f>
        <v>0</v>
      </c>
    </row>
    <row r="281" spans="1:65" s="2" customFormat="1" ht="24.2" customHeight="1">
      <c r="A281" s="37"/>
      <c r="B281" s="38"/>
      <c r="C281" s="181" t="s">
        <v>429</v>
      </c>
      <c r="D281" s="181" t="s">
        <v>208</v>
      </c>
      <c r="E281" s="182" t="s">
        <v>430</v>
      </c>
      <c r="F281" s="183" t="s">
        <v>431</v>
      </c>
      <c r="G281" s="184" t="s">
        <v>375</v>
      </c>
      <c r="H281" s="185">
        <v>9.68</v>
      </c>
      <c r="I281" s="186"/>
      <c r="J281" s="187">
        <f>ROUND(I281*H281,2)</f>
        <v>0</v>
      </c>
      <c r="K281" s="183" t="s">
        <v>212</v>
      </c>
      <c r="L281" s="42"/>
      <c r="M281" s="188" t="s">
        <v>21</v>
      </c>
      <c r="N281" s="189" t="s">
        <v>44</v>
      </c>
      <c r="O281" s="67"/>
      <c r="P281" s="190">
        <f>O281*H281</f>
        <v>0</v>
      </c>
      <c r="Q281" s="190">
        <v>0.1295</v>
      </c>
      <c r="R281" s="190">
        <f>Q281*H281</f>
        <v>1.25356</v>
      </c>
      <c r="S281" s="190">
        <v>0</v>
      </c>
      <c r="T281" s="191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92" t="s">
        <v>213</v>
      </c>
      <c r="AT281" s="192" t="s">
        <v>208</v>
      </c>
      <c r="AU281" s="192" t="s">
        <v>82</v>
      </c>
      <c r="AY281" s="20" t="s">
        <v>206</v>
      </c>
      <c r="BE281" s="193">
        <f>IF(N281="základní",J281,0)</f>
        <v>0</v>
      </c>
      <c r="BF281" s="193">
        <f>IF(N281="snížená",J281,0)</f>
        <v>0</v>
      </c>
      <c r="BG281" s="193">
        <f>IF(N281="zákl. přenesená",J281,0)</f>
        <v>0</v>
      </c>
      <c r="BH281" s="193">
        <f>IF(N281="sníž. přenesená",J281,0)</f>
        <v>0</v>
      </c>
      <c r="BI281" s="193">
        <f>IF(N281="nulová",J281,0)</f>
        <v>0</v>
      </c>
      <c r="BJ281" s="20" t="s">
        <v>80</v>
      </c>
      <c r="BK281" s="193">
        <f>ROUND(I281*H281,2)</f>
        <v>0</v>
      </c>
      <c r="BL281" s="20" t="s">
        <v>213</v>
      </c>
      <c r="BM281" s="192" t="s">
        <v>432</v>
      </c>
    </row>
    <row r="282" spans="1:65" s="2" customFormat="1">
      <c r="A282" s="37"/>
      <c r="B282" s="38"/>
      <c r="C282" s="39"/>
      <c r="D282" s="194" t="s">
        <v>215</v>
      </c>
      <c r="E282" s="39"/>
      <c r="F282" s="195" t="s">
        <v>433</v>
      </c>
      <c r="G282" s="39"/>
      <c r="H282" s="39"/>
      <c r="I282" s="196"/>
      <c r="J282" s="39"/>
      <c r="K282" s="39"/>
      <c r="L282" s="42"/>
      <c r="M282" s="197"/>
      <c r="N282" s="198"/>
      <c r="O282" s="67"/>
      <c r="P282" s="67"/>
      <c r="Q282" s="67"/>
      <c r="R282" s="67"/>
      <c r="S282" s="67"/>
      <c r="T282" s="68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T282" s="20" t="s">
        <v>215</v>
      </c>
      <c r="AU282" s="20" t="s">
        <v>82</v>
      </c>
    </row>
    <row r="283" spans="1:65" s="13" customFormat="1">
      <c r="B283" s="201"/>
      <c r="C283" s="202"/>
      <c r="D283" s="199" t="s">
        <v>219</v>
      </c>
      <c r="E283" s="203" t="s">
        <v>21</v>
      </c>
      <c r="F283" s="204" t="s">
        <v>434</v>
      </c>
      <c r="G283" s="202"/>
      <c r="H283" s="203" t="s">
        <v>21</v>
      </c>
      <c r="I283" s="205"/>
      <c r="J283" s="202"/>
      <c r="K283" s="202"/>
      <c r="L283" s="206"/>
      <c r="M283" s="207"/>
      <c r="N283" s="208"/>
      <c r="O283" s="208"/>
      <c r="P283" s="208"/>
      <c r="Q283" s="208"/>
      <c r="R283" s="208"/>
      <c r="S283" s="208"/>
      <c r="T283" s="209"/>
      <c r="AT283" s="210" t="s">
        <v>219</v>
      </c>
      <c r="AU283" s="210" t="s">
        <v>82</v>
      </c>
      <c r="AV283" s="13" t="s">
        <v>80</v>
      </c>
      <c r="AW283" s="13" t="s">
        <v>34</v>
      </c>
      <c r="AX283" s="13" t="s">
        <v>73</v>
      </c>
      <c r="AY283" s="210" t="s">
        <v>206</v>
      </c>
    </row>
    <row r="284" spans="1:65" s="14" customFormat="1">
      <c r="B284" s="211"/>
      <c r="C284" s="212"/>
      <c r="D284" s="199" t="s">
        <v>219</v>
      </c>
      <c r="E284" s="213" t="s">
        <v>21</v>
      </c>
      <c r="F284" s="214" t="s">
        <v>435</v>
      </c>
      <c r="G284" s="212"/>
      <c r="H284" s="215">
        <v>9.68</v>
      </c>
      <c r="I284" s="216"/>
      <c r="J284" s="212"/>
      <c r="K284" s="212"/>
      <c r="L284" s="217"/>
      <c r="M284" s="218"/>
      <c r="N284" s="219"/>
      <c r="O284" s="219"/>
      <c r="P284" s="219"/>
      <c r="Q284" s="219"/>
      <c r="R284" s="219"/>
      <c r="S284" s="219"/>
      <c r="T284" s="220"/>
      <c r="AT284" s="221" t="s">
        <v>219</v>
      </c>
      <c r="AU284" s="221" t="s">
        <v>82</v>
      </c>
      <c r="AV284" s="14" t="s">
        <v>82</v>
      </c>
      <c r="AW284" s="14" t="s">
        <v>34</v>
      </c>
      <c r="AX284" s="14" t="s">
        <v>80</v>
      </c>
      <c r="AY284" s="221" t="s">
        <v>206</v>
      </c>
    </row>
    <row r="285" spans="1:65" s="2" customFormat="1" ht="16.5" customHeight="1">
      <c r="A285" s="37"/>
      <c r="B285" s="38"/>
      <c r="C285" s="244" t="s">
        <v>436</v>
      </c>
      <c r="D285" s="244" t="s">
        <v>437</v>
      </c>
      <c r="E285" s="245" t="s">
        <v>438</v>
      </c>
      <c r="F285" s="246" t="s">
        <v>439</v>
      </c>
      <c r="G285" s="247" t="s">
        <v>375</v>
      </c>
      <c r="H285" s="248">
        <v>11.132</v>
      </c>
      <c r="I285" s="249"/>
      <c r="J285" s="250">
        <f>ROUND(I285*H285,2)</f>
        <v>0</v>
      </c>
      <c r="K285" s="246" t="s">
        <v>212</v>
      </c>
      <c r="L285" s="251"/>
      <c r="M285" s="252" t="s">
        <v>21</v>
      </c>
      <c r="N285" s="253" t="s">
        <v>44</v>
      </c>
      <c r="O285" s="67"/>
      <c r="P285" s="190">
        <f>O285*H285</f>
        <v>0</v>
      </c>
      <c r="Q285" s="190">
        <v>5.6120000000000003E-2</v>
      </c>
      <c r="R285" s="190">
        <f>Q285*H285</f>
        <v>0.62472784000000003</v>
      </c>
      <c r="S285" s="190">
        <v>0</v>
      </c>
      <c r="T285" s="191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92" t="s">
        <v>289</v>
      </c>
      <c r="AT285" s="192" t="s">
        <v>437</v>
      </c>
      <c r="AU285" s="192" t="s">
        <v>82</v>
      </c>
      <c r="AY285" s="20" t="s">
        <v>206</v>
      </c>
      <c r="BE285" s="193">
        <f>IF(N285="základní",J285,0)</f>
        <v>0</v>
      </c>
      <c r="BF285" s="193">
        <f>IF(N285="snížená",J285,0)</f>
        <v>0</v>
      </c>
      <c r="BG285" s="193">
        <f>IF(N285="zákl. přenesená",J285,0)</f>
        <v>0</v>
      </c>
      <c r="BH285" s="193">
        <f>IF(N285="sníž. přenesená",J285,0)</f>
        <v>0</v>
      </c>
      <c r="BI285" s="193">
        <f>IF(N285="nulová",J285,0)</f>
        <v>0</v>
      </c>
      <c r="BJ285" s="20" t="s">
        <v>80</v>
      </c>
      <c r="BK285" s="193">
        <f>ROUND(I285*H285,2)</f>
        <v>0</v>
      </c>
      <c r="BL285" s="20" t="s">
        <v>213</v>
      </c>
      <c r="BM285" s="192" t="s">
        <v>440</v>
      </c>
    </row>
    <row r="286" spans="1:65" s="14" customFormat="1">
      <c r="B286" s="211"/>
      <c r="C286" s="212"/>
      <c r="D286" s="199" t="s">
        <v>219</v>
      </c>
      <c r="E286" s="213" t="s">
        <v>21</v>
      </c>
      <c r="F286" s="214" t="s">
        <v>441</v>
      </c>
      <c r="G286" s="212"/>
      <c r="H286" s="215">
        <v>11.132</v>
      </c>
      <c r="I286" s="216"/>
      <c r="J286" s="212"/>
      <c r="K286" s="212"/>
      <c r="L286" s="217"/>
      <c r="M286" s="218"/>
      <c r="N286" s="219"/>
      <c r="O286" s="219"/>
      <c r="P286" s="219"/>
      <c r="Q286" s="219"/>
      <c r="R286" s="219"/>
      <c r="S286" s="219"/>
      <c r="T286" s="220"/>
      <c r="AT286" s="221" t="s">
        <v>219</v>
      </c>
      <c r="AU286" s="221" t="s">
        <v>82</v>
      </c>
      <c r="AV286" s="14" t="s">
        <v>82</v>
      </c>
      <c r="AW286" s="14" t="s">
        <v>34</v>
      </c>
      <c r="AX286" s="14" t="s">
        <v>80</v>
      </c>
      <c r="AY286" s="221" t="s">
        <v>206</v>
      </c>
    </row>
    <row r="287" spans="1:65" s="12" customFormat="1" ht="22.9" customHeight="1">
      <c r="B287" s="165"/>
      <c r="C287" s="166"/>
      <c r="D287" s="167" t="s">
        <v>72</v>
      </c>
      <c r="E287" s="179" t="s">
        <v>442</v>
      </c>
      <c r="F287" s="179" t="s">
        <v>443</v>
      </c>
      <c r="G287" s="166"/>
      <c r="H287" s="166"/>
      <c r="I287" s="169"/>
      <c r="J287" s="180">
        <f>BK287</f>
        <v>0</v>
      </c>
      <c r="K287" s="166"/>
      <c r="L287" s="171"/>
      <c r="M287" s="172"/>
      <c r="N287" s="173"/>
      <c r="O287" s="173"/>
      <c r="P287" s="174">
        <f>SUM(P288:P289)</f>
        <v>0</v>
      </c>
      <c r="Q287" s="173"/>
      <c r="R287" s="174">
        <f>SUM(R288:R289)</f>
        <v>0</v>
      </c>
      <c r="S287" s="173"/>
      <c r="T287" s="175">
        <f>SUM(T288:T289)</f>
        <v>0</v>
      </c>
      <c r="AR287" s="176" t="s">
        <v>80</v>
      </c>
      <c r="AT287" s="177" t="s">
        <v>72</v>
      </c>
      <c r="AU287" s="177" t="s">
        <v>80</v>
      </c>
      <c r="AY287" s="176" t="s">
        <v>206</v>
      </c>
      <c r="BK287" s="178">
        <f>SUM(BK288:BK289)</f>
        <v>0</v>
      </c>
    </row>
    <row r="288" spans="1:65" s="2" customFormat="1" ht="33" customHeight="1">
      <c r="A288" s="37"/>
      <c r="B288" s="38"/>
      <c r="C288" s="181" t="s">
        <v>444</v>
      </c>
      <c r="D288" s="181" t="s">
        <v>208</v>
      </c>
      <c r="E288" s="182" t="s">
        <v>445</v>
      </c>
      <c r="F288" s="183" t="s">
        <v>446</v>
      </c>
      <c r="G288" s="184" t="s">
        <v>327</v>
      </c>
      <c r="H288" s="185">
        <v>167.67400000000001</v>
      </c>
      <c r="I288" s="186"/>
      <c r="J288" s="187">
        <f>ROUND(I288*H288,2)</f>
        <v>0</v>
      </c>
      <c r="K288" s="183" t="s">
        <v>212</v>
      </c>
      <c r="L288" s="42"/>
      <c r="M288" s="188" t="s">
        <v>21</v>
      </c>
      <c r="N288" s="189" t="s">
        <v>44</v>
      </c>
      <c r="O288" s="67"/>
      <c r="P288" s="190">
        <f>O288*H288</f>
        <v>0</v>
      </c>
      <c r="Q288" s="190">
        <v>0</v>
      </c>
      <c r="R288" s="190">
        <f>Q288*H288</f>
        <v>0</v>
      </c>
      <c r="S288" s="190">
        <v>0</v>
      </c>
      <c r="T288" s="191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92" t="s">
        <v>213</v>
      </c>
      <c r="AT288" s="192" t="s">
        <v>208</v>
      </c>
      <c r="AU288" s="192" t="s">
        <v>82</v>
      </c>
      <c r="AY288" s="20" t="s">
        <v>206</v>
      </c>
      <c r="BE288" s="193">
        <f>IF(N288="základní",J288,0)</f>
        <v>0</v>
      </c>
      <c r="BF288" s="193">
        <f>IF(N288="snížená",J288,0)</f>
        <v>0</v>
      </c>
      <c r="BG288" s="193">
        <f>IF(N288="zákl. přenesená",J288,0)</f>
        <v>0</v>
      </c>
      <c r="BH288" s="193">
        <f>IF(N288="sníž. přenesená",J288,0)</f>
        <v>0</v>
      </c>
      <c r="BI288" s="193">
        <f>IF(N288="nulová",J288,0)</f>
        <v>0</v>
      </c>
      <c r="BJ288" s="20" t="s">
        <v>80</v>
      </c>
      <c r="BK288" s="193">
        <f>ROUND(I288*H288,2)</f>
        <v>0</v>
      </c>
      <c r="BL288" s="20" t="s">
        <v>213</v>
      </c>
      <c r="BM288" s="192" t="s">
        <v>447</v>
      </c>
    </row>
    <row r="289" spans="1:65" s="2" customFormat="1">
      <c r="A289" s="37"/>
      <c r="B289" s="38"/>
      <c r="C289" s="39"/>
      <c r="D289" s="194" t="s">
        <v>215</v>
      </c>
      <c r="E289" s="39"/>
      <c r="F289" s="195" t="s">
        <v>448</v>
      </c>
      <c r="G289" s="39"/>
      <c r="H289" s="39"/>
      <c r="I289" s="196"/>
      <c r="J289" s="39"/>
      <c r="K289" s="39"/>
      <c r="L289" s="42"/>
      <c r="M289" s="197"/>
      <c r="N289" s="198"/>
      <c r="O289" s="67"/>
      <c r="P289" s="67"/>
      <c r="Q289" s="67"/>
      <c r="R289" s="67"/>
      <c r="S289" s="67"/>
      <c r="T289" s="68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20" t="s">
        <v>215</v>
      </c>
      <c r="AU289" s="20" t="s">
        <v>82</v>
      </c>
    </row>
    <row r="290" spans="1:65" s="12" customFormat="1" ht="25.9" customHeight="1">
      <c r="B290" s="165"/>
      <c r="C290" s="166"/>
      <c r="D290" s="167" t="s">
        <v>72</v>
      </c>
      <c r="E290" s="168" t="s">
        <v>449</v>
      </c>
      <c r="F290" s="168" t="s">
        <v>450</v>
      </c>
      <c r="G290" s="166"/>
      <c r="H290" s="166"/>
      <c r="I290" s="169"/>
      <c r="J290" s="170">
        <f>BK290</f>
        <v>0</v>
      </c>
      <c r="K290" s="166"/>
      <c r="L290" s="171"/>
      <c r="M290" s="172"/>
      <c r="N290" s="173"/>
      <c r="O290" s="173"/>
      <c r="P290" s="174">
        <f>P291</f>
        <v>0</v>
      </c>
      <c r="Q290" s="173"/>
      <c r="R290" s="174">
        <f>R291</f>
        <v>7.9317000000000016E-3</v>
      </c>
      <c r="S290" s="173"/>
      <c r="T290" s="175">
        <f>T291</f>
        <v>0</v>
      </c>
      <c r="AR290" s="176" t="s">
        <v>82</v>
      </c>
      <c r="AT290" s="177" t="s">
        <v>72</v>
      </c>
      <c r="AU290" s="177" t="s">
        <v>73</v>
      </c>
      <c r="AY290" s="176" t="s">
        <v>206</v>
      </c>
      <c r="BK290" s="178">
        <f>BK291</f>
        <v>0</v>
      </c>
    </row>
    <row r="291" spans="1:65" s="12" customFormat="1" ht="22.9" customHeight="1">
      <c r="B291" s="165"/>
      <c r="C291" s="166"/>
      <c r="D291" s="167" t="s">
        <v>72</v>
      </c>
      <c r="E291" s="179" t="s">
        <v>451</v>
      </c>
      <c r="F291" s="179" t="s">
        <v>452</v>
      </c>
      <c r="G291" s="166"/>
      <c r="H291" s="166"/>
      <c r="I291" s="169"/>
      <c r="J291" s="180">
        <f>BK291</f>
        <v>0</v>
      </c>
      <c r="K291" s="166"/>
      <c r="L291" s="171"/>
      <c r="M291" s="172"/>
      <c r="N291" s="173"/>
      <c r="O291" s="173"/>
      <c r="P291" s="174">
        <f>SUM(P292:P304)</f>
        <v>0</v>
      </c>
      <c r="Q291" s="173"/>
      <c r="R291" s="174">
        <f>SUM(R292:R304)</f>
        <v>7.9317000000000016E-3</v>
      </c>
      <c r="S291" s="173"/>
      <c r="T291" s="175">
        <f>SUM(T292:T304)</f>
        <v>0</v>
      </c>
      <c r="AR291" s="176" t="s">
        <v>82</v>
      </c>
      <c r="AT291" s="177" t="s">
        <v>72</v>
      </c>
      <c r="AU291" s="177" t="s">
        <v>80</v>
      </c>
      <c r="AY291" s="176" t="s">
        <v>206</v>
      </c>
      <c r="BK291" s="178">
        <f>SUM(BK292:BK304)</f>
        <v>0</v>
      </c>
    </row>
    <row r="292" spans="1:65" s="2" customFormat="1" ht="16.5" customHeight="1">
      <c r="A292" s="37"/>
      <c r="B292" s="38"/>
      <c r="C292" s="181" t="s">
        <v>453</v>
      </c>
      <c r="D292" s="181" t="s">
        <v>208</v>
      </c>
      <c r="E292" s="182" t="s">
        <v>454</v>
      </c>
      <c r="F292" s="183" t="s">
        <v>455</v>
      </c>
      <c r="G292" s="184" t="s">
        <v>247</v>
      </c>
      <c r="H292" s="185">
        <v>37.770000000000003</v>
      </c>
      <c r="I292" s="186"/>
      <c r="J292" s="187">
        <f>ROUND(I292*H292,2)</f>
        <v>0</v>
      </c>
      <c r="K292" s="183" t="s">
        <v>212</v>
      </c>
      <c r="L292" s="42"/>
      <c r="M292" s="188" t="s">
        <v>21</v>
      </c>
      <c r="N292" s="189" t="s">
        <v>44</v>
      </c>
      <c r="O292" s="67"/>
      <c r="P292" s="190">
        <f>O292*H292</f>
        <v>0</v>
      </c>
      <c r="Q292" s="190">
        <v>2.1000000000000001E-4</v>
      </c>
      <c r="R292" s="190">
        <f>Q292*H292</f>
        <v>7.9317000000000016E-3</v>
      </c>
      <c r="S292" s="190">
        <v>0</v>
      </c>
      <c r="T292" s="191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92" t="s">
        <v>350</v>
      </c>
      <c r="AT292" s="192" t="s">
        <v>208</v>
      </c>
      <c r="AU292" s="192" t="s">
        <v>82</v>
      </c>
      <c r="AY292" s="20" t="s">
        <v>206</v>
      </c>
      <c r="BE292" s="193">
        <f>IF(N292="základní",J292,0)</f>
        <v>0</v>
      </c>
      <c r="BF292" s="193">
        <f>IF(N292="snížená",J292,0)</f>
        <v>0</v>
      </c>
      <c r="BG292" s="193">
        <f>IF(N292="zákl. přenesená",J292,0)</f>
        <v>0</v>
      </c>
      <c r="BH292" s="193">
        <f>IF(N292="sníž. přenesená",J292,0)</f>
        <v>0</v>
      </c>
      <c r="BI292" s="193">
        <f>IF(N292="nulová",J292,0)</f>
        <v>0</v>
      </c>
      <c r="BJ292" s="20" t="s">
        <v>80</v>
      </c>
      <c r="BK292" s="193">
        <f>ROUND(I292*H292,2)</f>
        <v>0</v>
      </c>
      <c r="BL292" s="20" t="s">
        <v>350</v>
      </c>
      <c r="BM292" s="192" t="s">
        <v>456</v>
      </c>
    </row>
    <row r="293" spans="1:65" s="2" customFormat="1">
      <c r="A293" s="37"/>
      <c r="B293" s="38"/>
      <c r="C293" s="39"/>
      <c r="D293" s="194" t="s">
        <v>215</v>
      </c>
      <c r="E293" s="39"/>
      <c r="F293" s="195" t="s">
        <v>457</v>
      </c>
      <c r="G293" s="39"/>
      <c r="H293" s="39"/>
      <c r="I293" s="196"/>
      <c r="J293" s="39"/>
      <c r="K293" s="39"/>
      <c r="L293" s="42"/>
      <c r="M293" s="197"/>
      <c r="N293" s="198"/>
      <c r="O293" s="67"/>
      <c r="P293" s="67"/>
      <c r="Q293" s="67"/>
      <c r="R293" s="67"/>
      <c r="S293" s="67"/>
      <c r="T293" s="68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T293" s="20" t="s">
        <v>215</v>
      </c>
      <c r="AU293" s="20" t="s">
        <v>82</v>
      </c>
    </row>
    <row r="294" spans="1:65" s="13" customFormat="1">
      <c r="B294" s="201"/>
      <c r="C294" s="202"/>
      <c r="D294" s="199" t="s">
        <v>219</v>
      </c>
      <c r="E294" s="203" t="s">
        <v>21</v>
      </c>
      <c r="F294" s="204" t="s">
        <v>458</v>
      </c>
      <c r="G294" s="202"/>
      <c r="H294" s="203" t="s">
        <v>21</v>
      </c>
      <c r="I294" s="205"/>
      <c r="J294" s="202"/>
      <c r="K294" s="202"/>
      <c r="L294" s="206"/>
      <c r="M294" s="207"/>
      <c r="N294" s="208"/>
      <c r="O294" s="208"/>
      <c r="P294" s="208"/>
      <c r="Q294" s="208"/>
      <c r="R294" s="208"/>
      <c r="S294" s="208"/>
      <c r="T294" s="209"/>
      <c r="AT294" s="210" t="s">
        <v>219</v>
      </c>
      <c r="AU294" s="210" t="s">
        <v>82</v>
      </c>
      <c r="AV294" s="13" t="s">
        <v>80</v>
      </c>
      <c r="AW294" s="13" t="s">
        <v>34</v>
      </c>
      <c r="AX294" s="13" t="s">
        <v>73</v>
      </c>
      <c r="AY294" s="210" t="s">
        <v>206</v>
      </c>
    </row>
    <row r="295" spans="1:65" s="13" customFormat="1">
      <c r="B295" s="201"/>
      <c r="C295" s="202"/>
      <c r="D295" s="199" t="s">
        <v>219</v>
      </c>
      <c r="E295" s="203" t="s">
        <v>21</v>
      </c>
      <c r="F295" s="204" t="s">
        <v>459</v>
      </c>
      <c r="G295" s="202"/>
      <c r="H295" s="203" t="s">
        <v>21</v>
      </c>
      <c r="I295" s="205"/>
      <c r="J295" s="202"/>
      <c r="K295" s="202"/>
      <c r="L295" s="206"/>
      <c r="M295" s="207"/>
      <c r="N295" s="208"/>
      <c r="O295" s="208"/>
      <c r="P295" s="208"/>
      <c r="Q295" s="208"/>
      <c r="R295" s="208"/>
      <c r="S295" s="208"/>
      <c r="T295" s="209"/>
      <c r="AT295" s="210" t="s">
        <v>219</v>
      </c>
      <c r="AU295" s="210" t="s">
        <v>82</v>
      </c>
      <c r="AV295" s="13" t="s">
        <v>80</v>
      </c>
      <c r="AW295" s="13" t="s">
        <v>34</v>
      </c>
      <c r="AX295" s="13" t="s">
        <v>73</v>
      </c>
      <c r="AY295" s="210" t="s">
        <v>206</v>
      </c>
    </row>
    <row r="296" spans="1:65" s="13" customFormat="1">
      <c r="B296" s="201"/>
      <c r="C296" s="202"/>
      <c r="D296" s="199" t="s">
        <v>219</v>
      </c>
      <c r="E296" s="203" t="s">
        <v>21</v>
      </c>
      <c r="F296" s="204" t="s">
        <v>223</v>
      </c>
      <c r="G296" s="202"/>
      <c r="H296" s="203" t="s">
        <v>21</v>
      </c>
      <c r="I296" s="205"/>
      <c r="J296" s="202"/>
      <c r="K296" s="202"/>
      <c r="L296" s="206"/>
      <c r="M296" s="207"/>
      <c r="N296" s="208"/>
      <c r="O296" s="208"/>
      <c r="P296" s="208"/>
      <c r="Q296" s="208"/>
      <c r="R296" s="208"/>
      <c r="S296" s="208"/>
      <c r="T296" s="209"/>
      <c r="AT296" s="210" t="s">
        <v>219</v>
      </c>
      <c r="AU296" s="210" t="s">
        <v>82</v>
      </c>
      <c r="AV296" s="13" t="s">
        <v>80</v>
      </c>
      <c r="AW296" s="13" t="s">
        <v>34</v>
      </c>
      <c r="AX296" s="13" t="s">
        <v>73</v>
      </c>
      <c r="AY296" s="210" t="s">
        <v>206</v>
      </c>
    </row>
    <row r="297" spans="1:65" s="13" customFormat="1">
      <c r="B297" s="201"/>
      <c r="C297" s="202"/>
      <c r="D297" s="199" t="s">
        <v>219</v>
      </c>
      <c r="E297" s="203" t="s">
        <v>21</v>
      </c>
      <c r="F297" s="204" t="s">
        <v>390</v>
      </c>
      <c r="G297" s="202"/>
      <c r="H297" s="203" t="s">
        <v>21</v>
      </c>
      <c r="I297" s="205"/>
      <c r="J297" s="202"/>
      <c r="K297" s="202"/>
      <c r="L297" s="206"/>
      <c r="M297" s="207"/>
      <c r="N297" s="208"/>
      <c r="O297" s="208"/>
      <c r="P297" s="208"/>
      <c r="Q297" s="208"/>
      <c r="R297" s="208"/>
      <c r="S297" s="208"/>
      <c r="T297" s="209"/>
      <c r="AT297" s="210" t="s">
        <v>219</v>
      </c>
      <c r="AU297" s="210" t="s">
        <v>82</v>
      </c>
      <c r="AV297" s="13" t="s">
        <v>80</v>
      </c>
      <c r="AW297" s="13" t="s">
        <v>34</v>
      </c>
      <c r="AX297" s="13" t="s">
        <v>73</v>
      </c>
      <c r="AY297" s="210" t="s">
        <v>206</v>
      </c>
    </row>
    <row r="298" spans="1:65" s="14" customFormat="1">
      <c r="B298" s="211"/>
      <c r="C298" s="212"/>
      <c r="D298" s="199" t="s">
        <v>219</v>
      </c>
      <c r="E298" s="213" t="s">
        <v>21</v>
      </c>
      <c r="F298" s="214" t="s">
        <v>460</v>
      </c>
      <c r="G298" s="212"/>
      <c r="H298" s="215">
        <v>13.65</v>
      </c>
      <c r="I298" s="216"/>
      <c r="J298" s="212"/>
      <c r="K298" s="212"/>
      <c r="L298" s="217"/>
      <c r="M298" s="218"/>
      <c r="N298" s="219"/>
      <c r="O298" s="219"/>
      <c r="P298" s="219"/>
      <c r="Q298" s="219"/>
      <c r="R298" s="219"/>
      <c r="S298" s="219"/>
      <c r="T298" s="220"/>
      <c r="AT298" s="221" t="s">
        <v>219</v>
      </c>
      <c r="AU298" s="221" t="s">
        <v>82</v>
      </c>
      <c r="AV298" s="14" t="s">
        <v>82</v>
      </c>
      <c r="AW298" s="14" t="s">
        <v>34</v>
      </c>
      <c r="AX298" s="14" t="s">
        <v>73</v>
      </c>
      <c r="AY298" s="221" t="s">
        <v>206</v>
      </c>
    </row>
    <row r="299" spans="1:65" s="13" customFormat="1">
      <c r="B299" s="201"/>
      <c r="C299" s="202"/>
      <c r="D299" s="199" t="s">
        <v>219</v>
      </c>
      <c r="E299" s="203" t="s">
        <v>21</v>
      </c>
      <c r="F299" s="204" t="s">
        <v>225</v>
      </c>
      <c r="G299" s="202"/>
      <c r="H299" s="203" t="s">
        <v>21</v>
      </c>
      <c r="I299" s="205"/>
      <c r="J299" s="202"/>
      <c r="K299" s="202"/>
      <c r="L299" s="206"/>
      <c r="M299" s="207"/>
      <c r="N299" s="208"/>
      <c r="O299" s="208"/>
      <c r="P299" s="208"/>
      <c r="Q299" s="208"/>
      <c r="R299" s="208"/>
      <c r="S299" s="208"/>
      <c r="T299" s="209"/>
      <c r="AT299" s="210" t="s">
        <v>219</v>
      </c>
      <c r="AU299" s="210" t="s">
        <v>82</v>
      </c>
      <c r="AV299" s="13" t="s">
        <v>80</v>
      </c>
      <c r="AW299" s="13" t="s">
        <v>34</v>
      </c>
      <c r="AX299" s="13" t="s">
        <v>73</v>
      </c>
      <c r="AY299" s="210" t="s">
        <v>206</v>
      </c>
    </row>
    <row r="300" spans="1:65" s="13" customFormat="1">
      <c r="B300" s="201"/>
      <c r="C300" s="202"/>
      <c r="D300" s="199" t="s">
        <v>219</v>
      </c>
      <c r="E300" s="203" t="s">
        <v>21</v>
      </c>
      <c r="F300" s="204" t="s">
        <v>390</v>
      </c>
      <c r="G300" s="202"/>
      <c r="H300" s="203" t="s">
        <v>21</v>
      </c>
      <c r="I300" s="205"/>
      <c r="J300" s="202"/>
      <c r="K300" s="202"/>
      <c r="L300" s="206"/>
      <c r="M300" s="207"/>
      <c r="N300" s="208"/>
      <c r="O300" s="208"/>
      <c r="P300" s="208"/>
      <c r="Q300" s="208"/>
      <c r="R300" s="208"/>
      <c r="S300" s="208"/>
      <c r="T300" s="209"/>
      <c r="AT300" s="210" t="s">
        <v>219</v>
      </c>
      <c r="AU300" s="210" t="s">
        <v>82</v>
      </c>
      <c r="AV300" s="13" t="s">
        <v>80</v>
      </c>
      <c r="AW300" s="13" t="s">
        <v>34</v>
      </c>
      <c r="AX300" s="13" t="s">
        <v>73</v>
      </c>
      <c r="AY300" s="210" t="s">
        <v>206</v>
      </c>
    </row>
    <row r="301" spans="1:65" s="14" customFormat="1">
      <c r="B301" s="211"/>
      <c r="C301" s="212"/>
      <c r="D301" s="199" t="s">
        <v>219</v>
      </c>
      <c r="E301" s="213" t="s">
        <v>21</v>
      </c>
      <c r="F301" s="214" t="s">
        <v>461</v>
      </c>
      <c r="G301" s="212"/>
      <c r="H301" s="215">
        <v>24.12</v>
      </c>
      <c r="I301" s="216"/>
      <c r="J301" s="212"/>
      <c r="K301" s="212"/>
      <c r="L301" s="217"/>
      <c r="M301" s="218"/>
      <c r="N301" s="219"/>
      <c r="O301" s="219"/>
      <c r="P301" s="219"/>
      <c r="Q301" s="219"/>
      <c r="R301" s="219"/>
      <c r="S301" s="219"/>
      <c r="T301" s="220"/>
      <c r="AT301" s="221" t="s">
        <v>219</v>
      </c>
      <c r="AU301" s="221" t="s">
        <v>82</v>
      </c>
      <c r="AV301" s="14" t="s">
        <v>82</v>
      </c>
      <c r="AW301" s="14" t="s">
        <v>34</v>
      </c>
      <c r="AX301" s="14" t="s">
        <v>73</v>
      </c>
      <c r="AY301" s="221" t="s">
        <v>206</v>
      </c>
    </row>
    <row r="302" spans="1:65" s="15" customFormat="1">
      <c r="B302" s="222"/>
      <c r="C302" s="223"/>
      <c r="D302" s="199" t="s">
        <v>219</v>
      </c>
      <c r="E302" s="224" t="s">
        <v>21</v>
      </c>
      <c r="F302" s="225" t="s">
        <v>236</v>
      </c>
      <c r="G302" s="223"/>
      <c r="H302" s="226">
        <v>37.770000000000003</v>
      </c>
      <c r="I302" s="227"/>
      <c r="J302" s="223"/>
      <c r="K302" s="223"/>
      <c r="L302" s="228"/>
      <c r="M302" s="229"/>
      <c r="N302" s="230"/>
      <c r="O302" s="230"/>
      <c r="P302" s="230"/>
      <c r="Q302" s="230"/>
      <c r="R302" s="230"/>
      <c r="S302" s="230"/>
      <c r="T302" s="231"/>
      <c r="AT302" s="232" t="s">
        <v>219</v>
      </c>
      <c r="AU302" s="232" t="s">
        <v>82</v>
      </c>
      <c r="AV302" s="15" t="s">
        <v>213</v>
      </c>
      <c r="AW302" s="15" t="s">
        <v>34</v>
      </c>
      <c r="AX302" s="15" t="s">
        <v>80</v>
      </c>
      <c r="AY302" s="232" t="s">
        <v>206</v>
      </c>
    </row>
    <row r="303" spans="1:65" s="2" customFormat="1" ht="24.2" customHeight="1">
      <c r="A303" s="37"/>
      <c r="B303" s="38"/>
      <c r="C303" s="181" t="s">
        <v>462</v>
      </c>
      <c r="D303" s="181" t="s">
        <v>208</v>
      </c>
      <c r="E303" s="182" t="s">
        <v>463</v>
      </c>
      <c r="F303" s="183" t="s">
        <v>464</v>
      </c>
      <c r="G303" s="184" t="s">
        <v>327</v>
      </c>
      <c r="H303" s="185">
        <v>8.0000000000000002E-3</v>
      </c>
      <c r="I303" s="186"/>
      <c r="J303" s="187">
        <f>ROUND(I303*H303,2)</f>
        <v>0</v>
      </c>
      <c r="K303" s="183" t="s">
        <v>212</v>
      </c>
      <c r="L303" s="42"/>
      <c r="M303" s="188" t="s">
        <v>21</v>
      </c>
      <c r="N303" s="189" t="s">
        <v>44</v>
      </c>
      <c r="O303" s="67"/>
      <c r="P303" s="190">
        <f>O303*H303</f>
        <v>0</v>
      </c>
      <c r="Q303" s="190">
        <v>0</v>
      </c>
      <c r="R303" s="190">
        <f>Q303*H303</f>
        <v>0</v>
      </c>
      <c r="S303" s="190">
        <v>0</v>
      </c>
      <c r="T303" s="191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192" t="s">
        <v>350</v>
      </c>
      <c r="AT303" s="192" t="s">
        <v>208</v>
      </c>
      <c r="AU303" s="192" t="s">
        <v>82</v>
      </c>
      <c r="AY303" s="20" t="s">
        <v>206</v>
      </c>
      <c r="BE303" s="193">
        <f>IF(N303="základní",J303,0)</f>
        <v>0</v>
      </c>
      <c r="BF303" s="193">
        <f>IF(N303="snížená",J303,0)</f>
        <v>0</v>
      </c>
      <c r="BG303" s="193">
        <f>IF(N303="zákl. přenesená",J303,0)</f>
        <v>0</v>
      </c>
      <c r="BH303" s="193">
        <f>IF(N303="sníž. přenesená",J303,0)</f>
        <v>0</v>
      </c>
      <c r="BI303" s="193">
        <f>IF(N303="nulová",J303,0)</f>
        <v>0</v>
      </c>
      <c r="BJ303" s="20" t="s">
        <v>80</v>
      </c>
      <c r="BK303" s="193">
        <f>ROUND(I303*H303,2)</f>
        <v>0</v>
      </c>
      <c r="BL303" s="20" t="s">
        <v>350</v>
      </c>
      <c r="BM303" s="192" t="s">
        <v>465</v>
      </c>
    </row>
    <row r="304" spans="1:65" s="2" customFormat="1">
      <c r="A304" s="37"/>
      <c r="B304" s="38"/>
      <c r="C304" s="39"/>
      <c r="D304" s="194" t="s">
        <v>215</v>
      </c>
      <c r="E304" s="39"/>
      <c r="F304" s="195" t="s">
        <v>466</v>
      </c>
      <c r="G304" s="39"/>
      <c r="H304" s="39"/>
      <c r="I304" s="196"/>
      <c r="J304" s="39"/>
      <c r="K304" s="39"/>
      <c r="L304" s="42"/>
      <c r="M304" s="254"/>
      <c r="N304" s="255"/>
      <c r="O304" s="256"/>
      <c r="P304" s="256"/>
      <c r="Q304" s="256"/>
      <c r="R304" s="256"/>
      <c r="S304" s="256"/>
      <c r="T304" s="25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T304" s="20" t="s">
        <v>215</v>
      </c>
      <c r="AU304" s="20" t="s">
        <v>82</v>
      </c>
    </row>
    <row r="305" spans="1:31" s="2" customFormat="1" ht="6.95" customHeight="1">
      <c r="A305" s="37"/>
      <c r="B305" s="50"/>
      <c r="C305" s="51"/>
      <c r="D305" s="51"/>
      <c r="E305" s="51"/>
      <c r="F305" s="51"/>
      <c r="G305" s="51"/>
      <c r="H305" s="51"/>
      <c r="I305" s="51"/>
      <c r="J305" s="51"/>
      <c r="K305" s="51"/>
      <c r="L305" s="42"/>
      <c r="M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</row>
  </sheetData>
  <sheetProtection algorithmName="SHA-512" hashValue="w4OMVk5JtX8PNJ6+MwjJ12tTs3Mfn2Z4DuOluvT+my2kh4Ik4MCvh5EDu/XndCyCFMRbSkiFqe6qB8Ya5/dYMg==" saltValue="VXC5M+P3d3KOd6bK0fCcKxVlKJYwFje2SFJL4iXgoV50IyXsEYMUAgpn/Cp0KVYc1JbnIK986eQZF7gJ1BtsHg==" spinCount="100000" sheet="1" objects="1" scenarios="1" formatColumns="0" formatRows="0" autoFilter="0"/>
  <autoFilter ref="C93:K304" xr:uid="{00000000-0009-0000-0000-000001000000}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hyperlinks>
    <hyperlink ref="F98" r:id="rId1" xr:uid="{00000000-0004-0000-0100-000000000000}"/>
    <hyperlink ref="F121" r:id="rId2" xr:uid="{00000000-0004-0000-0100-000001000000}"/>
    <hyperlink ref="F126" r:id="rId3" xr:uid="{00000000-0004-0000-0100-000002000000}"/>
    <hyperlink ref="F129" r:id="rId4" xr:uid="{00000000-0004-0000-0100-000003000000}"/>
    <hyperlink ref="F134" r:id="rId5" xr:uid="{00000000-0004-0000-0100-000004000000}"/>
    <hyperlink ref="F145" r:id="rId6" xr:uid="{00000000-0004-0000-0100-000005000000}"/>
    <hyperlink ref="F150" r:id="rId7" xr:uid="{00000000-0004-0000-0100-000006000000}"/>
    <hyperlink ref="F165" r:id="rId8" xr:uid="{00000000-0004-0000-0100-000007000000}"/>
    <hyperlink ref="F170" r:id="rId9" xr:uid="{00000000-0004-0000-0100-000008000000}"/>
    <hyperlink ref="F178" r:id="rId10" xr:uid="{00000000-0004-0000-0100-000009000000}"/>
    <hyperlink ref="F185" r:id="rId11" xr:uid="{00000000-0004-0000-0100-00000A000000}"/>
    <hyperlink ref="F188" r:id="rId12" xr:uid="{00000000-0004-0000-0100-00000B000000}"/>
    <hyperlink ref="F192" r:id="rId13" xr:uid="{00000000-0004-0000-0100-00000C000000}"/>
    <hyperlink ref="F196" r:id="rId14" xr:uid="{00000000-0004-0000-0100-00000D000000}"/>
    <hyperlink ref="F205" r:id="rId15" xr:uid="{00000000-0004-0000-0100-00000E000000}"/>
    <hyperlink ref="F210" r:id="rId16" xr:uid="{00000000-0004-0000-0100-00000F000000}"/>
    <hyperlink ref="F217" r:id="rId17" xr:uid="{00000000-0004-0000-0100-000010000000}"/>
    <hyperlink ref="F220" r:id="rId18" xr:uid="{00000000-0004-0000-0100-000011000000}"/>
    <hyperlink ref="F224" r:id="rId19" xr:uid="{00000000-0004-0000-0100-000012000000}"/>
    <hyperlink ref="F229" r:id="rId20" xr:uid="{00000000-0004-0000-0100-000013000000}"/>
    <hyperlink ref="F248" r:id="rId21" xr:uid="{00000000-0004-0000-0100-000014000000}"/>
    <hyperlink ref="F254" r:id="rId22" xr:uid="{00000000-0004-0000-0100-000015000000}"/>
    <hyperlink ref="F266" r:id="rId23" xr:uid="{00000000-0004-0000-0100-000016000000}"/>
    <hyperlink ref="F269" r:id="rId24" xr:uid="{00000000-0004-0000-0100-000017000000}"/>
    <hyperlink ref="F278" r:id="rId25" xr:uid="{00000000-0004-0000-0100-000018000000}"/>
    <hyperlink ref="F282" r:id="rId26" xr:uid="{00000000-0004-0000-0100-000019000000}"/>
    <hyperlink ref="F289" r:id="rId27" xr:uid="{00000000-0004-0000-0100-00001A000000}"/>
    <hyperlink ref="F293" r:id="rId28" xr:uid="{00000000-0004-0000-0100-00001B000000}"/>
    <hyperlink ref="F304" r:id="rId29" xr:uid="{00000000-0004-0000-0100-00001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2:BM16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172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3084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3085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ROUND(J92,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ROUND((SUM(BE92:BE163)),  2)</f>
        <v>0</v>
      </c>
      <c r="G35" s="37"/>
      <c r="H35" s="37"/>
      <c r="I35" s="127">
        <v>0.21</v>
      </c>
      <c r="J35" s="126">
        <f>ROUND(((SUM(BE92:BE163))*I35),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ROUND((SUM(BF92:BF163)),  2)</f>
        <v>0</v>
      </c>
      <c r="G36" s="37"/>
      <c r="H36" s="37"/>
      <c r="I36" s="127">
        <v>0.12</v>
      </c>
      <c r="J36" s="126">
        <f>ROUND(((SUM(BF92:BF163))*I36),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ROUND((SUM(BG92:BG163)),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ROUND((SUM(BH92:BH163)),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ROUND((SUM(BI92:BI163)),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3084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VON.1 - Vedlejší a ostatní rozpočtové náklady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J92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3084</v>
      </c>
      <c r="E64" s="146"/>
      <c r="F64" s="146"/>
      <c r="G64" s="146"/>
      <c r="H64" s="146"/>
      <c r="I64" s="146"/>
      <c r="J64" s="147">
        <f>J93</f>
        <v>0</v>
      </c>
      <c r="K64" s="144"/>
      <c r="L64" s="148"/>
    </row>
    <row r="65" spans="1:31" s="10" customFormat="1" ht="19.899999999999999" customHeight="1">
      <c r="B65" s="149"/>
      <c r="C65" s="100"/>
      <c r="D65" s="150" t="s">
        <v>3086</v>
      </c>
      <c r="E65" s="151"/>
      <c r="F65" s="151"/>
      <c r="G65" s="151"/>
      <c r="H65" s="151"/>
      <c r="I65" s="151"/>
      <c r="J65" s="152">
        <f>J94</f>
        <v>0</v>
      </c>
      <c r="K65" s="100"/>
      <c r="L65" s="153"/>
    </row>
    <row r="66" spans="1:31" s="10" customFormat="1" ht="19.899999999999999" customHeight="1">
      <c r="B66" s="149"/>
      <c r="C66" s="100"/>
      <c r="D66" s="150" t="s">
        <v>3087</v>
      </c>
      <c r="E66" s="151"/>
      <c r="F66" s="151"/>
      <c r="G66" s="151"/>
      <c r="H66" s="151"/>
      <c r="I66" s="151"/>
      <c r="J66" s="152">
        <f>J118</f>
        <v>0</v>
      </c>
      <c r="K66" s="100"/>
      <c r="L66" s="153"/>
    </row>
    <row r="67" spans="1:31" s="10" customFormat="1" ht="19.899999999999999" customHeight="1">
      <c r="B67" s="149"/>
      <c r="C67" s="100"/>
      <c r="D67" s="150" t="s">
        <v>3088</v>
      </c>
      <c r="E67" s="151"/>
      <c r="F67" s="151"/>
      <c r="G67" s="151"/>
      <c r="H67" s="151"/>
      <c r="I67" s="151"/>
      <c r="J67" s="152">
        <f>J120</f>
        <v>0</v>
      </c>
      <c r="K67" s="100"/>
      <c r="L67" s="153"/>
    </row>
    <row r="68" spans="1:31" s="10" customFormat="1" ht="19.899999999999999" customHeight="1">
      <c r="B68" s="149"/>
      <c r="C68" s="100"/>
      <c r="D68" s="150" t="s">
        <v>3089</v>
      </c>
      <c r="E68" s="151"/>
      <c r="F68" s="151"/>
      <c r="G68" s="151"/>
      <c r="H68" s="151"/>
      <c r="I68" s="151"/>
      <c r="J68" s="152">
        <f>J131</f>
        <v>0</v>
      </c>
      <c r="K68" s="100"/>
      <c r="L68" s="153"/>
    </row>
    <row r="69" spans="1:31" s="10" customFormat="1" ht="19.899999999999999" customHeight="1">
      <c r="B69" s="149"/>
      <c r="C69" s="100"/>
      <c r="D69" s="150" t="s">
        <v>3090</v>
      </c>
      <c r="E69" s="151"/>
      <c r="F69" s="151"/>
      <c r="G69" s="151"/>
      <c r="H69" s="151"/>
      <c r="I69" s="151"/>
      <c r="J69" s="152">
        <f>J140</f>
        <v>0</v>
      </c>
      <c r="K69" s="100"/>
      <c r="L69" s="153"/>
    </row>
    <row r="70" spans="1:31" s="10" customFormat="1" ht="19.899999999999999" customHeight="1">
      <c r="B70" s="149"/>
      <c r="C70" s="100"/>
      <c r="D70" s="150" t="s">
        <v>3091</v>
      </c>
      <c r="E70" s="151"/>
      <c r="F70" s="151"/>
      <c r="G70" s="151"/>
      <c r="H70" s="151"/>
      <c r="I70" s="151"/>
      <c r="J70" s="152">
        <f>J148</f>
        <v>0</v>
      </c>
      <c r="K70" s="100"/>
      <c r="L70" s="153"/>
    </row>
    <row r="71" spans="1:31" s="2" customFormat="1" ht="21.75" customHeight="1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11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6.95" customHeight="1">
      <c r="A72" s="37"/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116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6" spans="1:31" s="2" customFormat="1" ht="6.95" customHeight="1">
      <c r="A76" s="37"/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24.95" customHeight="1">
      <c r="A77" s="37"/>
      <c r="B77" s="38"/>
      <c r="C77" s="26" t="s">
        <v>191</v>
      </c>
      <c r="D77" s="39"/>
      <c r="E77" s="39"/>
      <c r="F77" s="39"/>
      <c r="G77" s="39"/>
      <c r="H77" s="39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6.95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12" customHeight="1">
      <c r="A79" s="37"/>
      <c r="B79" s="38"/>
      <c r="C79" s="32" t="s">
        <v>16</v>
      </c>
      <c r="D79" s="39"/>
      <c r="E79" s="39"/>
      <c r="F79" s="39"/>
      <c r="G79" s="39"/>
      <c r="H79" s="39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26.25" customHeight="1">
      <c r="A80" s="37"/>
      <c r="B80" s="38"/>
      <c r="C80" s="39"/>
      <c r="D80" s="39"/>
      <c r="E80" s="397" t="str">
        <f>E7</f>
        <v>Novostavba Onkologické kliniky P4 - Přeložky, Přípojky, OS, Komunikace, chodníky a přístřešky, Sadové úpravy</v>
      </c>
      <c r="F80" s="398"/>
      <c r="G80" s="398"/>
      <c r="H80" s="398"/>
      <c r="I80" s="39"/>
      <c r="J80" s="39"/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1" customFormat="1" ht="12" customHeight="1">
      <c r="B81" s="24"/>
      <c r="C81" s="32" t="s">
        <v>174</v>
      </c>
      <c r="D81" s="25"/>
      <c r="E81" s="25"/>
      <c r="F81" s="25"/>
      <c r="G81" s="25"/>
      <c r="H81" s="25"/>
      <c r="I81" s="25"/>
      <c r="J81" s="25"/>
      <c r="K81" s="25"/>
      <c r="L81" s="23"/>
    </row>
    <row r="82" spans="1:65" s="2" customFormat="1" ht="16.5" customHeight="1">
      <c r="A82" s="37"/>
      <c r="B82" s="38"/>
      <c r="C82" s="39"/>
      <c r="D82" s="39"/>
      <c r="E82" s="397" t="s">
        <v>3084</v>
      </c>
      <c r="F82" s="396"/>
      <c r="G82" s="396"/>
      <c r="H82" s="396"/>
      <c r="I82" s="39"/>
      <c r="J82" s="39"/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2" customHeight="1">
      <c r="A83" s="37"/>
      <c r="B83" s="38"/>
      <c r="C83" s="32" t="s">
        <v>176</v>
      </c>
      <c r="D83" s="39"/>
      <c r="E83" s="39"/>
      <c r="F83" s="39"/>
      <c r="G83" s="39"/>
      <c r="H83" s="39"/>
      <c r="I83" s="39"/>
      <c r="J83" s="39"/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6.5" customHeight="1">
      <c r="A84" s="37"/>
      <c r="B84" s="38"/>
      <c r="C84" s="39"/>
      <c r="D84" s="39"/>
      <c r="E84" s="361" t="str">
        <f>E11</f>
        <v>VON.1 - Vedlejší a ostatní rozpočtové náklady</v>
      </c>
      <c r="F84" s="396"/>
      <c r="G84" s="396"/>
      <c r="H84" s="396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2" customFormat="1" ht="6.95" customHeight="1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116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5" s="2" customFormat="1" ht="12" customHeight="1">
      <c r="A86" s="37"/>
      <c r="B86" s="38"/>
      <c r="C86" s="32" t="s">
        <v>22</v>
      </c>
      <c r="D86" s="39"/>
      <c r="E86" s="39"/>
      <c r="F86" s="30" t="str">
        <f>F14</f>
        <v>Olomouc</v>
      </c>
      <c r="G86" s="39"/>
      <c r="H86" s="39"/>
      <c r="I86" s="32" t="s">
        <v>24</v>
      </c>
      <c r="J86" s="62" t="str">
        <f>IF(J14="","",J14)</f>
        <v>16. 2. 2024</v>
      </c>
      <c r="K86" s="39"/>
      <c r="L86" s="116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5" s="2" customFormat="1" ht="6.95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16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5" s="2" customFormat="1" ht="25.7" customHeight="1">
      <c r="A88" s="37"/>
      <c r="B88" s="38"/>
      <c r="C88" s="32" t="s">
        <v>26</v>
      </c>
      <c r="D88" s="39"/>
      <c r="E88" s="39"/>
      <c r="F88" s="30" t="str">
        <f>E17</f>
        <v>Fakultní nemocnice Olomouc</v>
      </c>
      <c r="G88" s="39"/>
      <c r="H88" s="39"/>
      <c r="I88" s="32" t="s">
        <v>32</v>
      </c>
      <c r="J88" s="35" t="str">
        <f>E23</f>
        <v>Adam Rujbr Architects</v>
      </c>
      <c r="K88" s="39"/>
      <c r="L88" s="116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5" s="2" customFormat="1" ht="15.2" customHeight="1">
      <c r="A89" s="37"/>
      <c r="B89" s="38"/>
      <c r="C89" s="32" t="s">
        <v>30</v>
      </c>
      <c r="D89" s="39"/>
      <c r="E89" s="39"/>
      <c r="F89" s="30" t="str">
        <f>IF(E20="","",E20)</f>
        <v>Vyplň údaj</v>
      </c>
      <c r="G89" s="39"/>
      <c r="H89" s="39"/>
      <c r="I89" s="32" t="s">
        <v>35</v>
      </c>
      <c r="J89" s="35" t="str">
        <f>E26</f>
        <v xml:space="preserve"> </v>
      </c>
      <c r="K89" s="39"/>
      <c r="L89" s="116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65" s="2" customFormat="1" ht="10.35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116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65" s="11" customFormat="1" ht="29.25" customHeight="1">
      <c r="A91" s="154"/>
      <c r="B91" s="155"/>
      <c r="C91" s="156" t="s">
        <v>192</v>
      </c>
      <c r="D91" s="157" t="s">
        <v>58</v>
      </c>
      <c r="E91" s="157" t="s">
        <v>54</v>
      </c>
      <c r="F91" s="157" t="s">
        <v>55</v>
      </c>
      <c r="G91" s="157" t="s">
        <v>193</v>
      </c>
      <c r="H91" s="157" t="s">
        <v>194</v>
      </c>
      <c r="I91" s="157" t="s">
        <v>195</v>
      </c>
      <c r="J91" s="157" t="s">
        <v>180</v>
      </c>
      <c r="K91" s="158" t="s">
        <v>196</v>
      </c>
      <c r="L91" s="159"/>
      <c r="M91" s="71" t="s">
        <v>21</v>
      </c>
      <c r="N91" s="72" t="s">
        <v>43</v>
      </c>
      <c r="O91" s="72" t="s">
        <v>197</v>
      </c>
      <c r="P91" s="72" t="s">
        <v>198</v>
      </c>
      <c r="Q91" s="72" t="s">
        <v>199</v>
      </c>
      <c r="R91" s="72" t="s">
        <v>200</v>
      </c>
      <c r="S91" s="72" t="s">
        <v>201</v>
      </c>
      <c r="T91" s="73" t="s">
        <v>202</v>
      </c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</row>
    <row r="92" spans="1:65" s="2" customFormat="1" ht="22.9" customHeight="1">
      <c r="A92" s="37"/>
      <c r="B92" s="38"/>
      <c r="C92" s="78" t="s">
        <v>203</v>
      </c>
      <c r="D92" s="39"/>
      <c r="E92" s="39"/>
      <c r="F92" s="39"/>
      <c r="G92" s="39"/>
      <c r="H92" s="39"/>
      <c r="I92" s="39"/>
      <c r="J92" s="160">
        <f>BK92</f>
        <v>0</v>
      </c>
      <c r="K92" s="39"/>
      <c r="L92" s="42"/>
      <c r="M92" s="74"/>
      <c r="N92" s="161"/>
      <c r="O92" s="75"/>
      <c r="P92" s="162">
        <f>P93</f>
        <v>0</v>
      </c>
      <c r="Q92" s="75"/>
      <c r="R92" s="162">
        <f>R93</f>
        <v>0</v>
      </c>
      <c r="S92" s="75"/>
      <c r="T92" s="163">
        <f>T93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20" t="s">
        <v>72</v>
      </c>
      <c r="AU92" s="20" t="s">
        <v>181</v>
      </c>
      <c r="BK92" s="164">
        <f>BK93</f>
        <v>0</v>
      </c>
    </row>
    <row r="93" spans="1:65" s="12" customFormat="1" ht="25.9" customHeight="1">
      <c r="B93" s="165"/>
      <c r="C93" s="166"/>
      <c r="D93" s="167" t="s">
        <v>72</v>
      </c>
      <c r="E93" s="168" t="s">
        <v>166</v>
      </c>
      <c r="F93" s="168" t="s">
        <v>167</v>
      </c>
      <c r="G93" s="166"/>
      <c r="H93" s="166"/>
      <c r="I93" s="169"/>
      <c r="J93" s="170">
        <f>BK93</f>
        <v>0</v>
      </c>
      <c r="K93" s="166"/>
      <c r="L93" s="171"/>
      <c r="M93" s="172"/>
      <c r="N93" s="173"/>
      <c r="O93" s="173"/>
      <c r="P93" s="174">
        <f>P94+P118+P120+P131+P140+P148</f>
        <v>0</v>
      </c>
      <c r="Q93" s="173"/>
      <c r="R93" s="174">
        <f>R94+R118+R120+R131+R140+R148</f>
        <v>0</v>
      </c>
      <c r="S93" s="173"/>
      <c r="T93" s="175">
        <f>T94+T118+T120+T131+T140+T148</f>
        <v>0</v>
      </c>
      <c r="AR93" s="176" t="s">
        <v>257</v>
      </c>
      <c r="AT93" s="177" t="s">
        <v>72</v>
      </c>
      <c r="AU93" s="177" t="s">
        <v>73</v>
      </c>
      <c r="AY93" s="176" t="s">
        <v>206</v>
      </c>
      <c r="BK93" s="178">
        <f>BK94+BK118+BK120+BK131+BK140+BK148</f>
        <v>0</v>
      </c>
    </row>
    <row r="94" spans="1:65" s="12" customFormat="1" ht="22.9" customHeight="1">
      <c r="B94" s="165"/>
      <c r="C94" s="166"/>
      <c r="D94" s="167" t="s">
        <v>72</v>
      </c>
      <c r="E94" s="179" t="s">
        <v>3092</v>
      </c>
      <c r="F94" s="179" t="s">
        <v>3093</v>
      </c>
      <c r="G94" s="166"/>
      <c r="H94" s="166"/>
      <c r="I94" s="169"/>
      <c r="J94" s="180">
        <f>BK94</f>
        <v>0</v>
      </c>
      <c r="K94" s="166"/>
      <c r="L94" s="171"/>
      <c r="M94" s="172"/>
      <c r="N94" s="173"/>
      <c r="O94" s="173"/>
      <c r="P94" s="174">
        <f>SUM(P95:P117)</f>
        <v>0</v>
      </c>
      <c r="Q94" s="173"/>
      <c r="R94" s="174">
        <f>SUM(R95:R117)</f>
        <v>0</v>
      </c>
      <c r="S94" s="173"/>
      <c r="T94" s="175">
        <f>SUM(T95:T117)</f>
        <v>0</v>
      </c>
      <c r="AR94" s="176" t="s">
        <v>257</v>
      </c>
      <c r="AT94" s="177" t="s">
        <v>72</v>
      </c>
      <c r="AU94" s="177" t="s">
        <v>80</v>
      </c>
      <c r="AY94" s="176" t="s">
        <v>206</v>
      </c>
      <c r="BK94" s="178">
        <f>SUM(BK95:BK117)</f>
        <v>0</v>
      </c>
    </row>
    <row r="95" spans="1:65" s="2" customFormat="1" ht="16.5" customHeight="1">
      <c r="A95" s="37"/>
      <c r="B95" s="38"/>
      <c r="C95" s="181" t="s">
        <v>80</v>
      </c>
      <c r="D95" s="181" t="s">
        <v>208</v>
      </c>
      <c r="E95" s="182" t="s">
        <v>3094</v>
      </c>
      <c r="F95" s="183" t="s">
        <v>3095</v>
      </c>
      <c r="G95" s="184" t="s">
        <v>564</v>
      </c>
      <c r="H95" s="185">
        <v>1</v>
      </c>
      <c r="I95" s="186"/>
      <c r="J95" s="187">
        <f>ROUND(I95*H95,2)</f>
        <v>0</v>
      </c>
      <c r="K95" s="183" t="s">
        <v>212</v>
      </c>
      <c r="L95" s="42"/>
      <c r="M95" s="188" t="s">
        <v>21</v>
      </c>
      <c r="N95" s="189" t="s">
        <v>44</v>
      </c>
      <c r="O95" s="67"/>
      <c r="P95" s="190">
        <f>O95*H95</f>
        <v>0</v>
      </c>
      <c r="Q95" s="190">
        <v>0</v>
      </c>
      <c r="R95" s="190">
        <f>Q95*H95</f>
        <v>0</v>
      </c>
      <c r="S95" s="190">
        <v>0</v>
      </c>
      <c r="T95" s="191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192" t="s">
        <v>3096</v>
      </c>
      <c r="AT95" s="192" t="s">
        <v>208</v>
      </c>
      <c r="AU95" s="192" t="s">
        <v>82</v>
      </c>
      <c r="AY95" s="20" t="s">
        <v>206</v>
      </c>
      <c r="BE95" s="193">
        <f>IF(N95="základní",J95,0)</f>
        <v>0</v>
      </c>
      <c r="BF95" s="193">
        <f>IF(N95="snížená",J95,0)</f>
        <v>0</v>
      </c>
      <c r="BG95" s="193">
        <f>IF(N95="zákl. přenesená",J95,0)</f>
        <v>0</v>
      </c>
      <c r="BH95" s="193">
        <f>IF(N95="sníž. přenesená",J95,0)</f>
        <v>0</v>
      </c>
      <c r="BI95" s="193">
        <f>IF(N95="nulová",J95,0)</f>
        <v>0</v>
      </c>
      <c r="BJ95" s="20" t="s">
        <v>80</v>
      </c>
      <c r="BK95" s="193">
        <f>ROUND(I95*H95,2)</f>
        <v>0</v>
      </c>
      <c r="BL95" s="20" t="s">
        <v>3096</v>
      </c>
      <c r="BM95" s="192" t="s">
        <v>3097</v>
      </c>
    </row>
    <row r="96" spans="1:65" s="2" customFormat="1">
      <c r="A96" s="37"/>
      <c r="B96" s="38"/>
      <c r="C96" s="39"/>
      <c r="D96" s="194" t="s">
        <v>215</v>
      </c>
      <c r="E96" s="39"/>
      <c r="F96" s="195" t="s">
        <v>3098</v>
      </c>
      <c r="G96" s="39"/>
      <c r="H96" s="39"/>
      <c r="I96" s="196"/>
      <c r="J96" s="39"/>
      <c r="K96" s="39"/>
      <c r="L96" s="42"/>
      <c r="M96" s="197"/>
      <c r="N96" s="198"/>
      <c r="O96" s="67"/>
      <c r="P96" s="67"/>
      <c r="Q96" s="67"/>
      <c r="R96" s="67"/>
      <c r="S96" s="67"/>
      <c r="T96" s="68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20" t="s">
        <v>215</v>
      </c>
      <c r="AU96" s="20" t="s">
        <v>82</v>
      </c>
    </row>
    <row r="97" spans="1:65" s="2" customFormat="1" ht="29.25">
      <c r="A97" s="37"/>
      <c r="B97" s="38"/>
      <c r="C97" s="39"/>
      <c r="D97" s="199" t="s">
        <v>217</v>
      </c>
      <c r="E97" s="39"/>
      <c r="F97" s="200" t="s">
        <v>3099</v>
      </c>
      <c r="G97" s="39"/>
      <c r="H97" s="39"/>
      <c r="I97" s="196"/>
      <c r="J97" s="39"/>
      <c r="K97" s="39"/>
      <c r="L97" s="42"/>
      <c r="M97" s="197"/>
      <c r="N97" s="198"/>
      <c r="O97" s="67"/>
      <c r="P97" s="67"/>
      <c r="Q97" s="67"/>
      <c r="R97" s="67"/>
      <c r="S97" s="67"/>
      <c r="T97" s="68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20" t="s">
        <v>217</v>
      </c>
      <c r="AU97" s="20" t="s">
        <v>82</v>
      </c>
    </row>
    <row r="98" spans="1:65" s="2" customFormat="1" ht="16.5" customHeight="1">
      <c r="A98" s="37"/>
      <c r="B98" s="38"/>
      <c r="C98" s="181" t="s">
        <v>82</v>
      </c>
      <c r="D98" s="181" t="s">
        <v>208</v>
      </c>
      <c r="E98" s="182" t="s">
        <v>3100</v>
      </c>
      <c r="F98" s="183" t="s">
        <v>3101</v>
      </c>
      <c r="G98" s="184" t="s">
        <v>564</v>
      </c>
      <c r="H98" s="185">
        <v>1</v>
      </c>
      <c r="I98" s="186"/>
      <c r="J98" s="187">
        <f>ROUND(I98*H98,2)</f>
        <v>0</v>
      </c>
      <c r="K98" s="183" t="s">
        <v>212</v>
      </c>
      <c r="L98" s="42"/>
      <c r="M98" s="188" t="s">
        <v>21</v>
      </c>
      <c r="N98" s="189" t="s">
        <v>44</v>
      </c>
      <c r="O98" s="67"/>
      <c r="P98" s="190">
        <f>O98*H98</f>
        <v>0</v>
      </c>
      <c r="Q98" s="190">
        <v>0</v>
      </c>
      <c r="R98" s="190">
        <f>Q98*H98</f>
        <v>0</v>
      </c>
      <c r="S98" s="190">
        <v>0</v>
      </c>
      <c r="T98" s="191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92" t="s">
        <v>3096</v>
      </c>
      <c r="AT98" s="192" t="s">
        <v>208</v>
      </c>
      <c r="AU98" s="192" t="s">
        <v>82</v>
      </c>
      <c r="AY98" s="20" t="s">
        <v>206</v>
      </c>
      <c r="BE98" s="193">
        <f>IF(N98="základní",J98,0)</f>
        <v>0</v>
      </c>
      <c r="BF98" s="193">
        <f>IF(N98="snížená",J98,0)</f>
        <v>0</v>
      </c>
      <c r="BG98" s="193">
        <f>IF(N98="zákl. přenesená",J98,0)</f>
        <v>0</v>
      </c>
      <c r="BH98" s="193">
        <f>IF(N98="sníž. přenesená",J98,0)</f>
        <v>0</v>
      </c>
      <c r="BI98" s="193">
        <f>IF(N98="nulová",J98,0)</f>
        <v>0</v>
      </c>
      <c r="BJ98" s="20" t="s">
        <v>80</v>
      </c>
      <c r="BK98" s="193">
        <f>ROUND(I98*H98,2)</f>
        <v>0</v>
      </c>
      <c r="BL98" s="20" t="s">
        <v>3096</v>
      </c>
      <c r="BM98" s="192" t="s">
        <v>3102</v>
      </c>
    </row>
    <row r="99" spans="1:65" s="2" customFormat="1">
      <c r="A99" s="37"/>
      <c r="B99" s="38"/>
      <c r="C99" s="39"/>
      <c r="D99" s="194" t="s">
        <v>215</v>
      </c>
      <c r="E99" s="39"/>
      <c r="F99" s="195" t="s">
        <v>3103</v>
      </c>
      <c r="G99" s="39"/>
      <c r="H99" s="39"/>
      <c r="I99" s="196"/>
      <c r="J99" s="39"/>
      <c r="K99" s="39"/>
      <c r="L99" s="42"/>
      <c r="M99" s="197"/>
      <c r="N99" s="198"/>
      <c r="O99" s="67"/>
      <c r="P99" s="67"/>
      <c r="Q99" s="67"/>
      <c r="R99" s="67"/>
      <c r="S99" s="67"/>
      <c r="T99" s="68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20" t="s">
        <v>215</v>
      </c>
      <c r="AU99" s="20" t="s">
        <v>82</v>
      </c>
    </row>
    <row r="100" spans="1:65" s="13" customFormat="1">
      <c r="B100" s="201"/>
      <c r="C100" s="202"/>
      <c r="D100" s="199" t="s">
        <v>219</v>
      </c>
      <c r="E100" s="203" t="s">
        <v>21</v>
      </c>
      <c r="F100" s="204" t="s">
        <v>3104</v>
      </c>
      <c r="G100" s="202"/>
      <c r="H100" s="203" t="s">
        <v>21</v>
      </c>
      <c r="I100" s="205"/>
      <c r="J100" s="202"/>
      <c r="K100" s="202"/>
      <c r="L100" s="206"/>
      <c r="M100" s="207"/>
      <c r="N100" s="208"/>
      <c r="O100" s="208"/>
      <c r="P100" s="208"/>
      <c r="Q100" s="208"/>
      <c r="R100" s="208"/>
      <c r="S100" s="208"/>
      <c r="T100" s="209"/>
      <c r="AT100" s="210" t="s">
        <v>219</v>
      </c>
      <c r="AU100" s="210" t="s">
        <v>82</v>
      </c>
      <c r="AV100" s="13" t="s">
        <v>80</v>
      </c>
      <c r="AW100" s="13" t="s">
        <v>34</v>
      </c>
      <c r="AX100" s="13" t="s">
        <v>73</v>
      </c>
      <c r="AY100" s="210" t="s">
        <v>206</v>
      </c>
    </row>
    <row r="101" spans="1:65" s="14" customFormat="1">
      <c r="B101" s="211"/>
      <c r="C101" s="212"/>
      <c r="D101" s="199" t="s">
        <v>219</v>
      </c>
      <c r="E101" s="213" t="s">
        <v>21</v>
      </c>
      <c r="F101" s="214" t="s">
        <v>80</v>
      </c>
      <c r="G101" s="212"/>
      <c r="H101" s="215">
        <v>1</v>
      </c>
      <c r="I101" s="216"/>
      <c r="J101" s="212"/>
      <c r="K101" s="212"/>
      <c r="L101" s="217"/>
      <c r="M101" s="218"/>
      <c r="N101" s="219"/>
      <c r="O101" s="219"/>
      <c r="P101" s="219"/>
      <c r="Q101" s="219"/>
      <c r="R101" s="219"/>
      <c r="S101" s="219"/>
      <c r="T101" s="220"/>
      <c r="AT101" s="221" t="s">
        <v>219</v>
      </c>
      <c r="AU101" s="221" t="s">
        <v>82</v>
      </c>
      <c r="AV101" s="14" t="s">
        <v>82</v>
      </c>
      <c r="AW101" s="14" t="s">
        <v>34</v>
      </c>
      <c r="AX101" s="14" t="s">
        <v>80</v>
      </c>
      <c r="AY101" s="221" t="s">
        <v>206</v>
      </c>
    </row>
    <row r="102" spans="1:65" s="2" customFormat="1" ht="16.5" customHeight="1">
      <c r="A102" s="37"/>
      <c r="B102" s="38"/>
      <c r="C102" s="181" t="s">
        <v>244</v>
      </c>
      <c r="D102" s="181" t="s">
        <v>208</v>
      </c>
      <c r="E102" s="182" t="s">
        <v>3105</v>
      </c>
      <c r="F102" s="183" t="s">
        <v>3106</v>
      </c>
      <c r="G102" s="184" t="s">
        <v>564</v>
      </c>
      <c r="H102" s="185">
        <v>1</v>
      </c>
      <c r="I102" s="186"/>
      <c r="J102" s="187">
        <f>ROUND(I102*H102,2)</f>
        <v>0</v>
      </c>
      <c r="K102" s="183" t="s">
        <v>212</v>
      </c>
      <c r="L102" s="42"/>
      <c r="M102" s="188" t="s">
        <v>21</v>
      </c>
      <c r="N102" s="189" t="s">
        <v>44</v>
      </c>
      <c r="O102" s="67"/>
      <c r="P102" s="190">
        <f>O102*H102</f>
        <v>0</v>
      </c>
      <c r="Q102" s="190">
        <v>0</v>
      </c>
      <c r="R102" s="190">
        <f>Q102*H102</f>
        <v>0</v>
      </c>
      <c r="S102" s="190">
        <v>0</v>
      </c>
      <c r="T102" s="191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92" t="s">
        <v>3096</v>
      </c>
      <c r="AT102" s="192" t="s">
        <v>208</v>
      </c>
      <c r="AU102" s="192" t="s">
        <v>82</v>
      </c>
      <c r="AY102" s="20" t="s">
        <v>206</v>
      </c>
      <c r="BE102" s="193">
        <f>IF(N102="základní",J102,0)</f>
        <v>0</v>
      </c>
      <c r="BF102" s="193">
        <f>IF(N102="snížená",J102,0)</f>
        <v>0</v>
      </c>
      <c r="BG102" s="193">
        <f>IF(N102="zákl. přenesená",J102,0)</f>
        <v>0</v>
      </c>
      <c r="BH102" s="193">
        <f>IF(N102="sníž. přenesená",J102,0)</f>
        <v>0</v>
      </c>
      <c r="BI102" s="193">
        <f>IF(N102="nulová",J102,0)</f>
        <v>0</v>
      </c>
      <c r="BJ102" s="20" t="s">
        <v>80</v>
      </c>
      <c r="BK102" s="193">
        <f>ROUND(I102*H102,2)</f>
        <v>0</v>
      </c>
      <c r="BL102" s="20" t="s">
        <v>3096</v>
      </c>
      <c r="BM102" s="192" t="s">
        <v>3107</v>
      </c>
    </row>
    <row r="103" spans="1:65" s="2" customFormat="1">
      <c r="A103" s="37"/>
      <c r="B103" s="38"/>
      <c r="C103" s="39"/>
      <c r="D103" s="194" t="s">
        <v>215</v>
      </c>
      <c r="E103" s="39"/>
      <c r="F103" s="195" t="s">
        <v>3108</v>
      </c>
      <c r="G103" s="39"/>
      <c r="H103" s="39"/>
      <c r="I103" s="196"/>
      <c r="J103" s="39"/>
      <c r="K103" s="39"/>
      <c r="L103" s="42"/>
      <c r="M103" s="197"/>
      <c r="N103" s="198"/>
      <c r="O103" s="67"/>
      <c r="P103" s="67"/>
      <c r="Q103" s="67"/>
      <c r="R103" s="67"/>
      <c r="S103" s="67"/>
      <c r="T103" s="68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20" t="s">
        <v>215</v>
      </c>
      <c r="AU103" s="20" t="s">
        <v>82</v>
      </c>
    </row>
    <row r="104" spans="1:65" s="2" customFormat="1" ht="19.5">
      <c r="A104" s="37"/>
      <c r="B104" s="38"/>
      <c r="C104" s="39"/>
      <c r="D104" s="199" t="s">
        <v>217</v>
      </c>
      <c r="E104" s="39"/>
      <c r="F104" s="200" t="s">
        <v>3109</v>
      </c>
      <c r="G104" s="39"/>
      <c r="H104" s="39"/>
      <c r="I104" s="196"/>
      <c r="J104" s="39"/>
      <c r="K104" s="39"/>
      <c r="L104" s="42"/>
      <c r="M104" s="197"/>
      <c r="N104" s="198"/>
      <c r="O104" s="67"/>
      <c r="P104" s="67"/>
      <c r="Q104" s="67"/>
      <c r="R104" s="67"/>
      <c r="S104" s="67"/>
      <c r="T104" s="68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20" t="s">
        <v>217</v>
      </c>
      <c r="AU104" s="20" t="s">
        <v>82</v>
      </c>
    </row>
    <row r="105" spans="1:65" s="2" customFormat="1" ht="16.5" customHeight="1">
      <c r="A105" s="37"/>
      <c r="B105" s="38"/>
      <c r="C105" s="181" t="s">
        <v>213</v>
      </c>
      <c r="D105" s="181" t="s">
        <v>208</v>
      </c>
      <c r="E105" s="182" t="s">
        <v>3110</v>
      </c>
      <c r="F105" s="183" t="s">
        <v>3111</v>
      </c>
      <c r="G105" s="184" t="s">
        <v>564</v>
      </c>
      <c r="H105" s="185">
        <v>1</v>
      </c>
      <c r="I105" s="186"/>
      <c r="J105" s="187">
        <f>ROUND(I105*H105,2)</f>
        <v>0</v>
      </c>
      <c r="K105" s="183" t="s">
        <v>212</v>
      </c>
      <c r="L105" s="42"/>
      <c r="M105" s="188" t="s">
        <v>21</v>
      </c>
      <c r="N105" s="189" t="s">
        <v>44</v>
      </c>
      <c r="O105" s="67"/>
      <c r="P105" s="190">
        <f>O105*H105</f>
        <v>0</v>
      </c>
      <c r="Q105" s="190">
        <v>0</v>
      </c>
      <c r="R105" s="190">
        <f>Q105*H105</f>
        <v>0</v>
      </c>
      <c r="S105" s="190">
        <v>0</v>
      </c>
      <c r="T105" s="191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92" t="s">
        <v>3096</v>
      </c>
      <c r="AT105" s="192" t="s">
        <v>208</v>
      </c>
      <c r="AU105" s="192" t="s">
        <v>82</v>
      </c>
      <c r="AY105" s="20" t="s">
        <v>206</v>
      </c>
      <c r="BE105" s="193">
        <f>IF(N105="základní",J105,0)</f>
        <v>0</v>
      </c>
      <c r="BF105" s="193">
        <f>IF(N105="snížená",J105,0)</f>
        <v>0</v>
      </c>
      <c r="BG105" s="193">
        <f>IF(N105="zákl. přenesená",J105,0)</f>
        <v>0</v>
      </c>
      <c r="BH105" s="193">
        <f>IF(N105="sníž. přenesená",J105,0)</f>
        <v>0</v>
      </c>
      <c r="BI105" s="193">
        <f>IF(N105="nulová",J105,0)</f>
        <v>0</v>
      </c>
      <c r="BJ105" s="20" t="s">
        <v>80</v>
      </c>
      <c r="BK105" s="193">
        <f>ROUND(I105*H105,2)</f>
        <v>0</v>
      </c>
      <c r="BL105" s="20" t="s">
        <v>3096</v>
      </c>
      <c r="BM105" s="192" t="s">
        <v>3112</v>
      </c>
    </row>
    <row r="106" spans="1:65" s="2" customFormat="1">
      <c r="A106" s="37"/>
      <c r="B106" s="38"/>
      <c r="C106" s="39"/>
      <c r="D106" s="194" t="s">
        <v>215</v>
      </c>
      <c r="E106" s="39"/>
      <c r="F106" s="195" t="s">
        <v>3113</v>
      </c>
      <c r="G106" s="39"/>
      <c r="H106" s="39"/>
      <c r="I106" s="196"/>
      <c r="J106" s="39"/>
      <c r="K106" s="39"/>
      <c r="L106" s="42"/>
      <c r="M106" s="197"/>
      <c r="N106" s="198"/>
      <c r="O106" s="67"/>
      <c r="P106" s="67"/>
      <c r="Q106" s="67"/>
      <c r="R106" s="67"/>
      <c r="S106" s="67"/>
      <c r="T106" s="68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20" t="s">
        <v>215</v>
      </c>
      <c r="AU106" s="20" t="s">
        <v>82</v>
      </c>
    </row>
    <row r="107" spans="1:65" s="2" customFormat="1" ht="29.25">
      <c r="A107" s="37"/>
      <c r="B107" s="38"/>
      <c r="C107" s="39"/>
      <c r="D107" s="199" t="s">
        <v>217</v>
      </c>
      <c r="E107" s="39"/>
      <c r="F107" s="200" t="s">
        <v>3114</v>
      </c>
      <c r="G107" s="39"/>
      <c r="H107" s="39"/>
      <c r="I107" s="196"/>
      <c r="J107" s="39"/>
      <c r="K107" s="39"/>
      <c r="L107" s="42"/>
      <c r="M107" s="197"/>
      <c r="N107" s="198"/>
      <c r="O107" s="67"/>
      <c r="P107" s="67"/>
      <c r="Q107" s="67"/>
      <c r="R107" s="67"/>
      <c r="S107" s="67"/>
      <c r="T107" s="68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20" t="s">
        <v>217</v>
      </c>
      <c r="AU107" s="20" t="s">
        <v>82</v>
      </c>
    </row>
    <row r="108" spans="1:65" s="2" customFormat="1" ht="16.5" customHeight="1">
      <c r="A108" s="37"/>
      <c r="B108" s="38"/>
      <c r="C108" s="181" t="s">
        <v>257</v>
      </c>
      <c r="D108" s="181" t="s">
        <v>208</v>
      </c>
      <c r="E108" s="182" t="s">
        <v>3115</v>
      </c>
      <c r="F108" s="183" t="s">
        <v>3116</v>
      </c>
      <c r="G108" s="184" t="s">
        <v>564</v>
      </c>
      <c r="H108" s="185">
        <v>1</v>
      </c>
      <c r="I108" s="186"/>
      <c r="J108" s="187">
        <f>ROUND(I108*H108,2)</f>
        <v>0</v>
      </c>
      <c r="K108" s="183" t="s">
        <v>212</v>
      </c>
      <c r="L108" s="42"/>
      <c r="M108" s="188" t="s">
        <v>21</v>
      </c>
      <c r="N108" s="189" t="s">
        <v>44</v>
      </c>
      <c r="O108" s="67"/>
      <c r="P108" s="190">
        <f>O108*H108</f>
        <v>0</v>
      </c>
      <c r="Q108" s="190">
        <v>0</v>
      </c>
      <c r="R108" s="190">
        <f>Q108*H108</f>
        <v>0</v>
      </c>
      <c r="S108" s="190">
        <v>0</v>
      </c>
      <c r="T108" s="191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92" t="s">
        <v>3096</v>
      </c>
      <c r="AT108" s="192" t="s">
        <v>208</v>
      </c>
      <c r="AU108" s="192" t="s">
        <v>82</v>
      </c>
      <c r="AY108" s="20" t="s">
        <v>206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20" t="s">
        <v>80</v>
      </c>
      <c r="BK108" s="193">
        <f>ROUND(I108*H108,2)</f>
        <v>0</v>
      </c>
      <c r="BL108" s="20" t="s">
        <v>3096</v>
      </c>
      <c r="BM108" s="192" t="s">
        <v>3117</v>
      </c>
    </row>
    <row r="109" spans="1:65" s="2" customFormat="1">
      <c r="A109" s="37"/>
      <c r="B109" s="38"/>
      <c r="C109" s="39"/>
      <c r="D109" s="194" t="s">
        <v>215</v>
      </c>
      <c r="E109" s="39"/>
      <c r="F109" s="195" t="s">
        <v>3118</v>
      </c>
      <c r="G109" s="39"/>
      <c r="H109" s="39"/>
      <c r="I109" s="196"/>
      <c r="J109" s="39"/>
      <c r="K109" s="39"/>
      <c r="L109" s="42"/>
      <c r="M109" s="197"/>
      <c r="N109" s="198"/>
      <c r="O109" s="67"/>
      <c r="P109" s="67"/>
      <c r="Q109" s="67"/>
      <c r="R109" s="67"/>
      <c r="S109" s="67"/>
      <c r="T109" s="68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20" t="s">
        <v>215</v>
      </c>
      <c r="AU109" s="20" t="s">
        <v>82</v>
      </c>
    </row>
    <row r="110" spans="1:65" s="2" customFormat="1" ht="19.5">
      <c r="A110" s="37"/>
      <c r="B110" s="38"/>
      <c r="C110" s="39"/>
      <c r="D110" s="199" t="s">
        <v>217</v>
      </c>
      <c r="E110" s="39"/>
      <c r="F110" s="200" t="s">
        <v>3119</v>
      </c>
      <c r="G110" s="39"/>
      <c r="H110" s="39"/>
      <c r="I110" s="196"/>
      <c r="J110" s="39"/>
      <c r="K110" s="39"/>
      <c r="L110" s="42"/>
      <c r="M110" s="197"/>
      <c r="N110" s="198"/>
      <c r="O110" s="67"/>
      <c r="P110" s="67"/>
      <c r="Q110" s="67"/>
      <c r="R110" s="67"/>
      <c r="S110" s="67"/>
      <c r="T110" s="68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20" t="s">
        <v>217</v>
      </c>
      <c r="AU110" s="20" t="s">
        <v>82</v>
      </c>
    </row>
    <row r="111" spans="1:65" s="2" customFormat="1" ht="16.5" customHeight="1">
      <c r="A111" s="37"/>
      <c r="B111" s="38"/>
      <c r="C111" s="181" t="s">
        <v>268</v>
      </c>
      <c r="D111" s="181" t="s">
        <v>208</v>
      </c>
      <c r="E111" s="182" t="s">
        <v>3115</v>
      </c>
      <c r="F111" s="183" t="s">
        <v>3116</v>
      </c>
      <c r="G111" s="184" t="s">
        <v>564</v>
      </c>
      <c r="H111" s="185">
        <v>1</v>
      </c>
      <c r="I111" s="186"/>
      <c r="J111" s="187">
        <f>ROUND(I111*H111,2)</f>
        <v>0</v>
      </c>
      <c r="K111" s="183" t="s">
        <v>212</v>
      </c>
      <c r="L111" s="42"/>
      <c r="M111" s="188" t="s">
        <v>21</v>
      </c>
      <c r="N111" s="189" t="s">
        <v>44</v>
      </c>
      <c r="O111" s="67"/>
      <c r="P111" s="190">
        <f>O111*H111</f>
        <v>0</v>
      </c>
      <c r="Q111" s="190">
        <v>0</v>
      </c>
      <c r="R111" s="190">
        <f>Q111*H111</f>
        <v>0</v>
      </c>
      <c r="S111" s="190">
        <v>0</v>
      </c>
      <c r="T111" s="191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92" t="s">
        <v>3096</v>
      </c>
      <c r="AT111" s="192" t="s">
        <v>208</v>
      </c>
      <c r="AU111" s="192" t="s">
        <v>82</v>
      </c>
      <c r="AY111" s="20" t="s">
        <v>206</v>
      </c>
      <c r="BE111" s="193">
        <f>IF(N111="základní",J111,0)</f>
        <v>0</v>
      </c>
      <c r="BF111" s="193">
        <f>IF(N111="snížená",J111,0)</f>
        <v>0</v>
      </c>
      <c r="BG111" s="193">
        <f>IF(N111="zákl. přenesená",J111,0)</f>
        <v>0</v>
      </c>
      <c r="BH111" s="193">
        <f>IF(N111="sníž. přenesená",J111,0)</f>
        <v>0</v>
      </c>
      <c r="BI111" s="193">
        <f>IF(N111="nulová",J111,0)</f>
        <v>0</v>
      </c>
      <c r="BJ111" s="20" t="s">
        <v>80</v>
      </c>
      <c r="BK111" s="193">
        <f>ROUND(I111*H111,2)</f>
        <v>0</v>
      </c>
      <c r="BL111" s="20" t="s">
        <v>3096</v>
      </c>
      <c r="BM111" s="192" t="s">
        <v>3120</v>
      </c>
    </row>
    <row r="112" spans="1:65" s="2" customFormat="1">
      <c r="A112" s="37"/>
      <c r="B112" s="38"/>
      <c r="C112" s="39"/>
      <c r="D112" s="194" t="s">
        <v>215</v>
      </c>
      <c r="E112" s="39"/>
      <c r="F112" s="195" t="s">
        <v>3118</v>
      </c>
      <c r="G112" s="39"/>
      <c r="H112" s="39"/>
      <c r="I112" s="196"/>
      <c r="J112" s="39"/>
      <c r="K112" s="39"/>
      <c r="L112" s="42"/>
      <c r="M112" s="197"/>
      <c r="N112" s="198"/>
      <c r="O112" s="67"/>
      <c r="P112" s="67"/>
      <c r="Q112" s="67"/>
      <c r="R112" s="67"/>
      <c r="S112" s="67"/>
      <c r="T112" s="68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20" t="s">
        <v>215</v>
      </c>
      <c r="AU112" s="20" t="s">
        <v>82</v>
      </c>
    </row>
    <row r="113" spans="1:65" s="2" customFormat="1" ht="19.5">
      <c r="A113" s="37"/>
      <c r="B113" s="38"/>
      <c r="C113" s="39"/>
      <c r="D113" s="199" t="s">
        <v>217</v>
      </c>
      <c r="E113" s="39"/>
      <c r="F113" s="200" t="s">
        <v>3121</v>
      </c>
      <c r="G113" s="39"/>
      <c r="H113" s="39"/>
      <c r="I113" s="196"/>
      <c r="J113" s="39"/>
      <c r="K113" s="39"/>
      <c r="L113" s="42"/>
      <c r="M113" s="197"/>
      <c r="N113" s="198"/>
      <c r="O113" s="67"/>
      <c r="P113" s="67"/>
      <c r="Q113" s="67"/>
      <c r="R113" s="67"/>
      <c r="S113" s="67"/>
      <c r="T113" s="68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20" t="s">
        <v>217</v>
      </c>
      <c r="AU113" s="20" t="s">
        <v>82</v>
      </c>
    </row>
    <row r="114" spans="1:65" s="2" customFormat="1" ht="16.5" customHeight="1">
      <c r="A114" s="37"/>
      <c r="B114" s="38"/>
      <c r="C114" s="181" t="s">
        <v>275</v>
      </c>
      <c r="D114" s="181" t="s">
        <v>208</v>
      </c>
      <c r="E114" s="182" t="s">
        <v>3122</v>
      </c>
      <c r="F114" s="183" t="s">
        <v>3123</v>
      </c>
      <c r="G114" s="184" t="s">
        <v>564</v>
      </c>
      <c r="H114" s="185">
        <v>1</v>
      </c>
      <c r="I114" s="186"/>
      <c r="J114" s="187">
        <f>ROUND(I114*H114,2)</f>
        <v>0</v>
      </c>
      <c r="K114" s="183" t="s">
        <v>21</v>
      </c>
      <c r="L114" s="42"/>
      <c r="M114" s="188" t="s">
        <v>21</v>
      </c>
      <c r="N114" s="189" t="s">
        <v>44</v>
      </c>
      <c r="O114" s="67"/>
      <c r="P114" s="190">
        <f>O114*H114</f>
        <v>0</v>
      </c>
      <c r="Q114" s="190">
        <v>0</v>
      </c>
      <c r="R114" s="190">
        <f>Q114*H114</f>
        <v>0</v>
      </c>
      <c r="S114" s="190">
        <v>0</v>
      </c>
      <c r="T114" s="191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92" t="s">
        <v>3096</v>
      </c>
      <c r="AT114" s="192" t="s">
        <v>208</v>
      </c>
      <c r="AU114" s="192" t="s">
        <v>82</v>
      </c>
      <c r="AY114" s="20" t="s">
        <v>206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20" t="s">
        <v>80</v>
      </c>
      <c r="BK114" s="193">
        <f>ROUND(I114*H114,2)</f>
        <v>0</v>
      </c>
      <c r="BL114" s="20" t="s">
        <v>3096</v>
      </c>
      <c r="BM114" s="192" t="s">
        <v>3124</v>
      </c>
    </row>
    <row r="115" spans="1:65" s="2" customFormat="1" ht="19.5">
      <c r="A115" s="37"/>
      <c r="B115" s="38"/>
      <c r="C115" s="39"/>
      <c r="D115" s="199" t="s">
        <v>217</v>
      </c>
      <c r="E115" s="39"/>
      <c r="F115" s="200" t="s">
        <v>3125</v>
      </c>
      <c r="G115" s="39"/>
      <c r="H115" s="39"/>
      <c r="I115" s="196"/>
      <c r="J115" s="39"/>
      <c r="K115" s="39"/>
      <c r="L115" s="42"/>
      <c r="M115" s="197"/>
      <c r="N115" s="198"/>
      <c r="O115" s="67"/>
      <c r="P115" s="67"/>
      <c r="Q115" s="67"/>
      <c r="R115" s="67"/>
      <c r="S115" s="67"/>
      <c r="T115" s="68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20" t="s">
        <v>217</v>
      </c>
      <c r="AU115" s="20" t="s">
        <v>82</v>
      </c>
    </row>
    <row r="116" spans="1:65" s="2" customFormat="1" ht="16.5" customHeight="1">
      <c r="A116" s="37"/>
      <c r="B116" s="38"/>
      <c r="C116" s="181" t="s">
        <v>289</v>
      </c>
      <c r="D116" s="181" t="s">
        <v>208</v>
      </c>
      <c r="E116" s="182" t="s">
        <v>3126</v>
      </c>
      <c r="F116" s="183" t="s">
        <v>3127</v>
      </c>
      <c r="G116" s="184" t="s">
        <v>564</v>
      </c>
      <c r="H116" s="185">
        <v>1</v>
      </c>
      <c r="I116" s="186"/>
      <c r="J116" s="187">
        <f>ROUND(I116*H116,2)</f>
        <v>0</v>
      </c>
      <c r="K116" s="183" t="s">
        <v>21</v>
      </c>
      <c r="L116" s="42"/>
      <c r="M116" s="188" t="s">
        <v>21</v>
      </c>
      <c r="N116" s="189" t="s">
        <v>44</v>
      </c>
      <c r="O116" s="67"/>
      <c r="P116" s="190">
        <f>O116*H116</f>
        <v>0</v>
      </c>
      <c r="Q116" s="190">
        <v>0</v>
      </c>
      <c r="R116" s="190">
        <f>Q116*H116</f>
        <v>0</v>
      </c>
      <c r="S116" s="190">
        <v>0</v>
      </c>
      <c r="T116" s="191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92" t="s">
        <v>3096</v>
      </c>
      <c r="AT116" s="192" t="s">
        <v>208</v>
      </c>
      <c r="AU116" s="192" t="s">
        <v>82</v>
      </c>
      <c r="AY116" s="20" t="s">
        <v>206</v>
      </c>
      <c r="BE116" s="193">
        <f>IF(N116="základní",J116,0)</f>
        <v>0</v>
      </c>
      <c r="BF116" s="193">
        <f>IF(N116="snížená",J116,0)</f>
        <v>0</v>
      </c>
      <c r="BG116" s="193">
        <f>IF(N116="zákl. přenesená",J116,0)</f>
        <v>0</v>
      </c>
      <c r="BH116" s="193">
        <f>IF(N116="sníž. přenesená",J116,0)</f>
        <v>0</v>
      </c>
      <c r="BI116" s="193">
        <f>IF(N116="nulová",J116,0)</f>
        <v>0</v>
      </c>
      <c r="BJ116" s="20" t="s">
        <v>80</v>
      </c>
      <c r="BK116" s="193">
        <f>ROUND(I116*H116,2)</f>
        <v>0</v>
      </c>
      <c r="BL116" s="20" t="s">
        <v>3096</v>
      </c>
      <c r="BM116" s="192" t="s">
        <v>3128</v>
      </c>
    </row>
    <row r="117" spans="1:65" s="2" customFormat="1" ht="29.25">
      <c r="A117" s="37"/>
      <c r="B117" s="38"/>
      <c r="C117" s="39"/>
      <c r="D117" s="199" t="s">
        <v>217</v>
      </c>
      <c r="E117" s="39"/>
      <c r="F117" s="200" t="s">
        <v>3129</v>
      </c>
      <c r="G117" s="39"/>
      <c r="H117" s="39"/>
      <c r="I117" s="196"/>
      <c r="J117" s="39"/>
      <c r="K117" s="39"/>
      <c r="L117" s="42"/>
      <c r="M117" s="197"/>
      <c r="N117" s="198"/>
      <c r="O117" s="67"/>
      <c r="P117" s="67"/>
      <c r="Q117" s="67"/>
      <c r="R117" s="67"/>
      <c r="S117" s="67"/>
      <c r="T117" s="68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20" t="s">
        <v>217</v>
      </c>
      <c r="AU117" s="20" t="s">
        <v>82</v>
      </c>
    </row>
    <row r="118" spans="1:65" s="12" customFormat="1" ht="22.9" customHeight="1">
      <c r="B118" s="165"/>
      <c r="C118" s="166"/>
      <c r="D118" s="167" t="s">
        <v>72</v>
      </c>
      <c r="E118" s="179" t="s">
        <v>3130</v>
      </c>
      <c r="F118" s="179" t="s">
        <v>3131</v>
      </c>
      <c r="G118" s="166"/>
      <c r="H118" s="166"/>
      <c r="I118" s="169"/>
      <c r="J118" s="180">
        <f>BK118</f>
        <v>0</v>
      </c>
      <c r="K118" s="166"/>
      <c r="L118" s="171"/>
      <c r="M118" s="172"/>
      <c r="N118" s="173"/>
      <c r="O118" s="173"/>
      <c r="P118" s="174">
        <f>P119</f>
        <v>0</v>
      </c>
      <c r="Q118" s="173"/>
      <c r="R118" s="174">
        <f>R119</f>
        <v>0</v>
      </c>
      <c r="S118" s="173"/>
      <c r="T118" s="175">
        <f>T119</f>
        <v>0</v>
      </c>
      <c r="AR118" s="176" t="s">
        <v>257</v>
      </c>
      <c r="AT118" s="177" t="s">
        <v>72</v>
      </c>
      <c r="AU118" s="177" t="s">
        <v>80</v>
      </c>
      <c r="AY118" s="176" t="s">
        <v>206</v>
      </c>
      <c r="BK118" s="178">
        <f>BK119</f>
        <v>0</v>
      </c>
    </row>
    <row r="119" spans="1:65" s="2" customFormat="1" ht="16.5" customHeight="1">
      <c r="A119" s="37"/>
      <c r="B119" s="38"/>
      <c r="C119" s="181" t="s">
        <v>295</v>
      </c>
      <c r="D119" s="181" t="s">
        <v>208</v>
      </c>
      <c r="E119" s="182" t="s">
        <v>3132</v>
      </c>
      <c r="F119" s="183" t="s">
        <v>3133</v>
      </c>
      <c r="G119" s="184" t="s">
        <v>564</v>
      </c>
      <c r="H119" s="185">
        <v>1</v>
      </c>
      <c r="I119" s="186"/>
      <c r="J119" s="187">
        <f>ROUND(I119*H119,2)</f>
        <v>0</v>
      </c>
      <c r="K119" s="183" t="s">
        <v>21</v>
      </c>
      <c r="L119" s="42"/>
      <c r="M119" s="188" t="s">
        <v>21</v>
      </c>
      <c r="N119" s="189" t="s">
        <v>44</v>
      </c>
      <c r="O119" s="67"/>
      <c r="P119" s="190">
        <f>O119*H119</f>
        <v>0</v>
      </c>
      <c r="Q119" s="190">
        <v>0</v>
      </c>
      <c r="R119" s="190">
        <f>Q119*H119</f>
        <v>0</v>
      </c>
      <c r="S119" s="190">
        <v>0</v>
      </c>
      <c r="T119" s="191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213</v>
      </c>
      <c r="AT119" s="192" t="s">
        <v>208</v>
      </c>
      <c r="AU119" s="192" t="s">
        <v>82</v>
      </c>
      <c r="AY119" s="20" t="s">
        <v>206</v>
      </c>
      <c r="BE119" s="193">
        <f>IF(N119="základní",J119,0)</f>
        <v>0</v>
      </c>
      <c r="BF119" s="193">
        <f>IF(N119="snížená",J119,0)</f>
        <v>0</v>
      </c>
      <c r="BG119" s="193">
        <f>IF(N119="zákl. přenesená",J119,0)</f>
        <v>0</v>
      </c>
      <c r="BH119" s="193">
        <f>IF(N119="sníž. přenesená",J119,0)</f>
        <v>0</v>
      </c>
      <c r="BI119" s="193">
        <f>IF(N119="nulová",J119,0)</f>
        <v>0</v>
      </c>
      <c r="BJ119" s="20" t="s">
        <v>80</v>
      </c>
      <c r="BK119" s="193">
        <f>ROUND(I119*H119,2)</f>
        <v>0</v>
      </c>
      <c r="BL119" s="20" t="s">
        <v>213</v>
      </c>
      <c r="BM119" s="192" t="s">
        <v>3134</v>
      </c>
    </row>
    <row r="120" spans="1:65" s="12" customFormat="1" ht="22.9" customHeight="1">
      <c r="B120" s="165"/>
      <c r="C120" s="166"/>
      <c r="D120" s="167" t="s">
        <v>72</v>
      </c>
      <c r="E120" s="179" t="s">
        <v>3135</v>
      </c>
      <c r="F120" s="179" t="s">
        <v>3136</v>
      </c>
      <c r="G120" s="166"/>
      <c r="H120" s="166"/>
      <c r="I120" s="169"/>
      <c r="J120" s="180">
        <f>BK120</f>
        <v>0</v>
      </c>
      <c r="K120" s="166"/>
      <c r="L120" s="171"/>
      <c r="M120" s="172"/>
      <c r="N120" s="173"/>
      <c r="O120" s="173"/>
      <c r="P120" s="174">
        <f>SUM(P121:P130)</f>
        <v>0</v>
      </c>
      <c r="Q120" s="173"/>
      <c r="R120" s="174">
        <f>SUM(R121:R130)</f>
        <v>0</v>
      </c>
      <c r="S120" s="173"/>
      <c r="T120" s="175">
        <f>SUM(T121:T130)</f>
        <v>0</v>
      </c>
      <c r="AR120" s="176" t="s">
        <v>257</v>
      </c>
      <c r="AT120" s="177" t="s">
        <v>72</v>
      </c>
      <c r="AU120" s="177" t="s">
        <v>80</v>
      </c>
      <c r="AY120" s="176" t="s">
        <v>206</v>
      </c>
      <c r="BK120" s="178">
        <f>SUM(BK121:BK130)</f>
        <v>0</v>
      </c>
    </row>
    <row r="121" spans="1:65" s="2" customFormat="1" ht="24.2" customHeight="1">
      <c r="A121" s="37"/>
      <c r="B121" s="38"/>
      <c r="C121" s="181" t="s">
        <v>304</v>
      </c>
      <c r="D121" s="181" t="s">
        <v>208</v>
      </c>
      <c r="E121" s="182" t="s">
        <v>3137</v>
      </c>
      <c r="F121" s="183" t="s">
        <v>3136</v>
      </c>
      <c r="G121" s="184" t="s">
        <v>3138</v>
      </c>
      <c r="H121" s="185">
        <v>1</v>
      </c>
      <c r="I121" s="186"/>
      <c r="J121" s="187">
        <f>ROUND(I121*H121,2)</f>
        <v>0</v>
      </c>
      <c r="K121" s="183" t="s">
        <v>212</v>
      </c>
      <c r="L121" s="42"/>
      <c r="M121" s="188" t="s">
        <v>21</v>
      </c>
      <c r="N121" s="189" t="s">
        <v>44</v>
      </c>
      <c r="O121" s="67"/>
      <c r="P121" s="190">
        <f>O121*H121</f>
        <v>0</v>
      </c>
      <c r="Q121" s="190">
        <v>0</v>
      </c>
      <c r="R121" s="190">
        <f>Q121*H121</f>
        <v>0</v>
      </c>
      <c r="S121" s="190">
        <v>0</v>
      </c>
      <c r="T121" s="191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3096</v>
      </c>
      <c r="AT121" s="192" t="s">
        <v>208</v>
      </c>
      <c r="AU121" s="192" t="s">
        <v>82</v>
      </c>
      <c r="AY121" s="20" t="s">
        <v>206</v>
      </c>
      <c r="BE121" s="193">
        <f>IF(N121="základní",J121,0)</f>
        <v>0</v>
      </c>
      <c r="BF121" s="193">
        <f>IF(N121="snížená",J121,0)</f>
        <v>0</v>
      </c>
      <c r="BG121" s="193">
        <f>IF(N121="zákl. přenesená",J121,0)</f>
        <v>0</v>
      </c>
      <c r="BH121" s="193">
        <f>IF(N121="sníž. přenesená",J121,0)</f>
        <v>0</v>
      </c>
      <c r="BI121" s="193">
        <f>IF(N121="nulová",J121,0)</f>
        <v>0</v>
      </c>
      <c r="BJ121" s="20" t="s">
        <v>80</v>
      </c>
      <c r="BK121" s="193">
        <f>ROUND(I121*H121,2)</f>
        <v>0</v>
      </c>
      <c r="BL121" s="20" t="s">
        <v>3096</v>
      </c>
      <c r="BM121" s="192" t="s">
        <v>3139</v>
      </c>
    </row>
    <row r="122" spans="1:65" s="2" customFormat="1">
      <c r="A122" s="37"/>
      <c r="B122" s="38"/>
      <c r="C122" s="39"/>
      <c r="D122" s="194" t="s">
        <v>215</v>
      </c>
      <c r="E122" s="39"/>
      <c r="F122" s="195" t="s">
        <v>3140</v>
      </c>
      <c r="G122" s="39"/>
      <c r="H122" s="39"/>
      <c r="I122" s="196"/>
      <c r="J122" s="39"/>
      <c r="K122" s="39"/>
      <c r="L122" s="42"/>
      <c r="M122" s="197"/>
      <c r="N122" s="198"/>
      <c r="O122" s="67"/>
      <c r="P122" s="67"/>
      <c r="Q122" s="67"/>
      <c r="R122" s="67"/>
      <c r="S122" s="67"/>
      <c r="T122" s="68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20" t="s">
        <v>215</v>
      </c>
      <c r="AU122" s="20" t="s">
        <v>82</v>
      </c>
    </row>
    <row r="123" spans="1:65" s="2" customFormat="1" ht="48.75">
      <c r="A123" s="37"/>
      <c r="B123" s="38"/>
      <c r="C123" s="39"/>
      <c r="D123" s="199" t="s">
        <v>217</v>
      </c>
      <c r="E123" s="39"/>
      <c r="F123" s="200" t="s">
        <v>3141</v>
      </c>
      <c r="G123" s="39"/>
      <c r="H123" s="39"/>
      <c r="I123" s="196"/>
      <c r="J123" s="39"/>
      <c r="K123" s="39"/>
      <c r="L123" s="42"/>
      <c r="M123" s="197"/>
      <c r="N123" s="198"/>
      <c r="O123" s="67"/>
      <c r="P123" s="67"/>
      <c r="Q123" s="67"/>
      <c r="R123" s="67"/>
      <c r="S123" s="67"/>
      <c r="T123" s="68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20" t="s">
        <v>217</v>
      </c>
      <c r="AU123" s="20" t="s">
        <v>82</v>
      </c>
    </row>
    <row r="124" spans="1:65" s="13" customFormat="1">
      <c r="B124" s="201"/>
      <c r="C124" s="202"/>
      <c r="D124" s="199" t="s">
        <v>219</v>
      </c>
      <c r="E124" s="203" t="s">
        <v>21</v>
      </c>
      <c r="F124" s="204" t="s">
        <v>3142</v>
      </c>
      <c r="G124" s="202"/>
      <c r="H124" s="203" t="s">
        <v>21</v>
      </c>
      <c r="I124" s="205"/>
      <c r="J124" s="202"/>
      <c r="K124" s="202"/>
      <c r="L124" s="206"/>
      <c r="M124" s="207"/>
      <c r="N124" s="208"/>
      <c r="O124" s="208"/>
      <c r="P124" s="208"/>
      <c r="Q124" s="208"/>
      <c r="R124" s="208"/>
      <c r="S124" s="208"/>
      <c r="T124" s="209"/>
      <c r="AT124" s="210" t="s">
        <v>219</v>
      </c>
      <c r="AU124" s="210" t="s">
        <v>82</v>
      </c>
      <c r="AV124" s="13" t="s">
        <v>80</v>
      </c>
      <c r="AW124" s="13" t="s">
        <v>34</v>
      </c>
      <c r="AX124" s="13" t="s">
        <v>73</v>
      </c>
      <c r="AY124" s="210" t="s">
        <v>206</v>
      </c>
    </row>
    <row r="125" spans="1:65" s="13" customFormat="1">
      <c r="B125" s="201"/>
      <c r="C125" s="202"/>
      <c r="D125" s="199" t="s">
        <v>219</v>
      </c>
      <c r="E125" s="203" t="s">
        <v>21</v>
      </c>
      <c r="F125" s="204" t="s">
        <v>3143</v>
      </c>
      <c r="G125" s="202"/>
      <c r="H125" s="203" t="s">
        <v>21</v>
      </c>
      <c r="I125" s="205"/>
      <c r="J125" s="202"/>
      <c r="K125" s="202"/>
      <c r="L125" s="206"/>
      <c r="M125" s="207"/>
      <c r="N125" s="208"/>
      <c r="O125" s="208"/>
      <c r="P125" s="208"/>
      <c r="Q125" s="208"/>
      <c r="R125" s="208"/>
      <c r="S125" s="208"/>
      <c r="T125" s="209"/>
      <c r="AT125" s="210" t="s">
        <v>219</v>
      </c>
      <c r="AU125" s="210" t="s">
        <v>82</v>
      </c>
      <c r="AV125" s="13" t="s">
        <v>80</v>
      </c>
      <c r="AW125" s="13" t="s">
        <v>34</v>
      </c>
      <c r="AX125" s="13" t="s">
        <v>73</v>
      </c>
      <c r="AY125" s="210" t="s">
        <v>206</v>
      </c>
    </row>
    <row r="126" spans="1:65" s="13" customFormat="1">
      <c r="B126" s="201"/>
      <c r="C126" s="202"/>
      <c r="D126" s="199" t="s">
        <v>219</v>
      </c>
      <c r="E126" s="203" t="s">
        <v>21</v>
      </c>
      <c r="F126" s="204" t="s">
        <v>3144</v>
      </c>
      <c r="G126" s="202"/>
      <c r="H126" s="203" t="s">
        <v>21</v>
      </c>
      <c r="I126" s="205"/>
      <c r="J126" s="202"/>
      <c r="K126" s="202"/>
      <c r="L126" s="206"/>
      <c r="M126" s="207"/>
      <c r="N126" s="208"/>
      <c r="O126" s="208"/>
      <c r="P126" s="208"/>
      <c r="Q126" s="208"/>
      <c r="R126" s="208"/>
      <c r="S126" s="208"/>
      <c r="T126" s="209"/>
      <c r="AT126" s="210" t="s">
        <v>219</v>
      </c>
      <c r="AU126" s="210" t="s">
        <v>82</v>
      </c>
      <c r="AV126" s="13" t="s">
        <v>80</v>
      </c>
      <c r="AW126" s="13" t="s">
        <v>34</v>
      </c>
      <c r="AX126" s="13" t="s">
        <v>73</v>
      </c>
      <c r="AY126" s="210" t="s">
        <v>206</v>
      </c>
    </row>
    <row r="127" spans="1:65" s="13" customFormat="1">
      <c r="B127" s="201"/>
      <c r="C127" s="202"/>
      <c r="D127" s="199" t="s">
        <v>219</v>
      </c>
      <c r="E127" s="203" t="s">
        <v>21</v>
      </c>
      <c r="F127" s="204" t="s">
        <v>3145</v>
      </c>
      <c r="G127" s="202"/>
      <c r="H127" s="203" t="s">
        <v>21</v>
      </c>
      <c r="I127" s="205"/>
      <c r="J127" s="202"/>
      <c r="K127" s="202"/>
      <c r="L127" s="206"/>
      <c r="M127" s="207"/>
      <c r="N127" s="208"/>
      <c r="O127" s="208"/>
      <c r="P127" s="208"/>
      <c r="Q127" s="208"/>
      <c r="R127" s="208"/>
      <c r="S127" s="208"/>
      <c r="T127" s="209"/>
      <c r="AT127" s="210" t="s">
        <v>219</v>
      </c>
      <c r="AU127" s="210" t="s">
        <v>82</v>
      </c>
      <c r="AV127" s="13" t="s">
        <v>80</v>
      </c>
      <c r="AW127" s="13" t="s">
        <v>34</v>
      </c>
      <c r="AX127" s="13" t="s">
        <v>73</v>
      </c>
      <c r="AY127" s="210" t="s">
        <v>206</v>
      </c>
    </row>
    <row r="128" spans="1:65" s="14" customFormat="1">
      <c r="B128" s="211"/>
      <c r="C128" s="212"/>
      <c r="D128" s="199" t="s">
        <v>219</v>
      </c>
      <c r="E128" s="213" t="s">
        <v>21</v>
      </c>
      <c r="F128" s="214" t="s">
        <v>3146</v>
      </c>
      <c r="G128" s="212"/>
      <c r="H128" s="215">
        <v>1</v>
      </c>
      <c r="I128" s="216"/>
      <c r="J128" s="212"/>
      <c r="K128" s="212"/>
      <c r="L128" s="217"/>
      <c r="M128" s="218"/>
      <c r="N128" s="219"/>
      <c r="O128" s="219"/>
      <c r="P128" s="219"/>
      <c r="Q128" s="219"/>
      <c r="R128" s="219"/>
      <c r="S128" s="219"/>
      <c r="T128" s="220"/>
      <c r="AT128" s="221" t="s">
        <v>219</v>
      </c>
      <c r="AU128" s="221" t="s">
        <v>82</v>
      </c>
      <c r="AV128" s="14" t="s">
        <v>82</v>
      </c>
      <c r="AW128" s="14" t="s">
        <v>34</v>
      </c>
      <c r="AX128" s="14" t="s">
        <v>80</v>
      </c>
      <c r="AY128" s="221" t="s">
        <v>206</v>
      </c>
    </row>
    <row r="129" spans="1:65" s="2" customFormat="1" ht="16.5" customHeight="1">
      <c r="A129" s="37"/>
      <c r="B129" s="38"/>
      <c r="C129" s="181" t="s">
        <v>313</v>
      </c>
      <c r="D129" s="181" t="s">
        <v>208</v>
      </c>
      <c r="E129" s="182" t="s">
        <v>3147</v>
      </c>
      <c r="F129" s="183" t="s">
        <v>3148</v>
      </c>
      <c r="G129" s="184" t="s">
        <v>564</v>
      </c>
      <c r="H129" s="185">
        <v>1</v>
      </c>
      <c r="I129" s="186"/>
      <c r="J129" s="187">
        <f>ROUND(I129*H129,2)</f>
        <v>0</v>
      </c>
      <c r="K129" s="183" t="s">
        <v>21</v>
      </c>
      <c r="L129" s="42"/>
      <c r="M129" s="188" t="s">
        <v>21</v>
      </c>
      <c r="N129" s="189" t="s">
        <v>44</v>
      </c>
      <c r="O129" s="67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3096</v>
      </c>
      <c r="AT129" s="192" t="s">
        <v>208</v>
      </c>
      <c r="AU129" s="192" t="s">
        <v>82</v>
      </c>
      <c r="AY129" s="20" t="s">
        <v>206</v>
      </c>
      <c r="BE129" s="193">
        <f>IF(N129="základní",J129,0)</f>
        <v>0</v>
      </c>
      <c r="BF129" s="193">
        <f>IF(N129="snížená",J129,0)</f>
        <v>0</v>
      </c>
      <c r="BG129" s="193">
        <f>IF(N129="zákl. přenesená",J129,0)</f>
        <v>0</v>
      </c>
      <c r="BH129" s="193">
        <f>IF(N129="sníž. přenesená",J129,0)</f>
        <v>0</v>
      </c>
      <c r="BI129" s="193">
        <f>IF(N129="nulová",J129,0)</f>
        <v>0</v>
      </c>
      <c r="BJ129" s="20" t="s">
        <v>80</v>
      </c>
      <c r="BK129" s="193">
        <f>ROUND(I129*H129,2)</f>
        <v>0</v>
      </c>
      <c r="BL129" s="20" t="s">
        <v>3096</v>
      </c>
      <c r="BM129" s="192" t="s">
        <v>3149</v>
      </c>
    </row>
    <row r="130" spans="1:65" s="2" customFormat="1" ht="39">
      <c r="A130" s="37"/>
      <c r="B130" s="38"/>
      <c r="C130" s="39"/>
      <c r="D130" s="199" t="s">
        <v>217</v>
      </c>
      <c r="E130" s="39"/>
      <c r="F130" s="200" t="s">
        <v>3150</v>
      </c>
      <c r="G130" s="39"/>
      <c r="H130" s="39"/>
      <c r="I130" s="196"/>
      <c r="J130" s="39"/>
      <c r="K130" s="39"/>
      <c r="L130" s="42"/>
      <c r="M130" s="197"/>
      <c r="N130" s="198"/>
      <c r="O130" s="67"/>
      <c r="P130" s="67"/>
      <c r="Q130" s="67"/>
      <c r="R130" s="67"/>
      <c r="S130" s="67"/>
      <c r="T130" s="68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20" t="s">
        <v>217</v>
      </c>
      <c r="AU130" s="20" t="s">
        <v>82</v>
      </c>
    </row>
    <row r="131" spans="1:65" s="12" customFormat="1" ht="22.9" customHeight="1">
      <c r="B131" s="165"/>
      <c r="C131" s="166"/>
      <c r="D131" s="167" t="s">
        <v>72</v>
      </c>
      <c r="E131" s="179" t="s">
        <v>3151</v>
      </c>
      <c r="F131" s="179" t="s">
        <v>3152</v>
      </c>
      <c r="G131" s="166"/>
      <c r="H131" s="166"/>
      <c r="I131" s="169"/>
      <c r="J131" s="180">
        <f>BK131</f>
        <v>0</v>
      </c>
      <c r="K131" s="166"/>
      <c r="L131" s="171"/>
      <c r="M131" s="172"/>
      <c r="N131" s="173"/>
      <c r="O131" s="173"/>
      <c r="P131" s="174">
        <f>SUM(P132:P139)</f>
        <v>0</v>
      </c>
      <c r="Q131" s="173"/>
      <c r="R131" s="174">
        <f>SUM(R132:R139)</f>
        <v>0</v>
      </c>
      <c r="S131" s="173"/>
      <c r="T131" s="175">
        <f>SUM(T132:T139)</f>
        <v>0</v>
      </c>
      <c r="AR131" s="176" t="s">
        <v>257</v>
      </c>
      <c r="AT131" s="177" t="s">
        <v>72</v>
      </c>
      <c r="AU131" s="177" t="s">
        <v>80</v>
      </c>
      <c r="AY131" s="176" t="s">
        <v>206</v>
      </c>
      <c r="BK131" s="178">
        <f>SUM(BK132:BK139)</f>
        <v>0</v>
      </c>
    </row>
    <row r="132" spans="1:65" s="2" customFormat="1" ht="16.5" customHeight="1">
      <c r="A132" s="37"/>
      <c r="B132" s="38"/>
      <c r="C132" s="181" t="s">
        <v>8</v>
      </c>
      <c r="D132" s="181" t="s">
        <v>208</v>
      </c>
      <c r="E132" s="182" t="s">
        <v>3153</v>
      </c>
      <c r="F132" s="183" t="s">
        <v>2056</v>
      </c>
      <c r="G132" s="184" t="s">
        <v>564</v>
      </c>
      <c r="H132" s="185">
        <v>1</v>
      </c>
      <c r="I132" s="186"/>
      <c r="J132" s="187">
        <f>ROUND(I132*H132,2)</f>
        <v>0</v>
      </c>
      <c r="K132" s="183" t="s">
        <v>212</v>
      </c>
      <c r="L132" s="42"/>
      <c r="M132" s="188" t="s">
        <v>21</v>
      </c>
      <c r="N132" s="189" t="s">
        <v>44</v>
      </c>
      <c r="O132" s="67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3096</v>
      </c>
      <c r="AT132" s="192" t="s">
        <v>208</v>
      </c>
      <c r="AU132" s="192" t="s">
        <v>82</v>
      </c>
      <c r="AY132" s="20" t="s">
        <v>206</v>
      </c>
      <c r="BE132" s="193">
        <f>IF(N132="základní",J132,0)</f>
        <v>0</v>
      </c>
      <c r="BF132" s="193">
        <f>IF(N132="snížená",J132,0)</f>
        <v>0</v>
      </c>
      <c r="BG132" s="193">
        <f>IF(N132="zákl. přenesená",J132,0)</f>
        <v>0</v>
      </c>
      <c r="BH132" s="193">
        <f>IF(N132="sníž. přenesená",J132,0)</f>
        <v>0</v>
      </c>
      <c r="BI132" s="193">
        <f>IF(N132="nulová",J132,0)</f>
        <v>0</v>
      </c>
      <c r="BJ132" s="20" t="s">
        <v>80</v>
      </c>
      <c r="BK132" s="193">
        <f>ROUND(I132*H132,2)</f>
        <v>0</v>
      </c>
      <c r="BL132" s="20" t="s">
        <v>3096</v>
      </c>
      <c r="BM132" s="192" t="s">
        <v>3154</v>
      </c>
    </row>
    <row r="133" spans="1:65" s="2" customFormat="1">
      <c r="A133" s="37"/>
      <c r="B133" s="38"/>
      <c r="C133" s="39"/>
      <c r="D133" s="194" t="s">
        <v>215</v>
      </c>
      <c r="E133" s="39"/>
      <c r="F133" s="195" t="s">
        <v>3155</v>
      </c>
      <c r="G133" s="39"/>
      <c r="H133" s="39"/>
      <c r="I133" s="196"/>
      <c r="J133" s="39"/>
      <c r="K133" s="39"/>
      <c r="L133" s="42"/>
      <c r="M133" s="197"/>
      <c r="N133" s="198"/>
      <c r="O133" s="67"/>
      <c r="P133" s="67"/>
      <c r="Q133" s="67"/>
      <c r="R133" s="67"/>
      <c r="S133" s="67"/>
      <c r="T133" s="68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20" t="s">
        <v>215</v>
      </c>
      <c r="AU133" s="20" t="s">
        <v>82</v>
      </c>
    </row>
    <row r="134" spans="1:65" s="2" customFormat="1" ht="39">
      <c r="A134" s="37"/>
      <c r="B134" s="38"/>
      <c r="C134" s="39"/>
      <c r="D134" s="199" t="s">
        <v>217</v>
      </c>
      <c r="E134" s="39"/>
      <c r="F134" s="200" t="s">
        <v>3156</v>
      </c>
      <c r="G134" s="39"/>
      <c r="H134" s="39"/>
      <c r="I134" s="196"/>
      <c r="J134" s="39"/>
      <c r="K134" s="39"/>
      <c r="L134" s="42"/>
      <c r="M134" s="197"/>
      <c r="N134" s="198"/>
      <c r="O134" s="67"/>
      <c r="P134" s="67"/>
      <c r="Q134" s="67"/>
      <c r="R134" s="67"/>
      <c r="S134" s="67"/>
      <c r="T134" s="68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20" t="s">
        <v>217</v>
      </c>
      <c r="AU134" s="20" t="s">
        <v>82</v>
      </c>
    </row>
    <row r="135" spans="1:65" s="2" customFormat="1" ht="16.5" customHeight="1">
      <c r="A135" s="37"/>
      <c r="B135" s="38"/>
      <c r="C135" s="181" t="s">
        <v>324</v>
      </c>
      <c r="D135" s="181" t="s">
        <v>208</v>
      </c>
      <c r="E135" s="182" t="s">
        <v>3157</v>
      </c>
      <c r="F135" s="183" t="s">
        <v>3158</v>
      </c>
      <c r="G135" s="184" t="s">
        <v>564</v>
      </c>
      <c r="H135" s="185">
        <v>1</v>
      </c>
      <c r="I135" s="186"/>
      <c r="J135" s="187">
        <f>ROUND(I135*H135,2)</f>
        <v>0</v>
      </c>
      <c r="K135" s="183" t="s">
        <v>212</v>
      </c>
      <c r="L135" s="42"/>
      <c r="M135" s="188" t="s">
        <v>21</v>
      </c>
      <c r="N135" s="189" t="s">
        <v>44</v>
      </c>
      <c r="O135" s="67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3096</v>
      </c>
      <c r="AT135" s="192" t="s">
        <v>208</v>
      </c>
      <c r="AU135" s="192" t="s">
        <v>82</v>
      </c>
      <c r="AY135" s="20" t="s">
        <v>206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20" t="s">
        <v>80</v>
      </c>
      <c r="BK135" s="193">
        <f>ROUND(I135*H135,2)</f>
        <v>0</v>
      </c>
      <c r="BL135" s="20" t="s">
        <v>3096</v>
      </c>
      <c r="BM135" s="192" t="s">
        <v>3159</v>
      </c>
    </row>
    <row r="136" spans="1:65" s="2" customFormat="1">
      <c r="A136" s="37"/>
      <c r="B136" s="38"/>
      <c r="C136" s="39"/>
      <c r="D136" s="194" t="s">
        <v>215</v>
      </c>
      <c r="E136" s="39"/>
      <c r="F136" s="195" t="s">
        <v>3160</v>
      </c>
      <c r="G136" s="39"/>
      <c r="H136" s="39"/>
      <c r="I136" s="196"/>
      <c r="J136" s="39"/>
      <c r="K136" s="39"/>
      <c r="L136" s="42"/>
      <c r="M136" s="197"/>
      <c r="N136" s="198"/>
      <c r="O136" s="67"/>
      <c r="P136" s="67"/>
      <c r="Q136" s="67"/>
      <c r="R136" s="67"/>
      <c r="S136" s="67"/>
      <c r="T136" s="68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20" t="s">
        <v>215</v>
      </c>
      <c r="AU136" s="20" t="s">
        <v>82</v>
      </c>
    </row>
    <row r="137" spans="1:65" s="2" customFormat="1" ht="29.25">
      <c r="A137" s="37"/>
      <c r="B137" s="38"/>
      <c r="C137" s="39"/>
      <c r="D137" s="199" t="s">
        <v>217</v>
      </c>
      <c r="E137" s="39"/>
      <c r="F137" s="200" t="s">
        <v>3161</v>
      </c>
      <c r="G137" s="39"/>
      <c r="H137" s="39"/>
      <c r="I137" s="196"/>
      <c r="J137" s="39"/>
      <c r="K137" s="39"/>
      <c r="L137" s="42"/>
      <c r="M137" s="197"/>
      <c r="N137" s="198"/>
      <c r="O137" s="67"/>
      <c r="P137" s="67"/>
      <c r="Q137" s="67"/>
      <c r="R137" s="67"/>
      <c r="S137" s="67"/>
      <c r="T137" s="68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20" t="s">
        <v>217</v>
      </c>
      <c r="AU137" s="20" t="s">
        <v>82</v>
      </c>
    </row>
    <row r="138" spans="1:65" s="2" customFormat="1" ht="16.5" customHeight="1">
      <c r="A138" s="37"/>
      <c r="B138" s="38"/>
      <c r="C138" s="181" t="s">
        <v>332</v>
      </c>
      <c r="D138" s="181" t="s">
        <v>208</v>
      </c>
      <c r="E138" s="182" t="s">
        <v>3162</v>
      </c>
      <c r="F138" s="183" t="s">
        <v>3163</v>
      </c>
      <c r="G138" s="184" t="s">
        <v>564</v>
      </c>
      <c r="H138" s="185">
        <v>1</v>
      </c>
      <c r="I138" s="186"/>
      <c r="J138" s="187">
        <f>ROUND(I138*H138,2)</f>
        <v>0</v>
      </c>
      <c r="K138" s="183" t="s">
        <v>21</v>
      </c>
      <c r="L138" s="42"/>
      <c r="M138" s="188" t="s">
        <v>21</v>
      </c>
      <c r="N138" s="189" t="s">
        <v>44</v>
      </c>
      <c r="O138" s="67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3096</v>
      </c>
      <c r="AT138" s="192" t="s">
        <v>208</v>
      </c>
      <c r="AU138" s="192" t="s">
        <v>82</v>
      </c>
      <c r="AY138" s="20" t="s">
        <v>206</v>
      </c>
      <c r="BE138" s="193">
        <f>IF(N138="základní",J138,0)</f>
        <v>0</v>
      </c>
      <c r="BF138" s="193">
        <f>IF(N138="snížená",J138,0)</f>
        <v>0</v>
      </c>
      <c r="BG138" s="193">
        <f>IF(N138="zákl. přenesená",J138,0)</f>
        <v>0</v>
      </c>
      <c r="BH138" s="193">
        <f>IF(N138="sníž. přenesená",J138,0)</f>
        <v>0</v>
      </c>
      <c r="BI138" s="193">
        <f>IF(N138="nulová",J138,0)</f>
        <v>0</v>
      </c>
      <c r="BJ138" s="20" t="s">
        <v>80</v>
      </c>
      <c r="BK138" s="193">
        <f>ROUND(I138*H138,2)</f>
        <v>0</v>
      </c>
      <c r="BL138" s="20" t="s">
        <v>3096</v>
      </c>
      <c r="BM138" s="192" t="s">
        <v>3164</v>
      </c>
    </row>
    <row r="139" spans="1:65" s="2" customFormat="1" ht="39">
      <c r="A139" s="37"/>
      <c r="B139" s="38"/>
      <c r="C139" s="39"/>
      <c r="D139" s="199" t="s">
        <v>217</v>
      </c>
      <c r="E139" s="39"/>
      <c r="F139" s="200" t="s">
        <v>3165</v>
      </c>
      <c r="G139" s="39"/>
      <c r="H139" s="39"/>
      <c r="I139" s="196"/>
      <c r="J139" s="39"/>
      <c r="K139" s="39"/>
      <c r="L139" s="42"/>
      <c r="M139" s="197"/>
      <c r="N139" s="198"/>
      <c r="O139" s="67"/>
      <c r="P139" s="67"/>
      <c r="Q139" s="67"/>
      <c r="R139" s="67"/>
      <c r="S139" s="67"/>
      <c r="T139" s="68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20" t="s">
        <v>217</v>
      </c>
      <c r="AU139" s="20" t="s">
        <v>82</v>
      </c>
    </row>
    <row r="140" spans="1:65" s="12" customFormat="1" ht="22.9" customHeight="1">
      <c r="B140" s="165"/>
      <c r="C140" s="166"/>
      <c r="D140" s="167" t="s">
        <v>72</v>
      </c>
      <c r="E140" s="179" t="s">
        <v>3166</v>
      </c>
      <c r="F140" s="179" t="s">
        <v>3167</v>
      </c>
      <c r="G140" s="166"/>
      <c r="H140" s="166"/>
      <c r="I140" s="169"/>
      <c r="J140" s="180">
        <f>BK140</f>
        <v>0</v>
      </c>
      <c r="K140" s="166"/>
      <c r="L140" s="171"/>
      <c r="M140" s="172"/>
      <c r="N140" s="173"/>
      <c r="O140" s="173"/>
      <c r="P140" s="174">
        <f>SUM(P141:P147)</f>
        <v>0</v>
      </c>
      <c r="Q140" s="173"/>
      <c r="R140" s="174">
        <f>SUM(R141:R147)</f>
        <v>0</v>
      </c>
      <c r="S140" s="173"/>
      <c r="T140" s="175">
        <f>SUM(T141:T147)</f>
        <v>0</v>
      </c>
      <c r="AR140" s="176" t="s">
        <v>257</v>
      </c>
      <c r="AT140" s="177" t="s">
        <v>72</v>
      </c>
      <c r="AU140" s="177" t="s">
        <v>80</v>
      </c>
      <c r="AY140" s="176" t="s">
        <v>206</v>
      </c>
      <c r="BK140" s="178">
        <f>SUM(BK141:BK147)</f>
        <v>0</v>
      </c>
    </row>
    <row r="141" spans="1:65" s="2" customFormat="1" ht="16.5" customHeight="1">
      <c r="A141" s="37"/>
      <c r="B141" s="38"/>
      <c r="C141" s="181" t="s">
        <v>342</v>
      </c>
      <c r="D141" s="181" t="s">
        <v>208</v>
      </c>
      <c r="E141" s="182" t="s">
        <v>3168</v>
      </c>
      <c r="F141" s="183" t="s">
        <v>3169</v>
      </c>
      <c r="G141" s="184" t="s">
        <v>564</v>
      </c>
      <c r="H141" s="185">
        <v>1</v>
      </c>
      <c r="I141" s="186"/>
      <c r="J141" s="187">
        <f>ROUND(I141*H141,2)</f>
        <v>0</v>
      </c>
      <c r="K141" s="183" t="s">
        <v>212</v>
      </c>
      <c r="L141" s="42"/>
      <c r="M141" s="188" t="s">
        <v>21</v>
      </c>
      <c r="N141" s="189" t="s">
        <v>44</v>
      </c>
      <c r="O141" s="67"/>
      <c r="P141" s="190">
        <f>O141*H141</f>
        <v>0</v>
      </c>
      <c r="Q141" s="190">
        <v>0</v>
      </c>
      <c r="R141" s="190">
        <f>Q141*H141</f>
        <v>0</v>
      </c>
      <c r="S141" s="190">
        <v>0</v>
      </c>
      <c r="T141" s="19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3096</v>
      </c>
      <c r="AT141" s="192" t="s">
        <v>208</v>
      </c>
      <c r="AU141" s="192" t="s">
        <v>82</v>
      </c>
      <c r="AY141" s="20" t="s">
        <v>206</v>
      </c>
      <c r="BE141" s="193">
        <f>IF(N141="základní",J141,0)</f>
        <v>0</v>
      </c>
      <c r="BF141" s="193">
        <f>IF(N141="snížená",J141,0)</f>
        <v>0</v>
      </c>
      <c r="BG141" s="193">
        <f>IF(N141="zákl. přenesená",J141,0)</f>
        <v>0</v>
      </c>
      <c r="BH141" s="193">
        <f>IF(N141="sníž. přenesená",J141,0)</f>
        <v>0</v>
      </c>
      <c r="BI141" s="193">
        <f>IF(N141="nulová",J141,0)</f>
        <v>0</v>
      </c>
      <c r="BJ141" s="20" t="s">
        <v>80</v>
      </c>
      <c r="BK141" s="193">
        <f>ROUND(I141*H141,2)</f>
        <v>0</v>
      </c>
      <c r="BL141" s="20" t="s">
        <v>3096</v>
      </c>
      <c r="BM141" s="192" t="s">
        <v>3170</v>
      </c>
    </row>
    <row r="142" spans="1:65" s="2" customFormat="1">
      <c r="A142" s="37"/>
      <c r="B142" s="38"/>
      <c r="C142" s="39"/>
      <c r="D142" s="194" t="s">
        <v>215</v>
      </c>
      <c r="E142" s="39"/>
      <c r="F142" s="195" t="s">
        <v>3171</v>
      </c>
      <c r="G142" s="39"/>
      <c r="H142" s="39"/>
      <c r="I142" s="196"/>
      <c r="J142" s="39"/>
      <c r="K142" s="39"/>
      <c r="L142" s="42"/>
      <c r="M142" s="197"/>
      <c r="N142" s="198"/>
      <c r="O142" s="67"/>
      <c r="P142" s="67"/>
      <c r="Q142" s="67"/>
      <c r="R142" s="67"/>
      <c r="S142" s="67"/>
      <c r="T142" s="68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20" t="s">
        <v>215</v>
      </c>
      <c r="AU142" s="20" t="s">
        <v>82</v>
      </c>
    </row>
    <row r="143" spans="1:65" s="2" customFormat="1" ht="19.5">
      <c r="A143" s="37"/>
      <c r="B143" s="38"/>
      <c r="C143" s="39"/>
      <c r="D143" s="199" t="s">
        <v>217</v>
      </c>
      <c r="E143" s="39"/>
      <c r="F143" s="200" t="s">
        <v>3172</v>
      </c>
      <c r="G143" s="39"/>
      <c r="H143" s="39"/>
      <c r="I143" s="196"/>
      <c r="J143" s="39"/>
      <c r="K143" s="39"/>
      <c r="L143" s="42"/>
      <c r="M143" s="197"/>
      <c r="N143" s="198"/>
      <c r="O143" s="67"/>
      <c r="P143" s="67"/>
      <c r="Q143" s="67"/>
      <c r="R143" s="67"/>
      <c r="S143" s="67"/>
      <c r="T143" s="68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20" t="s">
        <v>217</v>
      </c>
      <c r="AU143" s="20" t="s">
        <v>82</v>
      </c>
    </row>
    <row r="144" spans="1:65" s="13" customFormat="1">
      <c r="B144" s="201"/>
      <c r="C144" s="202"/>
      <c r="D144" s="199" t="s">
        <v>219</v>
      </c>
      <c r="E144" s="203" t="s">
        <v>21</v>
      </c>
      <c r="F144" s="204" t="s">
        <v>3173</v>
      </c>
      <c r="G144" s="202"/>
      <c r="H144" s="203" t="s">
        <v>21</v>
      </c>
      <c r="I144" s="205"/>
      <c r="J144" s="202"/>
      <c r="K144" s="202"/>
      <c r="L144" s="206"/>
      <c r="M144" s="207"/>
      <c r="N144" s="208"/>
      <c r="O144" s="208"/>
      <c r="P144" s="208"/>
      <c r="Q144" s="208"/>
      <c r="R144" s="208"/>
      <c r="S144" s="208"/>
      <c r="T144" s="209"/>
      <c r="AT144" s="210" t="s">
        <v>219</v>
      </c>
      <c r="AU144" s="210" t="s">
        <v>82</v>
      </c>
      <c r="AV144" s="13" t="s">
        <v>80</v>
      </c>
      <c r="AW144" s="13" t="s">
        <v>34</v>
      </c>
      <c r="AX144" s="13" t="s">
        <v>73</v>
      </c>
      <c r="AY144" s="210" t="s">
        <v>206</v>
      </c>
    </row>
    <row r="145" spans="1:65" s="14" customFormat="1">
      <c r="B145" s="211"/>
      <c r="C145" s="212"/>
      <c r="D145" s="199" t="s">
        <v>219</v>
      </c>
      <c r="E145" s="213" t="s">
        <v>21</v>
      </c>
      <c r="F145" s="214" t="s">
        <v>80</v>
      </c>
      <c r="G145" s="212"/>
      <c r="H145" s="215">
        <v>1</v>
      </c>
      <c r="I145" s="216"/>
      <c r="J145" s="212"/>
      <c r="K145" s="212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219</v>
      </c>
      <c r="AU145" s="221" t="s">
        <v>82</v>
      </c>
      <c r="AV145" s="14" t="s">
        <v>82</v>
      </c>
      <c r="AW145" s="14" t="s">
        <v>34</v>
      </c>
      <c r="AX145" s="14" t="s">
        <v>80</v>
      </c>
      <c r="AY145" s="221" t="s">
        <v>206</v>
      </c>
    </row>
    <row r="146" spans="1:65" s="2" customFormat="1" ht="16.5" customHeight="1">
      <c r="A146" s="37"/>
      <c r="B146" s="38"/>
      <c r="C146" s="181" t="s">
        <v>350</v>
      </c>
      <c r="D146" s="181" t="s">
        <v>208</v>
      </c>
      <c r="E146" s="182" t="s">
        <v>3174</v>
      </c>
      <c r="F146" s="183" t="s">
        <v>3175</v>
      </c>
      <c r="G146" s="184" t="s">
        <v>564</v>
      </c>
      <c r="H146" s="185">
        <v>1</v>
      </c>
      <c r="I146" s="186"/>
      <c r="J146" s="187">
        <f>ROUND(I146*H146,2)</f>
        <v>0</v>
      </c>
      <c r="K146" s="183" t="s">
        <v>21</v>
      </c>
      <c r="L146" s="42"/>
      <c r="M146" s="188" t="s">
        <v>21</v>
      </c>
      <c r="N146" s="189" t="s">
        <v>44</v>
      </c>
      <c r="O146" s="67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3096</v>
      </c>
      <c r="AT146" s="192" t="s">
        <v>208</v>
      </c>
      <c r="AU146" s="192" t="s">
        <v>82</v>
      </c>
      <c r="AY146" s="20" t="s">
        <v>206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20" t="s">
        <v>80</v>
      </c>
      <c r="BK146" s="193">
        <f>ROUND(I146*H146,2)</f>
        <v>0</v>
      </c>
      <c r="BL146" s="20" t="s">
        <v>3096</v>
      </c>
      <c r="BM146" s="192" t="s">
        <v>3176</v>
      </c>
    </row>
    <row r="147" spans="1:65" s="2" customFormat="1" ht="29.25">
      <c r="A147" s="37"/>
      <c r="B147" s="38"/>
      <c r="C147" s="39"/>
      <c r="D147" s="199" t="s">
        <v>217</v>
      </c>
      <c r="E147" s="39"/>
      <c r="F147" s="200" t="s">
        <v>3177</v>
      </c>
      <c r="G147" s="39"/>
      <c r="H147" s="39"/>
      <c r="I147" s="196"/>
      <c r="J147" s="39"/>
      <c r="K147" s="39"/>
      <c r="L147" s="42"/>
      <c r="M147" s="197"/>
      <c r="N147" s="198"/>
      <c r="O147" s="67"/>
      <c r="P147" s="67"/>
      <c r="Q147" s="67"/>
      <c r="R147" s="67"/>
      <c r="S147" s="67"/>
      <c r="T147" s="68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20" t="s">
        <v>217</v>
      </c>
      <c r="AU147" s="20" t="s">
        <v>82</v>
      </c>
    </row>
    <row r="148" spans="1:65" s="12" customFormat="1" ht="22.9" customHeight="1">
      <c r="B148" s="165"/>
      <c r="C148" s="166"/>
      <c r="D148" s="167" t="s">
        <v>72</v>
      </c>
      <c r="E148" s="179" t="s">
        <v>3178</v>
      </c>
      <c r="F148" s="179" t="s">
        <v>3179</v>
      </c>
      <c r="G148" s="166"/>
      <c r="H148" s="166"/>
      <c r="I148" s="169"/>
      <c r="J148" s="180">
        <f>BK148</f>
        <v>0</v>
      </c>
      <c r="K148" s="166"/>
      <c r="L148" s="171"/>
      <c r="M148" s="172"/>
      <c r="N148" s="173"/>
      <c r="O148" s="173"/>
      <c r="P148" s="174">
        <f>SUM(P149:P163)</f>
        <v>0</v>
      </c>
      <c r="Q148" s="173"/>
      <c r="R148" s="174">
        <f>SUM(R149:R163)</f>
        <v>0</v>
      </c>
      <c r="S148" s="173"/>
      <c r="T148" s="175">
        <f>SUM(T149:T163)</f>
        <v>0</v>
      </c>
      <c r="AR148" s="176" t="s">
        <v>257</v>
      </c>
      <c r="AT148" s="177" t="s">
        <v>72</v>
      </c>
      <c r="AU148" s="177" t="s">
        <v>80</v>
      </c>
      <c r="AY148" s="176" t="s">
        <v>206</v>
      </c>
      <c r="BK148" s="178">
        <f>SUM(BK149:BK163)</f>
        <v>0</v>
      </c>
    </row>
    <row r="149" spans="1:65" s="2" customFormat="1" ht="16.5" customHeight="1">
      <c r="A149" s="37"/>
      <c r="B149" s="38"/>
      <c r="C149" s="181" t="s">
        <v>359</v>
      </c>
      <c r="D149" s="181" t="s">
        <v>208</v>
      </c>
      <c r="E149" s="182" t="s">
        <v>3180</v>
      </c>
      <c r="F149" s="183" t="s">
        <v>3181</v>
      </c>
      <c r="G149" s="184" t="s">
        <v>564</v>
      </c>
      <c r="H149" s="185">
        <v>1</v>
      </c>
      <c r="I149" s="186"/>
      <c r="J149" s="187">
        <f>ROUND(I149*H149,2)</f>
        <v>0</v>
      </c>
      <c r="K149" s="183" t="s">
        <v>212</v>
      </c>
      <c r="L149" s="42"/>
      <c r="M149" s="188" t="s">
        <v>21</v>
      </c>
      <c r="N149" s="189" t="s">
        <v>44</v>
      </c>
      <c r="O149" s="67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3096</v>
      </c>
      <c r="AT149" s="192" t="s">
        <v>208</v>
      </c>
      <c r="AU149" s="192" t="s">
        <v>82</v>
      </c>
      <c r="AY149" s="20" t="s">
        <v>206</v>
      </c>
      <c r="BE149" s="193">
        <f>IF(N149="základní",J149,0)</f>
        <v>0</v>
      </c>
      <c r="BF149" s="193">
        <f>IF(N149="snížená",J149,0)</f>
        <v>0</v>
      </c>
      <c r="BG149" s="193">
        <f>IF(N149="zákl. přenesená",J149,0)</f>
        <v>0</v>
      </c>
      <c r="BH149" s="193">
        <f>IF(N149="sníž. přenesená",J149,0)</f>
        <v>0</v>
      </c>
      <c r="BI149" s="193">
        <f>IF(N149="nulová",J149,0)</f>
        <v>0</v>
      </c>
      <c r="BJ149" s="20" t="s">
        <v>80</v>
      </c>
      <c r="BK149" s="193">
        <f>ROUND(I149*H149,2)</f>
        <v>0</v>
      </c>
      <c r="BL149" s="20" t="s">
        <v>3096</v>
      </c>
      <c r="BM149" s="192" t="s">
        <v>3182</v>
      </c>
    </row>
    <row r="150" spans="1:65" s="2" customFormat="1">
      <c r="A150" s="37"/>
      <c r="B150" s="38"/>
      <c r="C150" s="39"/>
      <c r="D150" s="194" t="s">
        <v>215</v>
      </c>
      <c r="E150" s="39"/>
      <c r="F150" s="195" t="s">
        <v>3183</v>
      </c>
      <c r="G150" s="39"/>
      <c r="H150" s="39"/>
      <c r="I150" s="196"/>
      <c r="J150" s="39"/>
      <c r="K150" s="39"/>
      <c r="L150" s="42"/>
      <c r="M150" s="197"/>
      <c r="N150" s="198"/>
      <c r="O150" s="67"/>
      <c r="P150" s="67"/>
      <c r="Q150" s="67"/>
      <c r="R150" s="67"/>
      <c r="S150" s="67"/>
      <c r="T150" s="68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20" t="s">
        <v>215</v>
      </c>
      <c r="AU150" s="20" t="s">
        <v>82</v>
      </c>
    </row>
    <row r="151" spans="1:65" s="13" customFormat="1">
      <c r="B151" s="201"/>
      <c r="C151" s="202"/>
      <c r="D151" s="199" t="s">
        <v>219</v>
      </c>
      <c r="E151" s="203" t="s">
        <v>21</v>
      </c>
      <c r="F151" s="204" t="s">
        <v>3184</v>
      </c>
      <c r="G151" s="202"/>
      <c r="H151" s="203" t="s">
        <v>21</v>
      </c>
      <c r="I151" s="205"/>
      <c r="J151" s="202"/>
      <c r="K151" s="202"/>
      <c r="L151" s="206"/>
      <c r="M151" s="207"/>
      <c r="N151" s="208"/>
      <c r="O151" s="208"/>
      <c r="P151" s="208"/>
      <c r="Q151" s="208"/>
      <c r="R151" s="208"/>
      <c r="S151" s="208"/>
      <c r="T151" s="209"/>
      <c r="AT151" s="210" t="s">
        <v>219</v>
      </c>
      <c r="AU151" s="210" t="s">
        <v>82</v>
      </c>
      <c r="AV151" s="13" t="s">
        <v>80</v>
      </c>
      <c r="AW151" s="13" t="s">
        <v>34</v>
      </c>
      <c r="AX151" s="13" t="s">
        <v>73</v>
      </c>
      <c r="AY151" s="210" t="s">
        <v>206</v>
      </c>
    </row>
    <row r="152" spans="1:65" s="14" customFormat="1">
      <c r="B152" s="211"/>
      <c r="C152" s="212"/>
      <c r="D152" s="199" t="s">
        <v>219</v>
      </c>
      <c r="E152" s="213" t="s">
        <v>21</v>
      </c>
      <c r="F152" s="214" t="s">
        <v>80</v>
      </c>
      <c r="G152" s="212"/>
      <c r="H152" s="215">
        <v>1</v>
      </c>
      <c r="I152" s="216"/>
      <c r="J152" s="212"/>
      <c r="K152" s="212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219</v>
      </c>
      <c r="AU152" s="221" t="s">
        <v>82</v>
      </c>
      <c r="AV152" s="14" t="s">
        <v>82</v>
      </c>
      <c r="AW152" s="14" t="s">
        <v>34</v>
      </c>
      <c r="AX152" s="14" t="s">
        <v>80</v>
      </c>
      <c r="AY152" s="221" t="s">
        <v>206</v>
      </c>
    </row>
    <row r="153" spans="1:65" s="2" customFormat="1" ht="16.5" customHeight="1">
      <c r="A153" s="37"/>
      <c r="B153" s="38"/>
      <c r="C153" s="181" t="s">
        <v>365</v>
      </c>
      <c r="D153" s="181" t="s">
        <v>208</v>
      </c>
      <c r="E153" s="182" t="s">
        <v>3185</v>
      </c>
      <c r="F153" s="183" t="s">
        <v>3186</v>
      </c>
      <c r="G153" s="184" t="s">
        <v>564</v>
      </c>
      <c r="H153" s="185">
        <v>1</v>
      </c>
      <c r="I153" s="186"/>
      <c r="J153" s="187">
        <f>ROUND(I153*H153,2)</f>
        <v>0</v>
      </c>
      <c r="K153" s="183" t="s">
        <v>212</v>
      </c>
      <c r="L153" s="42"/>
      <c r="M153" s="188" t="s">
        <v>21</v>
      </c>
      <c r="N153" s="189" t="s">
        <v>44</v>
      </c>
      <c r="O153" s="67"/>
      <c r="P153" s="190">
        <f>O153*H153</f>
        <v>0</v>
      </c>
      <c r="Q153" s="190">
        <v>0</v>
      </c>
      <c r="R153" s="190">
        <f>Q153*H153</f>
        <v>0</v>
      </c>
      <c r="S153" s="190">
        <v>0</v>
      </c>
      <c r="T153" s="19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2" t="s">
        <v>3096</v>
      </c>
      <c r="AT153" s="192" t="s">
        <v>208</v>
      </c>
      <c r="AU153" s="192" t="s">
        <v>82</v>
      </c>
      <c r="AY153" s="20" t="s">
        <v>206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20" t="s">
        <v>80</v>
      </c>
      <c r="BK153" s="193">
        <f>ROUND(I153*H153,2)</f>
        <v>0</v>
      </c>
      <c r="BL153" s="20" t="s">
        <v>3096</v>
      </c>
      <c r="BM153" s="192" t="s">
        <v>3187</v>
      </c>
    </row>
    <row r="154" spans="1:65" s="2" customFormat="1">
      <c r="A154" s="37"/>
      <c r="B154" s="38"/>
      <c r="C154" s="39"/>
      <c r="D154" s="194" t="s">
        <v>215</v>
      </c>
      <c r="E154" s="39"/>
      <c r="F154" s="195" t="s">
        <v>3188</v>
      </c>
      <c r="G154" s="39"/>
      <c r="H154" s="39"/>
      <c r="I154" s="196"/>
      <c r="J154" s="39"/>
      <c r="K154" s="39"/>
      <c r="L154" s="42"/>
      <c r="M154" s="197"/>
      <c r="N154" s="198"/>
      <c r="O154" s="67"/>
      <c r="P154" s="67"/>
      <c r="Q154" s="67"/>
      <c r="R154" s="67"/>
      <c r="S154" s="67"/>
      <c r="T154" s="68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20" t="s">
        <v>215</v>
      </c>
      <c r="AU154" s="20" t="s">
        <v>82</v>
      </c>
    </row>
    <row r="155" spans="1:65" s="2" customFormat="1" ht="29.25">
      <c r="A155" s="37"/>
      <c r="B155" s="38"/>
      <c r="C155" s="39"/>
      <c r="D155" s="199" t="s">
        <v>217</v>
      </c>
      <c r="E155" s="39"/>
      <c r="F155" s="200" t="s">
        <v>3189</v>
      </c>
      <c r="G155" s="39"/>
      <c r="H155" s="39"/>
      <c r="I155" s="196"/>
      <c r="J155" s="39"/>
      <c r="K155" s="39"/>
      <c r="L155" s="42"/>
      <c r="M155" s="197"/>
      <c r="N155" s="198"/>
      <c r="O155" s="67"/>
      <c r="P155" s="67"/>
      <c r="Q155" s="67"/>
      <c r="R155" s="67"/>
      <c r="S155" s="67"/>
      <c r="T155" s="68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20" t="s">
        <v>217</v>
      </c>
      <c r="AU155" s="20" t="s">
        <v>82</v>
      </c>
    </row>
    <row r="156" spans="1:65" s="2" customFormat="1" ht="21.75" customHeight="1">
      <c r="A156" s="37"/>
      <c r="B156" s="38"/>
      <c r="C156" s="181" t="s">
        <v>372</v>
      </c>
      <c r="D156" s="181" t="s">
        <v>208</v>
      </c>
      <c r="E156" s="182" t="s">
        <v>3190</v>
      </c>
      <c r="F156" s="183" t="s">
        <v>3191</v>
      </c>
      <c r="G156" s="184" t="s">
        <v>564</v>
      </c>
      <c r="H156" s="185">
        <v>1</v>
      </c>
      <c r="I156" s="186"/>
      <c r="J156" s="187">
        <f>ROUND(I156*H156,2)</f>
        <v>0</v>
      </c>
      <c r="K156" s="183" t="s">
        <v>21</v>
      </c>
      <c r="L156" s="42"/>
      <c r="M156" s="188" t="s">
        <v>21</v>
      </c>
      <c r="N156" s="189" t="s">
        <v>44</v>
      </c>
      <c r="O156" s="67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3096</v>
      </c>
      <c r="AT156" s="192" t="s">
        <v>208</v>
      </c>
      <c r="AU156" s="192" t="s">
        <v>82</v>
      </c>
      <c r="AY156" s="20" t="s">
        <v>206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20" t="s">
        <v>80</v>
      </c>
      <c r="BK156" s="193">
        <f>ROUND(I156*H156,2)</f>
        <v>0</v>
      </c>
      <c r="BL156" s="20" t="s">
        <v>3096</v>
      </c>
      <c r="BM156" s="192" t="s">
        <v>3192</v>
      </c>
    </row>
    <row r="157" spans="1:65" s="2" customFormat="1" ht="16.5" customHeight="1">
      <c r="A157" s="37"/>
      <c r="B157" s="38"/>
      <c r="C157" s="181" t="s">
        <v>382</v>
      </c>
      <c r="D157" s="181" t="s">
        <v>208</v>
      </c>
      <c r="E157" s="182" t="s">
        <v>3193</v>
      </c>
      <c r="F157" s="183" t="s">
        <v>3194</v>
      </c>
      <c r="G157" s="184" t="s">
        <v>564</v>
      </c>
      <c r="H157" s="185">
        <v>1</v>
      </c>
      <c r="I157" s="186"/>
      <c r="J157" s="187">
        <f>ROUND(I157*H157,2)</f>
        <v>0</v>
      </c>
      <c r="K157" s="183" t="s">
        <v>21</v>
      </c>
      <c r="L157" s="42"/>
      <c r="M157" s="188" t="s">
        <v>21</v>
      </c>
      <c r="N157" s="189" t="s">
        <v>44</v>
      </c>
      <c r="O157" s="67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3096</v>
      </c>
      <c r="AT157" s="192" t="s">
        <v>208</v>
      </c>
      <c r="AU157" s="192" t="s">
        <v>82</v>
      </c>
      <c r="AY157" s="20" t="s">
        <v>206</v>
      </c>
      <c r="BE157" s="193">
        <f>IF(N157="základní",J157,0)</f>
        <v>0</v>
      </c>
      <c r="BF157" s="193">
        <f>IF(N157="snížená",J157,0)</f>
        <v>0</v>
      </c>
      <c r="BG157" s="193">
        <f>IF(N157="zákl. přenesená",J157,0)</f>
        <v>0</v>
      </c>
      <c r="BH157" s="193">
        <f>IF(N157="sníž. přenesená",J157,0)</f>
        <v>0</v>
      </c>
      <c r="BI157" s="193">
        <f>IF(N157="nulová",J157,0)</f>
        <v>0</v>
      </c>
      <c r="BJ157" s="20" t="s">
        <v>80</v>
      </c>
      <c r="BK157" s="193">
        <f>ROUND(I157*H157,2)</f>
        <v>0</v>
      </c>
      <c r="BL157" s="20" t="s">
        <v>3096</v>
      </c>
      <c r="BM157" s="192" t="s">
        <v>3195</v>
      </c>
    </row>
    <row r="158" spans="1:65" s="2" customFormat="1" ht="19.5">
      <c r="A158" s="37"/>
      <c r="B158" s="38"/>
      <c r="C158" s="39"/>
      <c r="D158" s="199" t="s">
        <v>217</v>
      </c>
      <c r="E158" s="39"/>
      <c r="F158" s="200" t="s">
        <v>3196</v>
      </c>
      <c r="G158" s="39"/>
      <c r="H158" s="39"/>
      <c r="I158" s="196"/>
      <c r="J158" s="39"/>
      <c r="K158" s="39"/>
      <c r="L158" s="42"/>
      <c r="M158" s="197"/>
      <c r="N158" s="198"/>
      <c r="O158" s="67"/>
      <c r="P158" s="67"/>
      <c r="Q158" s="67"/>
      <c r="R158" s="67"/>
      <c r="S158" s="67"/>
      <c r="T158" s="68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20" t="s">
        <v>217</v>
      </c>
      <c r="AU158" s="20" t="s">
        <v>82</v>
      </c>
    </row>
    <row r="159" spans="1:65" s="2" customFormat="1" ht="16.5" customHeight="1">
      <c r="A159" s="37"/>
      <c r="B159" s="38"/>
      <c r="C159" s="181" t="s">
        <v>7</v>
      </c>
      <c r="D159" s="181" t="s">
        <v>208</v>
      </c>
      <c r="E159" s="182" t="s">
        <v>3197</v>
      </c>
      <c r="F159" s="183" t="s">
        <v>3198</v>
      </c>
      <c r="G159" s="184" t="s">
        <v>564</v>
      </c>
      <c r="H159" s="185">
        <v>1</v>
      </c>
      <c r="I159" s="186"/>
      <c r="J159" s="187">
        <f>ROUND(I159*H159,2)</f>
        <v>0</v>
      </c>
      <c r="K159" s="183" t="s">
        <v>21</v>
      </c>
      <c r="L159" s="42"/>
      <c r="M159" s="188" t="s">
        <v>21</v>
      </c>
      <c r="N159" s="189" t="s">
        <v>44</v>
      </c>
      <c r="O159" s="67"/>
      <c r="P159" s="190">
        <f>O159*H159</f>
        <v>0</v>
      </c>
      <c r="Q159" s="190">
        <v>0</v>
      </c>
      <c r="R159" s="190">
        <f>Q159*H159</f>
        <v>0</v>
      </c>
      <c r="S159" s="190">
        <v>0</v>
      </c>
      <c r="T159" s="19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3096</v>
      </c>
      <c r="AT159" s="192" t="s">
        <v>208</v>
      </c>
      <c r="AU159" s="192" t="s">
        <v>82</v>
      </c>
      <c r="AY159" s="20" t="s">
        <v>206</v>
      </c>
      <c r="BE159" s="193">
        <f>IF(N159="základní",J159,0)</f>
        <v>0</v>
      </c>
      <c r="BF159" s="193">
        <f>IF(N159="snížená",J159,0)</f>
        <v>0</v>
      </c>
      <c r="BG159" s="193">
        <f>IF(N159="zákl. přenesená",J159,0)</f>
        <v>0</v>
      </c>
      <c r="BH159" s="193">
        <f>IF(N159="sníž. přenesená",J159,0)</f>
        <v>0</v>
      </c>
      <c r="BI159" s="193">
        <f>IF(N159="nulová",J159,0)</f>
        <v>0</v>
      </c>
      <c r="BJ159" s="20" t="s">
        <v>80</v>
      </c>
      <c r="BK159" s="193">
        <f>ROUND(I159*H159,2)</f>
        <v>0</v>
      </c>
      <c r="BL159" s="20" t="s">
        <v>3096</v>
      </c>
      <c r="BM159" s="192" t="s">
        <v>3199</v>
      </c>
    </row>
    <row r="160" spans="1:65" s="2" customFormat="1" ht="39">
      <c r="A160" s="37"/>
      <c r="B160" s="38"/>
      <c r="C160" s="39"/>
      <c r="D160" s="199" t="s">
        <v>217</v>
      </c>
      <c r="E160" s="39"/>
      <c r="F160" s="200" t="s">
        <v>3200</v>
      </c>
      <c r="G160" s="39"/>
      <c r="H160" s="39"/>
      <c r="I160" s="196"/>
      <c r="J160" s="39"/>
      <c r="K160" s="39"/>
      <c r="L160" s="42"/>
      <c r="M160" s="197"/>
      <c r="N160" s="198"/>
      <c r="O160" s="67"/>
      <c r="P160" s="67"/>
      <c r="Q160" s="67"/>
      <c r="R160" s="67"/>
      <c r="S160" s="67"/>
      <c r="T160" s="68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20" t="s">
        <v>217</v>
      </c>
      <c r="AU160" s="20" t="s">
        <v>82</v>
      </c>
    </row>
    <row r="161" spans="1:65" s="2" customFormat="1" ht="16.5" customHeight="1">
      <c r="A161" s="37"/>
      <c r="B161" s="38"/>
      <c r="C161" s="181" t="s">
        <v>400</v>
      </c>
      <c r="D161" s="181" t="s">
        <v>208</v>
      </c>
      <c r="E161" s="182" t="s">
        <v>3201</v>
      </c>
      <c r="F161" s="183" t="s">
        <v>3202</v>
      </c>
      <c r="G161" s="184" t="s">
        <v>564</v>
      </c>
      <c r="H161" s="185">
        <v>1</v>
      </c>
      <c r="I161" s="186"/>
      <c r="J161" s="187">
        <f>ROUND(I161*H161,2)</f>
        <v>0</v>
      </c>
      <c r="K161" s="183" t="s">
        <v>21</v>
      </c>
      <c r="L161" s="42"/>
      <c r="M161" s="188" t="s">
        <v>21</v>
      </c>
      <c r="N161" s="189" t="s">
        <v>44</v>
      </c>
      <c r="O161" s="67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3096</v>
      </c>
      <c r="AT161" s="192" t="s">
        <v>208</v>
      </c>
      <c r="AU161" s="192" t="s">
        <v>82</v>
      </c>
      <c r="AY161" s="20" t="s">
        <v>206</v>
      </c>
      <c r="BE161" s="193">
        <f>IF(N161="základní",J161,0)</f>
        <v>0</v>
      </c>
      <c r="BF161" s="193">
        <f>IF(N161="snížená",J161,0)</f>
        <v>0</v>
      </c>
      <c r="BG161" s="193">
        <f>IF(N161="zákl. přenesená",J161,0)</f>
        <v>0</v>
      </c>
      <c r="BH161" s="193">
        <f>IF(N161="sníž. přenesená",J161,0)</f>
        <v>0</v>
      </c>
      <c r="BI161" s="193">
        <f>IF(N161="nulová",J161,0)</f>
        <v>0</v>
      </c>
      <c r="BJ161" s="20" t="s">
        <v>80</v>
      </c>
      <c r="BK161" s="193">
        <f>ROUND(I161*H161,2)</f>
        <v>0</v>
      </c>
      <c r="BL161" s="20" t="s">
        <v>3096</v>
      </c>
      <c r="BM161" s="192" t="s">
        <v>3203</v>
      </c>
    </row>
    <row r="162" spans="1:65" s="2" customFormat="1" ht="16.5" customHeight="1">
      <c r="A162" s="37"/>
      <c r="B162" s="38"/>
      <c r="C162" s="181" t="s">
        <v>409</v>
      </c>
      <c r="D162" s="181" t="s">
        <v>208</v>
      </c>
      <c r="E162" s="182" t="s">
        <v>3204</v>
      </c>
      <c r="F162" s="183" t="s">
        <v>3205</v>
      </c>
      <c r="G162" s="184" t="s">
        <v>564</v>
      </c>
      <c r="H162" s="185">
        <v>1</v>
      </c>
      <c r="I162" s="186"/>
      <c r="J162" s="187">
        <f>ROUND(I162*H162,2)</f>
        <v>0</v>
      </c>
      <c r="K162" s="183" t="s">
        <v>21</v>
      </c>
      <c r="L162" s="42"/>
      <c r="M162" s="188" t="s">
        <v>21</v>
      </c>
      <c r="N162" s="189" t="s">
        <v>44</v>
      </c>
      <c r="O162" s="67"/>
      <c r="P162" s="190">
        <f>O162*H162</f>
        <v>0</v>
      </c>
      <c r="Q162" s="190">
        <v>0</v>
      </c>
      <c r="R162" s="190">
        <f>Q162*H162</f>
        <v>0</v>
      </c>
      <c r="S162" s="190">
        <v>0</v>
      </c>
      <c r="T162" s="19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3096</v>
      </c>
      <c r="AT162" s="192" t="s">
        <v>208</v>
      </c>
      <c r="AU162" s="192" t="s">
        <v>82</v>
      </c>
      <c r="AY162" s="20" t="s">
        <v>206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20" t="s">
        <v>80</v>
      </c>
      <c r="BK162" s="193">
        <f>ROUND(I162*H162,2)</f>
        <v>0</v>
      </c>
      <c r="BL162" s="20" t="s">
        <v>3096</v>
      </c>
      <c r="BM162" s="192" t="s">
        <v>3206</v>
      </c>
    </row>
    <row r="163" spans="1:65" s="2" customFormat="1" ht="29.25">
      <c r="A163" s="37"/>
      <c r="B163" s="38"/>
      <c r="C163" s="39"/>
      <c r="D163" s="199" t="s">
        <v>217</v>
      </c>
      <c r="E163" s="39"/>
      <c r="F163" s="200" t="s">
        <v>3207</v>
      </c>
      <c r="G163" s="39"/>
      <c r="H163" s="39"/>
      <c r="I163" s="196"/>
      <c r="J163" s="39"/>
      <c r="K163" s="39"/>
      <c r="L163" s="42"/>
      <c r="M163" s="254"/>
      <c r="N163" s="255"/>
      <c r="O163" s="256"/>
      <c r="P163" s="256"/>
      <c r="Q163" s="256"/>
      <c r="R163" s="256"/>
      <c r="S163" s="256"/>
      <c r="T163" s="25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20" t="s">
        <v>217</v>
      </c>
      <c r="AU163" s="20" t="s">
        <v>82</v>
      </c>
    </row>
    <row r="164" spans="1:65" s="2" customFormat="1" ht="6.95" customHeight="1">
      <c r="A164" s="37"/>
      <c r="B164" s="50"/>
      <c r="C164" s="51"/>
      <c r="D164" s="51"/>
      <c r="E164" s="51"/>
      <c r="F164" s="51"/>
      <c r="G164" s="51"/>
      <c r="H164" s="51"/>
      <c r="I164" s="51"/>
      <c r="J164" s="51"/>
      <c r="K164" s="51"/>
      <c r="L164" s="42"/>
      <c r="M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</row>
  </sheetData>
  <sheetProtection algorithmName="SHA-512" hashValue="i4WNEGZG7GYuS1Qeb/yFdajwlrAaPSm8wtgTKsWblv/J8bZQtX5BEIpRlxYSIakzT/kwKilIL+SjF7o75B8DWA==" saltValue="kFLMc1Du4EcoPOUpHDLGe6H/WNMu5vkMF7ZwN55ZF40GbO1IxTPhypxdJBhmUJJKleERHS0fMcQ8an3zqem9Rg==" spinCount="100000" sheet="1" objects="1" scenarios="1" formatColumns="0" formatRows="0" autoFilter="0"/>
  <autoFilter ref="C91:K163" xr:uid="{00000000-0009-0000-0000-000013000000}"/>
  <mergeCells count="12">
    <mergeCell ref="E84:H84"/>
    <mergeCell ref="L2:V2"/>
    <mergeCell ref="E50:H50"/>
    <mergeCell ref="E52:H52"/>
    <mergeCell ref="E54:H54"/>
    <mergeCell ref="E80:H80"/>
    <mergeCell ref="E82:H82"/>
    <mergeCell ref="E7:H7"/>
    <mergeCell ref="E9:H9"/>
    <mergeCell ref="E11:H11"/>
    <mergeCell ref="E20:H20"/>
    <mergeCell ref="E29:H29"/>
  </mergeCells>
  <hyperlinks>
    <hyperlink ref="F96" r:id="rId1" xr:uid="{00000000-0004-0000-1300-000000000000}"/>
    <hyperlink ref="F99" r:id="rId2" xr:uid="{00000000-0004-0000-1300-000001000000}"/>
    <hyperlink ref="F103" r:id="rId3" xr:uid="{00000000-0004-0000-1300-000002000000}"/>
    <hyperlink ref="F106" r:id="rId4" xr:uid="{00000000-0004-0000-1300-000003000000}"/>
    <hyperlink ref="F109" r:id="rId5" xr:uid="{00000000-0004-0000-1300-000004000000}"/>
    <hyperlink ref="F112" r:id="rId6" xr:uid="{00000000-0004-0000-1300-000005000000}"/>
    <hyperlink ref="F122" r:id="rId7" xr:uid="{00000000-0004-0000-1300-000006000000}"/>
    <hyperlink ref="F133" r:id="rId8" xr:uid="{00000000-0004-0000-1300-000007000000}"/>
    <hyperlink ref="F136" r:id="rId9" xr:uid="{00000000-0004-0000-1300-000008000000}"/>
    <hyperlink ref="F142" r:id="rId10" xr:uid="{00000000-0004-0000-1300-000009000000}"/>
    <hyperlink ref="F150" r:id="rId11" xr:uid="{00000000-0004-0000-1300-00000A000000}"/>
    <hyperlink ref="F154" r:id="rId12" xr:uid="{00000000-0004-0000-1300-00000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219"/>
  <sheetViews>
    <sheetView showGridLines="0" zoomScale="110" zoomScaleNormal="110" workbookViewId="0"/>
  </sheetViews>
  <sheetFormatPr defaultRowHeight="11.25"/>
  <cols>
    <col min="1" max="1" width="8.33203125" style="265" customWidth="1"/>
    <col min="2" max="2" width="1.6640625" style="265" customWidth="1"/>
    <col min="3" max="4" width="5" style="265" customWidth="1"/>
    <col min="5" max="5" width="11.6640625" style="265" customWidth="1"/>
    <col min="6" max="6" width="9.1640625" style="265" customWidth="1"/>
    <col min="7" max="7" width="5" style="265" customWidth="1"/>
    <col min="8" max="8" width="77.83203125" style="265" customWidth="1"/>
    <col min="9" max="10" width="20" style="265" customWidth="1"/>
    <col min="11" max="11" width="1.6640625" style="265" customWidth="1"/>
  </cols>
  <sheetData>
    <row r="1" spans="2:11" s="1" customFormat="1" ht="37.5" customHeight="1"/>
    <row r="2" spans="2:11" s="1" customFormat="1" ht="7.5" customHeight="1">
      <c r="B2" s="266"/>
      <c r="C2" s="267"/>
      <c r="D2" s="267"/>
      <c r="E2" s="267"/>
      <c r="F2" s="267"/>
      <c r="G2" s="267"/>
      <c r="H2" s="267"/>
      <c r="I2" s="267"/>
      <c r="J2" s="267"/>
      <c r="K2" s="268"/>
    </row>
    <row r="3" spans="2:11" s="17" customFormat="1" ht="45" customHeight="1">
      <c r="B3" s="269"/>
      <c r="C3" s="408" t="s">
        <v>3208</v>
      </c>
      <c r="D3" s="408"/>
      <c r="E3" s="408"/>
      <c r="F3" s="408"/>
      <c r="G3" s="408"/>
      <c r="H3" s="408"/>
      <c r="I3" s="408"/>
      <c r="J3" s="408"/>
      <c r="K3" s="270"/>
    </row>
    <row r="4" spans="2:11" s="1" customFormat="1" ht="25.5" customHeight="1">
      <c r="B4" s="271"/>
      <c r="C4" s="413" t="s">
        <v>3209</v>
      </c>
      <c r="D4" s="413"/>
      <c r="E4" s="413"/>
      <c r="F4" s="413"/>
      <c r="G4" s="413"/>
      <c r="H4" s="413"/>
      <c r="I4" s="413"/>
      <c r="J4" s="413"/>
      <c r="K4" s="272"/>
    </row>
    <row r="5" spans="2:11" s="1" customFormat="1" ht="5.25" customHeight="1">
      <c r="B5" s="271"/>
      <c r="C5" s="273"/>
      <c r="D5" s="273"/>
      <c r="E5" s="273"/>
      <c r="F5" s="273"/>
      <c r="G5" s="273"/>
      <c r="H5" s="273"/>
      <c r="I5" s="273"/>
      <c r="J5" s="273"/>
      <c r="K5" s="272"/>
    </row>
    <row r="6" spans="2:11" s="1" customFormat="1" ht="15" customHeight="1">
      <c r="B6" s="271"/>
      <c r="C6" s="412" t="s">
        <v>3210</v>
      </c>
      <c r="D6" s="412"/>
      <c r="E6" s="412"/>
      <c r="F6" s="412"/>
      <c r="G6" s="412"/>
      <c r="H6" s="412"/>
      <c r="I6" s="412"/>
      <c r="J6" s="412"/>
      <c r="K6" s="272"/>
    </row>
    <row r="7" spans="2:11" s="1" customFormat="1" ht="15" customHeight="1">
      <c r="B7" s="275"/>
      <c r="C7" s="412" t="s">
        <v>3211</v>
      </c>
      <c r="D7" s="412"/>
      <c r="E7" s="412"/>
      <c r="F7" s="412"/>
      <c r="G7" s="412"/>
      <c r="H7" s="412"/>
      <c r="I7" s="412"/>
      <c r="J7" s="412"/>
      <c r="K7" s="272"/>
    </row>
    <row r="8" spans="2:11" s="1" customFormat="1" ht="12.75" customHeight="1">
      <c r="B8" s="275"/>
      <c r="C8" s="274"/>
      <c r="D8" s="274"/>
      <c r="E8" s="274"/>
      <c r="F8" s="274"/>
      <c r="G8" s="274"/>
      <c r="H8" s="274"/>
      <c r="I8" s="274"/>
      <c r="J8" s="274"/>
      <c r="K8" s="272"/>
    </row>
    <row r="9" spans="2:11" s="1" customFormat="1" ht="15" customHeight="1">
      <c r="B9" s="275"/>
      <c r="C9" s="412" t="s">
        <v>3212</v>
      </c>
      <c r="D9" s="412"/>
      <c r="E9" s="412"/>
      <c r="F9" s="412"/>
      <c r="G9" s="412"/>
      <c r="H9" s="412"/>
      <c r="I9" s="412"/>
      <c r="J9" s="412"/>
      <c r="K9" s="272"/>
    </row>
    <row r="10" spans="2:11" s="1" customFormat="1" ht="15" customHeight="1">
      <c r="B10" s="275"/>
      <c r="C10" s="274"/>
      <c r="D10" s="412" t="s">
        <v>3213</v>
      </c>
      <c r="E10" s="412"/>
      <c r="F10" s="412"/>
      <c r="G10" s="412"/>
      <c r="H10" s="412"/>
      <c r="I10" s="412"/>
      <c r="J10" s="412"/>
      <c r="K10" s="272"/>
    </row>
    <row r="11" spans="2:11" s="1" customFormat="1" ht="15" customHeight="1">
      <c r="B11" s="275"/>
      <c r="C11" s="276"/>
      <c r="D11" s="412" t="s">
        <v>3214</v>
      </c>
      <c r="E11" s="412"/>
      <c r="F11" s="412"/>
      <c r="G11" s="412"/>
      <c r="H11" s="412"/>
      <c r="I11" s="412"/>
      <c r="J11" s="412"/>
      <c r="K11" s="272"/>
    </row>
    <row r="12" spans="2:11" s="1" customFormat="1" ht="15" customHeight="1">
      <c r="B12" s="275"/>
      <c r="C12" s="276"/>
      <c r="D12" s="274"/>
      <c r="E12" s="274"/>
      <c r="F12" s="274"/>
      <c r="G12" s="274"/>
      <c r="H12" s="274"/>
      <c r="I12" s="274"/>
      <c r="J12" s="274"/>
      <c r="K12" s="272"/>
    </row>
    <row r="13" spans="2:11" s="1" customFormat="1" ht="15" customHeight="1">
      <c r="B13" s="275"/>
      <c r="C13" s="276"/>
      <c r="D13" s="277" t="s">
        <v>3215</v>
      </c>
      <c r="E13" s="274"/>
      <c r="F13" s="274"/>
      <c r="G13" s="274"/>
      <c r="H13" s="274"/>
      <c r="I13" s="274"/>
      <c r="J13" s="274"/>
      <c r="K13" s="272"/>
    </row>
    <row r="14" spans="2:11" s="1" customFormat="1" ht="12.75" customHeight="1">
      <c r="B14" s="275"/>
      <c r="C14" s="276"/>
      <c r="D14" s="276"/>
      <c r="E14" s="276"/>
      <c r="F14" s="276"/>
      <c r="G14" s="276"/>
      <c r="H14" s="276"/>
      <c r="I14" s="276"/>
      <c r="J14" s="276"/>
      <c r="K14" s="272"/>
    </row>
    <row r="15" spans="2:11" s="1" customFormat="1" ht="15" customHeight="1">
      <c r="B15" s="275"/>
      <c r="C15" s="276"/>
      <c r="D15" s="412" t="s">
        <v>3216</v>
      </c>
      <c r="E15" s="412"/>
      <c r="F15" s="412"/>
      <c r="G15" s="412"/>
      <c r="H15" s="412"/>
      <c r="I15" s="412"/>
      <c r="J15" s="412"/>
      <c r="K15" s="272"/>
    </row>
    <row r="16" spans="2:11" s="1" customFormat="1" ht="15" customHeight="1">
      <c r="B16" s="275"/>
      <c r="C16" s="276"/>
      <c r="D16" s="412" t="s">
        <v>3217</v>
      </c>
      <c r="E16" s="412"/>
      <c r="F16" s="412"/>
      <c r="G16" s="412"/>
      <c r="H16" s="412"/>
      <c r="I16" s="412"/>
      <c r="J16" s="412"/>
      <c r="K16" s="272"/>
    </row>
    <row r="17" spans="2:11" s="1" customFormat="1" ht="15" customHeight="1">
      <c r="B17" s="275"/>
      <c r="C17" s="276"/>
      <c r="D17" s="412" t="s">
        <v>3218</v>
      </c>
      <c r="E17" s="412"/>
      <c r="F17" s="412"/>
      <c r="G17" s="412"/>
      <c r="H17" s="412"/>
      <c r="I17" s="412"/>
      <c r="J17" s="412"/>
      <c r="K17" s="272"/>
    </row>
    <row r="18" spans="2:11" s="1" customFormat="1" ht="15" customHeight="1">
      <c r="B18" s="275"/>
      <c r="C18" s="276"/>
      <c r="D18" s="276"/>
      <c r="E18" s="278" t="s">
        <v>79</v>
      </c>
      <c r="F18" s="412" t="s">
        <v>3219</v>
      </c>
      <c r="G18" s="412"/>
      <c r="H18" s="412"/>
      <c r="I18" s="412"/>
      <c r="J18" s="412"/>
      <c r="K18" s="272"/>
    </row>
    <row r="19" spans="2:11" s="1" customFormat="1" ht="15" customHeight="1">
      <c r="B19" s="275"/>
      <c r="C19" s="276"/>
      <c r="D19" s="276"/>
      <c r="E19" s="278" t="s">
        <v>94</v>
      </c>
      <c r="F19" s="412" t="s">
        <v>3220</v>
      </c>
      <c r="G19" s="412"/>
      <c r="H19" s="412"/>
      <c r="I19" s="412"/>
      <c r="J19" s="412"/>
      <c r="K19" s="272"/>
    </row>
    <row r="20" spans="2:11" s="1" customFormat="1" ht="15" customHeight="1">
      <c r="B20" s="275"/>
      <c r="C20" s="276"/>
      <c r="D20" s="276"/>
      <c r="E20" s="278" t="s">
        <v>3221</v>
      </c>
      <c r="F20" s="412" t="s">
        <v>3222</v>
      </c>
      <c r="G20" s="412"/>
      <c r="H20" s="412"/>
      <c r="I20" s="412"/>
      <c r="J20" s="412"/>
      <c r="K20" s="272"/>
    </row>
    <row r="21" spans="2:11" s="1" customFormat="1" ht="15" customHeight="1">
      <c r="B21" s="275"/>
      <c r="C21" s="276"/>
      <c r="D21" s="276"/>
      <c r="E21" s="278" t="s">
        <v>168</v>
      </c>
      <c r="F21" s="412" t="s">
        <v>3223</v>
      </c>
      <c r="G21" s="412"/>
      <c r="H21" s="412"/>
      <c r="I21" s="412"/>
      <c r="J21" s="412"/>
      <c r="K21" s="272"/>
    </row>
    <row r="22" spans="2:11" s="1" customFormat="1" ht="15" customHeight="1">
      <c r="B22" s="275"/>
      <c r="C22" s="276"/>
      <c r="D22" s="276"/>
      <c r="E22" s="278" t="s">
        <v>3224</v>
      </c>
      <c r="F22" s="412" t="s">
        <v>2777</v>
      </c>
      <c r="G22" s="412"/>
      <c r="H22" s="412"/>
      <c r="I22" s="412"/>
      <c r="J22" s="412"/>
      <c r="K22" s="272"/>
    </row>
    <row r="23" spans="2:11" s="1" customFormat="1" ht="15" customHeight="1">
      <c r="B23" s="275"/>
      <c r="C23" s="276"/>
      <c r="D23" s="276"/>
      <c r="E23" s="278" t="s">
        <v>86</v>
      </c>
      <c r="F23" s="412" t="s">
        <v>3225</v>
      </c>
      <c r="G23" s="412"/>
      <c r="H23" s="412"/>
      <c r="I23" s="412"/>
      <c r="J23" s="412"/>
      <c r="K23" s="272"/>
    </row>
    <row r="24" spans="2:11" s="1" customFormat="1" ht="12.75" customHeight="1">
      <c r="B24" s="275"/>
      <c r="C24" s="276"/>
      <c r="D24" s="276"/>
      <c r="E24" s="276"/>
      <c r="F24" s="276"/>
      <c r="G24" s="276"/>
      <c r="H24" s="276"/>
      <c r="I24" s="276"/>
      <c r="J24" s="276"/>
      <c r="K24" s="272"/>
    </row>
    <row r="25" spans="2:11" s="1" customFormat="1" ht="15" customHeight="1">
      <c r="B25" s="275"/>
      <c r="C25" s="412" t="s">
        <v>3226</v>
      </c>
      <c r="D25" s="412"/>
      <c r="E25" s="412"/>
      <c r="F25" s="412"/>
      <c r="G25" s="412"/>
      <c r="H25" s="412"/>
      <c r="I25" s="412"/>
      <c r="J25" s="412"/>
      <c r="K25" s="272"/>
    </row>
    <row r="26" spans="2:11" s="1" customFormat="1" ht="15" customHeight="1">
      <c r="B26" s="275"/>
      <c r="C26" s="412" t="s">
        <v>3227</v>
      </c>
      <c r="D26" s="412"/>
      <c r="E26" s="412"/>
      <c r="F26" s="412"/>
      <c r="G26" s="412"/>
      <c r="H26" s="412"/>
      <c r="I26" s="412"/>
      <c r="J26" s="412"/>
      <c r="K26" s="272"/>
    </row>
    <row r="27" spans="2:11" s="1" customFormat="1" ht="15" customHeight="1">
      <c r="B27" s="275"/>
      <c r="C27" s="274"/>
      <c r="D27" s="412" t="s">
        <v>3228</v>
      </c>
      <c r="E27" s="412"/>
      <c r="F27" s="412"/>
      <c r="G27" s="412"/>
      <c r="H27" s="412"/>
      <c r="I27" s="412"/>
      <c r="J27" s="412"/>
      <c r="K27" s="272"/>
    </row>
    <row r="28" spans="2:11" s="1" customFormat="1" ht="15" customHeight="1">
      <c r="B28" s="275"/>
      <c r="C28" s="276"/>
      <c r="D28" s="412" t="s">
        <v>3229</v>
      </c>
      <c r="E28" s="412"/>
      <c r="F28" s="412"/>
      <c r="G28" s="412"/>
      <c r="H28" s="412"/>
      <c r="I28" s="412"/>
      <c r="J28" s="412"/>
      <c r="K28" s="272"/>
    </row>
    <row r="29" spans="2:11" s="1" customFormat="1" ht="12.75" customHeight="1">
      <c r="B29" s="275"/>
      <c r="C29" s="276"/>
      <c r="D29" s="276"/>
      <c r="E29" s="276"/>
      <c r="F29" s="276"/>
      <c r="G29" s="276"/>
      <c r="H29" s="276"/>
      <c r="I29" s="276"/>
      <c r="J29" s="276"/>
      <c r="K29" s="272"/>
    </row>
    <row r="30" spans="2:11" s="1" customFormat="1" ht="15" customHeight="1">
      <c r="B30" s="275"/>
      <c r="C30" s="276"/>
      <c r="D30" s="412" t="s">
        <v>3230</v>
      </c>
      <c r="E30" s="412"/>
      <c r="F30" s="412"/>
      <c r="G30" s="412"/>
      <c r="H30" s="412"/>
      <c r="I30" s="412"/>
      <c r="J30" s="412"/>
      <c r="K30" s="272"/>
    </row>
    <row r="31" spans="2:11" s="1" customFormat="1" ht="15" customHeight="1">
      <c r="B31" s="275"/>
      <c r="C31" s="276"/>
      <c r="D31" s="412" t="s">
        <v>3231</v>
      </c>
      <c r="E31" s="412"/>
      <c r="F31" s="412"/>
      <c r="G31" s="412"/>
      <c r="H31" s="412"/>
      <c r="I31" s="412"/>
      <c r="J31" s="412"/>
      <c r="K31" s="272"/>
    </row>
    <row r="32" spans="2:11" s="1" customFormat="1" ht="12.75" customHeight="1">
      <c r="B32" s="275"/>
      <c r="C32" s="276"/>
      <c r="D32" s="276"/>
      <c r="E32" s="276"/>
      <c r="F32" s="276"/>
      <c r="G32" s="276"/>
      <c r="H32" s="276"/>
      <c r="I32" s="276"/>
      <c r="J32" s="276"/>
      <c r="K32" s="272"/>
    </row>
    <row r="33" spans="2:11" s="1" customFormat="1" ht="15" customHeight="1">
      <c r="B33" s="275"/>
      <c r="C33" s="276"/>
      <c r="D33" s="412" t="s">
        <v>3232</v>
      </c>
      <c r="E33" s="412"/>
      <c r="F33" s="412"/>
      <c r="G33" s="412"/>
      <c r="H33" s="412"/>
      <c r="I33" s="412"/>
      <c r="J33" s="412"/>
      <c r="K33" s="272"/>
    </row>
    <row r="34" spans="2:11" s="1" customFormat="1" ht="15" customHeight="1">
      <c r="B34" s="275"/>
      <c r="C34" s="276"/>
      <c r="D34" s="412" t="s">
        <v>3233</v>
      </c>
      <c r="E34" s="412"/>
      <c r="F34" s="412"/>
      <c r="G34" s="412"/>
      <c r="H34" s="412"/>
      <c r="I34" s="412"/>
      <c r="J34" s="412"/>
      <c r="K34" s="272"/>
    </row>
    <row r="35" spans="2:11" s="1" customFormat="1" ht="15" customHeight="1">
      <c r="B35" s="275"/>
      <c r="C35" s="276"/>
      <c r="D35" s="412" t="s">
        <v>3234</v>
      </c>
      <c r="E35" s="412"/>
      <c r="F35" s="412"/>
      <c r="G35" s="412"/>
      <c r="H35" s="412"/>
      <c r="I35" s="412"/>
      <c r="J35" s="412"/>
      <c r="K35" s="272"/>
    </row>
    <row r="36" spans="2:11" s="1" customFormat="1" ht="15" customHeight="1">
      <c r="B36" s="275"/>
      <c r="C36" s="276"/>
      <c r="D36" s="274"/>
      <c r="E36" s="277" t="s">
        <v>192</v>
      </c>
      <c r="F36" s="274"/>
      <c r="G36" s="412" t="s">
        <v>3235</v>
      </c>
      <c r="H36" s="412"/>
      <c r="I36" s="412"/>
      <c r="J36" s="412"/>
      <c r="K36" s="272"/>
    </row>
    <row r="37" spans="2:11" s="1" customFormat="1" ht="30.75" customHeight="1">
      <c r="B37" s="275"/>
      <c r="C37" s="276"/>
      <c r="D37" s="274"/>
      <c r="E37" s="277" t="s">
        <v>3236</v>
      </c>
      <c r="F37" s="274"/>
      <c r="G37" s="412" t="s">
        <v>3237</v>
      </c>
      <c r="H37" s="412"/>
      <c r="I37" s="412"/>
      <c r="J37" s="412"/>
      <c r="K37" s="272"/>
    </row>
    <row r="38" spans="2:11" s="1" customFormat="1" ht="15" customHeight="1">
      <c r="B38" s="275"/>
      <c r="C38" s="276"/>
      <c r="D38" s="274"/>
      <c r="E38" s="277" t="s">
        <v>54</v>
      </c>
      <c r="F38" s="274"/>
      <c r="G38" s="412" t="s">
        <v>3238</v>
      </c>
      <c r="H38" s="412"/>
      <c r="I38" s="412"/>
      <c r="J38" s="412"/>
      <c r="K38" s="272"/>
    </row>
    <row r="39" spans="2:11" s="1" customFormat="1" ht="15" customHeight="1">
      <c r="B39" s="275"/>
      <c r="C39" s="276"/>
      <c r="D39" s="274"/>
      <c r="E39" s="277" t="s">
        <v>55</v>
      </c>
      <c r="F39" s="274"/>
      <c r="G39" s="412" t="s">
        <v>3239</v>
      </c>
      <c r="H39" s="412"/>
      <c r="I39" s="412"/>
      <c r="J39" s="412"/>
      <c r="K39" s="272"/>
    </row>
    <row r="40" spans="2:11" s="1" customFormat="1" ht="15" customHeight="1">
      <c r="B40" s="275"/>
      <c r="C40" s="276"/>
      <c r="D40" s="274"/>
      <c r="E40" s="277" t="s">
        <v>193</v>
      </c>
      <c r="F40" s="274"/>
      <c r="G40" s="412" t="s">
        <v>3240</v>
      </c>
      <c r="H40" s="412"/>
      <c r="I40" s="412"/>
      <c r="J40" s="412"/>
      <c r="K40" s="272"/>
    </row>
    <row r="41" spans="2:11" s="1" customFormat="1" ht="15" customHeight="1">
      <c r="B41" s="275"/>
      <c r="C41" s="276"/>
      <c r="D41" s="274"/>
      <c r="E41" s="277" t="s">
        <v>194</v>
      </c>
      <c r="F41" s="274"/>
      <c r="G41" s="412" t="s">
        <v>3241</v>
      </c>
      <c r="H41" s="412"/>
      <c r="I41" s="412"/>
      <c r="J41" s="412"/>
      <c r="K41" s="272"/>
    </row>
    <row r="42" spans="2:11" s="1" customFormat="1" ht="15" customHeight="1">
      <c r="B42" s="275"/>
      <c r="C42" s="276"/>
      <c r="D42" s="274"/>
      <c r="E42" s="277" t="s">
        <v>3242</v>
      </c>
      <c r="F42" s="274"/>
      <c r="G42" s="412" t="s">
        <v>3243</v>
      </c>
      <c r="H42" s="412"/>
      <c r="I42" s="412"/>
      <c r="J42" s="412"/>
      <c r="K42" s="272"/>
    </row>
    <row r="43" spans="2:11" s="1" customFormat="1" ht="15" customHeight="1">
      <c r="B43" s="275"/>
      <c r="C43" s="276"/>
      <c r="D43" s="274"/>
      <c r="E43" s="277"/>
      <c r="F43" s="274"/>
      <c r="G43" s="412" t="s">
        <v>3244</v>
      </c>
      <c r="H43" s="412"/>
      <c r="I43" s="412"/>
      <c r="J43" s="412"/>
      <c r="K43" s="272"/>
    </row>
    <row r="44" spans="2:11" s="1" customFormat="1" ht="15" customHeight="1">
      <c r="B44" s="275"/>
      <c r="C44" s="276"/>
      <c r="D44" s="274"/>
      <c r="E44" s="277" t="s">
        <v>3245</v>
      </c>
      <c r="F44" s="274"/>
      <c r="G44" s="412" t="s">
        <v>3246</v>
      </c>
      <c r="H44" s="412"/>
      <c r="I44" s="412"/>
      <c r="J44" s="412"/>
      <c r="K44" s="272"/>
    </row>
    <row r="45" spans="2:11" s="1" customFormat="1" ht="15" customHeight="1">
      <c r="B45" s="275"/>
      <c r="C45" s="276"/>
      <c r="D45" s="274"/>
      <c r="E45" s="277" t="s">
        <v>196</v>
      </c>
      <c r="F45" s="274"/>
      <c r="G45" s="412" t="s">
        <v>3247</v>
      </c>
      <c r="H45" s="412"/>
      <c r="I45" s="412"/>
      <c r="J45" s="412"/>
      <c r="K45" s="272"/>
    </row>
    <row r="46" spans="2:11" s="1" customFormat="1" ht="12.75" customHeight="1">
      <c r="B46" s="275"/>
      <c r="C46" s="276"/>
      <c r="D46" s="274"/>
      <c r="E46" s="274"/>
      <c r="F46" s="274"/>
      <c r="G46" s="274"/>
      <c r="H46" s="274"/>
      <c r="I46" s="274"/>
      <c r="J46" s="274"/>
      <c r="K46" s="272"/>
    </row>
    <row r="47" spans="2:11" s="1" customFormat="1" ht="15" customHeight="1">
      <c r="B47" s="275"/>
      <c r="C47" s="276"/>
      <c r="D47" s="412" t="s">
        <v>3248</v>
      </c>
      <c r="E47" s="412"/>
      <c r="F47" s="412"/>
      <c r="G47" s="412"/>
      <c r="H47" s="412"/>
      <c r="I47" s="412"/>
      <c r="J47" s="412"/>
      <c r="K47" s="272"/>
    </row>
    <row r="48" spans="2:11" s="1" customFormat="1" ht="15" customHeight="1">
      <c r="B48" s="275"/>
      <c r="C48" s="276"/>
      <c r="D48" s="276"/>
      <c r="E48" s="412" t="s">
        <v>3249</v>
      </c>
      <c r="F48" s="412"/>
      <c r="G48" s="412"/>
      <c r="H48" s="412"/>
      <c r="I48" s="412"/>
      <c r="J48" s="412"/>
      <c r="K48" s="272"/>
    </row>
    <row r="49" spans="2:11" s="1" customFormat="1" ht="15" customHeight="1">
      <c r="B49" s="275"/>
      <c r="C49" s="276"/>
      <c r="D49" s="276"/>
      <c r="E49" s="412" t="s">
        <v>3250</v>
      </c>
      <c r="F49" s="412"/>
      <c r="G49" s="412"/>
      <c r="H49" s="412"/>
      <c r="I49" s="412"/>
      <c r="J49" s="412"/>
      <c r="K49" s="272"/>
    </row>
    <row r="50" spans="2:11" s="1" customFormat="1" ht="15" customHeight="1">
      <c r="B50" s="275"/>
      <c r="C50" s="276"/>
      <c r="D50" s="276"/>
      <c r="E50" s="412" t="s">
        <v>3251</v>
      </c>
      <c r="F50" s="412"/>
      <c r="G50" s="412"/>
      <c r="H50" s="412"/>
      <c r="I50" s="412"/>
      <c r="J50" s="412"/>
      <c r="K50" s="272"/>
    </row>
    <row r="51" spans="2:11" s="1" customFormat="1" ht="15" customHeight="1">
      <c r="B51" s="275"/>
      <c r="C51" s="276"/>
      <c r="D51" s="412" t="s">
        <v>3252</v>
      </c>
      <c r="E51" s="412"/>
      <c r="F51" s="412"/>
      <c r="G51" s="412"/>
      <c r="H51" s="412"/>
      <c r="I51" s="412"/>
      <c r="J51" s="412"/>
      <c r="K51" s="272"/>
    </row>
    <row r="52" spans="2:11" s="1" customFormat="1" ht="25.5" customHeight="1">
      <c r="B52" s="271"/>
      <c r="C52" s="413" t="s">
        <v>3253</v>
      </c>
      <c r="D52" s="413"/>
      <c r="E52" s="413"/>
      <c r="F52" s="413"/>
      <c r="G52" s="413"/>
      <c r="H52" s="413"/>
      <c r="I52" s="413"/>
      <c r="J52" s="413"/>
      <c r="K52" s="272"/>
    </row>
    <row r="53" spans="2:11" s="1" customFormat="1" ht="5.25" customHeight="1">
      <c r="B53" s="271"/>
      <c r="C53" s="273"/>
      <c r="D53" s="273"/>
      <c r="E53" s="273"/>
      <c r="F53" s="273"/>
      <c r="G53" s="273"/>
      <c r="H53" s="273"/>
      <c r="I53" s="273"/>
      <c r="J53" s="273"/>
      <c r="K53" s="272"/>
    </row>
    <row r="54" spans="2:11" s="1" customFormat="1" ht="15" customHeight="1">
      <c r="B54" s="271"/>
      <c r="C54" s="412" t="s">
        <v>3254</v>
      </c>
      <c r="D54" s="412"/>
      <c r="E54" s="412"/>
      <c r="F54" s="412"/>
      <c r="G54" s="412"/>
      <c r="H54" s="412"/>
      <c r="I54" s="412"/>
      <c r="J54" s="412"/>
      <c r="K54" s="272"/>
    </row>
    <row r="55" spans="2:11" s="1" customFormat="1" ht="15" customHeight="1">
      <c r="B55" s="271"/>
      <c r="C55" s="412" t="s">
        <v>3255</v>
      </c>
      <c r="D55" s="412"/>
      <c r="E55" s="412"/>
      <c r="F55" s="412"/>
      <c r="G55" s="412"/>
      <c r="H55" s="412"/>
      <c r="I55" s="412"/>
      <c r="J55" s="412"/>
      <c r="K55" s="272"/>
    </row>
    <row r="56" spans="2:11" s="1" customFormat="1" ht="12.75" customHeight="1">
      <c r="B56" s="271"/>
      <c r="C56" s="274"/>
      <c r="D56" s="274"/>
      <c r="E56" s="274"/>
      <c r="F56" s="274"/>
      <c r="G56" s="274"/>
      <c r="H56" s="274"/>
      <c r="I56" s="274"/>
      <c r="J56" s="274"/>
      <c r="K56" s="272"/>
    </row>
    <row r="57" spans="2:11" s="1" customFormat="1" ht="15" customHeight="1">
      <c r="B57" s="271"/>
      <c r="C57" s="412" t="s">
        <v>3256</v>
      </c>
      <c r="D57" s="412"/>
      <c r="E57" s="412"/>
      <c r="F57" s="412"/>
      <c r="G57" s="412"/>
      <c r="H57" s="412"/>
      <c r="I57" s="412"/>
      <c r="J57" s="412"/>
      <c r="K57" s="272"/>
    </row>
    <row r="58" spans="2:11" s="1" customFormat="1" ht="15" customHeight="1">
      <c r="B58" s="271"/>
      <c r="C58" s="276"/>
      <c r="D58" s="412" t="s">
        <v>3257</v>
      </c>
      <c r="E58" s="412"/>
      <c r="F58" s="412"/>
      <c r="G58" s="412"/>
      <c r="H58" s="412"/>
      <c r="I58" s="412"/>
      <c r="J58" s="412"/>
      <c r="K58" s="272"/>
    </row>
    <row r="59" spans="2:11" s="1" customFormat="1" ht="15" customHeight="1">
      <c r="B59" s="271"/>
      <c r="C59" s="276"/>
      <c r="D59" s="412" t="s">
        <v>3258</v>
      </c>
      <c r="E59" s="412"/>
      <c r="F59" s="412"/>
      <c r="G59" s="412"/>
      <c r="H59" s="412"/>
      <c r="I59" s="412"/>
      <c r="J59" s="412"/>
      <c r="K59" s="272"/>
    </row>
    <row r="60" spans="2:11" s="1" customFormat="1" ht="15" customHeight="1">
      <c r="B60" s="271"/>
      <c r="C60" s="276"/>
      <c r="D60" s="412" t="s">
        <v>3259</v>
      </c>
      <c r="E60" s="412"/>
      <c r="F60" s="412"/>
      <c r="G60" s="412"/>
      <c r="H60" s="412"/>
      <c r="I60" s="412"/>
      <c r="J60" s="412"/>
      <c r="K60" s="272"/>
    </row>
    <row r="61" spans="2:11" s="1" customFormat="1" ht="15" customHeight="1">
      <c r="B61" s="271"/>
      <c r="C61" s="276"/>
      <c r="D61" s="412" t="s">
        <v>3260</v>
      </c>
      <c r="E61" s="412"/>
      <c r="F61" s="412"/>
      <c r="G61" s="412"/>
      <c r="H61" s="412"/>
      <c r="I61" s="412"/>
      <c r="J61" s="412"/>
      <c r="K61" s="272"/>
    </row>
    <row r="62" spans="2:11" s="1" customFormat="1" ht="15" customHeight="1">
      <c r="B62" s="271"/>
      <c r="C62" s="276"/>
      <c r="D62" s="411" t="s">
        <v>3261</v>
      </c>
      <c r="E62" s="411"/>
      <c r="F62" s="411"/>
      <c r="G62" s="411"/>
      <c r="H62" s="411"/>
      <c r="I62" s="411"/>
      <c r="J62" s="411"/>
      <c r="K62" s="272"/>
    </row>
    <row r="63" spans="2:11" s="1" customFormat="1" ht="15" customHeight="1">
      <c r="B63" s="271"/>
      <c r="C63" s="276"/>
      <c r="D63" s="412" t="s">
        <v>3262</v>
      </c>
      <c r="E63" s="412"/>
      <c r="F63" s="412"/>
      <c r="G63" s="412"/>
      <c r="H63" s="412"/>
      <c r="I63" s="412"/>
      <c r="J63" s="412"/>
      <c r="K63" s="272"/>
    </row>
    <row r="64" spans="2:11" s="1" customFormat="1" ht="12.75" customHeight="1">
      <c r="B64" s="271"/>
      <c r="C64" s="276"/>
      <c r="D64" s="276"/>
      <c r="E64" s="279"/>
      <c r="F64" s="276"/>
      <c r="G64" s="276"/>
      <c r="H64" s="276"/>
      <c r="I64" s="276"/>
      <c r="J64" s="276"/>
      <c r="K64" s="272"/>
    </row>
    <row r="65" spans="2:11" s="1" customFormat="1" ht="15" customHeight="1">
      <c r="B65" s="271"/>
      <c r="C65" s="276"/>
      <c r="D65" s="412" t="s">
        <v>3263</v>
      </c>
      <c r="E65" s="412"/>
      <c r="F65" s="412"/>
      <c r="G65" s="412"/>
      <c r="H65" s="412"/>
      <c r="I65" s="412"/>
      <c r="J65" s="412"/>
      <c r="K65" s="272"/>
    </row>
    <row r="66" spans="2:11" s="1" customFormat="1" ht="15" customHeight="1">
      <c r="B66" s="271"/>
      <c r="C66" s="276"/>
      <c r="D66" s="411" t="s">
        <v>3264</v>
      </c>
      <c r="E66" s="411"/>
      <c r="F66" s="411"/>
      <c r="G66" s="411"/>
      <c r="H66" s="411"/>
      <c r="I66" s="411"/>
      <c r="J66" s="411"/>
      <c r="K66" s="272"/>
    </row>
    <row r="67" spans="2:11" s="1" customFormat="1" ht="15" customHeight="1">
      <c r="B67" s="271"/>
      <c r="C67" s="276"/>
      <c r="D67" s="412" t="s">
        <v>3265</v>
      </c>
      <c r="E67" s="412"/>
      <c r="F67" s="412"/>
      <c r="G67" s="412"/>
      <c r="H67" s="412"/>
      <c r="I67" s="412"/>
      <c r="J67" s="412"/>
      <c r="K67" s="272"/>
    </row>
    <row r="68" spans="2:11" s="1" customFormat="1" ht="15" customHeight="1">
      <c r="B68" s="271"/>
      <c r="C68" s="276"/>
      <c r="D68" s="412" t="s">
        <v>3266</v>
      </c>
      <c r="E68" s="412"/>
      <c r="F68" s="412"/>
      <c r="G68" s="412"/>
      <c r="H68" s="412"/>
      <c r="I68" s="412"/>
      <c r="J68" s="412"/>
      <c r="K68" s="272"/>
    </row>
    <row r="69" spans="2:11" s="1" customFormat="1" ht="15" customHeight="1">
      <c r="B69" s="271"/>
      <c r="C69" s="276"/>
      <c r="D69" s="412" t="s">
        <v>3267</v>
      </c>
      <c r="E69" s="412"/>
      <c r="F69" s="412"/>
      <c r="G69" s="412"/>
      <c r="H69" s="412"/>
      <c r="I69" s="412"/>
      <c r="J69" s="412"/>
      <c r="K69" s="272"/>
    </row>
    <row r="70" spans="2:11" s="1" customFormat="1" ht="15" customHeight="1">
      <c r="B70" s="271"/>
      <c r="C70" s="276"/>
      <c r="D70" s="412" t="s">
        <v>3268</v>
      </c>
      <c r="E70" s="412"/>
      <c r="F70" s="412"/>
      <c r="G70" s="412"/>
      <c r="H70" s="412"/>
      <c r="I70" s="412"/>
      <c r="J70" s="412"/>
      <c r="K70" s="272"/>
    </row>
    <row r="71" spans="2:11" s="1" customFormat="1" ht="12.75" customHeight="1">
      <c r="B71" s="280"/>
      <c r="C71" s="281"/>
      <c r="D71" s="281"/>
      <c r="E71" s="281"/>
      <c r="F71" s="281"/>
      <c r="G71" s="281"/>
      <c r="H71" s="281"/>
      <c r="I71" s="281"/>
      <c r="J71" s="281"/>
      <c r="K71" s="282"/>
    </row>
    <row r="72" spans="2:11" s="1" customFormat="1" ht="18.75" customHeight="1">
      <c r="B72" s="283"/>
      <c r="C72" s="283"/>
      <c r="D72" s="283"/>
      <c r="E72" s="283"/>
      <c r="F72" s="283"/>
      <c r="G72" s="283"/>
      <c r="H72" s="283"/>
      <c r="I72" s="283"/>
      <c r="J72" s="283"/>
      <c r="K72" s="284"/>
    </row>
    <row r="73" spans="2:11" s="1" customFormat="1" ht="18.75" customHeight="1">
      <c r="B73" s="284"/>
      <c r="C73" s="284"/>
      <c r="D73" s="284"/>
      <c r="E73" s="284"/>
      <c r="F73" s="284"/>
      <c r="G73" s="284"/>
      <c r="H73" s="284"/>
      <c r="I73" s="284"/>
      <c r="J73" s="284"/>
      <c r="K73" s="284"/>
    </row>
    <row r="74" spans="2:11" s="1" customFormat="1" ht="7.5" customHeight="1">
      <c r="B74" s="285"/>
      <c r="C74" s="286"/>
      <c r="D74" s="286"/>
      <c r="E74" s="286"/>
      <c r="F74" s="286"/>
      <c r="G74" s="286"/>
      <c r="H74" s="286"/>
      <c r="I74" s="286"/>
      <c r="J74" s="286"/>
      <c r="K74" s="287"/>
    </row>
    <row r="75" spans="2:11" s="1" customFormat="1" ht="45" customHeight="1">
      <c r="B75" s="288"/>
      <c r="C75" s="410" t="s">
        <v>3269</v>
      </c>
      <c r="D75" s="410"/>
      <c r="E75" s="410"/>
      <c r="F75" s="410"/>
      <c r="G75" s="410"/>
      <c r="H75" s="410"/>
      <c r="I75" s="410"/>
      <c r="J75" s="410"/>
      <c r="K75" s="289"/>
    </row>
    <row r="76" spans="2:11" s="1" customFormat="1" ht="17.25" customHeight="1">
      <c r="B76" s="288"/>
      <c r="C76" s="290" t="s">
        <v>3270</v>
      </c>
      <c r="D76" s="290"/>
      <c r="E76" s="290"/>
      <c r="F76" s="290" t="s">
        <v>3271</v>
      </c>
      <c r="G76" s="291"/>
      <c r="H76" s="290" t="s">
        <v>55</v>
      </c>
      <c r="I76" s="290" t="s">
        <v>58</v>
      </c>
      <c r="J76" s="290" t="s">
        <v>3272</v>
      </c>
      <c r="K76" s="289"/>
    </row>
    <row r="77" spans="2:11" s="1" customFormat="1" ht="17.25" customHeight="1">
      <c r="B77" s="288"/>
      <c r="C77" s="292" t="s">
        <v>3273</v>
      </c>
      <c r="D77" s="292"/>
      <c r="E77" s="292"/>
      <c r="F77" s="293" t="s">
        <v>3274</v>
      </c>
      <c r="G77" s="294"/>
      <c r="H77" s="292"/>
      <c r="I77" s="292"/>
      <c r="J77" s="292" t="s">
        <v>3275</v>
      </c>
      <c r="K77" s="289"/>
    </row>
    <row r="78" spans="2:11" s="1" customFormat="1" ht="5.25" customHeight="1">
      <c r="B78" s="288"/>
      <c r="C78" s="295"/>
      <c r="D78" s="295"/>
      <c r="E78" s="295"/>
      <c r="F78" s="295"/>
      <c r="G78" s="296"/>
      <c r="H78" s="295"/>
      <c r="I78" s="295"/>
      <c r="J78" s="295"/>
      <c r="K78" s="289"/>
    </row>
    <row r="79" spans="2:11" s="1" customFormat="1" ht="15" customHeight="1">
      <c r="B79" s="288"/>
      <c r="C79" s="277" t="s">
        <v>54</v>
      </c>
      <c r="D79" s="297"/>
      <c r="E79" s="297"/>
      <c r="F79" s="298" t="s">
        <v>3276</v>
      </c>
      <c r="G79" s="299"/>
      <c r="H79" s="277" t="s">
        <v>3277</v>
      </c>
      <c r="I79" s="277" t="s">
        <v>3278</v>
      </c>
      <c r="J79" s="277">
        <v>20</v>
      </c>
      <c r="K79" s="289"/>
    </row>
    <row r="80" spans="2:11" s="1" customFormat="1" ht="15" customHeight="1">
      <c r="B80" s="288"/>
      <c r="C80" s="277" t="s">
        <v>3279</v>
      </c>
      <c r="D80" s="277"/>
      <c r="E80" s="277"/>
      <c r="F80" s="298" t="s">
        <v>3276</v>
      </c>
      <c r="G80" s="299"/>
      <c r="H80" s="277" t="s">
        <v>3280</v>
      </c>
      <c r="I80" s="277" t="s">
        <v>3278</v>
      </c>
      <c r="J80" s="277">
        <v>120</v>
      </c>
      <c r="K80" s="289"/>
    </row>
    <row r="81" spans="2:11" s="1" customFormat="1" ht="15" customHeight="1">
      <c r="B81" s="300"/>
      <c r="C81" s="277" t="s">
        <v>3281</v>
      </c>
      <c r="D81" s="277"/>
      <c r="E81" s="277"/>
      <c r="F81" s="298" t="s">
        <v>3282</v>
      </c>
      <c r="G81" s="299"/>
      <c r="H81" s="277" t="s">
        <v>3283</v>
      </c>
      <c r="I81" s="277" t="s">
        <v>3278</v>
      </c>
      <c r="J81" s="277">
        <v>50</v>
      </c>
      <c r="K81" s="289"/>
    </row>
    <row r="82" spans="2:11" s="1" customFormat="1" ht="15" customHeight="1">
      <c r="B82" s="300"/>
      <c r="C82" s="277" t="s">
        <v>3284</v>
      </c>
      <c r="D82" s="277"/>
      <c r="E82" s="277"/>
      <c r="F82" s="298" t="s">
        <v>3276</v>
      </c>
      <c r="G82" s="299"/>
      <c r="H82" s="277" t="s">
        <v>3285</v>
      </c>
      <c r="I82" s="277" t="s">
        <v>3286</v>
      </c>
      <c r="J82" s="277"/>
      <c r="K82" s="289"/>
    </row>
    <row r="83" spans="2:11" s="1" customFormat="1" ht="15" customHeight="1">
      <c r="B83" s="300"/>
      <c r="C83" s="301" t="s">
        <v>3287</v>
      </c>
      <c r="D83" s="301"/>
      <c r="E83" s="301"/>
      <c r="F83" s="302" t="s">
        <v>3282</v>
      </c>
      <c r="G83" s="301"/>
      <c r="H83" s="301" t="s">
        <v>3288</v>
      </c>
      <c r="I83" s="301" t="s">
        <v>3278</v>
      </c>
      <c r="J83" s="301">
        <v>15</v>
      </c>
      <c r="K83" s="289"/>
    </row>
    <row r="84" spans="2:11" s="1" customFormat="1" ht="15" customHeight="1">
      <c r="B84" s="300"/>
      <c r="C84" s="301" t="s">
        <v>3289</v>
      </c>
      <c r="D84" s="301"/>
      <c r="E84" s="301"/>
      <c r="F84" s="302" t="s">
        <v>3282</v>
      </c>
      <c r="G84" s="301"/>
      <c r="H84" s="301" t="s">
        <v>3290</v>
      </c>
      <c r="I84" s="301" t="s">
        <v>3278</v>
      </c>
      <c r="J84" s="301">
        <v>15</v>
      </c>
      <c r="K84" s="289"/>
    </row>
    <row r="85" spans="2:11" s="1" customFormat="1" ht="15" customHeight="1">
      <c r="B85" s="300"/>
      <c r="C85" s="301" t="s">
        <v>3291</v>
      </c>
      <c r="D85" s="301"/>
      <c r="E85" s="301"/>
      <c r="F85" s="302" t="s">
        <v>3282</v>
      </c>
      <c r="G85" s="301"/>
      <c r="H85" s="301" t="s">
        <v>3292</v>
      </c>
      <c r="I85" s="301" t="s">
        <v>3278</v>
      </c>
      <c r="J85" s="301">
        <v>20</v>
      </c>
      <c r="K85" s="289"/>
    </row>
    <row r="86" spans="2:11" s="1" customFormat="1" ht="15" customHeight="1">
      <c r="B86" s="300"/>
      <c r="C86" s="301" t="s">
        <v>3293</v>
      </c>
      <c r="D86" s="301"/>
      <c r="E86" s="301"/>
      <c r="F86" s="302" t="s">
        <v>3282</v>
      </c>
      <c r="G86" s="301"/>
      <c r="H86" s="301" t="s">
        <v>3294</v>
      </c>
      <c r="I86" s="301" t="s">
        <v>3278</v>
      </c>
      <c r="J86" s="301">
        <v>20</v>
      </c>
      <c r="K86" s="289"/>
    </row>
    <row r="87" spans="2:11" s="1" customFormat="1" ht="15" customHeight="1">
      <c r="B87" s="300"/>
      <c r="C87" s="277" t="s">
        <v>3295</v>
      </c>
      <c r="D87" s="277"/>
      <c r="E87" s="277"/>
      <c r="F87" s="298" t="s">
        <v>3282</v>
      </c>
      <c r="G87" s="299"/>
      <c r="H87" s="277" t="s">
        <v>3296</v>
      </c>
      <c r="I87" s="277" t="s">
        <v>3278</v>
      </c>
      <c r="J87" s="277">
        <v>50</v>
      </c>
      <c r="K87" s="289"/>
    </row>
    <row r="88" spans="2:11" s="1" customFormat="1" ht="15" customHeight="1">
      <c r="B88" s="300"/>
      <c r="C88" s="277" t="s">
        <v>3297</v>
      </c>
      <c r="D88" s="277"/>
      <c r="E88" s="277"/>
      <c r="F88" s="298" t="s">
        <v>3282</v>
      </c>
      <c r="G88" s="299"/>
      <c r="H88" s="277" t="s">
        <v>3298</v>
      </c>
      <c r="I88" s="277" t="s">
        <v>3278</v>
      </c>
      <c r="J88" s="277">
        <v>20</v>
      </c>
      <c r="K88" s="289"/>
    </row>
    <row r="89" spans="2:11" s="1" customFormat="1" ht="15" customHeight="1">
      <c r="B89" s="300"/>
      <c r="C89" s="277" t="s">
        <v>3299</v>
      </c>
      <c r="D89" s="277"/>
      <c r="E89" s="277"/>
      <c r="F89" s="298" t="s">
        <v>3282</v>
      </c>
      <c r="G89" s="299"/>
      <c r="H89" s="277" t="s">
        <v>3300</v>
      </c>
      <c r="I89" s="277" t="s">
        <v>3278</v>
      </c>
      <c r="J89" s="277">
        <v>20</v>
      </c>
      <c r="K89" s="289"/>
    </row>
    <row r="90" spans="2:11" s="1" customFormat="1" ht="15" customHeight="1">
      <c r="B90" s="300"/>
      <c r="C90" s="277" t="s">
        <v>3301</v>
      </c>
      <c r="D90" s="277"/>
      <c r="E90" s="277"/>
      <c r="F90" s="298" t="s">
        <v>3282</v>
      </c>
      <c r="G90" s="299"/>
      <c r="H90" s="277" t="s">
        <v>3302</v>
      </c>
      <c r="I90" s="277" t="s">
        <v>3278</v>
      </c>
      <c r="J90" s="277">
        <v>50</v>
      </c>
      <c r="K90" s="289"/>
    </row>
    <row r="91" spans="2:11" s="1" customFormat="1" ht="15" customHeight="1">
      <c r="B91" s="300"/>
      <c r="C91" s="277" t="s">
        <v>3303</v>
      </c>
      <c r="D91" s="277"/>
      <c r="E91" s="277"/>
      <c r="F91" s="298" t="s">
        <v>3282</v>
      </c>
      <c r="G91" s="299"/>
      <c r="H91" s="277" t="s">
        <v>3303</v>
      </c>
      <c r="I91" s="277" t="s">
        <v>3278</v>
      </c>
      <c r="J91" s="277">
        <v>50</v>
      </c>
      <c r="K91" s="289"/>
    </row>
    <row r="92" spans="2:11" s="1" customFormat="1" ht="15" customHeight="1">
      <c r="B92" s="300"/>
      <c r="C92" s="277" t="s">
        <v>3304</v>
      </c>
      <c r="D92" s="277"/>
      <c r="E92" s="277"/>
      <c r="F92" s="298" t="s">
        <v>3282</v>
      </c>
      <c r="G92" s="299"/>
      <c r="H92" s="277" t="s">
        <v>3305</v>
      </c>
      <c r="I92" s="277" t="s">
        <v>3278</v>
      </c>
      <c r="J92" s="277">
        <v>255</v>
      </c>
      <c r="K92" s="289"/>
    </row>
    <row r="93" spans="2:11" s="1" customFormat="1" ht="15" customHeight="1">
      <c r="B93" s="300"/>
      <c r="C93" s="277" t="s">
        <v>3306</v>
      </c>
      <c r="D93" s="277"/>
      <c r="E93" s="277"/>
      <c r="F93" s="298" t="s">
        <v>3276</v>
      </c>
      <c r="G93" s="299"/>
      <c r="H93" s="277" t="s">
        <v>3307</v>
      </c>
      <c r="I93" s="277" t="s">
        <v>3308</v>
      </c>
      <c r="J93" s="277"/>
      <c r="K93" s="289"/>
    </row>
    <row r="94" spans="2:11" s="1" customFormat="1" ht="15" customHeight="1">
      <c r="B94" s="300"/>
      <c r="C94" s="277" t="s">
        <v>3309</v>
      </c>
      <c r="D94" s="277"/>
      <c r="E94" s="277"/>
      <c r="F94" s="298" t="s">
        <v>3276</v>
      </c>
      <c r="G94" s="299"/>
      <c r="H94" s="277" t="s">
        <v>3310</v>
      </c>
      <c r="I94" s="277" t="s">
        <v>3311</v>
      </c>
      <c r="J94" s="277"/>
      <c r="K94" s="289"/>
    </row>
    <row r="95" spans="2:11" s="1" customFormat="1" ht="15" customHeight="1">
      <c r="B95" s="300"/>
      <c r="C95" s="277" t="s">
        <v>3312</v>
      </c>
      <c r="D95" s="277"/>
      <c r="E95" s="277"/>
      <c r="F95" s="298" t="s">
        <v>3276</v>
      </c>
      <c r="G95" s="299"/>
      <c r="H95" s="277" t="s">
        <v>3312</v>
      </c>
      <c r="I95" s="277" t="s">
        <v>3311</v>
      </c>
      <c r="J95" s="277"/>
      <c r="K95" s="289"/>
    </row>
    <row r="96" spans="2:11" s="1" customFormat="1" ht="15" customHeight="1">
      <c r="B96" s="300"/>
      <c r="C96" s="277" t="s">
        <v>39</v>
      </c>
      <c r="D96" s="277"/>
      <c r="E96" s="277"/>
      <c r="F96" s="298" t="s">
        <v>3276</v>
      </c>
      <c r="G96" s="299"/>
      <c r="H96" s="277" t="s">
        <v>3313</v>
      </c>
      <c r="I96" s="277" t="s">
        <v>3311</v>
      </c>
      <c r="J96" s="277"/>
      <c r="K96" s="289"/>
    </row>
    <row r="97" spans="2:11" s="1" customFormat="1" ht="15" customHeight="1">
      <c r="B97" s="300"/>
      <c r="C97" s="277" t="s">
        <v>49</v>
      </c>
      <c r="D97" s="277"/>
      <c r="E97" s="277"/>
      <c r="F97" s="298" t="s">
        <v>3276</v>
      </c>
      <c r="G97" s="299"/>
      <c r="H97" s="277" t="s">
        <v>3314</v>
      </c>
      <c r="I97" s="277" t="s">
        <v>3311</v>
      </c>
      <c r="J97" s="277"/>
      <c r="K97" s="289"/>
    </row>
    <row r="98" spans="2:11" s="1" customFormat="1" ht="15" customHeight="1">
      <c r="B98" s="303"/>
      <c r="C98" s="304"/>
      <c r="D98" s="304"/>
      <c r="E98" s="304"/>
      <c r="F98" s="304"/>
      <c r="G98" s="304"/>
      <c r="H98" s="304"/>
      <c r="I98" s="304"/>
      <c r="J98" s="304"/>
      <c r="K98" s="305"/>
    </row>
    <row r="99" spans="2:11" s="1" customFormat="1" ht="18.75" customHeight="1">
      <c r="B99" s="306"/>
      <c r="C99" s="307"/>
      <c r="D99" s="307"/>
      <c r="E99" s="307"/>
      <c r="F99" s="307"/>
      <c r="G99" s="307"/>
      <c r="H99" s="307"/>
      <c r="I99" s="307"/>
      <c r="J99" s="307"/>
      <c r="K99" s="306"/>
    </row>
    <row r="100" spans="2:11" s="1" customFormat="1" ht="18.75" customHeight="1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</row>
    <row r="101" spans="2:11" s="1" customFormat="1" ht="7.5" customHeight="1">
      <c r="B101" s="285"/>
      <c r="C101" s="286"/>
      <c r="D101" s="286"/>
      <c r="E101" s="286"/>
      <c r="F101" s="286"/>
      <c r="G101" s="286"/>
      <c r="H101" s="286"/>
      <c r="I101" s="286"/>
      <c r="J101" s="286"/>
      <c r="K101" s="287"/>
    </row>
    <row r="102" spans="2:11" s="1" customFormat="1" ht="45" customHeight="1">
      <c r="B102" s="288"/>
      <c r="C102" s="410" t="s">
        <v>3315</v>
      </c>
      <c r="D102" s="410"/>
      <c r="E102" s="410"/>
      <c r="F102" s="410"/>
      <c r="G102" s="410"/>
      <c r="H102" s="410"/>
      <c r="I102" s="410"/>
      <c r="J102" s="410"/>
      <c r="K102" s="289"/>
    </row>
    <row r="103" spans="2:11" s="1" customFormat="1" ht="17.25" customHeight="1">
      <c r="B103" s="288"/>
      <c r="C103" s="290" t="s">
        <v>3270</v>
      </c>
      <c r="D103" s="290"/>
      <c r="E103" s="290"/>
      <c r="F103" s="290" t="s">
        <v>3271</v>
      </c>
      <c r="G103" s="291"/>
      <c r="H103" s="290" t="s">
        <v>55</v>
      </c>
      <c r="I103" s="290" t="s">
        <v>58</v>
      </c>
      <c r="J103" s="290" t="s">
        <v>3272</v>
      </c>
      <c r="K103" s="289"/>
    </row>
    <row r="104" spans="2:11" s="1" customFormat="1" ht="17.25" customHeight="1">
      <c r="B104" s="288"/>
      <c r="C104" s="292" t="s">
        <v>3273</v>
      </c>
      <c r="D104" s="292"/>
      <c r="E104" s="292"/>
      <c r="F104" s="293" t="s">
        <v>3274</v>
      </c>
      <c r="G104" s="294"/>
      <c r="H104" s="292"/>
      <c r="I104" s="292"/>
      <c r="J104" s="292" t="s">
        <v>3275</v>
      </c>
      <c r="K104" s="289"/>
    </row>
    <row r="105" spans="2:11" s="1" customFormat="1" ht="5.25" customHeight="1">
      <c r="B105" s="288"/>
      <c r="C105" s="290"/>
      <c r="D105" s="290"/>
      <c r="E105" s="290"/>
      <c r="F105" s="290"/>
      <c r="G105" s="308"/>
      <c r="H105" s="290"/>
      <c r="I105" s="290"/>
      <c r="J105" s="290"/>
      <c r="K105" s="289"/>
    </row>
    <row r="106" spans="2:11" s="1" customFormat="1" ht="15" customHeight="1">
      <c r="B106" s="288"/>
      <c r="C106" s="277" t="s">
        <v>54</v>
      </c>
      <c r="D106" s="297"/>
      <c r="E106" s="297"/>
      <c r="F106" s="298" t="s">
        <v>3276</v>
      </c>
      <c r="G106" s="277"/>
      <c r="H106" s="277" t="s">
        <v>3316</v>
      </c>
      <c r="I106" s="277" t="s">
        <v>3278</v>
      </c>
      <c r="J106" s="277">
        <v>20</v>
      </c>
      <c r="K106" s="289"/>
    </row>
    <row r="107" spans="2:11" s="1" customFormat="1" ht="15" customHeight="1">
      <c r="B107" s="288"/>
      <c r="C107" s="277" t="s">
        <v>3279</v>
      </c>
      <c r="D107" s="277"/>
      <c r="E107" s="277"/>
      <c r="F107" s="298" t="s">
        <v>3276</v>
      </c>
      <c r="G107" s="277"/>
      <c r="H107" s="277" t="s">
        <v>3316</v>
      </c>
      <c r="I107" s="277" t="s">
        <v>3278</v>
      </c>
      <c r="J107" s="277">
        <v>120</v>
      </c>
      <c r="K107" s="289"/>
    </row>
    <row r="108" spans="2:11" s="1" customFormat="1" ht="15" customHeight="1">
      <c r="B108" s="300"/>
      <c r="C108" s="277" t="s">
        <v>3281</v>
      </c>
      <c r="D108" s="277"/>
      <c r="E108" s="277"/>
      <c r="F108" s="298" t="s">
        <v>3282</v>
      </c>
      <c r="G108" s="277"/>
      <c r="H108" s="277" t="s">
        <v>3316</v>
      </c>
      <c r="I108" s="277" t="s">
        <v>3278</v>
      </c>
      <c r="J108" s="277">
        <v>50</v>
      </c>
      <c r="K108" s="289"/>
    </row>
    <row r="109" spans="2:11" s="1" customFormat="1" ht="15" customHeight="1">
      <c r="B109" s="300"/>
      <c r="C109" s="277" t="s">
        <v>3284</v>
      </c>
      <c r="D109" s="277"/>
      <c r="E109" s="277"/>
      <c r="F109" s="298" t="s">
        <v>3276</v>
      </c>
      <c r="G109" s="277"/>
      <c r="H109" s="277" t="s">
        <v>3316</v>
      </c>
      <c r="I109" s="277" t="s">
        <v>3286</v>
      </c>
      <c r="J109" s="277"/>
      <c r="K109" s="289"/>
    </row>
    <row r="110" spans="2:11" s="1" customFormat="1" ht="15" customHeight="1">
      <c r="B110" s="300"/>
      <c r="C110" s="277" t="s">
        <v>3295</v>
      </c>
      <c r="D110" s="277"/>
      <c r="E110" s="277"/>
      <c r="F110" s="298" t="s">
        <v>3282</v>
      </c>
      <c r="G110" s="277"/>
      <c r="H110" s="277" t="s">
        <v>3316</v>
      </c>
      <c r="I110" s="277" t="s">
        <v>3278</v>
      </c>
      <c r="J110" s="277">
        <v>50</v>
      </c>
      <c r="K110" s="289"/>
    </row>
    <row r="111" spans="2:11" s="1" customFormat="1" ht="15" customHeight="1">
      <c r="B111" s="300"/>
      <c r="C111" s="277" t="s">
        <v>3303</v>
      </c>
      <c r="D111" s="277"/>
      <c r="E111" s="277"/>
      <c r="F111" s="298" t="s">
        <v>3282</v>
      </c>
      <c r="G111" s="277"/>
      <c r="H111" s="277" t="s">
        <v>3316</v>
      </c>
      <c r="I111" s="277" t="s">
        <v>3278</v>
      </c>
      <c r="J111" s="277">
        <v>50</v>
      </c>
      <c r="K111" s="289"/>
    </row>
    <row r="112" spans="2:11" s="1" customFormat="1" ht="15" customHeight="1">
      <c r="B112" s="300"/>
      <c r="C112" s="277" t="s">
        <v>3301</v>
      </c>
      <c r="D112" s="277"/>
      <c r="E112" s="277"/>
      <c r="F112" s="298" t="s">
        <v>3282</v>
      </c>
      <c r="G112" s="277"/>
      <c r="H112" s="277" t="s">
        <v>3316</v>
      </c>
      <c r="I112" s="277" t="s">
        <v>3278</v>
      </c>
      <c r="J112" s="277">
        <v>50</v>
      </c>
      <c r="K112" s="289"/>
    </row>
    <row r="113" spans="2:11" s="1" customFormat="1" ht="15" customHeight="1">
      <c r="B113" s="300"/>
      <c r="C113" s="277" t="s">
        <v>54</v>
      </c>
      <c r="D113" s="277"/>
      <c r="E113" s="277"/>
      <c r="F113" s="298" t="s">
        <v>3276</v>
      </c>
      <c r="G113" s="277"/>
      <c r="H113" s="277" t="s">
        <v>3317</v>
      </c>
      <c r="I113" s="277" t="s">
        <v>3278</v>
      </c>
      <c r="J113" s="277">
        <v>20</v>
      </c>
      <c r="K113" s="289"/>
    </row>
    <row r="114" spans="2:11" s="1" customFormat="1" ht="15" customHeight="1">
      <c r="B114" s="300"/>
      <c r="C114" s="277" t="s">
        <v>3318</v>
      </c>
      <c r="D114" s="277"/>
      <c r="E114" s="277"/>
      <c r="F114" s="298" t="s">
        <v>3276</v>
      </c>
      <c r="G114" s="277"/>
      <c r="H114" s="277" t="s">
        <v>3319</v>
      </c>
      <c r="I114" s="277" t="s">
        <v>3278</v>
      </c>
      <c r="J114" s="277">
        <v>120</v>
      </c>
      <c r="K114" s="289"/>
    </row>
    <row r="115" spans="2:11" s="1" customFormat="1" ht="15" customHeight="1">
      <c r="B115" s="300"/>
      <c r="C115" s="277" t="s">
        <v>39</v>
      </c>
      <c r="D115" s="277"/>
      <c r="E115" s="277"/>
      <c r="F115" s="298" t="s">
        <v>3276</v>
      </c>
      <c r="G115" s="277"/>
      <c r="H115" s="277" t="s">
        <v>3320</v>
      </c>
      <c r="I115" s="277" t="s">
        <v>3311</v>
      </c>
      <c r="J115" s="277"/>
      <c r="K115" s="289"/>
    </row>
    <row r="116" spans="2:11" s="1" customFormat="1" ht="15" customHeight="1">
      <c r="B116" s="300"/>
      <c r="C116" s="277" t="s">
        <v>49</v>
      </c>
      <c r="D116" s="277"/>
      <c r="E116" s="277"/>
      <c r="F116" s="298" t="s">
        <v>3276</v>
      </c>
      <c r="G116" s="277"/>
      <c r="H116" s="277" t="s">
        <v>3321</v>
      </c>
      <c r="I116" s="277" t="s">
        <v>3311</v>
      </c>
      <c r="J116" s="277"/>
      <c r="K116" s="289"/>
    </row>
    <row r="117" spans="2:11" s="1" customFormat="1" ht="15" customHeight="1">
      <c r="B117" s="300"/>
      <c r="C117" s="277" t="s">
        <v>58</v>
      </c>
      <c r="D117" s="277"/>
      <c r="E117" s="277"/>
      <c r="F117" s="298" t="s">
        <v>3276</v>
      </c>
      <c r="G117" s="277"/>
      <c r="H117" s="277" t="s">
        <v>3322</v>
      </c>
      <c r="I117" s="277" t="s">
        <v>3323</v>
      </c>
      <c r="J117" s="277"/>
      <c r="K117" s="289"/>
    </row>
    <row r="118" spans="2:11" s="1" customFormat="1" ht="15" customHeight="1">
      <c r="B118" s="303"/>
      <c r="C118" s="309"/>
      <c r="D118" s="309"/>
      <c r="E118" s="309"/>
      <c r="F118" s="309"/>
      <c r="G118" s="309"/>
      <c r="H118" s="309"/>
      <c r="I118" s="309"/>
      <c r="J118" s="309"/>
      <c r="K118" s="305"/>
    </row>
    <row r="119" spans="2:11" s="1" customFormat="1" ht="18.75" customHeight="1">
      <c r="B119" s="310"/>
      <c r="C119" s="311"/>
      <c r="D119" s="311"/>
      <c r="E119" s="311"/>
      <c r="F119" s="312"/>
      <c r="G119" s="311"/>
      <c r="H119" s="311"/>
      <c r="I119" s="311"/>
      <c r="J119" s="311"/>
      <c r="K119" s="310"/>
    </row>
    <row r="120" spans="2:11" s="1" customFormat="1" ht="18.75" customHeight="1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</row>
    <row r="121" spans="2:11" s="1" customFormat="1" ht="7.5" customHeight="1">
      <c r="B121" s="313"/>
      <c r="C121" s="314"/>
      <c r="D121" s="314"/>
      <c r="E121" s="314"/>
      <c r="F121" s="314"/>
      <c r="G121" s="314"/>
      <c r="H121" s="314"/>
      <c r="I121" s="314"/>
      <c r="J121" s="314"/>
      <c r="K121" s="315"/>
    </row>
    <row r="122" spans="2:11" s="1" customFormat="1" ht="45" customHeight="1">
      <c r="B122" s="316"/>
      <c r="C122" s="408" t="s">
        <v>3324</v>
      </c>
      <c r="D122" s="408"/>
      <c r="E122" s="408"/>
      <c r="F122" s="408"/>
      <c r="G122" s="408"/>
      <c r="H122" s="408"/>
      <c r="I122" s="408"/>
      <c r="J122" s="408"/>
      <c r="K122" s="317"/>
    </row>
    <row r="123" spans="2:11" s="1" customFormat="1" ht="17.25" customHeight="1">
      <c r="B123" s="318"/>
      <c r="C123" s="290" t="s">
        <v>3270</v>
      </c>
      <c r="D123" s="290"/>
      <c r="E123" s="290"/>
      <c r="F123" s="290" t="s">
        <v>3271</v>
      </c>
      <c r="G123" s="291"/>
      <c r="H123" s="290" t="s">
        <v>55</v>
      </c>
      <c r="I123" s="290" t="s">
        <v>58</v>
      </c>
      <c r="J123" s="290" t="s">
        <v>3272</v>
      </c>
      <c r="K123" s="319"/>
    </row>
    <row r="124" spans="2:11" s="1" customFormat="1" ht="17.25" customHeight="1">
      <c r="B124" s="318"/>
      <c r="C124" s="292" t="s">
        <v>3273</v>
      </c>
      <c r="D124" s="292"/>
      <c r="E124" s="292"/>
      <c r="F124" s="293" t="s">
        <v>3274</v>
      </c>
      <c r="G124" s="294"/>
      <c r="H124" s="292"/>
      <c r="I124" s="292"/>
      <c r="J124" s="292" t="s">
        <v>3275</v>
      </c>
      <c r="K124" s="319"/>
    </row>
    <row r="125" spans="2:11" s="1" customFormat="1" ht="5.25" customHeight="1">
      <c r="B125" s="320"/>
      <c r="C125" s="295"/>
      <c r="D125" s="295"/>
      <c r="E125" s="295"/>
      <c r="F125" s="295"/>
      <c r="G125" s="321"/>
      <c r="H125" s="295"/>
      <c r="I125" s="295"/>
      <c r="J125" s="295"/>
      <c r="K125" s="322"/>
    </row>
    <row r="126" spans="2:11" s="1" customFormat="1" ht="15" customHeight="1">
      <c r="B126" s="320"/>
      <c r="C126" s="277" t="s">
        <v>3279</v>
      </c>
      <c r="D126" s="297"/>
      <c r="E126" s="297"/>
      <c r="F126" s="298" t="s">
        <v>3276</v>
      </c>
      <c r="G126" s="277"/>
      <c r="H126" s="277" t="s">
        <v>3316</v>
      </c>
      <c r="I126" s="277" t="s">
        <v>3278</v>
      </c>
      <c r="J126" s="277">
        <v>120</v>
      </c>
      <c r="K126" s="323"/>
    </row>
    <row r="127" spans="2:11" s="1" customFormat="1" ht="15" customHeight="1">
      <c r="B127" s="320"/>
      <c r="C127" s="277" t="s">
        <v>3325</v>
      </c>
      <c r="D127" s="277"/>
      <c r="E127" s="277"/>
      <c r="F127" s="298" t="s">
        <v>3276</v>
      </c>
      <c r="G127" s="277"/>
      <c r="H127" s="277" t="s">
        <v>3326</v>
      </c>
      <c r="I127" s="277" t="s">
        <v>3278</v>
      </c>
      <c r="J127" s="277" t="s">
        <v>3327</v>
      </c>
      <c r="K127" s="323"/>
    </row>
    <row r="128" spans="2:11" s="1" customFormat="1" ht="15" customHeight="1">
      <c r="B128" s="320"/>
      <c r="C128" s="277" t="s">
        <v>86</v>
      </c>
      <c r="D128" s="277"/>
      <c r="E128" s="277"/>
      <c r="F128" s="298" t="s">
        <v>3276</v>
      </c>
      <c r="G128" s="277"/>
      <c r="H128" s="277" t="s">
        <v>3328</v>
      </c>
      <c r="I128" s="277" t="s">
        <v>3278</v>
      </c>
      <c r="J128" s="277" t="s">
        <v>3327</v>
      </c>
      <c r="K128" s="323"/>
    </row>
    <row r="129" spans="2:11" s="1" customFormat="1" ht="15" customHeight="1">
      <c r="B129" s="320"/>
      <c r="C129" s="277" t="s">
        <v>3287</v>
      </c>
      <c r="D129" s="277"/>
      <c r="E129" s="277"/>
      <c r="F129" s="298" t="s">
        <v>3282</v>
      </c>
      <c r="G129" s="277"/>
      <c r="H129" s="277" t="s">
        <v>3288</v>
      </c>
      <c r="I129" s="277" t="s">
        <v>3278</v>
      </c>
      <c r="J129" s="277">
        <v>15</v>
      </c>
      <c r="K129" s="323"/>
    </row>
    <row r="130" spans="2:11" s="1" customFormat="1" ht="15" customHeight="1">
      <c r="B130" s="320"/>
      <c r="C130" s="301" t="s">
        <v>3289</v>
      </c>
      <c r="D130" s="301"/>
      <c r="E130" s="301"/>
      <c r="F130" s="302" t="s">
        <v>3282</v>
      </c>
      <c r="G130" s="301"/>
      <c r="H130" s="301" t="s">
        <v>3290</v>
      </c>
      <c r="I130" s="301" t="s">
        <v>3278</v>
      </c>
      <c r="J130" s="301">
        <v>15</v>
      </c>
      <c r="K130" s="323"/>
    </row>
    <row r="131" spans="2:11" s="1" customFormat="1" ht="15" customHeight="1">
      <c r="B131" s="320"/>
      <c r="C131" s="301" t="s">
        <v>3291</v>
      </c>
      <c r="D131" s="301"/>
      <c r="E131" s="301"/>
      <c r="F131" s="302" t="s">
        <v>3282</v>
      </c>
      <c r="G131" s="301"/>
      <c r="H131" s="301" t="s">
        <v>3292</v>
      </c>
      <c r="I131" s="301" t="s">
        <v>3278</v>
      </c>
      <c r="J131" s="301">
        <v>20</v>
      </c>
      <c r="K131" s="323"/>
    </row>
    <row r="132" spans="2:11" s="1" customFormat="1" ht="15" customHeight="1">
      <c r="B132" s="320"/>
      <c r="C132" s="301" t="s">
        <v>3293</v>
      </c>
      <c r="D132" s="301"/>
      <c r="E132" s="301"/>
      <c r="F132" s="302" t="s">
        <v>3282</v>
      </c>
      <c r="G132" s="301"/>
      <c r="H132" s="301" t="s">
        <v>3294</v>
      </c>
      <c r="I132" s="301" t="s">
        <v>3278</v>
      </c>
      <c r="J132" s="301">
        <v>20</v>
      </c>
      <c r="K132" s="323"/>
    </row>
    <row r="133" spans="2:11" s="1" customFormat="1" ht="15" customHeight="1">
      <c r="B133" s="320"/>
      <c r="C133" s="277" t="s">
        <v>3281</v>
      </c>
      <c r="D133" s="277"/>
      <c r="E133" s="277"/>
      <c r="F133" s="298" t="s">
        <v>3282</v>
      </c>
      <c r="G133" s="277"/>
      <c r="H133" s="277" t="s">
        <v>3316</v>
      </c>
      <c r="I133" s="277" t="s">
        <v>3278</v>
      </c>
      <c r="J133" s="277">
        <v>50</v>
      </c>
      <c r="K133" s="323"/>
    </row>
    <row r="134" spans="2:11" s="1" customFormat="1" ht="15" customHeight="1">
      <c r="B134" s="320"/>
      <c r="C134" s="277" t="s">
        <v>3295</v>
      </c>
      <c r="D134" s="277"/>
      <c r="E134" s="277"/>
      <c r="F134" s="298" t="s">
        <v>3282</v>
      </c>
      <c r="G134" s="277"/>
      <c r="H134" s="277" t="s">
        <v>3316</v>
      </c>
      <c r="I134" s="277" t="s">
        <v>3278</v>
      </c>
      <c r="J134" s="277">
        <v>50</v>
      </c>
      <c r="K134" s="323"/>
    </row>
    <row r="135" spans="2:11" s="1" customFormat="1" ht="15" customHeight="1">
      <c r="B135" s="320"/>
      <c r="C135" s="277" t="s">
        <v>3301</v>
      </c>
      <c r="D135" s="277"/>
      <c r="E135" s="277"/>
      <c r="F135" s="298" t="s">
        <v>3282</v>
      </c>
      <c r="G135" s="277"/>
      <c r="H135" s="277" t="s">
        <v>3316</v>
      </c>
      <c r="I135" s="277" t="s">
        <v>3278</v>
      </c>
      <c r="J135" s="277">
        <v>50</v>
      </c>
      <c r="K135" s="323"/>
    </row>
    <row r="136" spans="2:11" s="1" customFormat="1" ht="15" customHeight="1">
      <c r="B136" s="320"/>
      <c r="C136" s="277" t="s">
        <v>3303</v>
      </c>
      <c r="D136" s="277"/>
      <c r="E136" s="277"/>
      <c r="F136" s="298" t="s">
        <v>3282</v>
      </c>
      <c r="G136" s="277"/>
      <c r="H136" s="277" t="s">
        <v>3316</v>
      </c>
      <c r="I136" s="277" t="s">
        <v>3278</v>
      </c>
      <c r="J136" s="277">
        <v>50</v>
      </c>
      <c r="K136" s="323"/>
    </row>
    <row r="137" spans="2:11" s="1" customFormat="1" ht="15" customHeight="1">
      <c r="B137" s="320"/>
      <c r="C137" s="277" t="s">
        <v>3304</v>
      </c>
      <c r="D137" s="277"/>
      <c r="E137" s="277"/>
      <c r="F137" s="298" t="s">
        <v>3282</v>
      </c>
      <c r="G137" s="277"/>
      <c r="H137" s="277" t="s">
        <v>3329</v>
      </c>
      <c r="I137" s="277" t="s">
        <v>3278</v>
      </c>
      <c r="J137" s="277">
        <v>255</v>
      </c>
      <c r="K137" s="323"/>
    </row>
    <row r="138" spans="2:11" s="1" customFormat="1" ht="15" customHeight="1">
      <c r="B138" s="320"/>
      <c r="C138" s="277" t="s">
        <v>3306</v>
      </c>
      <c r="D138" s="277"/>
      <c r="E138" s="277"/>
      <c r="F138" s="298" t="s">
        <v>3276</v>
      </c>
      <c r="G138" s="277"/>
      <c r="H138" s="277" t="s">
        <v>3330</v>
      </c>
      <c r="I138" s="277" t="s">
        <v>3308</v>
      </c>
      <c r="J138" s="277"/>
      <c r="K138" s="323"/>
    </row>
    <row r="139" spans="2:11" s="1" customFormat="1" ht="15" customHeight="1">
      <c r="B139" s="320"/>
      <c r="C139" s="277" t="s">
        <v>3309</v>
      </c>
      <c r="D139" s="277"/>
      <c r="E139" s="277"/>
      <c r="F139" s="298" t="s">
        <v>3276</v>
      </c>
      <c r="G139" s="277"/>
      <c r="H139" s="277" t="s">
        <v>3331</v>
      </c>
      <c r="I139" s="277" t="s">
        <v>3311</v>
      </c>
      <c r="J139" s="277"/>
      <c r="K139" s="323"/>
    </row>
    <row r="140" spans="2:11" s="1" customFormat="1" ht="15" customHeight="1">
      <c r="B140" s="320"/>
      <c r="C140" s="277" t="s">
        <v>3312</v>
      </c>
      <c r="D140" s="277"/>
      <c r="E140" s="277"/>
      <c r="F140" s="298" t="s">
        <v>3276</v>
      </c>
      <c r="G140" s="277"/>
      <c r="H140" s="277" t="s">
        <v>3312</v>
      </c>
      <c r="I140" s="277" t="s">
        <v>3311</v>
      </c>
      <c r="J140" s="277"/>
      <c r="K140" s="323"/>
    </row>
    <row r="141" spans="2:11" s="1" customFormat="1" ht="15" customHeight="1">
      <c r="B141" s="320"/>
      <c r="C141" s="277" t="s">
        <v>39</v>
      </c>
      <c r="D141" s="277"/>
      <c r="E141" s="277"/>
      <c r="F141" s="298" t="s">
        <v>3276</v>
      </c>
      <c r="G141" s="277"/>
      <c r="H141" s="277" t="s">
        <v>3332</v>
      </c>
      <c r="I141" s="277" t="s">
        <v>3311</v>
      </c>
      <c r="J141" s="277"/>
      <c r="K141" s="323"/>
    </row>
    <row r="142" spans="2:11" s="1" customFormat="1" ht="15" customHeight="1">
      <c r="B142" s="320"/>
      <c r="C142" s="277" t="s">
        <v>3333</v>
      </c>
      <c r="D142" s="277"/>
      <c r="E142" s="277"/>
      <c r="F142" s="298" t="s">
        <v>3276</v>
      </c>
      <c r="G142" s="277"/>
      <c r="H142" s="277" t="s">
        <v>3334</v>
      </c>
      <c r="I142" s="277" t="s">
        <v>3311</v>
      </c>
      <c r="J142" s="277"/>
      <c r="K142" s="323"/>
    </row>
    <row r="143" spans="2:11" s="1" customFormat="1" ht="15" customHeight="1">
      <c r="B143" s="324"/>
      <c r="C143" s="325"/>
      <c r="D143" s="325"/>
      <c r="E143" s="325"/>
      <c r="F143" s="325"/>
      <c r="G143" s="325"/>
      <c r="H143" s="325"/>
      <c r="I143" s="325"/>
      <c r="J143" s="325"/>
      <c r="K143" s="326"/>
    </row>
    <row r="144" spans="2:11" s="1" customFormat="1" ht="18.75" customHeight="1">
      <c r="B144" s="311"/>
      <c r="C144" s="311"/>
      <c r="D144" s="311"/>
      <c r="E144" s="311"/>
      <c r="F144" s="312"/>
      <c r="G144" s="311"/>
      <c r="H144" s="311"/>
      <c r="I144" s="311"/>
      <c r="J144" s="311"/>
      <c r="K144" s="311"/>
    </row>
    <row r="145" spans="2:11" s="1" customFormat="1" ht="18.75" customHeight="1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</row>
    <row r="146" spans="2:11" s="1" customFormat="1" ht="7.5" customHeight="1">
      <c r="B146" s="285"/>
      <c r="C146" s="286"/>
      <c r="D146" s="286"/>
      <c r="E146" s="286"/>
      <c r="F146" s="286"/>
      <c r="G146" s="286"/>
      <c r="H146" s="286"/>
      <c r="I146" s="286"/>
      <c r="J146" s="286"/>
      <c r="K146" s="287"/>
    </row>
    <row r="147" spans="2:11" s="1" customFormat="1" ht="45" customHeight="1">
      <c r="B147" s="288"/>
      <c r="C147" s="410" t="s">
        <v>3335</v>
      </c>
      <c r="D147" s="410"/>
      <c r="E147" s="410"/>
      <c r="F147" s="410"/>
      <c r="G147" s="410"/>
      <c r="H147" s="410"/>
      <c r="I147" s="410"/>
      <c r="J147" s="410"/>
      <c r="K147" s="289"/>
    </row>
    <row r="148" spans="2:11" s="1" customFormat="1" ht="17.25" customHeight="1">
      <c r="B148" s="288"/>
      <c r="C148" s="290" t="s">
        <v>3270</v>
      </c>
      <c r="D148" s="290"/>
      <c r="E148" s="290"/>
      <c r="F148" s="290" t="s">
        <v>3271</v>
      </c>
      <c r="G148" s="291"/>
      <c r="H148" s="290" t="s">
        <v>55</v>
      </c>
      <c r="I148" s="290" t="s">
        <v>58</v>
      </c>
      <c r="J148" s="290" t="s">
        <v>3272</v>
      </c>
      <c r="K148" s="289"/>
    </row>
    <row r="149" spans="2:11" s="1" customFormat="1" ht="17.25" customHeight="1">
      <c r="B149" s="288"/>
      <c r="C149" s="292" t="s">
        <v>3273</v>
      </c>
      <c r="D149" s="292"/>
      <c r="E149" s="292"/>
      <c r="F149" s="293" t="s">
        <v>3274</v>
      </c>
      <c r="G149" s="294"/>
      <c r="H149" s="292"/>
      <c r="I149" s="292"/>
      <c r="J149" s="292" t="s">
        <v>3275</v>
      </c>
      <c r="K149" s="289"/>
    </row>
    <row r="150" spans="2:11" s="1" customFormat="1" ht="5.25" customHeight="1">
      <c r="B150" s="300"/>
      <c r="C150" s="295"/>
      <c r="D150" s="295"/>
      <c r="E150" s="295"/>
      <c r="F150" s="295"/>
      <c r="G150" s="296"/>
      <c r="H150" s="295"/>
      <c r="I150" s="295"/>
      <c r="J150" s="295"/>
      <c r="K150" s="323"/>
    </row>
    <row r="151" spans="2:11" s="1" customFormat="1" ht="15" customHeight="1">
      <c r="B151" s="300"/>
      <c r="C151" s="327" t="s">
        <v>3279</v>
      </c>
      <c r="D151" s="277"/>
      <c r="E151" s="277"/>
      <c r="F151" s="328" t="s">
        <v>3276</v>
      </c>
      <c r="G151" s="277"/>
      <c r="H151" s="327" t="s">
        <v>3316</v>
      </c>
      <c r="I151" s="327" t="s">
        <v>3278</v>
      </c>
      <c r="J151" s="327">
        <v>120</v>
      </c>
      <c r="K151" s="323"/>
    </row>
    <row r="152" spans="2:11" s="1" customFormat="1" ht="15" customHeight="1">
      <c r="B152" s="300"/>
      <c r="C152" s="327" t="s">
        <v>3325</v>
      </c>
      <c r="D152" s="277"/>
      <c r="E152" s="277"/>
      <c r="F152" s="328" t="s">
        <v>3276</v>
      </c>
      <c r="G152" s="277"/>
      <c r="H152" s="327" t="s">
        <v>3336</v>
      </c>
      <c r="I152" s="327" t="s">
        <v>3278</v>
      </c>
      <c r="J152" s="327" t="s">
        <v>3327</v>
      </c>
      <c r="K152" s="323"/>
    </row>
    <row r="153" spans="2:11" s="1" customFormat="1" ht="15" customHeight="1">
      <c r="B153" s="300"/>
      <c r="C153" s="327" t="s">
        <v>86</v>
      </c>
      <c r="D153" s="277"/>
      <c r="E153" s="277"/>
      <c r="F153" s="328" t="s">
        <v>3276</v>
      </c>
      <c r="G153" s="277"/>
      <c r="H153" s="327" t="s">
        <v>3337</v>
      </c>
      <c r="I153" s="327" t="s">
        <v>3278</v>
      </c>
      <c r="J153" s="327" t="s">
        <v>3327</v>
      </c>
      <c r="K153" s="323"/>
    </row>
    <row r="154" spans="2:11" s="1" customFormat="1" ht="15" customHeight="1">
      <c r="B154" s="300"/>
      <c r="C154" s="327" t="s">
        <v>3281</v>
      </c>
      <c r="D154" s="277"/>
      <c r="E154" s="277"/>
      <c r="F154" s="328" t="s">
        <v>3282</v>
      </c>
      <c r="G154" s="277"/>
      <c r="H154" s="327" t="s">
        <v>3316</v>
      </c>
      <c r="I154" s="327" t="s">
        <v>3278</v>
      </c>
      <c r="J154" s="327">
        <v>50</v>
      </c>
      <c r="K154" s="323"/>
    </row>
    <row r="155" spans="2:11" s="1" customFormat="1" ht="15" customHeight="1">
      <c r="B155" s="300"/>
      <c r="C155" s="327" t="s">
        <v>3284</v>
      </c>
      <c r="D155" s="277"/>
      <c r="E155" s="277"/>
      <c r="F155" s="328" t="s">
        <v>3276</v>
      </c>
      <c r="G155" s="277"/>
      <c r="H155" s="327" t="s">
        <v>3316</v>
      </c>
      <c r="I155" s="327" t="s">
        <v>3286</v>
      </c>
      <c r="J155" s="327"/>
      <c r="K155" s="323"/>
    </row>
    <row r="156" spans="2:11" s="1" customFormat="1" ht="15" customHeight="1">
      <c r="B156" s="300"/>
      <c r="C156" s="327" t="s">
        <v>3295</v>
      </c>
      <c r="D156" s="277"/>
      <c r="E156" s="277"/>
      <c r="F156" s="328" t="s">
        <v>3282</v>
      </c>
      <c r="G156" s="277"/>
      <c r="H156" s="327" t="s">
        <v>3316</v>
      </c>
      <c r="I156" s="327" t="s">
        <v>3278</v>
      </c>
      <c r="J156" s="327">
        <v>50</v>
      </c>
      <c r="K156" s="323"/>
    </row>
    <row r="157" spans="2:11" s="1" customFormat="1" ht="15" customHeight="1">
      <c r="B157" s="300"/>
      <c r="C157" s="327" t="s">
        <v>3303</v>
      </c>
      <c r="D157" s="277"/>
      <c r="E157" s="277"/>
      <c r="F157" s="328" t="s">
        <v>3282</v>
      </c>
      <c r="G157" s="277"/>
      <c r="H157" s="327" t="s">
        <v>3316</v>
      </c>
      <c r="I157" s="327" t="s">
        <v>3278</v>
      </c>
      <c r="J157" s="327">
        <v>50</v>
      </c>
      <c r="K157" s="323"/>
    </row>
    <row r="158" spans="2:11" s="1" customFormat="1" ht="15" customHeight="1">
      <c r="B158" s="300"/>
      <c r="C158" s="327" t="s">
        <v>3301</v>
      </c>
      <c r="D158" s="277"/>
      <c r="E158" s="277"/>
      <c r="F158" s="328" t="s">
        <v>3282</v>
      </c>
      <c r="G158" s="277"/>
      <c r="H158" s="327" t="s">
        <v>3316</v>
      </c>
      <c r="I158" s="327" t="s">
        <v>3278</v>
      </c>
      <c r="J158" s="327">
        <v>50</v>
      </c>
      <c r="K158" s="323"/>
    </row>
    <row r="159" spans="2:11" s="1" customFormat="1" ht="15" customHeight="1">
      <c r="B159" s="300"/>
      <c r="C159" s="327" t="s">
        <v>179</v>
      </c>
      <c r="D159" s="277"/>
      <c r="E159" s="277"/>
      <c r="F159" s="328" t="s">
        <v>3276</v>
      </c>
      <c r="G159" s="277"/>
      <c r="H159" s="327" t="s">
        <v>3338</v>
      </c>
      <c r="I159" s="327" t="s">
        <v>3278</v>
      </c>
      <c r="J159" s="327" t="s">
        <v>3339</v>
      </c>
      <c r="K159" s="323"/>
    </row>
    <row r="160" spans="2:11" s="1" customFormat="1" ht="15" customHeight="1">
      <c r="B160" s="300"/>
      <c r="C160" s="327" t="s">
        <v>3340</v>
      </c>
      <c r="D160" s="277"/>
      <c r="E160" s="277"/>
      <c r="F160" s="328" t="s">
        <v>3276</v>
      </c>
      <c r="G160" s="277"/>
      <c r="H160" s="327" t="s">
        <v>3341</v>
      </c>
      <c r="I160" s="327" t="s">
        <v>3311</v>
      </c>
      <c r="J160" s="327"/>
      <c r="K160" s="323"/>
    </row>
    <row r="161" spans="2:11" s="1" customFormat="1" ht="15" customHeight="1">
      <c r="B161" s="329"/>
      <c r="C161" s="309"/>
      <c r="D161" s="309"/>
      <c r="E161" s="309"/>
      <c r="F161" s="309"/>
      <c r="G161" s="309"/>
      <c r="H161" s="309"/>
      <c r="I161" s="309"/>
      <c r="J161" s="309"/>
      <c r="K161" s="330"/>
    </row>
    <row r="162" spans="2:11" s="1" customFormat="1" ht="18.75" customHeight="1">
      <c r="B162" s="311"/>
      <c r="C162" s="321"/>
      <c r="D162" s="321"/>
      <c r="E162" s="321"/>
      <c r="F162" s="331"/>
      <c r="G162" s="321"/>
      <c r="H162" s="321"/>
      <c r="I162" s="321"/>
      <c r="J162" s="321"/>
      <c r="K162" s="311"/>
    </row>
    <row r="163" spans="2:11" s="1" customFormat="1" ht="18.75" customHeight="1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</row>
    <row r="164" spans="2:11" s="1" customFormat="1" ht="7.5" customHeight="1">
      <c r="B164" s="266"/>
      <c r="C164" s="267"/>
      <c r="D164" s="267"/>
      <c r="E164" s="267"/>
      <c r="F164" s="267"/>
      <c r="G164" s="267"/>
      <c r="H164" s="267"/>
      <c r="I164" s="267"/>
      <c r="J164" s="267"/>
      <c r="K164" s="268"/>
    </row>
    <row r="165" spans="2:11" s="1" customFormat="1" ht="45" customHeight="1">
      <c r="B165" s="269"/>
      <c r="C165" s="408" t="s">
        <v>3342</v>
      </c>
      <c r="D165" s="408"/>
      <c r="E165" s="408"/>
      <c r="F165" s="408"/>
      <c r="G165" s="408"/>
      <c r="H165" s="408"/>
      <c r="I165" s="408"/>
      <c r="J165" s="408"/>
      <c r="K165" s="270"/>
    </row>
    <row r="166" spans="2:11" s="1" customFormat="1" ht="17.25" customHeight="1">
      <c r="B166" s="269"/>
      <c r="C166" s="290" t="s">
        <v>3270</v>
      </c>
      <c r="D166" s="290"/>
      <c r="E166" s="290"/>
      <c r="F166" s="290" t="s">
        <v>3271</v>
      </c>
      <c r="G166" s="332"/>
      <c r="H166" s="333" t="s">
        <v>55</v>
      </c>
      <c r="I166" s="333" t="s">
        <v>58</v>
      </c>
      <c r="J166" s="290" t="s">
        <v>3272</v>
      </c>
      <c r="K166" s="270"/>
    </row>
    <row r="167" spans="2:11" s="1" customFormat="1" ht="17.25" customHeight="1">
      <c r="B167" s="271"/>
      <c r="C167" s="292" t="s">
        <v>3273</v>
      </c>
      <c r="D167" s="292"/>
      <c r="E167" s="292"/>
      <c r="F167" s="293" t="s">
        <v>3274</v>
      </c>
      <c r="G167" s="334"/>
      <c r="H167" s="335"/>
      <c r="I167" s="335"/>
      <c r="J167" s="292" t="s">
        <v>3275</v>
      </c>
      <c r="K167" s="272"/>
    </row>
    <row r="168" spans="2:11" s="1" customFormat="1" ht="5.25" customHeight="1">
      <c r="B168" s="300"/>
      <c r="C168" s="295"/>
      <c r="D168" s="295"/>
      <c r="E168" s="295"/>
      <c r="F168" s="295"/>
      <c r="G168" s="296"/>
      <c r="H168" s="295"/>
      <c r="I168" s="295"/>
      <c r="J168" s="295"/>
      <c r="K168" s="323"/>
    </row>
    <row r="169" spans="2:11" s="1" customFormat="1" ht="15" customHeight="1">
      <c r="B169" s="300"/>
      <c r="C169" s="277" t="s">
        <v>3279</v>
      </c>
      <c r="D169" s="277"/>
      <c r="E169" s="277"/>
      <c r="F169" s="298" t="s">
        <v>3276</v>
      </c>
      <c r="G169" s="277"/>
      <c r="H169" s="277" t="s">
        <v>3316</v>
      </c>
      <c r="I169" s="277" t="s">
        <v>3278</v>
      </c>
      <c r="J169" s="277">
        <v>120</v>
      </c>
      <c r="K169" s="323"/>
    </row>
    <row r="170" spans="2:11" s="1" customFormat="1" ht="15" customHeight="1">
      <c r="B170" s="300"/>
      <c r="C170" s="277" t="s">
        <v>3325</v>
      </c>
      <c r="D170" s="277"/>
      <c r="E170" s="277"/>
      <c r="F170" s="298" t="s">
        <v>3276</v>
      </c>
      <c r="G170" s="277"/>
      <c r="H170" s="277" t="s">
        <v>3326</v>
      </c>
      <c r="I170" s="277" t="s">
        <v>3278</v>
      </c>
      <c r="J170" s="277" t="s">
        <v>3327</v>
      </c>
      <c r="K170" s="323"/>
    </row>
    <row r="171" spans="2:11" s="1" customFormat="1" ht="15" customHeight="1">
      <c r="B171" s="300"/>
      <c r="C171" s="277" t="s">
        <v>86</v>
      </c>
      <c r="D171" s="277"/>
      <c r="E171" s="277"/>
      <c r="F171" s="298" t="s">
        <v>3276</v>
      </c>
      <c r="G171" s="277"/>
      <c r="H171" s="277" t="s">
        <v>3343</v>
      </c>
      <c r="I171" s="277" t="s">
        <v>3278</v>
      </c>
      <c r="J171" s="277" t="s">
        <v>3327</v>
      </c>
      <c r="K171" s="323"/>
    </row>
    <row r="172" spans="2:11" s="1" customFormat="1" ht="15" customHeight="1">
      <c r="B172" s="300"/>
      <c r="C172" s="277" t="s">
        <v>3281</v>
      </c>
      <c r="D172" s="277"/>
      <c r="E172" s="277"/>
      <c r="F172" s="298" t="s">
        <v>3282</v>
      </c>
      <c r="G172" s="277"/>
      <c r="H172" s="277" t="s">
        <v>3343</v>
      </c>
      <c r="I172" s="277" t="s">
        <v>3278</v>
      </c>
      <c r="J172" s="277">
        <v>50</v>
      </c>
      <c r="K172" s="323"/>
    </row>
    <row r="173" spans="2:11" s="1" customFormat="1" ht="15" customHeight="1">
      <c r="B173" s="300"/>
      <c r="C173" s="277" t="s">
        <v>3284</v>
      </c>
      <c r="D173" s="277"/>
      <c r="E173" s="277"/>
      <c r="F173" s="298" t="s">
        <v>3276</v>
      </c>
      <c r="G173" s="277"/>
      <c r="H173" s="277" t="s">
        <v>3343</v>
      </c>
      <c r="I173" s="277" t="s">
        <v>3286</v>
      </c>
      <c r="J173" s="277"/>
      <c r="K173" s="323"/>
    </row>
    <row r="174" spans="2:11" s="1" customFormat="1" ht="15" customHeight="1">
      <c r="B174" s="300"/>
      <c r="C174" s="277" t="s">
        <v>3295</v>
      </c>
      <c r="D174" s="277"/>
      <c r="E174" s="277"/>
      <c r="F174" s="298" t="s">
        <v>3282</v>
      </c>
      <c r="G174" s="277"/>
      <c r="H174" s="277" t="s">
        <v>3343</v>
      </c>
      <c r="I174" s="277" t="s">
        <v>3278</v>
      </c>
      <c r="J174" s="277">
        <v>50</v>
      </c>
      <c r="K174" s="323"/>
    </row>
    <row r="175" spans="2:11" s="1" customFormat="1" ht="15" customHeight="1">
      <c r="B175" s="300"/>
      <c r="C175" s="277" t="s">
        <v>3303</v>
      </c>
      <c r="D175" s="277"/>
      <c r="E175" s="277"/>
      <c r="F175" s="298" t="s">
        <v>3282</v>
      </c>
      <c r="G175" s="277"/>
      <c r="H175" s="277" t="s">
        <v>3343</v>
      </c>
      <c r="I175" s="277" t="s">
        <v>3278</v>
      </c>
      <c r="J175" s="277">
        <v>50</v>
      </c>
      <c r="K175" s="323"/>
    </row>
    <row r="176" spans="2:11" s="1" customFormat="1" ht="15" customHeight="1">
      <c r="B176" s="300"/>
      <c r="C176" s="277" t="s">
        <v>3301</v>
      </c>
      <c r="D176" s="277"/>
      <c r="E176" s="277"/>
      <c r="F176" s="298" t="s">
        <v>3282</v>
      </c>
      <c r="G176" s="277"/>
      <c r="H176" s="277" t="s">
        <v>3343</v>
      </c>
      <c r="I176" s="277" t="s">
        <v>3278</v>
      </c>
      <c r="J176" s="277">
        <v>50</v>
      </c>
      <c r="K176" s="323"/>
    </row>
    <row r="177" spans="2:11" s="1" customFormat="1" ht="15" customHeight="1">
      <c r="B177" s="300"/>
      <c r="C177" s="277" t="s">
        <v>192</v>
      </c>
      <c r="D177" s="277"/>
      <c r="E177" s="277"/>
      <c r="F177" s="298" t="s">
        <v>3276</v>
      </c>
      <c r="G177" s="277"/>
      <c r="H177" s="277" t="s">
        <v>3344</v>
      </c>
      <c r="I177" s="277" t="s">
        <v>3345</v>
      </c>
      <c r="J177" s="277"/>
      <c r="K177" s="323"/>
    </row>
    <row r="178" spans="2:11" s="1" customFormat="1" ht="15" customHeight="1">
      <c r="B178" s="300"/>
      <c r="C178" s="277" t="s">
        <v>58</v>
      </c>
      <c r="D178" s="277"/>
      <c r="E178" s="277"/>
      <c r="F178" s="298" t="s">
        <v>3276</v>
      </c>
      <c r="G178" s="277"/>
      <c r="H178" s="277" t="s">
        <v>3346</v>
      </c>
      <c r="I178" s="277" t="s">
        <v>3347</v>
      </c>
      <c r="J178" s="277">
        <v>1</v>
      </c>
      <c r="K178" s="323"/>
    </row>
    <row r="179" spans="2:11" s="1" customFormat="1" ht="15" customHeight="1">
      <c r="B179" s="300"/>
      <c r="C179" s="277" t="s">
        <v>54</v>
      </c>
      <c r="D179" s="277"/>
      <c r="E179" s="277"/>
      <c r="F179" s="298" t="s">
        <v>3276</v>
      </c>
      <c r="G179" s="277"/>
      <c r="H179" s="277" t="s">
        <v>3348</v>
      </c>
      <c r="I179" s="277" t="s">
        <v>3278</v>
      </c>
      <c r="J179" s="277">
        <v>20</v>
      </c>
      <c r="K179" s="323"/>
    </row>
    <row r="180" spans="2:11" s="1" customFormat="1" ht="15" customHeight="1">
      <c r="B180" s="300"/>
      <c r="C180" s="277" t="s">
        <v>55</v>
      </c>
      <c r="D180" s="277"/>
      <c r="E180" s="277"/>
      <c r="F180" s="298" t="s">
        <v>3276</v>
      </c>
      <c r="G180" s="277"/>
      <c r="H180" s="277" t="s">
        <v>3349</v>
      </c>
      <c r="I180" s="277" t="s">
        <v>3278</v>
      </c>
      <c r="J180" s="277">
        <v>255</v>
      </c>
      <c r="K180" s="323"/>
    </row>
    <row r="181" spans="2:11" s="1" customFormat="1" ht="15" customHeight="1">
      <c r="B181" s="300"/>
      <c r="C181" s="277" t="s">
        <v>193</v>
      </c>
      <c r="D181" s="277"/>
      <c r="E181" s="277"/>
      <c r="F181" s="298" t="s">
        <v>3276</v>
      </c>
      <c r="G181" s="277"/>
      <c r="H181" s="277" t="s">
        <v>3240</v>
      </c>
      <c r="I181" s="277" t="s">
        <v>3278</v>
      </c>
      <c r="J181" s="277">
        <v>10</v>
      </c>
      <c r="K181" s="323"/>
    </row>
    <row r="182" spans="2:11" s="1" customFormat="1" ht="15" customHeight="1">
      <c r="B182" s="300"/>
      <c r="C182" s="277" t="s">
        <v>194</v>
      </c>
      <c r="D182" s="277"/>
      <c r="E182" s="277"/>
      <c r="F182" s="298" t="s">
        <v>3276</v>
      </c>
      <c r="G182" s="277"/>
      <c r="H182" s="277" t="s">
        <v>3350</v>
      </c>
      <c r="I182" s="277" t="s">
        <v>3311</v>
      </c>
      <c r="J182" s="277"/>
      <c r="K182" s="323"/>
    </row>
    <row r="183" spans="2:11" s="1" customFormat="1" ht="15" customHeight="1">
      <c r="B183" s="300"/>
      <c r="C183" s="277" t="s">
        <v>3351</v>
      </c>
      <c r="D183" s="277"/>
      <c r="E183" s="277"/>
      <c r="F183" s="298" t="s">
        <v>3276</v>
      </c>
      <c r="G183" s="277"/>
      <c r="H183" s="277" t="s">
        <v>3352</v>
      </c>
      <c r="I183" s="277" t="s">
        <v>3311</v>
      </c>
      <c r="J183" s="277"/>
      <c r="K183" s="323"/>
    </row>
    <row r="184" spans="2:11" s="1" customFormat="1" ht="15" customHeight="1">
      <c r="B184" s="300"/>
      <c r="C184" s="277" t="s">
        <v>3340</v>
      </c>
      <c r="D184" s="277"/>
      <c r="E184" s="277"/>
      <c r="F184" s="298" t="s">
        <v>3276</v>
      </c>
      <c r="G184" s="277"/>
      <c r="H184" s="277" t="s">
        <v>3353</v>
      </c>
      <c r="I184" s="277" t="s">
        <v>3311</v>
      </c>
      <c r="J184" s="277"/>
      <c r="K184" s="323"/>
    </row>
    <row r="185" spans="2:11" s="1" customFormat="1" ht="15" customHeight="1">
      <c r="B185" s="300"/>
      <c r="C185" s="277" t="s">
        <v>196</v>
      </c>
      <c r="D185" s="277"/>
      <c r="E185" s="277"/>
      <c r="F185" s="298" t="s">
        <v>3282</v>
      </c>
      <c r="G185" s="277"/>
      <c r="H185" s="277" t="s">
        <v>3354</v>
      </c>
      <c r="I185" s="277" t="s">
        <v>3278</v>
      </c>
      <c r="J185" s="277">
        <v>50</v>
      </c>
      <c r="K185" s="323"/>
    </row>
    <row r="186" spans="2:11" s="1" customFormat="1" ht="15" customHeight="1">
      <c r="B186" s="300"/>
      <c r="C186" s="277" t="s">
        <v>3355</v>
      </c>
      <c r="D186" s="277"/>
      <c r="E186" s="277"/>
      <c r="F186" s="298" t="s">
        <v>3282</v>
      </c>
      <c r="G186" s="277"/>
      <c r="H186" s="277" t="s">
        <v>3356</v>
      </c>
      <c r="I186" s="277" t="s">
        <v>3357</v>
      </c>
      <c r="J186" s="277"/>
      <c r="K186" s="323"/>
    </row>
    <row r="187" spans="2:11" s="1" customFormat="1" ht="15" customHeight="1">
      <c r="B187" s="300"/>
      <c r="C187" s="277" t="s">
        <v>3358</v>
      </c>
      <c r="D187" s="277"/>
      <c r="E187" s="277"/>
      <c r="F187" s="298" t="s">
        <v>3282</v>
      </c>
      <c r="G187" s="277"/>
      <c r="H187" s="277" t="s">
        <v>3359</v>
      </c>
      <c r="I187" s="277" t="s">
        <v>3357</v>
      </c>
      <c r="J187" s="277"/>
      <c r="K187" s="323"/>
    </row>
    <row r="188" spans="2:11" s="1" customFormat="1" ht="15" customHeight="1">
      <c r="B188" s="300"/>
      <c r="C188" s="277" t="s">
        <v>3360</v>
      </c>
      <c r="D188" s="277"/>
      <c r="E188" s="277"/>
      <c r="F188" s="298" t="s">
        <v>3282</v>
      </c>
      <c r="G188" s="277"/>
      <c r="H188" s="277" t="s">
        <v>3361</v>
      </c>
      <c r="I188" s="277" t="s">
        <v>3357</v>
      </c>
      <c r="J188" s="277"/>
      <c r="K188" s="323"/>
    </row>
    <row r="189" spans="2:11" s="1" customFormat="1" ht="15" customHeight="1">
      <c r="B189" s="300"/>
      <c r="C189" s="336" t="s">
        <v>3362</v>
      </c>
      <c r="D189" s="277"/>
      <c r="E189" s="277"/>
      <c r="F189" s="298" t="s">
        <v>3282</v>
      </c>
      <c r="G189" s="277"/>
      <c r="H189" s="277" t="s">
        <v>3363</v>
      </c>
      <c r="I189" s="277" t="s">
        <v>3364</v>
      </c>
      <c r="J189" s="337" t="s">
        <v>3365</v>
      </c>
      <c r="K189" s="323"/>
    </row>
    <row r="190" spans="2:11" s="18" customFormat="1" ht="15" customHeight="1">
      <c r="B190" s="338"/>
      <c r="C190" s="339" t="s">
        <v>3366</v>
      </c>
      <c r="D190" s="340"/>
      <c r="E190" s="340"/>
      <c r="F190" s="341" t="s">
        <v>3282</v>
      </c>
      <c r="G190" s="340"/>
      <c r="H190" s="340" t="s">
        <v>3367</v>
      </c>
      <c r="I190" s="340" t="s">
        <v>3364</v>
      </c>
      <c r="J190" s="342" t="s">
        <v>3365</v>
      </c>
      <c r="K190" s="343"/>
    </row>
    <row r="191" spans="2:11" s="1" customFormat="1" ht="15" customHeight="1">
      <c r="B191" s="300"/>
      <c r="C191" s="336" t="s">
        <v>43</v>
      </c>
      <c r="D191" s="277"/>
      <c r="E191" s="277"/>
      <c r="F191" s="298" t="s">
        <v>3276</v>
      </c>
      <c r="G191" s="277"/>
      <c r="H191" s="274" t="s">
        <v>3368</v>
      </c>
      <c r="I191" s="277" t="s">
        <v>3369</v>
      </c>
      <c r="J191" s="277"/>
      <c r="K191" s="323"/>
    </row>
    <row r="192" spans="2:11" s="1" customFormat="1" ht="15" customHeight="1">
      <c r="B192" s="300"/>
      <c r="C192" s="336" t="s">
        <v>3370</v>
      </c>
      <c r="D192" s="277"/>
      <c r="E192" s="277"/>
      <c r="F192" s="298" t="s">
        <v>3276</v>
      </c>
      <c r="G192" s="277"/>
      <c r="H192" s="277" t="s">
        <v>3371</v>
      </c>
      <c r="I192" s="277" t="s">
        <v>3311</v>
      </c>
      <c r="J192" s="277"/>
      <c r="K192" s="323"/>
    </row>
    <row r="193" spans="2:11" s="1" customFormat="1" ht="15" customHeight="1">
      <c r="B193" s="300"/>
      <c r="C193" s="336" t="s">
        <v>3372</v>
      </c>
      <c r="D193" s="277"/>
      <c r="E193" s="277"/>
      <c r="F193" s="298" t="s">
        <v>3276</v>
      </c>
      <c r="G193" s="277"/>
      <c r="H193" s="277" t="s">
        <v>3373</v>
      </c>
      <c r="I193" s="277" t="s">
        <v>3311</v>
      </c>
      <c r="J193" s="277"/>
      <c r="K193" s="323"/>
    </row>
    <row r="194" spans="2:11" s="1" customFormat="1" ht="15" customHeight="1">
      <c r="B194" s="300"/>
      <c r="C194" s="336" t="s">
        <v>3374</v>
      </c>
      <c r="D194" s="277"/>
      <c r="E194" s="277"/>
      <c r="F194" s="298" t="s">
        <v>3282</v>
      </c>
      <c r="G194" s="277"/>
      <c r="H194" s="277" t="s">
        <v>3375</v>
      </c>
      <c r="I194" s="277" t="s">
        <v>3311</v>
      </c>
      <c r="J194" s="277"/>
      <c r="K194" s="323"/>
    </row>
    <row r="195" spans="2:11" s="1" customFormat="1" ht="15" customHeight="1">
      <c r="B195" s="329"/>
      <c r="C195" s="344"/>
      <c r="D195" s="309"/>
      <c r="E195" s="309"/>
      <c r="F195" s="309"/>
      <c r="G195" s="309"/>
      <c r="H195" s="309"/>
      <c r="I195" s="309"/>
      <c r="J195" s="309"/>
      <c r="K195" s="330"/>
    </row>
    <row r="196" spans="2:11" s="1" customFormat="1" ht="18.75" customHeight="1">
      <c r="B196" s="311"/>
      <c r="C196" s="321"/>
      <c r="D196" s="321"/>
      <c r="E196" s="321"/>
      <c r="F196" s="331"/>
      <c r="G196" s="321"/>
      <c r="H196" s="321"/>
      <c r="I196" s="321"/>
      <c r="J196" s="321"/>
      <c r="K196" s="311"/>
    </row>
    <row r="197" spans="2:11" s="1" customFormat="1" ht="18.75" customHeight="1">
      <c r="B197" s="311"/>
      <c r="C197" s="321"/>
      <c r="D197" s="321"/>
      <c r="E197" s="321"/>
      <c r="F197" s="331"/>
      <c r="G197" s="321"/>
      <c r="H197" s="321"/>
      <c r="I197" s="321"/>
      <c r="J197" s="321"/>
      <c r="K197" s="311"/>
    </row>
    <row r="198" spans="2:11" s="1" customFormat="1" ht="18.75" customHeight="1"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</row>
    <row r="199" spans="2:11" s="1" customFormat="1" ht="13.5">
      <c r="B199" s="266"/>
      <c r="C199" s="267"/>
      <c r="D199" s="267"/>
      <c r="E199" s="267"/>
      <c r="F199" s="267"/>
      <c r="G199" s="267"/>
      <c r="H199" s="267"/>
      <c r="I199" s="267"/>
      <c r="J199" s="267"/>
      <c r="K199" s="268"/>
    </row>
    <row r="200" spans="2:11" s="1" customFormat="1" ht="21">
      <c r="B200" s="269"/>
      <c r="C200" s="408" t="s">
        <v>3376</v>
      </c>
      <c r="D200" s="408"/>
      <c r="E200" s="408"/>
      <c r="F200" s="408"/>
      <c r="G200" s="408"/>
      <c r="H200" s="408"/>
      <c r="I200" s="408"/>
      <c r="J200" s="408"/>
      <c r="K200" s="270"/>
    </row>
    <row r="201" spans="2:11" s="1" customFormat="1" ht="25.5" customHeight="1">
      <c r="B201" s="269"/>
      <c r="C201" s="345" t="s">
        <v>3377</v>
      </c>
      <c r="D201" s="345"/>
      <c r="E201" s="345"/>
      <c r="F201" s="345" t="s">
        <v>3378</v>
      </c>
      <c r="G201" s="346"/>
      <c r="H201" s="409" t="s">
        <v>3379</v>
      </c>
      <c r="I201" s="409"/>
      <c r="J201" s="409"/>
      <c r="K201" s="270"/>
    </row>
    <row r="202" spans="2:11" s="1" customFormat="1" ht="5.25" customHeight="1">
      <c r="B202" s="300"/>
      <c r="C202" s="295"/>
      <c r="D202" s="295"/>
      <c r="E202" s="295"/>
      <c r="F202" s="295"/>
      <c r="G202" s="321"/>
      <c r="H202" s="295"/>
      <c r="I202" s="295"/>
      <c r="J202" s="295"/>
      <c r="K202" s="323"/>
    </row>
    <row r="203" spans="2:11" s="1" customFormat="1" ht="15" customHeight="1">
      <c r="B203" s="300"/>
      <c r="C203" s="277" t="s">
        <v>3369</v>
      </c>
      <c r="D203" s="277"/>
      <c r="E203" s="277"/>
      <c r="F203" s="298" t="s">
        <v>44</v>
      </c>
      <c r="G203" s="277"/>
      <c r="H203" s="407" t="s">
        <v>3380</v>
      </c>
      <c r="I203" s="407"/>
      <c r="J203" s="407"/>
      <c r="K203" s="323"/>
    </row>
    <row r="204" spans="2:11" s="1" customFormat="1" ht="15" customHeight="1">
      <c r="B204" s="300"/>
      <c r="C204" s="277"/>
      <c r="D204" s="277"/>
      <c r="E204" s="277"/>
      <c r="F204" s="298" t="s">
        <v>45</v>
      </c>
      <c r="G204" s="277"/>
      <c r="H204" s="407" t="s">
        <v>3381</v>
      </c>
      <c r="I204" s="407"/>
      <c r="J204" s="407"/>
      <c r="K204" s="323"/>
    </row>
    <row r="205" spans="2:11" s="1" customFormat="1" ht="15" customHeight="1">
      <c r="B205" s="300"/>
      <c r="C205" s="277"/>
      <c r="D205" s="277"/>
      <c r="E205" s="277"/>
      <c r="F205" s="298" t="s">
        <v>48</v>
      </c>
      <c r="G205" s="277"/>
      <c r="H205" s="407" t="s">
        <v>3382</v>
      </c>
      <c r="I205" s="407"/>
      <c r="J205" s="407"/>
      <c r="K205" s="323"/>
    </row>
    <row r="206" spans="2:11" s="1" customFormat="1" ht="15" customHeight="1">
      <c r="B206" s="300"/>
      <c r="C206" s="277"/>
      <c r="D206" s="277"/>
      <c r="E206" s="277"/>
      <c r="F206" s="298" t="s">
        <v>46</v>
      </c>
      <c r="G206" s="277"/>
      <c r="H206" s="407" t="s">
        <v>3383</v>
      </c>
      <c r="I206" s="407"/>
      <c r="J206" s="407"/>
      <c r="K206" s="323"/>
    </row>
    <row r="207" spans="2:11" s="1" customFormat="1" ht="15" customHeight="1">
      <c r="B207" s="300"/>
      <c r="C207" s="277"/>
      <c r="D207" s="277"/>
      <c r="E207" s="277"/>
      <c r="F207" s="298" t="s">
        <v>47</v>
      </c>
      <c r="G207" s="277"/>
      <c r="H207" s="407" t="s">
        <v>3384</v>
      </c>
      <c r="I207" s="407"/>
      <c r="J207" s="407"/>
      <c r="K207" s="323"/>
    </row>
    <row r="208" spans="2:11" s="1" customFormat="1" ht="15" customHeight="1">
      <c r="B208" s="300"/>
      <c r="C208" s="277"/>
      <c r="D208" s="277"/>
      <c r="E208" s="277"/>
      <c r="F208" s="298"/>
      <c r="G208" s="277"/>
      <c r="H208" s="277"/>
      <c r="I208" s="277"/>
      <c r="J208" s="277"/>
      <c r="K208" s="323"/>
    </row>
    <row r="209" spans="2:11" s="1" customFormat="1" ht="15" customHeight="1">
      <c r="B209" s="300"/>
      <c r="C209" s="277" t="s">
        <v>3323</v>
      </c>
      <c r="D209" s="277"/>
      <c r="E209" s="277"/>
      <c r="F209" s="298" t="s">
        <v>79</v>
      </c>
      <c r="G209" s="277"/>
      <c r="H209" s="407" t="s">
        <v>3385</v>
      </c>
      <c r="I209" s="407"/>
      <c r="J209" s="407"/>
      <c r="K209" s="323"/>
    </row>
    <row r="210" spans="2:11" s="1" customFormat="1" ht="15" customHeight="1">
      <c r="B210" s="300"/>
      <c r="C210" s="277"/>
      <c r="D210" s="277"/>
      <c r="E210" s="277"/>
      <c r="F210" s="298" t="s">
        <v>3221</v>
      </c>
      <c r="G210" s="277"/>
      <c r="H210" s="407" t="s">
        <v>3222</v>
      </c>
      <c r="I210" s="407"/>
      <c r="J210" s="407"/>
      <c r="K210" s="323"/>
    </row>
    <row r="211" spans="2:11" s="1" customFormat="1" ht="15" customHeight="1">
      <c r="B211" s="300"/>
      <c r="C211" s="277"/>
      <c r="D211" s="277"/>
      <c r="E211" s="277"/>
      <c r="F211" s="298" t="s">
        <v>94</v>
      </c>
      <c r="G211" s="277"/>
      <c r="H211" s="407" t="s">
        <v>3386</v>
      </c>
      <c r="I211" s="407"/>
      <c r="J211" s="407"/>
      <c r="K211" s="323"/>
    </row>
    <row r="212" spans="2:11" s="1" customFormat="1" ht="15" customHeight="1">
      <c r="B212" s="347"/>
      <c r="C212" s="277"/>
      <c r="D212" s="277"/>
      <c r="E212" s="277"/>
      <c r="F212" s="298" t="s">
        <v>168</v>
      </c>
      <c r="G212" s="336"/>
      <c r="H212" s="406" t="s">
        <v>3223</v>
      </c>
      <c r="I212" s="406"/>
      <c r="J212" s="406"/>
      <c r="K212" s="348"/>
    </row>
    <row r="213" spans="2:11" s="1" customFormat="1" ht="15" customHeight="1">
      <c r="B213" s="347"/>
      <c r="C213" s="277"/>
      <c r="D213" s="277"/>
      <c r="E213" s="277"/>
      <c r="F213" s="298" t="s">
        <v>3224</v>
      </c>
      <c r="G213" s="336"/>
      <c r="H213" s="406" t="s">
        <v>3179</v>
      </c>
      <c r="I213" s="406"/>
      <c r="J213" s="406"/>
      <c r="K213" s="348"/>
    </row>
    <row r="214" spans="2:11" s="1" customFormat="1" ht="15" customHeight="1">
      <c r="B214" s="347"/>
      <c r="C214" s="277"/>
      <c r="D214" s="277"/>
      <c r="E214" s="277"/>
      <c r="F214" s="298"/>
      <c r="G214" s="336"/>
      <c r="H214" s="327"/>
      <c r="I214" s="327"/>
      <c r="J214" s="327"/>
      <c r="K214" s="348"/>
    </row>
    <row r="215" spans="2:11" s="1" customFormat="1" ht="15" customHeight="1">
      <c r="B215" s="347"/>
      <c r="C215" s="277" t="s">
        <v>3347</v>
      </c>
      <c r="D215" s="277"/>
      <c r="E215" s="277"/>
      <c r="F215" s="298">
        <v>1</v>
      </c>
      <c r="G215" s="336"/>
      <c r="H215" s="406" t="s">
        <v>3387</v>
      </c>
      <c r="I215" s="406"/>
      <c r="J215" s="406"/>
      <c r="K215" s="348"/>
    </row>
    <row r="216" spans="2:11" s="1" customFormat="1" ht="15" customHeight="1">
      <c r="B216" s="347"/>
      <c r="C216" s="277"/>
      <c r="D216" s="277"/>
      <c r="E216" s="277"/>
      <c r="F216" s="298">
        <v>2</v>
      </c>
      <c r="G216" s="336"/>
      <c r="H216" s="406" t="s">
        <v>3388</v>
      </c>
      <c r="I216" s="406"/>
      <c r="J216" s="406"/>
      <c r="K216" s="348"/>
    </row>
    <row r="217" spans="2:11" s="1" customFormat="1" ht="15" customHeight="1">
      <c r="B217" s="347"/>
      <c r="C217" s="277"/>
      <c r="D217" s="277"/>
      <c r="E217" s="277"/>
      <c r="F217" s="298">
        <v>3</v>
      </c>
      <c r="G217" s="336"/>
      <c r="H217" s="406" t="s">
        <v>3389</v>
      </c>
      <c r="I217" s="406"/>
      <c r="J217" s="406"/>
      <c r="K217" s="348"/>
    </row>
    <row r="218" spans="2:11" s="1" customFormat="1" ht="15" customHeight="1">
      <c r="B218" s="347"/>
      <c r="C218" s="277"/>
      <c r="D218" s="277"/>
      <c r="E218" s="277"/>
      <c r="F218" s="298">
        <v>4</v>
      </c>
      <c r="G218" s="336"/>
      <c r="H218" s="406" t="s">
        <v>3390</v>
      </c>
      <c r="I218" s="406"/>
      <c r="J218" s="406"/>
      <c r="K218" s="348"/>
    </row>
    <row r="219" spans="2:11" s="1" customFormat="1" ht="12.75" customHeight="1">
      <c r="B219" s="349"/>
      <c r="C219" s="350"/>
      <c r="D219" s="350"/>
      <c r="E219" s="350"/>
      <c r="F219" s="350"/>
      <c r="G219" s="350"/>
      <c r="H219" s="350"/>
      <c r="I219" s="350"/>
      <c r="J219" s="350"/>
      <c r="K219" s="351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40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91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467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177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19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ROUND(J104,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ROUND((SUM(BE104:BE407)),  2)</f>
        <v>0</v>
      </c>
      <c r="G35" s="37"/>
      <c r="H35" s="37"/>
      <c r="I35" s="127">
        <v>0.21</v>
      </c>
      <c r="J35" s="126">
        <f>ROUND(((SUM(BE104:BE407))*I35),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ROUND((SUM(BF104:BF407)),  2)</f>
        <v>0</v>
      </c>
      <c r="G36" s="37"/>
      <c r="H36" s="37"/>
      <c r="I36" s="127">
        <v>0.12</v>
      </c>
      <c r="J36" s="126">
        <f>ROUND(((SUM(BF104:BF407))*I36),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ROUND((SUM(BG104:BG407)),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ROUND((SUM(BH104:BH407)),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ROUND((SUM(BI104:BI407)),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467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D.1.1_2 - ASŘ+SKŘ soupis prací a dodávek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J104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182</v>
      </c>
      <c r="E64" s="146"/>
      <c r="F64" s="146"/>
      <c r="G64" s="146"/>
      <c r="H64" s="146"/>
      <c r="I64" s="146"/>
      <c r="J64" s="147">
        <f>J105</f>
        <v>0</v>
      </c>
      <c r="K64" s="144"/>
      <c r="L64" s="148"/>
    </row>
    <row r="65" spans="2:12" s="10" customFormat="1" ht="19.899999999999999" customHeight="1">
      <c r="B65" s="149"/>
      <c r="C65" s="100"/>
      <c r="D65" s="150" t="s">
        <v>183</v>
      </c>
      <c r="E65" s="151"/>
      <c r="F65" s="151"/>
      <c r="G65" s="151"/>
      <c r="H65" s="151"/>
      <c r="I65" s="151"/>
      <c r="J65" s="152">
        <f>J106</f>
        <v>0</v>
      </c>
      <c r="K65" s="100"/>
      <c r="L65" s="153"/>
    </row>
    <row r="66" spans="2:12" s="10" customFormat="1" ht="14.85" customHeight="1">
      <c r="B66" s="149"/>
      <c r="C66" s="100"/>
      <c r="D66" s="150" t="s">
        <v>468</v>
      </c>
      <c r="E66" s="151"/>
      <c r="F66" s="151"/>
      <c r="G66" s="151"/>
      <c r="H66" s="151"/>
      <c r="I66" s="151"/>
      <c r="J66" s="152">
        <f>J155</f>
        <v>0</v>
      </c>
      <c r="K66" s="100"/>
      <c r="L66" s="153"/>
    </row>
    <row r="67" spans="2:12" s="10" customFormat="1" ht="19.899999999999999" customHeight="1">
      <c r="B67" s="149"/>
      <c r="C67" s="100"/>
      <c r="D67" s="150" t="s">
        <v>184</v>
      </c>
      <c r="E67" s="151"/>
      <c r="F67" s="151"/>
      <c r="G67" s="151"/>
      <c r="H67" s="151"/>
      <c r="I67" s="151"/>
      <c r="J67" s="152">
        <f>J179</f>
        <v>0</v>
      </c>
      <c r="K67" s="100"/>
      <c r="L67" s="153"/>
    </row>
    <row r="68" spans="2:12" s="10" customFormat="1" ht="19.899999999999999" customHeight="1">
      <c r="B68" s="149"/>
      <c r="C68" s="100"/>
      <c r="D68" s="150" t="s">
        <v>185</v>
      </c>
      <c r="E68" s="151"/>
      <c r="F68" s="151"/>
      <c r="G68" s="151"/>
      <c r="H68" s="151"/>
      <c r="I68" s="151"/>
      <c r="J68" s="152">
        <f>J187</f>
        <v>0</v>
      </c>
      <c r="K68" s="100"/>
      <c r="L68" s="153"/>
    </row>
    <row r="69" spans="2:12" s="10" customFormat="1" ht="14.85" customHeight="1">
      <c r="B69" s="149"/>
      <c r="C69" s="100"/>
      <c r="D69" s="150" t="s">
        <v>186</v>
      </c>
      <c r="E69" s="151"/>
      <c r="F69" s="151"/>
      <c r="G69" s="151"/>
      <c r="H69" s="151"/>
      <c r="I69" s="151"/>
      <c r="J69" s="152">
        <f>J195</f>
        <v>0</v>
      </c>
      <c r="K69" s="100"/>
      <c r="L69" s="153"/>
    </row>
    <row r="70" spans="2:12" s="10" customFormat="1" ht="19.899999999999999" customHeight="1">
      <c r="B70" s="149"/>
      <c r="C70" s="100"/>
      <c r="D70" s="150" t="s">
        <v>187</v>
      </c>
      <c r="E70" s="151"/>
      <c r="F70" s="151"/>
      <c r="G70" s="151"/>
      <c r="H70" s="151"/>
      <c r="I70" s="151"/>
      <c r="J70" s="152">
        <f>J225</f>
        <v>0</v>
      </c>
      <c r="K70" s="100"/>
      <c r="L70" s="153"/>
    </row>
    <row r="71" spans="2:12" s="10" customFormat="1" ht="14.85" customHeight="1">
      <c r="B71" s="149"/>
      <c r="C71" s="100"/>
      <c r="D71" s="150" t="s">
        <v>469</v>
      </c>
      <c r="E71" s="151"/>
      <c r="F71" s="151"/>
      <c r="G71" s="151"/>
      <c r="H71" s="151"/>
      <c r="I71" s="151"/>
      <c r="J71" s="152">
        <f>J230</f>
        <v>0</v>
      </c>
      <c r="K71" s="100"/>
      <c r="L71" s="153"/>
    </row>
    <row r="72" spans="2:12" s="10" customFormat="1" ht="19.899999999999999" customHeight="1">
      <c r="B72" s="149"/>
      <c r="C72" s="100"/>
      <c r="D72" s="150" t="s">
        <v>188</v>
      </c>
      <c r="E72" s="151"/>
      <c r="F72" s="151"/>
      <c r="G72" s="151"/>
      <c r="H72" s="151"/>
      <c r="I72" s="151"/>
      <c r="J72" s="152">
        <f>J235</f>
        <v>0</v>
      </c>
      <c r="K72" s="100"/>
      <c r="L72" s="153"/>
    </row>
    <row r="73" spans="2:12" s="9" customFormat="1" ht="24.95" customHeight="1">
      <c r="B73" s="143"/>
      <c r="C73" s="144"/>
      <c r="D73" s="145" t="s">
        <v>189</v>
      </c>
      <c r="E73" s="146"/>
      <c r="F73" s="146"/>
      <c r="G73" s="146"/>
      <c r="H73" s="146"/>
      <c r="I73" s="146"/>
      <c r="J73" s="147">
        <f>J238</f>
        <v>0</v>
      </c>
      <c r="K73" s="144"/>
      <c r="L73" s="148"/>
    </row>
    <row r="74" spans="2:12" s="10" customFormat="1" ht="19.899999999999999" customHeight="1">
      <c r="B74" s="149"/>
      <c r="C74" s="100"/>
      <c r="D74" s="150" t="s">
        <v>470</v>
      </c>
      <c r="E74" s="151"/>
      <c r="F74" s="151"/>
      <c r="G74" s="151"/>
      <c r="H74" s="151"/>
      <c r="I74" s="151"/>
      <c r="J74" s="152">
        <f>J239</f>
        <v>0</v>
      </c>
      <c r="K74" s="100"/>
      <c r="L74" s="153"/>
    </row>
    <row r="75" spans="2:12" s="10" customFormat="1" ht="19.899999999999999" customHeight="1">
      <c r="B75" s="149"/>
      <c r="C75" s="100"/>
      <c r="D75" s="150" t="s">
        <v>471</v>
      </c>
      <c r="E75" s="151"/>
      <c r="F75" s="151"/>
      <c r="G75" s="151"/>
      <c r="H75" s="151"/>
      <c r="I75" s="151"/>
      <c r="J75" s="152">
        <f>J261</f>
        <v>0</v>
      </c>
      <c r="K75" s="100"/>
      <c r="L75" s="153"/>
    </row>
    <row r="76" spans="2:12" s="10" customFormat="1" ht="19.899999999999999" customHeight="1">
      <c r="B76" s="149"/>
      <c r="C76" s="100"/>
      <c r="D76" s="150" t="s">
        <v>472</v>
      </c>
      <c r="E76" s="151"/>
      <c r="F76" s="151"/>
      <c r="G76" s="151"/>
      <c r="H76" s="151"/>
      <c r="I76" s="151"/>
      <c r="J76" s="152">
        <f>J292</f>
        <v>0</v>
      </c>
      <c r="K76" s="100"/>
      <c r="L76" s="153"/>
    </row>
    <row r="77" spans="2:12" s="10" customFormat="1" ht="19.899999999999999" customHeight="1">
      <c r="B77" s="149"/>
      <c r="C77" s="100"/>
      <c r="D77" s="150" t="s">
        <v>473</v>
      </c>
      <c r="E77" s="151"/>
      <c r="F77" s="151"/>
      <c r="G77" s="151"/>
      <c r="H77" s="151"/>
      <c r="I77" s="151"/>
      <c r="J77" s="152">
        <f>J299</f>
        <v>0</v>
      </c>
      <c r="K77" s="100"/>
      <c r="L77" s="153"/>
    </row>
    <row r="78" spans="2:12" s="10" customFormat="1" ht="19.899999999999999" customHeight="1">
      <c r="B78" s="149"/>
      <c r="C78" s="100"/>
      <c r="D78" s="150" t="s">
        <v>474</v>
      </c>
      <c r="E78" s="151"/>
      <c r="F78" s="151"/>
      <c r="G78" s="151"/>
      <c r="H78" s="151"/>
      <c r="I78" s="151"/>
      <c r="J78" s="152">
        <f>J329</f>
        <v>0</v>
      </c>
      <c r="K78" s="100"/>
      <c r="L78" s="153"/>
    </row>
    <row r="79" spans="2:12" s="10" customFormat="1" ht="19.899999999999999" customHeight="1">
      <c r="B79" s="149"/>
      <c r="C79" s="100"/>
      <c r="D79" s="150" t="s">
        <v>475</v>
      </c>
      <c r="E79" s="151"/>
      <c r="F79" s="151"/>
      <c r="G79" s="151"/>
      <c r="H79" s="151"/>
      <c r="I79" s="151"/>
      <c r="J79" s="152">
        <f>J345</f>
        <v>0</v>
      </c>
      <c r="K79" s="100"/>
      <c r="L79" s="153"/>
    </row>
    <row r="80" spans="2:12" s="10" customFormat="1" ht="19.899999999999999" customHeight="1">
      <c r="B80" s="149"/>
      <c r="C80" s="100"/>
      <c r="D80" s="150" t="s">
        <v>476</v>
      </c>
      <c r="E80" s="151"/>
      <c r="F80" s="151"/>
      <c r="G80" s="151"/>
      <c r="H80" s="151"/>
      <c r="I80" s="151"/>
      <c r="J80" s="152">
        <f>J356</f>
        <v>0</v>
      </c>
      <c r="K80" s="100"/>
      <c r="L80" s="153"/>
    </row>
    <row r="81" spans="1:31" s="10" customFormat="1" ht="19.899999999999999" customHeight="1">
      <c r="B81" s="149"/>
      <c r="C81" s="100"/>
      <c r="D81" s="150" t="s">
        <v>477</v>
      </c>
      <c r="E81" s="151"/>
      <c r="F81" s="151"/>
      <c r="G81" s="151"/>
      <c r="H81" s="151"/>
      <c r="I81" s="151"/>
      <c r="J81" s="152">
        <f>J368</f>
        <v>0</v>
      </c>
      <c r="K81" s="100"/>
      <c r="L81" s="153"/>
    </row>
    <row r="82" spans="1:31" s="10" customFormat="1" ht="19.899999999999999" customHeight="1">
      <c r="B82" s="149"/>
      <c r="C82" s="100"/>
      <c r="D82" s="150" t="s">
        <v>478</v>
      </c>
      <c r="E82" s="151"/>
      <c r="F82" s="151"/>
      <c r="G82" s="151"/>
      <c r="H82" s="151"/>
      <c r="I82" s="151"/>
      <c r="J82" s="152">
        <f>J373</f>
        <v>0</v>
      </c>
      <c r="K82" s="100"/>
      <c r="L82" s="153"/>
    </row>
    <row r="83" spans="1:31" s="2" customFormat="1" ht="21.75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31" s="2" customFormat="1" ht="6.95" customHeight="1">
      <c r="A84" s="37"/>
      <c r="B84" s="50"/>
      <c r="C84" s="51"/>
      <c r="D84" s="51"/>
      <c r="E84" s="51"/>
      <c r="F84" s="51"/>
      <c r="G84" s="51"/>
      <c r="H84" s="51"/>
      <c r="I84" s="51"/>
      <c r="J84" s="51"/>
      <c r="K84" s="51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8" spans="1:31" s="2" customFormat="1" ht="6.95" customHeight="1">
      <c r="A88" s="37"/>
      <c r="B88" s="52"/>
      <c r="C88" s="53"/>
      <c r="D88" s="53"/>
      <c r="E88" s="53"/>
      <c r="F88" s="53"/>
      <c r="G88" s="53"/>
      <c r="H88" s="53"/>
      <c r="I88" s="53"/>
      <c r="J88" s="53"/>
      <c r="K88" s="53"/>
      <c r="L88" s="116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31" s="2" customFormat="1" ht="24.95" customHeight="1">
      <c r="A89" s="37"/>
      <c r="B89" s="38"/>
      <c r="C89" s="26" t="s">
        <v>191</v>
      </c>
      <c r="D89" s="39"/>
      <c r="E89" s="39"/>
      <c r="F89" s="39"/>
      <c r="G89" s="39"/>
      <c r="H89" s="39"/>
      <c r="I89" s="39"/>
      <c r="J89" s="39"/>
      <c r="K89" s="39"/>
      <c r="L89" s="116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31" s="2" customFormat="1" ht="6.95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116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31" s="2" customFormat="1" ht="12" customHeight="1">
      <c r="A91" s="37"/>
      <c r="B91" s="38"/>
      <c r="C91" s="32" t="s">
        <v>16</v>
      </c>
      <c r="D91" s="39"/>
      <c r="E91" s="39"/>
      <c r="F91" s="39"/>
      <c r="G91" s="39"/>
      <c r="H91" s="39"/>
      <c r="I91" s="39"/>
      <c r="J91" s="39"/>
      <c r="K91" s="39"/>
      <c r="L91" s="116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31" s="2" customFormat="1" ht="26.25" customHeight="1">
      <c r="A92" s="37"/>
      <c r="B92" s="38"/>
      <c r="C92" s="39"/>
      <c r="D92" s="39"/>
      <c r="E92" s="397" t="str">
        <f>E7</f>
        <v>Novostavba Onkologické kliniky P4 - Přeložky, Přípojky, OS, Komunikace, chodníky a přístřešky, Sadové úpravy</v>
      </c>
      <c r="F92" s="398"/>
      <c r="G92" s="398"/>
      <c r="H92" s="398"/>
      <c r="I92" s="39"/>
      <c r="J92" s="39"/>
      <c r="K92" s="39"/>
      <c r="L92" s="116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31" s="1" customFormat="1" ht="12" customHeight="1">
      <c r="B93" s="24"/>
      <c r="C93" s="32" t="s">
        <v>174</v>
      </c>
      <c r="D93" s="25"/>
      <c r="E93" s="25"/>
      <c r="F93" s="25"/>
      <c r="G93" s="25"/>
      <c r="H93" s="25"/>
      <c r="I93" s="25"/>
      <c r="J93" s="25"/>
      <c r="K93" s="25"/>
      <c r="L93" s="23"/>
    </row>
    <row r="94" spans="1:31" s="2" customFormat="1" ht="16.5" customHeight="1">
      <c r="A94" s="37"/>
      <c r="B94" s="38"/>
      <c r="C94" s="39"/>
      <c r="D94" s="39"/>
      <c r="E94" s="397" t="s">
        <v>467</v>
      </c>
      <c r="F94" s="396"/>
      <c r="G94" s="396"/>
      <c r="H94" s="396"/>
      <c r="I94" s="39"/>
      <c r="J94" s="39"/>
      <c r="K94" s="39"/>
      <c r="L94" s="116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pans="1:31" s="2" customFormat="1" ht="12" customHeight="1">
      <c r="A95" s="37"/>
      <c r="B95" s="38"/>
      <c r="C95" s="32" t="s">
        <v>176</v>
      </c>
      <c r="D95" s="39"/>
      <c r="E95" s="39"/>
      <c r="F95" s="39"/>
      <c r="G95" s="39"/>
      <c r="H95" s="39"/>
      <c r="I95" s="39"/>
      <c r="J95" s="39"/>
      <c r="K95" s="39"/>
      <c r="L95" s="116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pans="1:31" s="2" customFormat="1" ht="16.5" customHeight="1">
      <c r="A96" s="37"/>
      <c r="B96" s="38"/>
      <c r="C96" s="39"/>
      <c r="D96" s="39"/>
      <c r="E96" s="361" t="str">
        <f>E11</f>
        <v>D.1.1_2 - ASŘ+SKŘ soupis prací a dodávek</v>
      </c>
      <c r="F96" s="396"/>
      <c r="G96" s="396"/>
      <c r="H96" s="396"/>
      <c r="I96" s="39"/>
      <c r="J96" s="39"/>
      <c r="K96" s="39"/>
      <c r="L96" s="116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pans="1:65" s="2" customFormat="1" ht="6.95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116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pans="1:65" s="2" customFormat="1" ht="12" customHeight="1">
      <c r="A98" s="37"/>
      <c r="B98" s="38"/>
      <c r="C98" s="32" t="s">
        <v>22</v>
      </c>
      <c r="D98" s="39"/>
      <c r="E98" s="39"/>
      <c r="F98" s="30" t="str">
        <f>F14</f>
        <v>Olomouc</v>
      </c>
      <c r="G98" s="39"/>
      <c r="H98" s="39"/>
      <c r="I98" s="32" t="s">
        <v>24</v>
      </c>
      <c r="J98" s="62" t="str">
        <f>IF(J14="","",J14)</f>
        <v>16. 2. 2024</v>
      </c>
      <c r="K98" s="39"/>
      <c r="L98" s="116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pans="1:65" s="2" customFormat="1" ht="6.95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116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pans="1:65" s="2" customFormat="1" ht="25.7" customHeight="1">
      <c r="A100" s="37"/>
      <c r="B100" s="38"/>
      <c r="C100" s="32" t="s">
        <v>26</v>
      </c>
      <c r="D100" s="39"/>
      <c r="E100" s="39"/>
      <c r="F100" s="30" t="str">
        <f>E17</f>
        <v>Fakultní nemocnice Olomouc</v>
      </c>
      <c r="G100" s="39"/>
      <c r="H100" s="39"/>
      <c r="I100" s="32" t="s">
        <v>32</v>
      </c>
      <c r="J100" s="35" t="str">
        <f>E23</f>
        <v>Adam Rujbr Architects</v>
      </c>
      <c r="K100" s="39"/>
      <c r="L100" s="116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pans="1:65" s="2" customFormat="1" ht="15.2" customHeight="1">
      <c r="A101" s="37"/>
      <c r="B101" s="38"/>
      <c r="C101" s="32" t="s">
        <v>30</v>
      </c>
      <c r="D101" s="39"/>
      <c r="E101" s="39"/>
      <c r="F101" s="30" t="str">
        <f>IF(E20="","",E20)</f>
        <v>Vyplň údaj</v>
      </c>
      <c r="G101" s="39"/>
      <c r="H101" s="39"/>
      <c r="I101" s="32" t="s">
        <v>35</v>
      </c>
      <c r="J101" s="35" t="str">
        <f>E26</f>
        <v xml:space="preserve"> </v>
      </c>
      <c r="K101" s="39"/>
      <c r="L101" s="116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pans="1:65" s="2" customFormat="1" ht="10.35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116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pans="1:65" s="11" customFormat="1" ht="29.25" customHeight="1">
      <c r="A103" s="154"/>
      <c r="B103" s="155"/>
      <c r="C103" s="156" t="s">
        <v>192</v>
      </c>
      <c r="D103" s="157" t="s">
        <v>58</v>
      </c>
      <c r="E103" s="157" t="s">
        <v>54</v>
      </c>
      <c r="F103" s="157" t="s">
        <v>55</v>
      </c>
      <c r="G103" s="157" t="s">
        <v>193</v>
      </c>
      <c r="H103" s="157" t="s">
        <v>194</v>
      </c>
      <c r="I103" s="157" t="s">
        <v>195</v>
      </c>
      <c r="J103" s="157" t="s">
        <v>180</v>
      </c>
      <c r="K103" s="158" t="s">
        <v>196</v>
      </c>
      <c r="L103" s="159"/>
      <c r="M103" s="71" t="s">
        <v>21</v>
      </c>
      <c r="N103" s="72" t="s">
        <v>43</v>
      </c>
      <c r="O103" s="72" t="s">
        <v>197</v>
      </c>
      <c r="P103" s="72" t="s">
        <v>198</v>
      </c>
      <c r="Q103" s="72" t="s">
        <v>199</v>
      </c>
      <c r="R103" s="72" t="s">
        <v>200</v>
      </c>
      <c r="S103" s="72" t="s">
        <v>201</v>
      </c>
      <c r="T103" s="73" t="s">
        <v>202</v>
      </c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</row>
    <row r="104" spans="1:65" s="2" customFormat="1" ht="22.9" customHeight="1">
      <c r="A104" s="37"/>
      <c r="B104" s="38"/>
      <c r="C104" s="78" t="s">
        <v>203</v>
      </c>
      <c r="D104" s="39"/>
      <c r="E104" s="39"/>
      <c r="F104" s="39"/>
      <c r="G104" s="39"/>
      <c r="H104" s="39"/>
      <c r="I104" s="39"/>
      <c r="J104" s="160">
        <f>BK104</f>
        <v>0</v>
      </c>
      <c r="K104" s="39"/>
      <c r="L104" s="42"/>
      <c r="M104" s="74"/>
      <c r="N104" s="161"/>
      <c r="O104" s="75"/>
      <c r="P104" s="162">
        <f>P105+P238</f>
        <v>0</v>
      </c>
      <c r="Q104" s="75"/>
      <c r="R104" s="162">
        <f>R105+R238</f>
        <v>251.41712253000003</v>
      </c>
      <c r="S104" s="75"/>
      <c r="T104" s="163">
        <f>T105+T238</f>
        <v>3.2432999999999996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20" t="s">
        <v>72</v>
      </c>
      <c r="AU104" s="20" t="s">
        <v>181</v>
      </c>
      <c r="BK104" s="164">
        <f>BK105+BK238</f>
        <v>0</v>
      </c>
    </row>
    <row r="105" spans="1:65" s="12" customFormat="1" ht="25.9" customHeight="1">
      <c r="B105" s="165"/>
      <c r="C105" s="166"/>
      <c r="D105" s="167" t="s">
        <v>72</v>
      </c>
      <c r="E105" s="168" t="s">
        <v>204</v>
      </c>
      <c r="F105" s="168" t="s">
        <v>205</v>
      </c>
      <c r="G105" s="166"/>
      <c r="H105" s="166"/>
      <c r="I105" s="169"/>
      <c r="J105" s="170">
        <f>BK105</f>
        <v>0</v>
      </c>
      <c r="K105" s="166"/>
      <c r="L105" s="171"/>
      <c r="M105" s="172"/>
      <c r="N105" s="173"/>
      <c r="O105" s="173"/>
      <c r="P105" s="174">
        <f>P106+P179+P187+P225+P235</f>
        <v>0</v>
      </c>
      <c r="Q105" s="173"/>
      <c r="R105" s="174">
        <f>R106+R179+R187+R225+R235</f>
        <v>249.02526372000003</v>
      </c>
      <c r="S105" s="173"/>
      <c r="T105" s="175">
        <f>T106+T179+T187+T225+T235</f>
        <v>3.2432999999999996</v>
      </c>
      <c r="AR105" s="176" t="s">
        <v>80</v>
      </c>
      <c r="AT105" s="177" t="s">
        <v>72</v>
      </c>
      <c r="AU105" s="177" t="s">
        <v>73</v>
      </c>
      <c r="AY105" s="176" t="s">
        <v>206</v>
      </c>
      <c r="BK105" s="178">
        <f>BK106+BK179+BK187+BK225+BK235</f>
        <v>0</v>
      </c>
    </row>
    <row r="106" spans="1:65" s="12" customFormat="1" ht="22.9" customHeight="1">
      <c r="B106" s="165"/>
      <c r="C106" s="166"/>
      <c r="D106" s="167" t="s">
        <v>72</v>
      </c>
      <c r="E106" s="179" t="s">
        <v>82</v>
      </c>
      <c r="F106" s="179" t="s">
        <v>207</v>
      </c>
      <c r="G106" s="166"/>
      <c r="H106" s="166"/>
      <c r="I106" s="169"/>
      <c r="J106" s="180">
        <f>BK106</f>
        <v>0</v>
      </c>
      <c r="K106" s="166"/>
      <c r="L106" s="171"/>
      <c r="M106" s="172"/>
      <c r="N106" s="173"/>
      <c r="O106" s="173"/>
      <c r="P106" s="174">
        <f>P107+SUM(P108:P155)</f>
        <v>0</v>
      </c>
      <c r="Q106" s="173"/>
      <c r="R106" s="174">
        <f>R107+SUM(R108:R155)</f>
        <v>198.35004083000001</v>
      </c>
      <c r="S106" s="173"/>
      <c r="T106" s="175">
        <f>T107+SUM(T108:T155)</f>
        <v>3.2432999999999996</v>
      </c>
      <c r="AR106" s="176" t="s">
        <v>80</v>
      </c>
      <c r="AT106" s="177" t="s">
        <v>72</v>
      </c>
      <c r="AU106" s="177" t="s">
        <v>80</v>
      </c>
      <c r="AY106" s="176" t="s">
        <v>206</v>
      </c>
      <c r="BK106" s="178">
        <f>BK107+SUM(BK108:BK155)</f>
        <v>0</v>
      </c>
    </row>
    <row r="107" spans="1:65" s="2" customFormat="1" ht="16.5" customHeight="1">
      <c r="A107" s="37"/>
      <c r="B107" s="38"/>
      <c r="C107" s="181" t="s">
        <v>80</v>
      </c>
      <c r="D107" s="181" t="s">
        <v>208</v>
      </c>
      <c r="E107" s="182" t="s">
        <v>209</v>
      </c>
      <c r="F107" s="183" t="s">
        <v>210</v>
      </c>
      <c r="G107" s="184" t="s">
        <v>211</v>
      </c>
      <c r="H107" s="185">
        <v>1.1719999999999999</v>
      </c>
      <c r="I107" s="186"/>
      <c r="J107" s="187">
        <f>ROUND(I107*H107,2)</f>
        <v>0</v>
      </c>
      <c r="K107" s="183" t="s">
        <v>212</v>
      </c>
      <c r="L107" s="42"/>
      <c r="M107" s="188" t="s">
        <v>21</v>
      </c>
      <c r="N107" s="189" t="s">
        <v>44</v>
      </c>
      <c r="O107" s="67"/>
      <c r="P107" s="190">
        <f>O107*H107</f>
        <v>0</v>
      </c>
      <c r="Q107" s="190">
        <v>2.16</v>
      </c>
      <c r="R107" s="190">
        <f>Q107*H107</f>
        <v>2.53152</v>
      </c>
      <c r="S107" s="190">
        <v>0</v>
      </c>
      <c r="T107" s="191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92" t="s">
        <v>213</v>
      </c>
      <c r="AT107" s="192" t="s">
        <v>208</v>
      </c>
      <c r="AU107" s="192" t="s">
        <v>82</v>
      </c>
      <c r="AY107" s="20" t="s">
        <v>206</v>
      </c>
      <c r="BE107" s="193">
        <f>IF(N107="základní",J107,0)</f>
        <v>0</v>
      </c>
      <c r="BF107" s="193">
        <f>IF(N107="snížená",J107,0)</f>
        <v>0</v>
      </c>
      <c r="BG107" s="193">
        <f>IF(N107="zákl. přenesená",J107,0)</f>
        <v>0</v>
      </c>
      <c r="BH107" s="193">
        <f>IF(N107="sníž. přenesená",J107,0)</f>
        <v>0</v>
      </c>
      <c r="BI107" s="193">
        <f>IF(N107="nulová",J107,0)</f>
        <v>0</v>
      </c>
      <c r="BJ107" s="20" t="s">
        <v>80</v>
      </c>
      <c r="BK107" s="193">
        <f>ROUND(I107*H107,2)</f>
        <v>0</v>
      </c>
      <c r="BL107" s="20" t="s">
        <v>213</v>
      </c>
      <c r="BM107" s="192" t="s">
        <v>479</v>
      </c>
    </row>
    <row r="108" spans="1:65" s="2" customFormat="1">
      <c r="A108" s="37"/>
      <c r="B108" s="38"/>
      <c r="C108" s="39"/>
      <c r="D108" s="194" t="s">
        <v>215</v>
      </c>
      <c r="E108" s="39"/>
      <c r="F108" s="195" t="s">
        <v>216</v>
      </c>
      <c r="G108" s="39"/>
      <c r="H108" s="39"/>
      <c r="I108" s="196"/>
      <c r="J108" s="39"/>
      <c r="K108" s="39"/>
      <c r="L108" s="42"/>
      <c r="M108" s="197"/>
      <c r="N108" s="198"/>
      <c r="O108" s="67"/>
      <c r="P108" s="67"/>
      <c r="Q108" s="67"/>
      <c r="R108" s="67"/>
      <c r="S108" s="67"/>
      <c r="T108" s="68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T108" s="20" t="s">
        <v>215</v>
      </c>
      <c r="AU108" s="20" t="s">
        <v>82</v>
      </c>
    </row>
    <row r="109" spans="1:65" s="2" customFormat="1" ht="19.5">
      <c r="A109" s="37"/>
      <c r="B109" s="38"/>
      <c r="C109" s="39"/>
      <c r="D109" s="199" t="s">
        <v>217</v>
      </c>
      <c r="E109" s="39"/>
      <c r="F109" s="200" t="s">
        <v>218</v>
      </c>
      <c r="G109" s="39"/>
      <c r="H109" s="39"/>
      <c r="I109" s="196"/>
      <c r="J109" s="39"/>
      <c r="K109" s="39"/>
      <c r="L109" s="42"/>
      <c r="M109" s="197"/>
      <c r="N109" s="198"/>
      <c r="O109" s="67"/>
      <c r="P109" s="67"/>
      <c r="Q109" s="67"/>
      <c r="R109" s="67"/>
      <c r="S109" s="67"/>
      <c r="T109" s="68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20" t="s">
        <v>217</v>
      </c>
      <c r="AU109" s="20" t="s">
        <v>82</v>
      </c>
    </row>
    <row r="110" spans="1:65" s="13" customFormat="1">
      <c r="B110" s="201"/>
      <c r="C110" s="202"/>
      <c r="D110" s="199" t="s">
        <v>219</v>
      </c>
      <c r="E110" s="203" t="s">
        <v>21</v>
      </c>
      <c r="F110" s="204" t="s">
        <v>480</v>
      </c>
      <c r="G110" s="202"/>
      <c r="H110" s="203" t="s">
        <v>21</v>
      </c>
      <c r="I110" s="205"/>
      <c r="J110" s="202"/>
      <c r="K110" s="202"/>
      <c r="L110" s="206"/>
      <c r="M110" s="207"/>
      <c r="N110" s="208"/>
      <c r="O110" s="208"/>
      <c r="P110" s="208"/>
      <c r="Q110" s="208"/>
      <c r="R110" s="208"/>
      <c r="S110" s="208"/>
      <c r="T110" s="209"/>
      <c r="AT110" s="210" t="s">
        <v>219</v>
      </c>
      <c r="AU110" s="210" t="s">
        <v>82</v>
      </c>
      <c r="AV110" s="13" t="s">
        <v>80</v>
      </c>
      <c r="AW110" s="13" t="s">
        <v>34</v>
      </c>
      <c r="AX110" s="13" t="s">
        <v>73</v>
      </c>
      <c r="AY110" s="210" t="s">
        <v>206</v>
      </c>
    </row>
    <row r="111" spans="1:65" s="14" customFormat="1">
      <c r="B111" s="211"/>
      <c r="C111" s="212"/>
      <c r="D111" s="199" t="s">
        <v>219</v>
      </c>
      <c r="E111" s="213" t="s">
        <v>21</v>
      </c>
      <c r="F111" s="214" t="s">
        <v>481</v>
      </c>
      <c r="G111" s="212"/>
      <c r="H111" s="215">
        <v>0.66</v>
      </c>
      <c r="I111" s="216"/>
      <c r="J111" s="212"/>
      <c r="K111" s="212"/>
      <c r="L111" s="217"/>
      <c r="M111" s="218"/>
      <c r="N111" s="219"/>
      <c r="O111" s="219"/>
      <c r="P111" s="219"/>
      <c r="Q111" s="219"/>
      <c r="R111" s="219"/>
      <c r="S111" s="219"/>
      <c r="T111" s="220"/>
      <c r="AT111" s="221" t="s">
        <v>219</v>
      </c>
      <c r="AU111" s="221" t="s">
        <v>82</v>
      </c>
      <c r="AV111" s="14" t="s">
        <v>82</v>
      </c>
      <c r="AW111" s="14" t="s">
        <v>34</v>
      </c>
      <c r="AX111" s="14" t="s">
        <v>73</v>
      </c>
      <c r="AY111" s="221" t="s">
        <v>206</v>
      </c>
    </row>
    <row r="112" spans="1:65" s="13" customFormat="1">
      <c r="B112" s="201"/>
      <c r="C112" s="202"/>
      <c r="D112" s="199" t="s">
        <v>219</v>
      </c>
      <c r="E112" s="203" t="s">
        <v>21</v>
      </c>
      <c r="F112" s="204" t="s">
        <v>482</v>
      </c>
      <c r="G112" s="202"/>
      <c r="H112" s="203" t="s">
        <v>21</v>
      </c>
      <c r="I112" s="205"/>
      <c r="J112" s="202"/>
      <c r="K112" s="202"/>
      <c r="L112" s="206"/>
      <c r="M112" s="207"/>
      <c r="N112" s="208"/>
      <c r="O112" s="208"/>
      <c r="P112" s="208"/>
      <c r="Q112" s="208"/>
      <c r="R112" s="208"/>
      <c r="S112" s="208"/>
      <c r="T112" s="209"/>
      <c r="AT112" s="210" t="s">
        <v>219</v>
      </c>
      <c r="AU112" s="210" t="s">
        <v>82</v>
      </c>
      <c r="AV112" s="13" t="s">
        <v>80</v>
      </c>
      <c r="AW112" s="13" t="s">
        <v>34</v>
      </c>
      <c r="AX112" s="13" t="s">
        <v>73</v>
      </c>
      <c r="AY112" s="210" t="s">
        <v>206</v>
      </c>
    </row>
    <row r="113" spans="1:65" s="14" customFormat="1">
      <c r="B113" s="211"/>
      <c r="C113" s="212"/>
      <c r="D113" s="199" t="s">
        <v>219</v>
      </c>
      <c r="E113" s="213" t="s">
        <v>21</v>
      </c>
      <c r="F113" s="214" t="s">
        <v>483</v>
      </c>
      <c r="G113" s="212"/>
      <c r="H113" s="215">
        <v>0.51200000000000001</v>
      </c>
      <c r="I113" s="216"/>
      <c r="J113" s="212"/>
      <c r="K113" s="212"/>
      <c r="L113" s="217"/>
      <c r="M113" s="218"/>
      <c r="N113" s="219"/>
      <c r="O113" s="219"/>
      <c r="P113" s="219"/>
      <c r="Q113" s="219"/>
      <c r="R113" s="219"/>
      <c r="S113" s="219"/>
      <c r="T113" s="220"/>
      <c r="AT113" s="221" t="s">
        <v>219</v>
      </c>
      <c r="AU113" s="221" t="s">
        <v>82</v>
      </c>
      <c r="AV113" s="14" t="s">
        <v>82</v>
      </c>
      <c r="AW113" s="14" t="s">
        <v>34</v>
      </c>
      <c r="AX113" s="14" t="s">
        <v>73</v>
      </c>
      <c r="AY113" s="221" t="s">
        <v>206</v>
      </c>
    </row>
    <row r="114" spans="1:65" s="15" customFormat="1">
      <c r="B114" s="222"/>
      <c r="C114" s="223"/>
      <c r="D114" s="199" t="s">
        <v>219</v>
      </c>
      <c r="E114" s="224" t="s">
        <v>21</v>
      </c>
      <c r="F114" s="225" t="s">
        <v>236</v>
      </c>
      <c r="G114" s="223"/>
      <c r="H114" s="226">
        <v>1.1719999999999999</v>
      </c>
      <c r="I114" s="227"/>
      <c r="J114" s="223"/>
      <c r="K114" s="223"/>
      <c r="L114" s="228"/>
      <c r="M114" s="229"/>
      <c r="N114" s="230"/>
      <c r="O114" s="230"/>
      <c r="P114" s="230"/>
      <c r="Q114" s="230"/>
      <c r="R114" s="230"/>
      <c r="S114" s="230"/>
      <c r="T114" s="231"/>
      <c r="AT114" s="232" t="s">
        <v>219</v>
      </c>
      <c r="AU114" s="232" t="s">
        <v>82</v>
      </c>
      <c r="AV114" s="15" t="s">
        <v>213</v>
      </c>
      <c r="AW114" s="15" t="s">
        <v>34</v>
      </c>
      <c r="AX114" s="15" t="s">
        <v>80</v>
      </c>
      <c r="AY114" s="232" t="s">
        <v>206</v>
      </c>
    </row>
    <row r="115" spans="1:65" s="2" customFormat="1" ht="21.75" customHeight="1">
      <c r="A115" s="37"/>
      <c r="B115" s="38"/>
      <c r="C115" s="181" t="s">
        <v>82</v>
      </c>
      <c r="D115" s="181" t="s">
        <v>208</v>
      </c>
      <c r="E115" s="182" t="s">
        <v>237</v>
      </c>
      <c r="F115" s="183" t="s">
        <v>238</v>
      </c>
      <c r="G115" s="184" t="s">
        <v>211</v>
      </c>
      <c r="H115" s="185">
        <v>1.575</v>
      </c>
      <c r="I115" s="186"/>
      <c r="J115" s="187">
        <f>ROUND(I115*H115,2)</f>
        <v>0</v>
      </c>
      <c r="K115" s="183" t="s">
        <v>212</v>
      </c>
      <c r="L115" s="42"/>
      <c r="M115" s="188" t="s">
        <v>21</v>
      </c>
      <c r="N115" s="189" t="s">
        <v>44</v>
      </c>
      <c r="O115" s="67"/>
      <c r="P115" s="190">
        <f>O115*H115</f>
        <v>0</v>
      </c>
      <c r="Q115" s="190">
        <v>2.5018699999999998</v>
      </c>
      <c r="R115" s="190">
        <f>Q115*H115</f>
        <v>3.9404452499999998</v>
      </c>
      <c r="S115" s="190">
        <v>0</v>
      </c>
      <c r="T115" s="191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92" t="s">
        <v>213</v>
      </c>
      <c r="AT115" s="192" t="s">
        <v>208</v>
      </c>
      <c r="AU115" s="192" t="s">
        <v>82</v>
      </c>
      <c r="AY115" s="20" t="s">
        <v>206</v>
      </c>
      <c r="BE115" s="193">
        <f>IF(N115="základní",J115,0)</f>
        <v>0</v>
      </c>
      <c r="BF115" s="193">
        <f>IF(N115="snížená",J115,0)</f>
        <v>0</v>
      </c>
      <c r="BG115" s="193">
        <f>IF(N115="zákl. přenesená",J115,0)</f>
        <v>0</v>
      </c>
      <c r="BH115" s="193">
        <f>IF(N115="sníž. přenesená",J115,0)</f>
        <v>0</v>
      </c>
      <c r="BI115" s="193">
        <f>IF(N115="nulová",J115,0)</f>
        <v>0</v>
      </c>
      <c r="BJ115" s="20" t="s">
        <v>80</v>
      </c>
      <c r="BK115" s="193">
        <f>ROUND(I115*H115,2)</f>
        <v>0</v>
      </c>
      <c r="BL115" s="20" t="s">
        <v>213</v>
      </c>
      <c r="BM115" s="192" t="s">
        <v>484</v>
      </c>
    </row>
    <row r="116" spans="1:65" s="2" customFormat="1">
      <c r="A116" s="37"/>
      <c r="B116" s="38"/>
      <c r="C116" s="39"/>
      <c r="D116" s="194" t="s">
        <v>215</v>
      </c>
      <c r="E116" s="39"/>
      <c r="F116" s="195" t="s">
        <v>240</v>
      </c>
      <c r="G116" s="39"/>
      <c r="H116" s="39"/>
      <c r="I116" s="196"/>
      <c r="J116" s="39"/>
      <c r="K116" s="39"/>
      <c r="L116" s="42"/>
      <c r="M116" s="197"/>
      <c r="N116" s="198"/>
      <c r="O116" s="67"/>
      <c r="P116" s="67"/>
      <c r="Q116" s="67"/>
      <c r="R116" s="67"/>
      <c r="S116" s="67"/>
      <c r="T116" s="68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20" t="s">
        <v>215</v>
      </c>
      <c r="AU116" s="20" t="s">
        <v>82</v>
      </c>
    </row>
    <row r="117" spans="1:65" s="2" customFormat="1" ht="19.5">
      <c r="A117" s="37"/>
      <c r="B117" s="38"/>
      <c r="C117" s="39"/>
      <c r="D117" s="199" t="s">
        <v>217</v>
      </c>
      <c r="E117" s="39"/>
      <c r="F117" s="200" t="s">
        <v>485</v>
      </c>
      <c r="G117" s="39"/>
      <c r="H117" s="39"/>
      <c r="I117" s="196"/>
      <c r="J117" s="39"/>
      <c r="K117" s="39"/>
      <c r="L117" s="42"/>
      <c r="M117" s="197"/>
      <c r="N117" s="198"/>
      <c r="O117" s="67"/>
      <c r="P117" s="67"/>
      <c r="Q117" s="67"/>
      <c r="R117" s="67"/>
      <c r="S117" s="67"/>
      <c r="T117" s="68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20" t="s">
        <v>217</v>
      </c>
      <c r="AU117" s="20" t="s">
        <v>82</v>
      </c>
    </row>
    <row r="118" spans="1:65" s="13" customFormat="1">
      <c r="B118" s="201"/>
      <c r="C118" s="202"/>
      <c r="D118" s="199" t="s">
        <v>219</v>
      </c>
      <c r="E118" s="203" t="s">
        <v>21</v>
      </c>
      <c r="F118" s="204" t="s">
        <v>486</v>
      </c>
      <c r="G118" s="202"/>
      <c r="H118" s="203" t="s">
        <v>21</v>
      </c>
      <c r="I118" s="205"/>
      <c r="J118" s="202"/>
      <c r="K118" s="202"/>
      <c r="L118" s="206"/>
      <c r="M118" s="207"/>
      <c r="N118" s="208"/>
      <c r="O118" s="208"/>
      <c r="P118" s="208"/>
      <c r="Q118" s="208"/>
      <c r="R118" s="208"/>
      <c r="S118" s="208"/>
      <c r="T118" s="209"/>
      <c r="AT118" s="210" t="s">
        <v>219</v>
      </c>
      <c r="AU118" s="210" t="s">
        <v>82</v>
      </c>
      <c r="AV118" s="13" t="s">
        <v>80</v>
      </c>
      <c r="AW118" s="13" t="s">
        <v>34</v>
      </c>
      <c r="AX118" s="13" t="s">
        <v>73</v>
      </c>
      <c r="AY118" s="210" t="s">
        <v>206</v>
      </c>
    </row>
    <row r="119" spans="1:65" s="14" customFormat="1">
      <c r="B119" s="211"/>
      <c r="C119" s="212"/>
      <c r="D119" s="199" t="s">
        <v>219</v>
      </c>
      <c r="E119" s="213" t="s">
        <v>21</v>
      </c>
      <c r="F119" s="214" t="s">
        <v>487</v>
      </c>
      <c r="G119" s="212"/>
      <c r="H119" s="215">
        <v>1.575</v>
      </c>
      <c r="I119" s="216"/>
      <c r="J119" s="212"/>
      <c r="K119" s="212"/>
      <c r="L119" s="217"/>
      <c r="M119" s="218"/>
      <c r="N119" s="219"/>
      <c r="O119" s="219"/>
      <c r="P119" s="219"/>
      <c r="Q119" s="219"/>
      <c r="R119" s="219"/>
      <c r="S119" s="219"/>
      <c r="T119" s="220"/>
      <c r="AT119" s="221" t="s">
        <v>219</v>
      </c>
      <c r="AU119" s="221" t="s">
        <v>82</v>
      </c>
      <c r="AV119" s="14" t="s">
        <v>82</v>
      </c>
      <c r="AW119" s="14" t="s">
        <v>34</v>
      </c>
      <c r="AX119" s="14" t="s">
        <v>80</v>
      </c>
      <c r="AY119" s="221" t="s">
        <v>206</v>
      </c>
    </row>
    <row r="120" spans="1:65" s="2" customFormat="1" ht="21.75" customHeight="1">
      <c r="A120" s="37"/>
      <c r="B120" s="38"/>
      <c r="C120" s="181" t="s">
        <v>244</v>
      </c>
      <c r="D120" s="181" t="s">
        <v>208</v>
      </c>
      <c r="E120" s="182" t="s">
        <v>488</v>
      </c>
      <c r="F120" s="183" t="s">
        <v>489</v>
      </c>
      <c r="G120" s="184" t="s">
        <v>211</v>
      </c>
      <c r="H120" s="185">
        <v>1.575</v>
      </c>
      <c r="I120" s="186"/>
      <c r="J120" s="187">
        <f>ROUND(I120*H120,2)</f>
        <v>0</v>
      </c>
      <c r="K120" s="183" t="s">
        <v>212</v>
      </c>
      <c r="L120" s="42"/>
      <c r="M120" s="188" t="s">
        <v>21</v>
      </c>
      <c r="N120" s="189" t="s">
        <v>44</v>
      </c>
      <c r="O120" s="67"/>
      <c r="P120" s="190">
        <f>O120*H120</f>
        <v>0</v>
      </c>
      <c r="Q120" s="190">
        <v>0</v>
      </c>
      <c r="R120" s="190">
        <f>Q120*H120</f>
        <v>0</v>
      </c>
      <c r="S120" s="190">
        <v>0</v>
      </c>
      <c r="T120" s="191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92" t="s">
        <v>213</v>
      </c>
      <c r="AT120" s="192" t="s">
        <v>208</v>
      </c>
      <c r="AU120" s="192" t="s">
        <v>82</v>
      </c>
      <c r="AY120" s="20" t="s">
        <v>206</v>
      </c>
      <c r="BE120" s="193">
        <f>IF(N120="základní",J120,0)</f>
        <v>0</v>
      </c>
      <c r="BF120" s="193">
        <f>IF(N120="snížená",J120,0)</f>
        <v>0</v>
      </c>
      <c r="BG120" s="193">
        <f>IF(N120="zákl. přenesená",J120,0)</f>
        <v>0</v>
      </c>
      <c r="BH120" s="193">
        <f>IF(N120="sníž. přenesená",J120,0)</f>
        <v>0</v>
      </c>
      <c r="BI120" s="193">
        <f>IF(N120="nulová",J120,0)</f>
        <v>0</v>
      </c>
      <c r="BJ120" s="20" t="s">
        <v>80</v>
      </c>
      <c r="BK120" s="193">
        <f>ROUND(I120*H120,2)</f>
        <v>0</v>
      </c>
      <c r="BL120" s="20" t="s">
        <v>213</v>
      </c>
      <c r="BM120" s="192" t="s">
        <v>490</v>
      </c>
    </row>
    <row r="121" spans="1:65" s="2" customFormat="1">
      <c r="A121" s="37"/>
      <c r="B121" s="38"/>
      <c r="C121" s="39"/>
      <c r="D121" s="194" t="s">
        <v>215</v>
      </c>
      <c r="E121" s="39"/>
      <c r="F121" s="195" t="s">
        <v>491</v>
      </c>
      <c r="G121" s="39"/>
      <c r="H121" s="39"/>
      <c r="I121" s="196"/>
      <c r="J121" s="39"/>
      <c r="K121" s="39"/>
      <c r="L121" s="42"/>
      <c r="M121" s="197"/>
      <c r="N121" s="198"/>
      <c r="O121" s="67"/>
      <c r="P121" s="67"/>
      <c r="Q121" s="67"/>
      <c r="R121" s="67"/>
      <c r="S121" s="67"/>
      <c r="T121" s="68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20" t="s">
        <v>215</v>
      </c>
      <c r="AU121" s="20" t="s">
        <v>82</v>
      </c>
    </row>
    <row r="122" spans="1:65" s="2" customFormat="1" ht="16.5" customHeight="1">
      <c r="A122" s="37"/>
      <c r="B122" s="38"/>
      <c r="C122" s="181" t="s">
        <v>213</v>
      </c>
      <c r="D122" s="181" t="s">
        <v>208</v>
      </c>
      <c r="E122" s="182" t="s">
        <v>245</v>
      </c>
      <c r="F122" s="183" t="s">
        <v>246</v>
      </c>
      <c r="G122" s="184" t="s">
        <v>247</v>
      </c>
      <c r="H122" s="185">
        <v>2.13</v>
      </c>
      <c r="I122" s="186"/>
      <c r="J122" s="187">
        <f>ROUND(I122*H122,2)</f>
        <v>0</v>
      </c>
      <c r="K122" s="183" t="s">
        <v>212</v>
      </c>
      <c r="L122" s="42"/>
      <c r="M122" s="188" t="s">
        <v>21</v>
      </c>
      <c r="N122" s="189" t="s">
        <v>44</v>
      </c>
      <c r="O122" s="67"/>
      <c r="P122" s="190">
        <f>O122*H122</f>
        <v>0</v>
      </c>
      <c r="Q122" s="190">
        <v>2.9399999999999999E-3</v>
      </c>
      <c r="R122" s="190">
        <f>Q122*H122</f>
        <v>6.2621999999999999E-3</v>
      </c>
      <c r="S122" s="190">
        <v>0</v>
      </c>
      <c r="T122" s="191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213</v>
      </c>
      <c r="AT122" s="192" t="s">
        <v>208</v>
      </c>
      <c r="AU122" s="192" t="s">
        <v>82</v>
      </c>
      <c r="AY122" s="20" t="s">
        <v>206</v>
      </c>
      <c r="BE122" s="193">
        <f>IF(N122="základní",J122,0)</f>
        <v>0</v>
      </c>
      <c r="BF122" s="193">
        <f>IF(N122="snížená",J122,0)</f>
        <v>0</v>
      </c>
      <c r="BG122" s="193">
        <f>IF(N122="zákl. přenesená",J122,0)</f>
        <v>0</v>
      </c>
      <c r="BH122" s="193">
        <f>IF(N122="sníž. přenesená",J122,0)</f>
        <v>0</v>
      </c>
      <c r="BI122" s="193">
        <f>IF(N122="nulová",J122,0)</f>
        <v>0</v>
      </c>
      <c r="BJ122" s="20" t="s">
        <v>80</v>
      </c>
      <c r="BK122" s="193">
        <f>ROUND(I122*H122,2)</f>
        <v>0</v>
      </c>
      <c r="BL122" s="20" t="s">
        <v>213</v>
      </c>
      <c r="BM122" s="192" t="s">
        <v>492</v>
      </c>
    </row>
    <row r="123" spans="1:65" s="2" customFormat="1">
      <c r="A123" s="37"/>
      <c r="B123" s="38"/>
      <c r="C123" s="39"/>
      <c r="D123" s="194" t="s">
        <v>215</v>
      </c>
      <c r="E123" s="39"/>
      <c r="F123" s="195" t="s">
        <v>249</v>
      </c>
      <c r="G123" s="39"/>
      <c r="H123" s="39"/>
      <c r="I123" s="196"/>
      <c r="J123" s="39"/>
      <c r="K123" s="39"/>
      <c r="L123" s="42"/>
      <c r="M123" s="197"/>
      <c r="N123" s="198"/>
      <c r="O123" s="67"/>
      <c r="P123" s="67"/>
      <c r="Q123" s="67"/>
      <c r="R123" s="67"/>
      <c r="S123" s="67"/>
      <c r="T123" s="68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20" t="s">
        <v>215</v>
      </c>
      <c r="AU123" s="20" t="s">
        <v>82</v>
      </c>
    </row>
    <row r="124" spans="1:65" s="14" customFormat="1">
      <c r="B124" s="211"/>
      <c r="C124" s="212"/>
      <c r="D124" s="199" t="s">
        <v>219</v>
      </c>
      <c r="E124" s="213" t="s">
        <v>21</v>
      </c>
      <c r="F124" s="214" t="s">
        <v>493</v>
      </c>
      <c r="G124" s="212"/>
      <c r="H124" s="215">
        <v>2.13</v>
      </c>
      <c r="I124" s="216"/>
      <c r="J124" s="212"/>
      <c r="K124" s="212"/>
      <c r="L124" s="217"/>
      <c r="M124" s="218"/>
      <c r="N124" s="219"/>
      <c r="O124" s="219"/>
      <c r="P124" s="219"/>
      <c r="Q124" s="219"/>
      <c r="R124" s="219"/>
      <c r="S124" s="219"/>
      <c r="T124" s="220"/>
      <c r="AT124" s="221" t="s">
        <v>219</v>
      </c>
      <c r="AU124" s="221" t="s">
        <v>82</v>
      </c>
      <c r="AV124" s="14" t="s">
        <v>82</v>
      </c>
      <c r="AW124" s="14" t="s">
        <v>34</v>
      </c>
      <c r="AX124" s="14" t="s">
        <v>80</v>
      </c>
      <c r="AY124" s="221" t="s">
        <v>206</v>
      </c>
    </row>
    <row r="125" spans="1:65" s="2" customFormat="1" ht="16.5" customHeight="1">
      <c r="A125" s="37"/>
      <c r="B125" s="38"/>
      <c r="C125" s="181" t="s">
        <v>257</v>
      </c>
      <c r="D125" s="181" t="s">
        <v>208</v>
      </c>
      <c r="E125" s="182" t="s">
        <v>251</v>
      </c>
      <c r="F125" s="183" t="s">
        <v>252</v>
      </c>
      <c r="G125" s="184" t="s">
        <v>247</v>
      </c>
      <c r="H125" s="185">
        <v>2.13</v>
      </c>
      <c r="I125" s="186"/>
      <c r="J125" s="187">
        <f>ROUND(I125*H125,2)</f>
        <v>0</v>
      </c>
      <c r="K125" s="183" t="s">
        <v>212</v>
      </c>
      <c r="L125" s="42"/>
      <c r="M125" s="188" t="s">
        <v>21</v>
      </c>
      <c r="N125" s="189" t="s">
        <v>44</v>
      </c>
      <c r="O125" s="67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213</v>
      </c>
      <c r="AT125" s="192" t="s">
        <v>208</v>
      </c>
      <c r="AU125" s="192" t="s">
        <v>82</v>
      </c>
      <c r="AY125" s="20" t="s">
        <v>206</v>
      </c>
      <c r="BE125" s="193">
        <f>IF(N125="základní",J125,0)</f>
        <v>0</v>
      </c>
      <c r="BF125" s="193">
        <f>IF(N125="snížená",J125,0)</f>
        <v>0</v>
      </c>
      <c r="BG125" s="193">
        <f>IF(N125="zákl. přenesená",J125,0)</f>
        <v>0</v>
      </c>
      <c r="BH125" s="193">
        <f>IF(N125="sníž. přenesená",J125,0)</f>
        <v>0</v>
      </c>
      <c r="BI125" s="193">
        <f>IF(N125="nulová",J125,0)</f>
        <v>0</v>
      </c>
      <c r="BJ125" s="20" t="s">
        <v>80</v>
      </c>
      <c r="BK125" s="193">
        <f>ROUND(I125*H125,2)</f>
        <v>0</v>
      </c>
      <c r="BL125" s="20" t="s">
        <v>213</v>
      </c>
      <c r="BM125" s="192" t="s">
        <v>494</v>
      </c>
    </row>
    <row r="126" spans="1:65" s="2" customFormat="1">
      <c r="A126" s="37"/>
      <c r="B126" s="38"/>
      <c r="C126" s="39"/>
      <c r="D126" s="194" t="s">
        <v>215</v>
      </c>
      <c r="E126" s="39"/>
      <c r="F126" s="195" t="s">
        <v>254</v>
      </c>
      <c r="G126" s="39"/>
      <c r="H126" s="39"/>
      <c r="I126" s="196"/>
      <c r="J126" s="39"/>
      <c r="K126" s="39"/>
      <c r="L126" s="42"/>
      <c r="M126" s="197"/>
      <c r="N126" s="198"/>
      <c r="O126" s="67"/>
      <c r="P126" s="67"/>
      <c r="Q126" s="67"/>
      <c r="R126" s="67"/>
      <c r="S126" s="67"/>
      <c r="T126" s="68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20" t="s">
        <v>215</v>
      </c>
      <c r="AU126" s="20" t="s">
        <v>82</v>
      </c>
    </row>
    <row r="127" spans="1:65" s="2" customFormat="1" ht="16.5" customHeight="1">
      <c r="A127" s="37"/>
      <c r="B127" s="38"/>
      <c r="C127" s="181" t="s">
        <v>268</v>
      </c>
      <c r="D127" s="181" t="s">
        <v>208</v>
      </c>
      <c r="E127" s="182" t="s">
        <v>495</v>
      </c>
      <c r="F127" s="183" t="s">
        <v>496</v>
      </c>
      <c r="G127" s="184" t="s">
        <v>327</v>
      </c>
      <c r="H127" s="185">
        <v>0.1</v>
      </c>
      <c r="I127" s="186"/>
      <c r="J127" s="187">
        <f>ROUND(I127*H127,2)</f>
        <v>0</v>
      </c>
      <c r="K127" s="183" t="s">
        <v>212</v>
      </c>
      <c r="L127" s="42"/>
      <c r="M127" s="188" t="s">
        <v>21</v>
      </c>
      <c r="N127" s="189" t="s">
        <v>44</v>
      </c>
      <c r="O127" s="67"/>
      <c r="P127" s="190">
        <f>O127*H127</f>
        <v>0</v>
      </c>
      <c r="Q127" s="190">
        <v>1.0606199999999999</v>
      </c>
      <c r="R127" s="190">
        <f>Q127*H127</f>
        <v>0.10606199999999999</v>
      </c>
      <c r="S127" s="190">
        <v>0</v>
      </c>
      <c r="T127" s="19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213</v>
      </c>
      <c r="AT127" s="192" t="s">
        <v>208</v>
      </c>
      <c r="AU127" s="192" t="s">
        <v>82</v>
      </c>
      <c r="AY127" s="20" t="s">
        <v>206</v>
      </c>
      <c r="BE127" s="193">
        <f>IF(N127="základní",J127,0)</f>
        <v>0</v>
      </c>
      <c r="BF127" s="193">
        <f>IF(N127="snížená",J127,0)</f>
        <v>0</v>
      </c>
      <c r="BG127" s="193">
        <f>IF(N127="zákl. přenesená",J127,0)</f>
        <v>0</v>
      </c>
      <c r="BH127" s="193">
        <f>IF(N127="sníž. přenesená",J127,0)</f>
        <v>0</v>
      </c>
      <c r="BI127" s="193">
        <f>IF(N127="nulová",J127,0)</f>
        <v>0</v>
      </c>
      <c r="BJ127" s="20" t="s">
        <v>80</v>
      </c>
      <c r="BK127" s="193">
        <f>ROUND(I127*H127,2)</f>
        <v>0</v>
      </c>
      <c r="BL127" s="20" t="s">
        <v>213</v>
      </c>
      <c r="BM127" s="192" t="s">
        <v>497</v>
      </c>
    </row>
    <row r="128" spans="1:65" s="2" customFormat="1">
      <c r="A128" s="37"/>
      <c r="B128" s="38"/>
      <c r="C128" s="39"/>
      <c r="D128" s="194" t="s">
        <v>215</v>
      </c>
      <c r="E128" s="39"/>
      <c r="F128" s="195" t="s">
        <v>498</v>
      </c>
      <c r="G128" s="39"/>
      <c r="H128" s="39"/>
      <c r="I128" s="196"/>
      <c r="J128" s="39"/>
      <c r="K128" s="39"/>
      <c r="L128" s="42"/>
      <c r="M128" s="197"/>
      <c r="N128" s="198"/>
      <c r="O128" s="67"/>
      <c r="P128" s="67"/>
      <c r="Q128" s="67"/>
      <c r="R128" s="67"/>
      <c r="S128" s="67"/>
      <c r="T128" s="68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20" t="s">
        <v>215</v>
      </c>
      <c r="AU128" s="20" t="s">
        <v>82</v>
      </c>
    </row>
    <row r="129" spans="1:65" s="13" customFormat="1">
      <c r="B129" s="201"/>
      <c r="C129" s="202"/>
      <c r="D129" s="199" t="s">
        <v>219</v>
      </c>
      <c r="E129" s="203" t="s">
        <v>21</v>
      </c>
      <c r="F129" s="204" t="s">
        <v>499</v>
      </c>
      <c r="G129" s="202"/>
      <c r="H129" s="203" t="s">
        <v>21</v>
      </c>
      <c r="I129" s="205"/>
      <c r="J129" s="202"/>
      <c r="K129" s="202"/>
      <c r="L129" s="206"/>
      <c r="M129" s="207"/>
      <c r="N129" s="208"/>
      <c r="O129" s="208"/>
      <c r="P129" s="208"/>
      <c r="Q129" s="208"/>
      <c r="R129" s="208"/>
      <c r="S129" s="208"/>
      <c r="T129" s="209"/>
      <c r="AT129" s="210" t="s">
        <v>219</v>
      </c>
      <c r="AU129" s="210" t="s">
        <v>82</v>
      </c>
      <c r="AV129" s="13" t="s">
        <v>80</v>
      </c>
      <c r="AW129" s="13" t="s">
        <v>34</v>
      </c>
      <c r="AX129" s="13" t="s">
        <v>73</v>
      </c>
      <c r="AY129" s="210" t="s">
        <v>206</v>
      </c>
    </row>
    <row r="130" spans="1:65" s="14" customFormat="1">
      <c r="B130" s="211"/>
      <c r="C130" s="212"/>
      <c r="D130" s="199" t="s">
        <v>219</v>
      </c>
      <c r="E130" s="213" t="s">
        <v>21</v>
      </c>
      <c r="F130" s="214" t="s">
        <v>500</v>
      </c>
      <c r="G130" s="212"/>
      <c r="H130" s="215">
        <v>0.1</v>
      </c>
      <c r="I130" s="216"/>
      <c r="J130" s="212"/>
      <c r="K130" s="212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219</v>
      </c>
      <c r="AU130" s="221" t="s">
        <v>82</v>
      </c>
      <c r="AV130" s="14" t="s">
        <v>82</v>
      </c>
      <c r="AW130" s="14" t="s">
        <v>34</v>
      </c>
      <c r="AX130" s="14" t="s">
        <v>80</v>
      </c>
      <c r="AY130" s="221" t="s">
        <v>206</v>
      </c>
    </row>
    <row r="131" spans="1:65" s="2" customFormat="1" ht="16.5" customHeight="1">
      <c r="A131" s="37"/>
      <c r="B131" s="38"/>
      <c r="C131" s="181" t="s">
        <v>275</v>
      </c>
      <c r="D131" s="181" t="s">
        <v>208</v>
      </c>
      <c r="E131" s="182" t="s">
        <v>501</v>
      </c>
      <c r="F131" s="183" t="s">
        <v>502</v>
      </c>
      <c r="G131" s="184" t="s">
        <v>327</v>
      </c>
      <c r="H131" s="185">
        <v>0.42499999999999999</v>
      </c>
      <c r="I131" s="186"/>
      <c r="J131" s="187">
        <f>ROUND(I131*H131,2)</f>
        <v>0</v>
      </c>
      <c r="K131" s="183" t="s">
        <v>212</v>
      </c>
      <c r="L131" s="42"/>
      <c r="M131" s="188" t="s">
        <v>21</v>
      </c>
      <c r="N131" s="189" t="s">
        <v>44</v>
      </c>
      <c r="O131" s="67"/>
      <c r="P131" s="190">
        <f>O131*H131</f>
        <v>0</v>
      </c>
      <c r="Q131" s="190">
        <v>1.06277</v>
      </c>
      <c r="R131" s="190">
        <f>Q131*H131</f>
        <v>0.45167724999999997</v>
      </c>
      <c r="S131" s="190">
        <v>0</v>
      </c>
      <c r="T131" s="19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213</v>
      </c>
      <c r="AT131" s="192" t="s">
        <v>208</v>
      </c>
      <c r="AU131" s="192" t="s">
        <v>82</v>
      </c>
      <c r="AY131" s="20" t="s">
        <v>206</v>
      </c>
      <c r="BE131" s="193">
        <f>IF(N131="základní",J131,0)</f>
        <v>0</v>
      </c>
      <c r="BF131" s="193">
        <f>IF(N131="snížená",J131,0)</f>
        <v>0</v>
      </c>
      <c r="BG131" s="193">
        <f>IF(N131="zákl. přenesená",J131,0)</f>
        <v>0</v>
      </c>
      <c r="BH131" s="193">
        <f>IF(N131="sníž. přenesená",J131,0)</f>
        <v>0</v>
      </c>
      <c r="BI131" s="193">
        <f>IF(N131="nulová",J131,0)</f>
        <v>0</v>
      </c>
      <c r="BJ131" s="20" t="s">
        <v>80</v>
      </c>
      <c r="BK131" s="193">
        <f>ROUND(I131*H131,2)</f>
        <v>0</v>
      </c>
      <c r="BL131" s="20" t="s">
        <v>213</v>
      </c>
      <c r="BM131" s="192" t="s">
        <v>503</v>
      </c>
    </row>
    <row r="132" spans="1:65" s="2" customFormat="1">
      <c r="A132" s="37"/>
      <c r="B132" s="38"/>
      <c r="C132" s="39"/>
      <c r="D132" s="194" t="s">
        <v>215</v>
      </c>
      <c r="E132" s="39"/>
      <c r="F132" s="195" t="s">
        <v>504</v>
      </c>
      <c r="G132" s="39"/>
      <c r="H132" s="39"/>
      <c r="I132" s="196"/>
      <c r="J132" s="39"/>
      <c r="K132" s="39"/>
      <c r="L132" s="42"/>
      <c r="M132" s="197"/>
      <c r="N132" s="198"/>
      <c r="O132" s="67"/>
      <c r="P132" s="67"/>
      <c r="Q132" s="67"/>
      <c r="R132" s="67"/>
      <c r="S132" s="67"/>
      <c r="T132" s="68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20" t="s">
        <v>215</v>
      </c>
      <c r="AU132" s="20" t="s">
        <v>82</v>
      </c>
    </row>
    <row r="133" spans="1:65" s="13" customFormat="1">
      <c r="B133" s="201"/>
      <c r="C133" s="202"/>
      <c r="D133" s="199" t="s">
        <v>219</v>
      </c>
      <c r="E133" s="203" t="s">
        <v>21</v>
      </c>
      <c r="F133" s="204" t="s">
        <v>499</v>
      </c>
      <c r="G133" s="202"/>
      <c r="H133" s="203" t="s">
        <v>21</v>
      </c>
      <c r="I133" s="205"/>
      <c r="J133" s="202"/>
      <c r="K133" s="202"/>
      <c r="L133" s="206"/>
      <c r="M133" s="207"/>
      <c r="N133" s="208"/>
      <c r="O133" s="208"/>
      <c r="P133" s="208"/>
      <c r="Q133" s="208"/>
      <c r="R133" s="208"/>
      <c r="S133" s="208"/>
      <c r="T133" s="209"/>
      <c r="AT133" s="210" t="s">
        <v>219</v>
      </c>
      <c r="AU133" s="210" t="s">
        <v>82</v>
      </c>
      <c r="AV133" s="13" t="s">
        <v>80</v>
      </c>
      <c r="AW133" s="13" t="s">
        <v>34</v>
      </c>
      <c r="AX133" s="13" t="s">
        <v>73</v>
      </c>
      <c r="AY133" s="210" t="s">
        <v>206</v>
      </c>
    </row>
    <row r="134" spans="1:65" s="14" customFormat="1">
      <c r="B134" s="211"/>
      <c r="C134" s="212"/>
      <c r="D134" s="199" t="s">
        <v>219</v>
      </c>
      <c r="E134" s="213" t="s">
        <v>21</v>
      </c>
      <c r="F134" s="214" t="s">
        <v>505</v>
      </c>
      <c r="G134" s="212"/>
      <c r="H134" s="215">
        <v>0.42499999999999999</v>
      </c>
      <c r="I134" s="216"/>
      <c r="J134" s="212"/>
      <c r="K134" s="212"/>
      <c r="L134" s="217"/>
      <c r="M134" s="218"/>
      <c r="N134" s="219"/>
      <c r="O134" s="219"/>
      <c r="P134" s="219"/>
      <c r="Q134" s="219"/>
      <c r="R134" s="219"/>
      <c r="S134" s="219"/>
      <c r="T134" s="220"/>
      <c r="AT134" s="221" t="s">
        <v>219</v>
      </c>
      <c r="AU134" s="221" t="s">
        <v>82</v>
      </c>
      <c r="AV134" s="14" t="s">
        <v>82</v>
      </c>
      <c r="AW134" s="14" t="s">
        <v>34</v>
      </c>
      <c r="AX134" s="14" t="s">
        <v>80</v>
      </c>
      <c r="AY134" s="221" t="s">
        <v>206</v>
      </c>
    </row>
    <row r="135" spans="1:65" s="2" customFormat="1" ht="21.75" customHeight="1">
      <c r="A135" s="37"/>
      <c r="B135" s="38"/>
      <c r="C135" s="181" t="s">
        <v>289</v>
      </c>
      <c r="D135" s="181" t="s">
        <v>208</v>
      </c>
      <c r="E135" s="182" t="s">
        <v>269</v>
      </c>
      <c r="F135" s="183" t="s">
        <v>270</v>
      </c>
      <c r="G135" s="184" t="s">
        <v>211</v>
      </c>
      <c r="H135" s="185">
        <v>4.05</v>
      </c>
      <c r="I135" s="186"/>
      <c r="J135" s="187">
        <f>ROUND(I135*H135,2)</f>
        <v>0</v>
      </c>
      <c r="K135" s="183" t="s">
        <v>212</v>
      </c>
      <c r="L135" s="42"/>
      <c r="M135" s="188" t="s">
        <v>21</v>
      </c>
      <c r="N135" s="189" t="s">
        <v>44</v>
      </c>
      <c r="O135" s="67"/>
      <c r="P135" s="190">
        <f>O135*H135</f>
        <v>0</v>
      </c>
      <c r="Q135" s="190">
        <v>2.5018699999999998</v>
      </c>
      <c r="R135" s="190">
        <f>Q135*H135</f>
        <v>10.132573499999999</v>
      </c>
      <c r="S135" s="190">
        <v>0</v>
      </c>
      <c r="T135" s="19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213</v>
      </c>
      <c r="AT135" s="192" t="s">
        <v>208</v>
      </c>
      <c r="AU135" s="192" t="s">
        <v>82</v>
      </c>
      <c r="AY135" s="20" t="s">
        <v>206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20" t="s">
        <v>80</v>
      </c>
      <c r="BK135" s="193">
        <f>ROUND(I135*H135,2)</f>
        <v>0</v>
      </c>
      <c r="BL135" s="20" t="s">
        <v>213</v>
      </c>
      <c r="BM135" s="192" t="s">
        <v>506</v>
      </c>
    </row>
    <row r="136" spans="1:65" s="2" customFormat="1">
      <c r="A136" s="37"/>
      <c r="B136" s="38"/>
      <c r="C136" s="39"/>
      <c r="D136" s="194" t="s">
        <v>215</v>
      </c>
      <c r="E136" s="39"/>
      <c r="F136" s="195" t="s">
        <v>272</v>
      </c>
      <c r="G136" s="39"/>
      <c r="H136" s="39"/>
      <c r="I136" s="196"/>
      <c r="J136" s="39"/>
      <c r="K136" s="39"/>
      <c r="L136" s="42"/>
      <c r="M136" s="197"/>
      <c r="N136" s="198"/>
      <c r="O136" s="67"/>
      <c r="P136" s="67"/>
      <c r="Q136" s="67"/>
      <c r="R136" s="67"/>
      <c r="S136" s="67"/>
      <c r="T136" s="68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20" t="s">
        <v>215</v>
      </c>
      <c r="AU136" s="20" t="s">
        <v>82</v>
      </c>
    </row>
    <row r="137" spans="1:65" s="2" customFormat="1" ht="19.5">
      <c r="A137" s="37"/>
      <c r="B137" s="38"/>
      <c r="C137" s="39"/>
      <c r="D137" s="199" t="s">
        <v>217</v>
      </c>
      <c r="E137" s="39"/>
      <c r="F137" s="200" t="s">
        <v>485</v>
      </c>
      <c r="G137" s="39"/>
      <c r="H137" s="39"/>
      <c r="I137" s="196"/>
      <c r="J137" s="39"/>
      <c r="K137" s="39"/>
      <c r="L137" s="42"/>
      <c r="M137" s="197"/>
      <c r="N137" s="198"/>
      <c r="O137" s="67"/>
      <c r="P137" s="67"/>
      <c r="Q137" s="67"/>
      <c r="R137" s="67"/>
      <c r="S137" s="67"/>
      <c r="T137" s="68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20" t="s">
        <v>217</v>
      </c>
      <c r="AU137" s="20" t="s">
        <v>82</v>
      </c>
    </row>
    <row r="138" spans="1:65" s="13" customFormat="1">
      <c r="B138" s="201"/>
      <c r="C138" s="202"/>
      <c r="D138" s="199" t="s">
        <v>219</v>
      </c>
      <c r="E138" s="203" t="s">
        <v>21</v>
      </c>
      <c r="F138" s="204" t="s">
        <v>507</v>
      </c>
      <c r="G138" s="202"/>
      <c r="H138" s="203" t="s">
        <v>21</v>
      </c>
      <c r="I138" s="205"/>
      <c r="J138" s="202"/>
      <c r="K138" s="202"/>
      <c r="L138" s="206"/>
      <c r="M138" s="207"/>
      <c r="N138" s="208"/>
      <c r="O138" s="208"/>
      <c r="P138" s="208"/>
      <c r="Q138" s="208"/>
      <c r="R138" s="208"/>
      <c r="S138" s="208"/>
      <c r="T138" s="209"/>
      <c r="AT138" s="210" t="s">
        <v>219</v>
      </c>
      <c r="AU138" s="210" t="s">
        <v>82</v>
      </c>
      <c r="AV138" s="13" t="s">
        <v>80</v>
      </c>
      <c r="AW138" s="13" t="s">
        <v>34</v>
      </c>
      <c r="AX138" s="13" t="s">
        <v>73</v>
      </c>
      <c r="AY138" s="210" t="s">
        <v>206</v>
      </c>
    </row>
    <row r="139" spans="1:65" s="14" customFormat="1">
      <c r="B139" s="211"/>
      <c r="C139" s="212"/>
      <c r="D139" s="199" t="s">
        <v>219</v>
      </c>
      <c r="E139" s="213" t="s">
        <v>21</v>
      </c>
      <c r="F139" s="214" t="s">
        <v>508</v>
      </c>
      <c r="G139" s="212"/>
      <c r="H139" s="215">
        <v>3.12</v>
      </c>
      <c r="I139" s="216"/>
      <c r="J139" s="212"/>
      <c r="K139" s="212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219</v>
      </c>
      <c r="AU139" s="221" t="s">
        <v>82</v>
      </c>
      <c r="AV139" s="14" t="s">
        <v>82</v>
      </c>
      <c r="AW139" s="14" t="s">
        <v>34</v>
      </c>
      <c r="AX139" s="14" t="s">
        <v>73</v>
      </c>
      <c r="AY139" s="221" t="s">
        <v>206</v>
      </c>
    </row>
    <row r="140" spans="1:65" s="13" customFormat="1">
      <c r="B140" s="201"/>
      <c r="C140" s="202"/>
      <c r="D140" s="199" t="s">
        <v>219</v>
      </c>
      <c r="E140" s="203" t="s">
        <v>21</v>
      </c>
      <c r="F140" s="204" t="s">
        <v>482</v>
      </c>
      <c r="G140" s="202"/>
      <c r="H140" s="203" t="s">
        <v>21</v>
      </c>
      <c r="I140" s="205"/>
      <c r="J140" s="202"/>
      <c r="K140" s="202"/>
      <c r="L140" s="206"/>
      <c r="M140" s="207"/>
      <c r="N140" s="208"/>
      <c r="O140" s="208"/>
      <c r="P140" s="208"/>
      <c r="Q140" s="208"/>
      <c r="R140" s="208"/>
      <c r="S140" s="208"/>
      <c r="T140" s="209"/>
      <c r="AT140" s="210" t="s">
        <v>219</v>
      </c>
      <c r="AU140" s="210" t="s">
        <v>82</v>
      </c>
      <c r="AV140" s="13" t="s">
        <v>80</v>
      </c>
      <c r="AW140" s="13" t="s">
        <v>34</v>
      </c>
      <c r="AX140" s="13" t="s">
        <v>73</v>
      </c>
      <c r="AY140" s="210" t="s">
        <v>206</v>
      </c>
    </row>
    <row r="141" spans="1:65" s="14" customFormat="1">
      <c r="B141" s="211"/>
      <c r="C141" s="212"/>
      <c r="D141" s="199" t="s">
        <v>219</v>
      </c>
      <c r="E141" s="213" t="s">
        <v>21</v>
      </c>
      <c r="F141" s="214" t="s">
        <v>509</v>
      </c>
      <c r="G141" s="212"/>
      <c r="H141" s="215">
        <v>0.93</v>
      </c>
      <c r="I141" s="216"/>
      <c r="J141" s="212"/>
      <c r="K141" s="212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219</v>
      </c>
      <c r="AU141" s="221" t="s">
        <v>82</v>
      </c>
      <c r="AV141" s="14" t="s">
        <v>82</v>
      </c>
      <c r="AW141" s="14" t="s">
        <v>34</v>
      </c>
      <c r="AX141" s="14" t="s">
        <v>73</v>
      </c>
      <c r="AY141" s="221" t="s">
        <v>206</v>
      </c>
    </row>
    <row r="142" spans="1:65" s="15" customFormat="1">
      <c r="B142" s="222"/>
      <c r="C142" s="223"/>
      <c r="D142" s="199" t="s">
        <v>219</v>
      </c>
      <c r="E142" s="224" t="s">
        <v>21</v>
      </c>
      <c r="F142" s="225" t="s">
        <v>236</v>
      </c>
      <c r="G142" s="223"/>
      <c r="H142" s="226">
        <v>4.05</v>
      </c>
      <c r="I142" s="227"/>
      <c r="J142" s="223"/>
      <c r="K142" s="223"/>
      <c r="L142" s="228"/>
      <c r="M142" s="229"/>
      <c r="N142" s="230"/>
      <c r="O142" s="230"/>
      <c r="P142" s="230"/>
      <c r="Q142" s="230"/>
      <c r="R142" s="230"/>
      <c r="S142" s="230"/>
      <c r="T142" s="231"/>
      <c r="AT142" s="232" t="s">
        <v>219</v>
      </c>
      <c r="AU142" s="232" t="s">
        <v>82</v>
      </c>
      <c r="AV142" s="15" t="s">
        <v>213</v>
      </c>
      <c r="AW142" s="15" t="s">
        <v>34</v>
      </c>
      <c r="AX142" s="15" t="s">
        <v>80</v>
      </c>
      <c r="AY142" s="232" t="s">
        <v>206</v>
      </c>
    </row>
    <row r="143" spans="1:65" s="2" customFormat="1" ht="16.5" customHeight="1">
      <c r="A143" s="37"/>
      <c r="B143" s="38"/>
      <c r="C143" s="181" t="s">
        <v>295</v>
      </c>
      <c r="D143" s="181" t="s">
        <v>208</v>
      </c>
      <c r="E143" s="182" t="s">
        <v>276</v>
      </c>
      <c r="F143" s="183" t="s">
        <v>277</v>
      </c>
      <c r="G143" s="184" t="s">
        <v>247</v>
      </c>
      <c r="H143" s="185">
        <v>28.2</v>
      </c>
      <c r="I143" s="186"/>
      <c r="J143" s="187">
        <f>ROUND(I143*H143,2)</f>
        <v>0</v>
      </c>
      <c r="K143" s="183" t="s">
        <v>212</v>
      </c>
      <c r="L143" s="42"/>
      <c r="M143" s="188" t="s">
        <v>21</v>
      </c>
      <c r="N143" s="189" t="s">
        <v>44</v>
      </c>
      <c r="O143" s="67"/>
      <c r="P143" s="190">
        <f>O143*H143</f>
        <v>0</v>
      </c>
      <c r="Q143" s="190">
        <v>2.6900000000000001E-3</v>
      </c>
      <c r="R143" s="190">
        <f>Q143*H143</f>
        <v>7.5857999999999995E-2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213</v>
      </c>
      <c r="AT143" s="192" t="s">
        <v>208</v>
      </c>
      <c r="AU143" s="192" t="s">
        <v>82</v>
      </c>
      <c r="AY143" s="20" t="s">
        <v>206</v>
      </c>
      <c r="BE143" s="193">
        <f>IF(N143="základní",J143,0)</f>
        <v>0</v>
      </c>
      <c r="BF143" s="193">
        <f>IF(N143="snížená",J143,0)</f>
        <v>0</v>
      </c>
      <c r="BG143" s="193">
        <f>IF(N143="zákl. přenesená",J143,0)</f>
        <v>0</v>
      </c>
      <c r="BH143" s="193">
        <f>IF(N143="sníž. přenesená",J143,0)</f>
        <v>0</v>
      </c>
      <c r="BI143" s="193">
        <f>IF(N143="nulová",J143,0)</f>
        <v>0</v>
      </c>
      <c r="BJ143" s="20" t="s">
        <v>80</v>
      </c>
      <c r="BK143" s="193">
        <f>ROUND(I143*H143,2)</f>
        <v>0</v>
      </c>
      <c r="BL143" s="20" t="s">
        <v>213</v>
      </c>
      <c r="BM143" s="192" t="s">
        <v>510</v>
      </c>
    </row>
    <row r="144" spans="1:65" s="2" customFormat="1">
      <c r="A144" s="37"/>
      <c r="B144" s="38"/>
      <c r="C144" s="39"/>
      <c r="D144" s="194" t="s">
        <v>215</v>
      </c>
      <c r="E144" s="39"/>
      <c r="F144" s="195" t="s">
        <v>279</v>
      </c>
      <c r="G144" s="39"/>
      <c r="H144" s="39"/>
      <c r="I144" s="196"/>
      <c r="J144" s="39"/>
      <c r="K144" s="39"/>
      <c r="L144" s="42"/>
      <c r="M144" s="197"/>
      <c r="N144" s="198"/>
      <c r="O144" s="67"/>
      <c r="P144" s="67"/>
      <c r="Q144" s="67"/>
      <c r="R144" s="67"/>
      <c r="S144" s="67"/>
      <c r="T144" s="68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20" t="s">
        <v>215</v>
      </c>
      <c r="AU144" s="20" t="s">
        <v>82</v>
      </c>
    </row>
    <row r="145" spans="1:65" s="13" customFormat="1">
      <c r="B145" s="201"/>
      <c r="C145" s="202"/>
      <c r="D145" s="199" t="s">
        <v>219</v>
      </c>
      <c r="E145" s="203" t="s">
        <v>21</v>
      </c>
      <c r="F145" s="204" t="s">
        <v>511</v>
      </c>
      <c r="G145" s="202"/>
      <c r="H145" s="203" t="s">
        <v>21</v>
      </c>
      <c r="I145" s="205"/>
      <c r="J145" s="202"/>
      <c r="K145" s="202"/>
      <c r="L145" s="206"/>
      <c r="M145" s="207"/>
      <c r="N145" s="208"/>
      <c r="O145" s="208"/>
      <c r="P145" s="208"/>
      <c r="Q145" s="208"/>
      <c r="R145" s="208"/>
      <c r="S145" s="208"/>
      <c r="T145" s="209"/>
      <c r="AT145" s="210" t="s">
        <v>219</v>
      </c>
      <c r="AU145" s="210" t="s">
        <v>82</v>
      </c>
      <c r="AV145" s="13" t="s">
        <v>80</v>
      </c>
      <c r="AW145" s="13" t="s">
        <v>34</v>
      </c>
      <c r="AX145" s="13" t="s">
        <v>73</v>
      </c>
      <c r="AY145" s="210" t="s">
        <v>206</v>
      </c>
    </row>
    <row r="146" spans="1:65" s="14" customFormat="1">
      <c r="B146" s="211"/>
      <c r="C146" s="212"/>
      <c r="D146" s="199" t="s">
        <v>219</v>
      </c>
      <c r="E146" s="213" t="s">
        <v>21</v>
      </c>
      <c r="F146" s="214" t="s">
        <v>512</v>
      </c>
      <c r="G146" s="212"/>
      <c r="H146" s="215">
        <v>20.8</v>
      </c>
      <c r="I146" s="216"/>
      <c r="J146" s="212"/>
      <c r="K146" s="212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219</v>
      </c>
      <c r="AU146" s="221" t="s">
        <v>82</v>
      </c>
      <c r="AV146" s="14" t="s">
        <v>82</v>
      </c>
      <c r="AW146" s="14" t="s">
        <v>34</v>
      </c>
      <c r="AX146" s="14" t="s">
        <v>73</v>
      </c>
      <c r="AY146" s="221" t="s">
        <v>206</v>
      </c>
    </row>
    <row r="147" spans="1:65" s="14" customFormat="1">
      <c r="B147" s="211"/>
      <c r="C147" s="212"/>
      <c r="D147" s="199" t="s">
        <v>219</v>
      </c>
      <c r="E147" s="213" t="s">
        <v>21</v>
      </c>
      <c r="F147" s="214" t="s">
        <v>513</v>
      </c>
      <c r="G147" s="212"/>
      <c r="H147" s="215">
        <v>7.4</v>
      </c>
      <c r="I147" s="216"/>
      <c r="J147" s="212"/>
      <c r="K147" s="212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219</v>
      </c>
      <c r="AU147" s="221" t="s">
        <v>82</v>
      </c>
      <c r="AV147" s="14" t="s">
        <v>82</v>
      </c>
      <c r="AW147" s="14" t="s">
        <v>34</v>
      </c>
      <c r="AX147" s="14" t="s">
        <v>73</v>
      </c>
      <c r="AY147" s="221" t="s">
        <v>206</v>
      </c>
    </row>
    <row r="148" spans="1:65" s="15" customFormat="1">
      <c r="B148" s="222"/>
      <c r="C148" s="223"/>
      <c r="D148" s="199" t="s">
        <v>219</v>
      </c>
      <c r="E148" s="224" t="s">
        <v>21</v>
      </c>
      <c r="F148" s="225" t="s">
        <v>236</v>
      </c>
      <c r="G148" s="223"/>
      <c r="H148" s="226">
        <v>28.2</v>
      </c>
      <c r="I148" s="227"/>
      <c r="J148" s="223"/>
      <c r="K148" s="223"/>
      <c r="L148" s="228"/>
      <c r="M148" s="229"/>
      <c r="N148" s="230"/>
      <c r="O148" s="230"/>
      <c r="P148" s="230"/>
      <c r="Q148" s="230"/>
      <c r="R148" s="230"/>
      <c r="S148" s="230"/>
      <c r="T148" s="231"/>
      <c r="AT148" s="232" t="s">
        <v>219</v>
      </c>
      <c r="AU148" s="232" t="s">
        <v>82</v>
      </c>
      <c r="AV148" s="15" t="s">
        <v>213</v>
      </c>
      <c r="AW148" s="15" t="s">
        <v>34</v>
      </c>
      <c r="AX148" s="15" t="s">
        <v>80</v>
      </c>
      <c r="AY148" s="232" t="s">
        <v>206</v>
      </c>
    </row>
    <row r="149" spans="1:65" s="2" customFormat="1" ht="16.5" customHeight="1">
      <c r="A149" s="37"/>
      <c r="B149" s="38"/>
      <c r="C149" s="181" t="s">
        <v>304</v>
      </c>
      <c r="D149" s="181" t="s">
        <v>208</v>
      </c>
      <c r="E149" s="182" t="s">
        <v>290</v>
      </c>
      <c r="F149" s="183" t="s">
        <v>291</v>
      </c>
      <c r="G149" s="184" t="s">
        <v>247</v>
      </c>
      <c r="H149" s="185">
        <v>28.2</v>
      </c>
      <c r="I149" s="186"/>
      <c r="J149" s="187">
        <f>ROUND(I149*H149,2)</f>
        <v>0</v>
      </c>
      <c r="K149" s="183" t="s">
        <v>212</v>
      </c>
      <c r="L149" s="42"/>
      <c r="M149" s="188" t="s">
        <v>21</v>
      </c>
      <c r="N149" s="189" t="s">
        <v>44</v>
      </c>
      <c r="O149" s="67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213</v>
      </c>
      <c r="AT149" s="192" t="s">
        <v>208</v>
      </c>
      <c r="AU149" s="192" t="s">
        <v>82</v>
      </c>
      <c r="AY149" s="20" t="s">
        <v>206</v>
      </c>
      <c r="BE149" s="193">
        <f>IF(N149="základní",J149,0)</f>
        <v>0</v>
      </c>
      <c r="BF149" s="193">
        <f>IF(N149="snížená",J149,0)</f>
        <v>0</v>
      </c>
      <c r="BG149" s="193">
        <f>IF(N149="zákl. přenesená",J149,0)</f>
        <v>0</v>
      </c>
      <c r="BH149" s="193">
        <f>IF(N149="sníž. přenesená",J149,0)</f>
        <v>0</v>
      </c>
      <c r="BI149" s="193">
        <f>IF(N149="nulová",J149,0)</f>
        <v>0</v>
      </c>
      <c r="BJ149" s="20" t="s">
        <v>80</v>
      </c>
      <c r="BK149" s="193">
        <f>ROUND(I149*H149,2)</f>
        <v>0</v>
      </c>
      <c r="BL149" s="20" t="s">
        <v>213</v>
      </c>
      <c r="BM149" s="192" t="s">
        <v>514</v>
      </c>
    </row>
    <row r="150" spans="1:65" s="2" customFormat="1">
      <c r="A150" s="37"/>
      <c r="B150" s="38"/>
      <c r="C150" s="39"/>
      <c r="D150" s="194" t="s">
        <v>215</v>
      </c>
      <c r="E150" s="39"/>
      <c r="F150" s="195" t="s">
        <v>293</v>
      </c>
      <c r="G150" s="39"/>
      <c r="H150" s="39"/>
      <c r="I150" s="196"/>
      <c r="J150" s="39"/>
      <c r="K150" s="39"/>
      <c r="L150" s="42"/>
      <c r="M150" s="197"/>
      <c r="N150" s="198"/>
      <c r="O150" s="67"/>
      <c r="P150" s="67"/>
      <c r="Q150" s="67"/>
      <c r="R150" s="67"/>
      <c r="S150" s="67"/>
      <c r="T150" s="68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20" t="s">
        <v>215</v>
      </c>
      <c r="AU150" s="20" t="s">
        <v>82</v>
      </c>
    </row>
    <row r="151" spans="1:65" s="2" customFormat="1" ht="16.5" customHeight="1">
      <c r="A151" s="37"/>
      <c r="B151" s="38"/>
      <c r="C151" s="181" t="s">
        <v>313</v>
      </c>
      <c r="D151" s="181" t="s">
        <v>208</v>
      </c>
      <c r="E151" s="182" t="s">
        <v>515</v>
      </c>
      <c r="F151" s="183" t="s">
        <v>516</v>
      </c>
      <c r="G151" s="184" t="s">
        <v>327</v>
      </c>
      <c r="H151" s="185">
        <v>0.46800000000000003</v>
      </c>
      <c r="I151" s="186"/>
      <c r="J151" s="187">
        <f>ROUND(I151*H151,2)</f>
        <v>0</v>
      </c>
      <c r="K151" s="183" t="s">
        <v>212</v>
      </c>
      <c r="L151" s="42"/>
      <c r="M151" s="188" t="s">
        <v>21</v>
      </c>
      <c r="N151" s="189" t="s">
        <v>44</v>
      </c>
      <c r="O151" s="67"/>
      <c r="P151" s="190">
        <f>O151*H151</f>
        <v>0</v>
      </c>
      <c r="Q151" s="190">
        <v>1.0606199999999999</v>
      </c>
      <c r="R151" s="190">
        <f>Q151*H151</f>
        <v>0.49637016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213</v>
      </c>
      <c r="AT151" s="192" t="s">
        <v>208</v>
      </c>
      <c r="AU151" s="192" t="s">
        <v>82</v>
      </c>
      <c r="AY151" s="20" t="s">
        <v>206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20" t="s">
        <v>80</v>
      </c>
      <c r="BK151" s="193">
        <f>ROUND(I151*H151,2)</f>
        <v>0</v>
      </c>
      <c r="BL151" s="20" t="s">
        <v>213</v>
      </c>
      <c r="BM151" s="192" t="s">
        <v>517</v>
      </c>
    </row>
    <row r="152" spans="1:65" s="2" customFormat="1">
      <c r="A152" s="37"/>
      <c r="B152" s="38"/>
      <c r="C152" s="39"/>
      <c r="D152" s="194" t="s">
        <v>215</v>
      </c>
      <c r="E152" s="39"/>
      <c r="F152" s="195" t="s">
        <v>518</v>
      </c>
      <c r="G152" s="39"/>
      <c r="H152" s="39"/>
      <c r="I152" s="196"/>
      <c r="J152" s="39"/>
      <c r="K152" s="39"/>
      <c r="L152" s="42"/>
      <c r="M152" s="197"/>
      <c r="N152" s="198"/>
      <c r="O152" s="67"/>
      <c r="P152" s="67"/>
      <c r="Q152" s="67"/>
      <c r="R152" s="67"/>
      <c r="S152" s="67"/>
      <c r="T152" s="68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20" t="s">
        <v>215</v>
      </c>
      <c r="AU152" s="20" t="s">
        <v>82</v>
      </c>
    </row>
    <row r="153" spans="1:65" s="13" customFormat="1">
      <c r="B153" s="201"/>
      <c r="C153" s="202"/>
      <c r="D153" s="199" t="s">
        <v>219</v>
      </c>
      <c r="E153" s="203" t="s">
        <v>21</v>
      </c>
      <c r="F153" s="204" t="s">
        <v>519</v>
      </c>
      <c r="G153" s="202"/>
      <c r="H153" s="203" t="s">
        <v>21</v>
      </c>
      <c r="I153" s="205"/>
      <c r="J153" s="202"/>
      <c r="K153" s="202"/>
      <c r="L153" s="206"/>
      <c r="M153" s="207"/>
      <c r="N153" s="208"/>
      <c r="O153" s="208"/>
      <c r="P153" s="208"/>
      <c r="Q153" s="208"/>
      <c r="R153" s="208"/>
      <c r="S153" s="208"/>
      <c r="T153" s="209"/>
      <c r="AT153" s="210" t="s">
        <v>219</v>
      </c>
      <c r="AU153" s="210" t="s">
        <v>82</v>
      </c>
      <c r="AV153" s="13" t="s">
        <v>80</v>
      </c>
      <c r="AW153" s="13" t="s">
        <v>34</v>
      </c>
      <c r="AX153" s="13" t="s">
        <v>73</v>
      </c>
      <c r="AY153" s="210" t="s">
        <v>206</v>
      </c>
    </row>
    <row r="154" spans="1:65" s="14" customFormat="1">
      <c r="B154" s="211"/>
      <c r="C154" s="212"/>
      <c r="D154" s="199" t="s">
        <v>219</v>
      </c>
      <c r="E154" s="213" t="s">
        <v>21</v>
      </c>
      <c r="F154" s="214" t="s">
        <v>520</v>
      </c>
      <c r="G154" s="212"/>
      <c r="H154" s="215">
        <v>0.46800000000000003</v>
      </c>
      <c r="I154" s="216"/>
      <c r="J154" s="212"/>
      <c r="K154" s="212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219</v>
      </c>
      <c r="AU154" s="221" t="s">
        <v>82</v>
      </c>
      <c r="AV154" s="14" t="s">
        <v>82</v>
      </c>
      <c r="AW154" s="14" t="s">
        <v>34</v>
      </c>
      <c r="AX154" s="14" t="s">
        <v>80</v>
      </c>
      <c r="AY154" s="221" t="s">
        <v>206</v>
      </c>
    </row>
    <row r="155" spans="1:65" s="12" customFormat="1" ht="20.85" customHeight="1">
      <c r="B155" s="165"/>
      <c r="C155" s="166"/>
      <c r="D155" s="167" t="s">
        <v>72</v>
      </c>
      <c r="E155" s="179" t="s">
        <v>409</v>
      </c>
      <c r="F155" s="179" t="s">
        <v>521</v>
      </c>
      <c r="G155" s="166"/>
      <c r="H155" s="166"/>
      <c r="I155" s="169"/>
      <c r="J155" s="180">
        <f>BK155</f>
        <v>0</v>
      </c>
      <c r="K155" s="166"/>
      <c r="L155" s="171"/>
      <c r="M155" s="172"/>
      <c r="N155" s="173"/>
      <c r="O155" s="173"/>
      <c r="P155" s="174">
        <f>SUM(P156:P178)</f>
        <v>0</v>
      </c>
      <c r="Q155" s="173"/>
      <c r="R155" s="174">
        <f>SUM(R156:R178)</f>
        <v>180.60927247000001</v>
      </c>
      <c r="S155" s="173"/>
      <c r="T155" s="175">
        <f>SUM(T156:T178)</f>
        <v>3.2432999999999996</v>
      </c>
      <c r="AR155" s="176" t="s">
        <v>80</v>
      </c>
      <c r="AT155" s="177" t="s">
        <v>72</v>
      </c>
      <c r="AU155" s="177" t="s">
        <v>82</v>
      </c>
      <c r="AY155" s="176" t="s">
        <v>206</v>
      </c>
      <c r="BK155" s="178">
        <f>SUM(BK156:BK178)</f>
        <v>0</v>
      </c>
    </row>
    <row r="156" spans="1:65" s="2" customFormat="1" ht="24.2" customHeight="1">
      <c r="A156" s="37"/>
      <c r="B156" s="38"/>
      <c r="C156" s="181" t="s">
        <v>522</v>
      </c>
      <c r="D156" s="181" t="s">
        <v>208</v>
      </c>
      <c r="E156" s="182" t="s">
        <v>523</v>
      </c>
      <c r="F156" s="183" t="s">
        <v>524</v>
      </c>
      <c r="G156" s="184" t="s">
        <v>375</v>
      </c>
      <c r="H156" s="185">
        <v>114</v>
      </c>
      <c r="I156" s="186"/>
      <c r="J156" s="187">
        <f>ROUND(I156*H156,2)</f>
        <v>0</v>
      </c>
      <c r="K156" s="183" t="s">
        <v>525</v>
      </c>
      <c r="L156" s="42"/>
      <c r="M156" s="188" t="s">
        <v>21</v>
      </c>
      <c r="N156" s="189" t="s">
        <v>44</v>
      </c>
      <c r="O156" s="67"/>
      <c r="P156" s="190">
        <f>O156*H156</f>
        <v>0</v>
      </c>
      <c r="Q156" s="190">
        <v>3.0000000000000001E-5</v>
      </c>
      <c r="R156" s="190">
        <f>Q156*H156</f>
        <v>3.4200000000000003E-3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213</v>
      </c>
      <c r="AT156" s="192" t="s">
        <v>208</v>
      </c>
      <c r="AU156" s="192" t="s">
        <v>244</v>
      </c>
      <c r="AY156" s="20" t="s">
        <v>206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20" t="s">
        <v>80</v>
      </c>
      <c r="BK156" s="193">
        <f>ROUND(I156*H156,2)</f>
        <v>0</v>
      </c>
      <c r="BL156" s="20" t="s">
        <v>213</v>
      </c>
      <c r="BM156" s="192" t="s">
        <v>526</v>
      </c>
    </row>
    <row r="157" spans="1:65" s="2" customFormat="1">
      <c r="A157" s="37"/>
      <c r="B157" s="38"/>
      <c r="C157" s="39"/>
      <c r="D157" s="194" t="s">
        <v>215</v>
      </c>
      <c r="E157" s="39"/>
      <c r="F157" s="195" t="s">
        <v>527</v>
      </c>
      <c r="G157" s="39"/>
      <c r="H157" s="39"/>
      <c r="I157" s="196"/>
      <c r="J157" s="39"/>
      <c r="K157" s="39"/>
      <c r="L157" s="42"/>
      <c r="M157" s="197"/>
      <c r="N157" s="198"/>
      <c r="O157" s="67"/>
      <c r="P157" s="67"/>
      <c r="Q157" s="67"/>
      <c r="R157" s="67"/>
      <c r="S157" s="67"/>
      <c r="T157" s="68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20" t="s">
        <v>215</v>
      </c>
      <c r="AU157" s="20" t="s">
        <v>244</v>
      </c>
    </row>
    <row r="158" spans="1:65" s="13" customFormat="1">
      <c r="B158" s="201"/>
      <c r="C158" s="202"/>
      <c r="D158" s="199" t="s">
        <v>219</v>
      </c>
      <c r="E158" s="203" t="s">
        <v>21</v>
      </c>
      <c r="F158" s="204" t="s">
        <v>528</v>
      </c>
      <c r="G158" s="202"/>
      <c r="H158" s="203" t="s">
        <v>21</v>
      </c>
      <c r="I158" s="205"/>
      <c r="J158" s="202"/>
      <c r="K158" s="202"/>
      <c r="L158" s="206"/>
      <c r="M158" s="207"/>
      <c r="N158" s="208"/>
      <c r="O158" s="208"/>
      <c r="P158" s="208"/>
      <c r="Q158" s="208"/>
      <c r="R158" s="208"/>
      <c r="S158" s="208"/>
      <c r="T158" s="209"/>
      <c r="AT158" s="210" t="s">
        <v>219</v>
      </c>
      <c r="AU158" s="210" t="s">
        <v>244</v>
      </c>
      <c r="AV158" s="13" t="s">
        <v>80</v>
      </c>
      <c r="AW158" s="13" t="s">
        <v>34</v>
      </c>
      <c r="AX158" s="13" t="s">
        <v>73</v>
      </c>
      <c r="AY158" s="210" t="s">
        <v>206</v>
      </c>
    </row>
    <row r="159" spans="1:65" s="14" customFormat="1">
      <c r="B159" s="211"/>
      <c r="C159" s="212"/>
      <c r="D159" s="199" t="s">
        <v>219</v>
      </c>
      <c r="E159" s="213" t="s">
        <v>21</v>
      </c>
      <c r="F159" s="214" t="s">
        <v>529</v>
      </c>
      <c r="G159" s="212"/>
      <c r="H159" s="215">
        <v>114</v>
      </c>
      <c r="I159" s="216"/>
      <c r="J159" s="212"/>
      <c r="K159" s="212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219</v>
      </c>
      <c r="AU159" s="221" t="s">
        <v>244</v>
      </c>
      <c r="AV159" s="14" t="s">
        <v>82</v>
      </c>
      <c r="AW159" s="14" t="s">
        <v>34</v>
      </c>
      <c r="AX159" s="14" t="s">
        <v>80</v>
      </c>
      <c r="AY159" s="221" t="s">
        <v>206</v>
      </c>
    </row>
    <row r="160" spans="1:65" s="2" customFormat="1" ht="24.2" customHeight="1">
      <c r="A160" s="37"/>
      <c r="B160" s="38"/>
      <c r="C160" s="181" t="s">
        <v>530</v>
      </c>
      <c r="D160" s="181" t="s">
        <v>208</v>
      </c>
      <c r="E160" s="182" t="s">
        <v>531</v>
      </c>
      <c r="F160" s="183" t="s">
        <v>532</v>
      </c>
      <c r="G160" s="184" t="s">
        <v>375</v>
      </c>
      <c r="H160" s="185">
        <v>114</v>
      </c>
      <c r="I160" s="186"/>
      <c r="J160" s="187">
        <f>ROUND(I160*H160,2)</f>
        <v>0</v>
      </c>
      <c r="K160" s="183" t="s">
        <v>525</v>
      </c>
      <c r="L160" s="42"/>
      <c r="M160" s="188" t="s">
        <v>21</v>
      </c>
      <c r="N160" s="189" t="s">
        <v>44</v>
      </c>
      <c r="O160" s="67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213</v>
      </c>
      <c r="AT160" s="192" t="s">
        <v>208</v>
      </c>
      <c r="AU160" s="192" t="s">
        <v>244</v>
      </c>
      <c r="AY160" s="20" t="s">
        <v>206</v>
      </c>
      <c r="BE160" s="193">
        <f>IF(N160="základní",J160,0)</f>
        <v>0</v>
      </c>
      <c r="BF160" s="193">
        <f>IF(N160="snížená",J160,0)</f>
        <v>0</v>
      </c>
      <c r="BG160" s="193">
        <f>IF(N160="zákl. přenesená",J160,0)</f>
        <v>0</v>
      </c>
      <c r="BH160" s="193">
        <f>IF(N160="sníž. přenesená",J160,0)</f>
        <v>0</v>
      </c>
      <c r="BI160" s="193">
        <f>IF(N160="nulová",J160,0)</f>
        <v>0</v>
      </c>
      <c r="BJ160" s="20" t="s">
        <v>80</v>
      </c>
      <c r="BK160" s="193">
        <f>ROUND(I160*H160,2)</f>
        <v>0</v>
      </c>
      <c r="BL160" s="20" t="s">
        <v>213</v>
      </c>
      <c r="BM160" s="192" t="s">
        <v>533</v>
      </c>
    </row>
    <row r="161" spans="1:65" s="2" customFormat="1">
      <c r="A161" s="37"/>
      <c r="B161" s="38"/>
      <c r="C161" s="39"/>
      <c r="D161" s="194" t="s">
        <v>215</v>
      </c>
      <c r="E161" s="39"/>
      <c r="F161" s="195" t="s">
        <v>534</v>
      </c>
      <c r="G161" s="39"/>
      <c r="H161" s="39"/>
      <c r="I161" s="196"/>
      <c r="J161" s="39"/>
      <c r="K161" s="39"/>
      <c r="L161" s="42"/>
      <c r="M161" s="197"/>
      <c r="N161" s="198"/>
      <c r="O161" s="67"/>
      <c r="P161" s="67"/>
      <c r="Q161" s="67"/>
      <c r="R161" s="67"/>
      <c r="S161" s="67"/>
      <c r="T161" s="68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20" t="s">
        <v>215</v>
      </c>
      <c r="AU161" s="20" t="s">
        <v>244</v>
      </c>
    </row>
    <row r="162" spans="1:65" s="14" customFormat="1">
      <c r="B162" s="211"/>
      <c r="C162" s="212"/>
      <c r="D162" s="199" t="s">
        <v>219</v>
      </c>
      <c r="E162" s="213" t="s">
        <v>21</v>
      </c>
      <c r="F162" s="214" t="s">
        <v>529</v>
      </c>
      <c r="G162" s="212"/>
      <c r="H162" s="215">
        <v>114</v>
      </c>
      <c r="I162" s="216"/>
      <c r="J162" s="212"/>
      <c r="K162" s="212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219</v>
      </c>
      <c r="AU162" s="221" t="s">
        <v>244</v>
      </c>
      <c r="AV162" s="14" t="s">
        <v>82</v>
      </c>
      <c r="AW162" s="14" t="s">
        <v>34</v>
      </c>
      <c r="AX162" s="14" t="s">
        <v>80</v>
      </c>
      <c r="AY162" s="221" t="s">
        <v>206</v>
      </c>
    </row>
    <row r="163" spans="1:65" s="2" customFormat="1" ht="16.5" customHeight="1">
      <c r="A163" s="37"/>
      <c r="B163" s="38"/>
      <c r="C163" s="244" t="s">
        <v>535</v>
      </c>
      <c r="D163" s="244" t="s">
        <v>437</v>
      </c>
      <c r="E163" s="245" t="s">
        <v>536</v>
      </c>
      <c r="F163" s="246" t="s">
        <v>537</v>
      </c>
      <c r="G163" s="247" t="s">
        <v>211</v>
      </c>
      <c r="H163" s="248">
        <v>35.438000000000002</v>
      </c>
      <c r="I163" s="249"/>
      <c r="J163" s="250">
        <f>ROUND(I163*H163,2)</f>
        <v>0</v>
      </c>
      <c r="K163" s="246" t="s">
        <v>525</v>
      </c>
      <c r="L163" s="251"/>
      <c r="M163" s="252" t="s">
        <v>21</v>
      </c>
      <c r="N163" s="253" t="s">
        <v>44</v>
      </c>
      <c r="O163" s="67"/>
      <c r="P163" s="190">
        <f>O163*H163</f>
        <v>0</v>
      </c>
      <c r="Q163" s="190">
        <v>2.4289999999999998</v>
      </c>
      <c r="R163" s="190">
        <f>Q163*H163</f>
        <v>86.078901999999999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289</v>
      </c>
      <c r="AT163" s="192" t="s">
        <v>437</v>
      </c>
      <c r="AU163" s="192" t="s">
        <v>244</v>
      </c>
      <c r="AY163" s="20" t="s">
        <v>206</v>
      </c>
      <c r="BE163" s="193">
        <f>IF(N163="základní",J163,0)</f>
        <v>0</v>
      </c>
      <c r="BF163" s="193">
        <f>IF(N163="snížená",J163,0)</f>
        <v>0</v>
      </c>
      <c r="BG163" s="193">
        <f>IF(N163="zákl. přenesená",J163,0)</f>
        <v>0</v>
      </c>
      <c r="BH163" s="193">
        <f>IF(N163="sníž. přenesená",J163,0)</f>
        <v>0</v>
      </c>
      <c r="BI163" s="193">
        <f>IF(N163="nulová",J163,0)</f>
        <v>0</v>
      </c>
      <c r="BJ163" s="20" t="s">
        <v>80</v>
      </c>
      <c r="BK163" s="193">
        <f>ROUND(I163*H163,2)</f>
        <v>0</v>
      </c>
      <c r="BL163" s="20" t="s">
        <v>213</v>
      </c>
      <c r="BM163" s="192" t="s">
        <v>538</v>
      </c>
    </row>
    <row r="164" spans="1:65" s="2" customFormat="1" ht="19.5">
      <c r="A164" s="37"/>
      <c r="B164" s="38"/>
      <c r="C164" s="39"/>
      <c r="D164" s="199" t="s">
        <v>217</v>
      </c>
      <c r="E164" s="39"/>
      <c r="F164" s="200" t="s">
        <v>539</v>
      </c>
      <c r="G164" s="39"/>
      <c r="H164" s="39"/>
      <c r="I164" s="196"/>
      <c r="J164" s="39"/>
      <c r="K164" s="39"/>
      <c r="L164" s="42"/>
      <c r="M164" s="197"/>
      <c r="N164" s="198"/>
      <c r="O164" s="67"/>
      <c r="P164" s="67"/>
      <c r="Q164" s="67"/>
      <c r="R164" s="67"/>
      <c r="S164" s="67"/>
      <c r="T164" s="68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20" t="s">
        <v>217</v>
      </c>
      <c r="AU164" s="20" t="s">
        <v>244</v>
      </c>
    </row>
    <row r="165" spans="1:65" s="13" customFormat="1">
      <c r="B165" s="201"/>
      <c r="C165" s="202"/>
      <c r="D165" s="199" t="s">
        <v>219</v>
      </c>
      <c r="E165" s="203" t="s">
        <v>21</v>
      </c>
      <c r="F165" s="204" t="s">
        <v>540</v>
      </c>
      <c r="G165" s="202"/>
      <c r="H165" s="203" t="s">
        <v>21</v>
      </c>
      <c r="I165" s="205"/>
      <c r="J165" s="202"/>
      <c r="K165" s="202"/>
      <c r="L165" s="206"/>
      <c r="M165" s="207"/>
      <c r="N165" s="208"/>
      <c r="O165" s="208"/>
      <c r="P165" s="208"/>
      <c r="Q165" s="208"/>
      <c r="R165" s="208"/>
      <c r="S165" s="208"/>
      <c r="T165" s="209"/>
      <c r="AT165" s="210" t="s">
        <v>219</v>
      </c>
      <c r="AU165" s="210" t="s">
        <v>244</v>
      </c>
      <c r="AV165" s="13" t="s">
        <v>80</v>
      </c>
      <c r="AW165" s="13" t="s">
        <v>34</v>
      </c>
      <c r="AX165" s="13" t="s">
        <v>73</v>
      </c>
      <c r="AY165" s="210" t="s">
        <v>206</v>
      </c>
    </row>
    <row r="166" spans="1:65" s="14" customFormat="1">
      <c r="B166" s="211"/>
      <c r="C166" s="212"/>
      <c r="D166" s="199" t="s">
        <v>219</v>
      </c>
      <c r="E166" s="213" t="s">
        <v>21</v>
      </c>
      <c r="F166" s="214" t="s">
        <v>541</v>
      </c>
      <c r="G166" s="212"/>
      <c r="H166" s="215">
        <v>35.438000000000002</v>
      </c>
      <c r="I166" s="216"/>
      <c r="J166" s="212"/>
      <c r="K166" s="212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219</v>
      </c>
      <c r="AU166" s="221" t="s">
        <v>244</v>
      </c>
      <c r="AV166" s="14" t="s">
        <v>82</v>
      </c>
      <c r="AW166" s="14" t="s">
        <v>34</v>
      </c>
      <c r="AX166" s="14" t="s">
        <v>80</v>
      </c>
      <c r="AY166" s="221" t="s">
        <v>206</v>
      </c>
    </row>
    <row r="167" spans="1:65" s="2" customFormat="1" ht="16.5" customHeight="1">
      <c r="A167" s="37"/>
      <c r="B167" s="38"/>
      <c r="C167" s="181" t="s">
        <v>542</v>
      </c>
      <c r="D167" s="181" t="s">
        <v>208</v>
      </c>
      <c r="E167" s="182" t="s">
        <v>543</v>
      </c>
      <c r="F167" s="183" t="s">
        <v>544</v>
      </c>
      <c r="G167" s="184" t="s">
        <v>327</v>
      </c>
      <c r="H167" s="185">
        <v>2.9870000000000001</v>
      </c>
      <c r="I167" s="186"/>
      <c r="J167" s="187">
        <f>ROUND(I167*H167,2)</f>
        <v>0</v>
      </c>
      <c r="K167" s="183" t="s">
        <v>525</v>
      </c>
      <c r="L167" s="42"/>
      <c r="M167" s="188" t="s">
        <v>21</v>
      </c>
      <c r="N167" s="189" t="s">
        <v>44</v>
      </c>
      <c r="O167" s="67"/>
      <c r="P167" s="190">
        <f>O167*H167</f>
        <v>0</v>
      </c>
      <c r="Q167" s="190">
        <v>1.11381</v>
      </c>
      <c r="R167" s="190">
        <f>Q167*H167</f>
        <v>3.3269504699999999</v>
      </c>
      <c r="S167" s="190">
        <v>0</v>
      </c>
      <c r="T167" s="19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2" t="s">
        <v>213</v>
      </c>
      <c r="AT167" s="192" t="s">
        <v>208</v>
      </c>
      <c r="AU167" s="192" t="s">
        <v>244</v>
      </c>
      <c r="AY167" s="20" t="s">
        <v>206</v>
      </c>
      <c r="BE167" s="193">
        <f>IF(N167="základní",J167,0)</f>
        <v>0</v>
      </c>
      <c r="BF167" s="193">
        <f>IF(N167="snížená",J167,0)</f>
        <v>0</v>
      </c>
      <c r="BG167" s="193">
        <f>IF(N167="zákl. přenesená",J167,0)</f>
        <v>0</v>
      </c>
      <c r="BH167" s="193">
        <f>IF(N167="sníž. přenesená",J167,0)</f>
        <v>0</v>
      </c>
      <c r="BI167" s="193">
        <f>IF(N167="nulová",J167,0)</f>
        <v>0</v>
      </c>
      <c r="BJ167" s="20" t="s">
        <v>80</v>
      </c>
      <c r="BK167" s="193">
        <f>ROUND(I167*H167,2)</f>
        <v>0</v>
      </c>
      <c r="BL167" s="20" t="s">
        <v>213</v>
      </c>
      <c r="BM167" s="192" t="s">
        <v>545</v>
      </c>
    </row>
    <row r="168" spans="1:65" s="2" customFormat="1">
      <c r="A168" s="37"/>
      <c r="B168" s="38"/>
      <c r="C168" s="39"/>
      <c r="D168" s="194" t="s">
        <v>215</v>
      </c>
      <c r="E168" s="39"/>
      <c r="F168" s="195" t="s">
        <v>546</v>
      </c>
      <c r="G168" s="39"/>
      <c r="H168" s="39"/>
      <c r="I168" s="196"/>
      <c r="J168" s="39"/>
      <c r="K168" s="39"/>
      <c r="L168" s="42"/>
      <c r="M168" s="197"/>
      <c r="N168" s="198"/>
      <c r="O168" s="67"/>
      <c r="P168" s="67"/>
      <c r="Q168" s="67"/>
      <c r="R168" s="67"/>
      <c r="S168" s="67"/>
      <c r="T168" s="68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20" t="s">
        <v>215</v>
      </c>
      <c r="AU168" s="20" t="s">
        <v>244</v>
      </c>
    </row>
    <row r="169" spans="1:65" s="13" customFormat="1">
      <c r="B169" s="201"/>
      <c r="C169" s="202"/>
      <c r="D169" s="199" t="s">
        <v>219</v>
      </c>
      <c r="E169" s="203" t="s">
        <v>21</v>
      </c>
      <c r="F169" s="204" t="s">
        <v>547</v>
      </c>
      <c r="G169" s="202"/>
      <c r="H169" s="203" t="s">
        <v>21</v>
      </c>
      <c r="I169" s="205"/>
      <c r="J169" s="202"/>
      <c r="K169" s="202"/>
      <c r="L169" s="206"/>
      <c r="M169" s="207"/>
      <c r="N169" s="208"/>
      <c r="O169" s="208"/>
      <c r="P169" s="208"/>
      <c r="Q169" s="208"/>
      <c r="R169" s="208"/>
      <c r="S169" s="208"/>
      <c r="T169" s="209"/>
      <c r="AT169" s="210" t="s">
        <v>219</v>
      </c>
      <c r="AU169" s="210" t="s">
        <v>244</v>
      </c>
      <c r="AV169" s="13" t="s">
        <v>80</v>
      </c>
      <c r="AW169" s="13" t="s">
        <v>34</v>
      </c>
      <c r="AX169" s="13" t="s">
        <v>73</v>
      </c>
      <c r="AY169" s="210" t="s">
        <v>206</v>
      </c>
    </row>
    <row r="170" spans="1:65" s="14" customFormat="1">
      <c r="B170" s="211"/>
      <c r="C170" s="212"/>
      <c r="D170" s="199" t="s">
        <v>219</v>
      </c>
      <c r="E170" s="213" t="s">
        <v>21</v>
      </c>
      <c r="F170" s="214" t="s">
        <v>548</v>
      </c>
      <c r="G170" s="212"/>
      <c r="H170" s="215">
        <v>2.9870000000000001</v>
      </c>
      <c r="I170" s="216"/>
      <c r="J170" s="212"/>
      <c r="K170" s="212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219</v>
      </c>
      <c r="AU170" s="221" t="s">
        <v>244</v>
      </c>
      <c r="AV170" s="14" t="s">
        <v>82</v>
      </c>
      <c r="AW170" s="14" t="s">
        <v>34</v>
      </c>
      <c r="AX170" s="14" t="s">
        <v>80</v>
      </c>
      <c r="AY170" s="221" t="s">
        <v>206</v>
      </c>
    </row>
    <row r="171" spans="1:65" s="2" customFormat="1" ht="21.75" customHeight="1">
      <c r="A171" s="37"/>
      <c r="B171" s="38"/>
      <c r="C171" s="181" t="s">
        <v>549</v>
      </c>
      <c r="D171" s="181" t="s">
        <v>208</v>
      </c>
      <c r="E171" s="182" t="s">
        <v>550</v>
      </c>
      <c r="F171" s="183" t="s">
        <v>551</v>
      </c>
      <c r="G171" s="184" t="s">
        <v>375</v>
      </c>
      <c r="H171" s="185">
        <v>5.7</v>
      </c>
      <c r="I171" s="186"/>
      <c r="J171" s="187">
        <f>ROUND(I171*H171,2)</f>
        <v>0</v>
      </c>
      <c r="K171" s="183" t="s">
        <v>525</v>
      </c>
      <c r="L171" s="42"/>
      <c r="M171" s="188" t="s">
        <v>21</v>
      </c>
      <c r="N171" s="189" t="s">
        <v>44</v>
      </c>
      <c r="O171" s="67"/>
      <c r="P171" s="190">
        <f>O171*H171</f>
        <v>0</v>
      </c>
      <c r="Q171" s="190">
        <v>0</v>
      </c>
      <c r="R171" s="190">
        <f>Q171*H171</f>
        <v>0</v>
      </c>
      <c r="S171" s="190">
        <v>0.56899999999999995</v>
      </c>
      <c r="T171" s="191">
        <f>S171*H171</f>
        <v>3.2432999999999996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213</v>
      </c>
      <c r="AT171" s="192" t="s">
        <v>208</v>
      </c>
      <c r="AU171" s="192" t="s">
        <v>244</v>
      </c>
      <c r="AY171" s="20" t="s">
        <v>206</v>
      </c>
      <c r="BE171" s="193">
        <f>IF(N171="základní",J171,0)</f>
        <v>0</v>
      </c>
      <c r="BF171" s="193">
        <f>IF(N171="snížená",J171,0)</f>
        <v>0</v>
      </c>
      <c r="BG171" s="193">
        <f>IF(N171="zákl. přenesená",J171,0)</f>
        <v>0</v>
      </c>
      <c r="BH171" s="193">
        <f>IF(N171="sníž. přenesená",J171,0)</f>
        <v>0</v>
      </c>
      <c r="BI171" s="193">
        <f>IF(N171="nulová",J171,0)</f>
        <v>0</v>
      </c>
      <c r="BJ171" s="20" t="s">
        <v>80</v>
      </c>
      <c r="BK171" s="193">
        <f>ROUND(I171*H171,2)</f>
        <v>0</v>
      </c>
      <c r="BL171" s="20" t="s">
        <v>213</v>
      </c>
      <c r="BM171" s="192" t="s">
        <v>552</v>
      </c>
    </row>
    <row r="172" spans="1:65" s="2" customFormat="1">
      <c r="A172" s="37"/>
      <c r="B172" s="38"/>
      <c r="C172" s="39"/>
      <c r="D172" s="194" t="s">
        <v>215</v>
      </c>
      <c r="E172" s="39"/>
      <c r="F172" s="195" t="s">
        <v>553</v>
      </c>
      <c r="G172" s="39"/>
      <c r="H172" s="39"/>
      <c r="I172" s="196"/>
      <c r="J172" s="39"/>
      <c r="K172" s="39"/>
      <c r="L172" s="42"/>
      <c r="M172" s="197"/>
      <c r="N172" s="198"/>
      <c r="O172" s="67"/>
      <c r="P172" s="67"/>
      <c r="Q172" s="67"/>
      <c r="R172" s="67"/>
      <c r="S172" s="67"/>
      <c r="T172" s="68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20" t="s">
        <v>215</v>
      </c>
      <c r="AU172" s="20" t="s">
        <v>244</v>
      </c>
    </row>
    <row r="173" spans="1:65" s="13" customFormat="1">
      <c r="B173" s="201"/>
      <c r="C173" s="202"/>
      <c r="D173" s="199" t="s">
        <v>219</v>
      </c>
      <c r="E173" s="203" t="s">
        <v>21</v>
      </c>
      <c r="F173" s="204" t="s">
        <v>554</v>
      </c>
      <c r="G173" s="202"/>
      <c r="H173" s="203" t="s">
        <v>21</v>
      </c>
      <c r="I173" s="205"/>
      <c r="J173" s="202"/>
      <c r="K173" s="202"/>
      <c r="L173" s="206"/>
      <c r="M173" s="207"/>
      <c r="N173" s="208"/>
      <c r="O173" s="208"/>
      <c r="P173" s="208"/>
      <c r="Q173" s="208"/>
      <c r="R173" s="208"/>
      <c r="S173" s="208"/>
      <c r="T173" s="209"/>
      <c r="AT173" s="210" t="s">
        <v>219</v>
      </c>
      <c r="AU173" s="210" t="s">
        <v>244</v>
      </c>
      <c r="AV173" s="13" t="s">
        <v>80</v>
      </c>
      <c r="AW173" s="13" t="s">
        <v>34</v>
      </c>
      <c r="AX173" s="13" t="s">
        <v>73</v>
      </c>
      <c r="AY173" s="210" t="s">
        <v>206</v>
      </c>
    </row>
    <row r="174" spans="1:65" s="14" customFormat="1">
      <c r="B174" s="211"/>
      <c r="C174" s="212"/>
      <c r="D174" s="199" t="s">
        <v>219</v>
      </c>
      <c r="E174" s="213" t="s">
        <v>21</v>
      </c>
      <c r="F174" s="214" t="s">
        <v>555</v>
      </c>
      <c r="G174" s="212"/>
      <c r="H174" s="215">
        <v>5.7</v>
      </c>
      <c r="I174" s="216"/>
      <c r="J174" s="212"/>
      <c r="K174" s="212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219</v>
      </c>
      <c r="AU174" s="221" t="s">
        <v>244</v>
      </c>
      <c r="AV174" s="14" t="s">
        <v>82</v>
      </c>
      <c r="AW174" s="14" t="s">
        <v>34</v>
      </c>
      <c r="AX174" s="14" t="s">
        <v>80</v>
      </c>
      <c r="AY174" s="221" t="s">
        <v>206</v>
      </c>
    </row>
    <row r="175" spans="1:65" s="2" customFormat="1" ht="33" customHeight="1">
      <c r="A175" s="37"/>
      <c r="B175" s="38"/>
      <c r="C175" s="181" t="s">
        <v>8</v>
      </c>
      <c r="D175" s="181" t="s">
        <v>208</v>
      </c>
      <c r="E175" s="182" t="s">
        <v>556</v>
      </c>
      <c r="F175" s="183" t="s">
        <v>557</v>
      </c>
      <c r="G175" s="184" t="s">
        <v>558</v>
      </c>
      <c r="H175" s="185">
        <v>114</v>
      </c>
      <c r="I175" s="186"/>
      <c r="J175" s="187">
        <f>ROUND(I175*H175,2)</f>
        <v>0</v>
      </c>
      <c r="K175" s="183" t="s">
        <v>21</v>
      </c>
      <c r="L175" s="42"/>
      <c r="M175" s="188" t="s">
        <v>21</v>
      </c>
      <c r="N175" s="189" t="s">
        <v>44</v>
      </c>
      <c r="O175" s="67"/>
      <c r="P175" s="190">
        <f>O175*H175</f>
        <v>0</v>
      </c>
      <c r="Q175" s="190">
        <v>0.8</v>
      </c>
      <c r="R175" s="190">
        <f>Q175*H175</f>
        <v>91.2</v>
      </c>
      <c r="S175" s="190">
        <v>0</v>
      </c>
      <c r="T175" s="19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2" t="s">
        <v>213</v>
      </c>
      <c r="AT175" s="192" t="s">
        <v>208</v>
      </c>
      <c r="AU175" s="192" t="s">
        <v>244</v>
      </c>
      <c r="AY175" s="20" t="s">
        <v>206</v>
      </c>
      <c r="BE175" s="193">
        <f>IF(N175="základní",J175,0)</f>
        <v>0</v>
      </c>
      <c r="BF175" s="193">
        <f>IF(N175="snížená",J175,0)</f>
        <v>0</v>
      </c>
      <c r="BG175" s="193">
        <f>IF(N175="zákl. přenesená",J175,0)</f>
        <v>0</v>
      </c>
      <c r="BH175" s="193">
        <f>IF(N175="sníž. přenesená",J175,0)</f>
        <v>0</v>
      </c>
      <c r="BI175" s="193">
        <f>IF(N175="nulová",J175,0)</f>
        <v>0</v>
      </c>
      <c r="BJ175" s="20" t="s">
        <v>80</v>
      </c>
      <c r="BK175" s="193">
        <f>ROUND(I175*H175,2)</f>
        <v>0</v>
      </c>
      <c r="BL175" s="20" t="s">
        <v>213</v>
      </c>
      <c r="BM175" s="192" t="s">
        <v>559</v>
      </c>
    </row>
    <row r="176" spans="1:65" s="13" customFormat="1">
      <c r="B176" s="201"/>
      <c r="C176" s="202"/>
      <c r="D176" s="199" t="s">
        <v>219</v>
      </c>
      <c r="E176" s="203" t="s">
        <v>21</v>
      </c>
      <c r="F176" s="204" t="s">
        <v>560</v>
      </c>
      <c r="G176" s="202"/>
      <c r="H176" s="203" t="s">
        <v>21</v>
      </c>
      <c r="I176" s="205"/>
      <c r="J176" s="202"/>
      <c r="K176" s="202"/>
      <c r="L176" s="206"/>
      <c r="M176" s="207"/>
      <c r="N176" s="208"/>
      <c r="O176" s="208"/>
      <c r="P176" s="208"/>
      <c r="Q176" s="208"/>
      <c r="R176" s="208"/>
      <c r="S176" s="208"/>
      <c r="T176" s="209"/>
      <c r="AT176" s="210" t="s">
        <v>219</v>
      </c>
      <c r="AU176" s="210" t="s">
        <v>244</v>
      </c>
      <c r="AV176" s="13" t="s">
        <v>80</v>
      </c>
      <c r="AW176" s="13" t="s">
        <v>34</v>
      </c>
      <c r="AX176" s="13" t="s">
        <v>73</v>
      </c>
      <c r="AY176" s="210" t="s">
        <v>206</v>
      </c>
    </row>
    <row r="177" spans="1:65" s="14" customFormat="1">
      <c r="B177" s="211"/>
      <c r="C177" s="212"/>
      <c r="D177" s="199" t="s">
        <v>219</v>
      </c>
      <c r="E177" s="213" t="s">
        <v>21</v>
      </c>
      <c r="F177" s="214" t="s">
        <v>529</v>
      </c>
      <c r="G177" s="212"/>
      <c r="H177" s="215">
        <v>114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219</v>
      </c>
      <c r="AU177" s="221" t="s">
        <v>244</v>
      </c>
      <c r="AV177" s="14" t="s">
        <v>82</v>
      </c>
      <c r="AW177" s="14" t="s">
        <v>34</v>
      </c>
      <c r="AX177" s="14" t="s">
        <v>80</v>
      </c>
      <c r="AY177" s="221" t="s">
        <v>206</v>
      </c>
    </row>
    <row r="178" spans="1:65" s="2" customFormat="1" ht="16.5" customHeight="1">
      <c r="A178" s="37"/>
      <c r="B178" s="38"/>
      <c r="C178" s="181" t="s">
        <v>561</v>
      </c>
      <c r="D178" s="181" t="s">
        <v>208</v>
      </c>
      <c r="E178" s="182" t="s">
        <v>562</v>
      </c>
      <c r="F178" s="183" t="s">
        <v>563</v>
      </c>
      <c r="G178" s="184" t="s">
        <v>564</v>
      </c>
      <c r="H178" s="185">
        <v>1</v>
      </c>
      <c r="I178" s="186"/>
      <c r="J178" s="187">
        <f>ROUND(I178*H178,2)</f>
        <v>0</v>
      </c>
      <c r="K178" s="183" t="s">
        <v>21</v>
      </c>
      <c r="L178" s="42"/>
      <c r="M178" s="188" t="s">
        <v>21</v>
      </c>
      <c r="N178" s="189" t="s">
        <v>44</v>
      </c>
      <c r="O178" s="67"/>
      <c r="P178" s="190">
        <f>O178*H178</f>
        <v>0</v>
      </c>
      <c r="Q178" s="190">
        <v>0</v>
      </c>
      <c r="R178" s="190">
        <f>Q178*H178</f>
        <v>0</v>
      </c>
      <c r="S178" s="190">
        <v>0</v>
      </c>
      <c r="T178" s="19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2" t="s">
        <v>213</v>
      </c>
      <c r="AT178" s="192" t="s">
        <v>208</v>
      </c>
      <c r="AU178" s="192" t="s">
        <v>244</v>
      </c>
      <c r="AY178" s="20" t="s">
        <v>206</v>
      </c>
      <c r="BE178" s="193">
        <f>IF(N178="základní",J178,0)</f>
        <v>0</v>
      </c>
      <c r="BF178" s="193">
        <f>IF(N178="snížená",J178,0)</f>
        <v>0</v>
      </c>
      <c r="BG178" s="193">
        <f>IF(N178="zákl. přenesená",J178,0)</f>
        <v>0</v>
      </c>
      <c r="BH178" s="193">
        <f>IF(N178="sníž. přenesená",J178,0)</f>
        <v>0</v>
      </c>
      <c r="BI178" s="193">
        <f>IF(N178="nulová",J178,0)</f>
        <v>0</v>
      </c>
      <c r="BJ178" s="20" t="s">
        <v>80</v>
      </c>
      <c r="BK178" s="193">
        <f>ROUND(I178*H178,2)</f>
        <v>0</v>
      </c>
      <c r="BL178" s="20" t="s">
        <v>213</v>
      </c>
      <c r="BM178" s="192" t="s">
        <v>565</v>
      </c>
    </row>
    <row r="179" spans="1:65" s="12" customFormat="1" ht="22.9" customHeight="1">
      <c r="B179" s="165"/>
      <c r="C179" s="166"/>
      <c r="D179" s="167" t="s">
        <v>72</v>
      </c>
      <c r="E179" s="179" t="s">
        <v>244</v>
      </c>
      <c r="F179" s="179" t="s">
        <v>341</v>
      </c>
      <c r="G179" s="166"/>
      <c r="H179" s="166"/>
      <c r="I179" s="169"/>
      <c r="J179" s="180">
        <f>BK179</f>
        <v>0</v>
      </c>
      <c r="K179" s="166"/>
      <c r="L179" s="171"/>
      <c r="M179" s="172"/>
      <c r="N179" s="173"/>
      <c r="O179" s="173"/>
      <c r="P179" s="174">
        <f>SUM(P180:P186)</f>
        <v>0</v>
      </c>
      <c r="Q179" s="173"/>
      <c r="R179" s="174">
        <f>SUM(R180:R186)</f>
        <v>41.325000000000003</v>
      </c>
      <c r="S179" s="173"/>
      <c r="T179" s="175">
        <f>SUM(T180:T186)</f>
        <v>0</v>
      </c>
      <c r="AR179" s="176" t="s">
        <v>80</v>
      </c>
      <c r="AT179" s="177" t="s">
        <v>72</v>
      </c>
      <c r="AU179" s="177" t="s">
        <v>80</v>
      </c>
      <c r="AY179" s="176" t="s">
        <v>206</v>
      </c>
      <c r="BK179" s="178">
        <f>SUM(BK180:BK186)</f>
        <v>0</v>
      </c>
    </row>
    <row r="180" spans="1:65" s="2" customFormat="1" ht="16.5" customHeight="1">
      <c r="A180" s="37"/>
      <c r="B180" s="38"/>
      <c r="C180" s="181" t="s">
        <v>324</v>
      </c>
      <c r="D180" s="181" t="s">
        <v>208</v>
      </c>
      <c r="E180" s="182" t="s">
        <v>566</v>
      </c>
      <c r="F180" s="183" t="s">
        <v>567</v>
      </c>
      <c r="G180" s="184" t="s">
        <v>327</v>
      </c>
      <c r="H180" s="185">
        <v>41.325000000000003</v>
      </c>
      <c r="I180" s="186"/>
      <c r="J180" s="187">
        <f>ROUND(I180*H180,2)</f>
        <v>0</v>
      </c>
      <c r="K180" s="183" t="s">
        <v>212</v>
      </c>
      <c r="L180" s="42"/>
      <c r="M180" s="188" t="s">
        <v>21</v>
      </c>
      <c r="N180" s="189" t="s">
        <v>44</v>
      </c>
      <c r="O180" s="67"/>
      <c r="P180" s="190">
        <f>O180*H180</f>
        <v>0</v>
      </c>
      <c r="Q180" s="190">
        <v>0</v>
      </c>
      <c r="R180" s="190">
        <f>Q180*H180</f>
        <v>0</v>
      </c>
      <c r="S180" s="190">
        <v>0</v>
      </c>
      <c r="T180" s="191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92" t="s">
        <v>213</v>
      </c>
      <c r="AT180" s="192" t="s">
        <v>208</v>
      </c>
      <c r="AU180" s="192" t="s">
        <v>82</v>
      </c>
      <c r="AY180" s="20" t="s">
        <v>206</v>
      </c>
      <c r="BE180" s="193">
        <f>IF(N180="základní",J180,0)</f>
        <v>0</v>
      </c>
      <c r="BF180" s="193">
        <f>IF(N180="snížená",J180,0)</f>
        <v>0</v>
      </c>
      <c r="BG180" s="193">
        <f>IF(N180="zákl. přenesená",J180,0)</f>
        <v>0</v>
      </c>
      <c r="BH180" s="193">
        <f>IF(N180="sníž. přenesená",J180,0)</f>
        <v>0</v>
      </c>
      <c r="BI180" s="193">
        <f>IF(N180="nulová",J180,0)</f>
        <v>0</v>
      </c>
      <c r="BJ180" s="20" t="s">
        <v>80</v>
      </c>
      <c r="BK180" s="193">
        <f>ROUND(I180*H180,2)</f>
        <v>0</v>
      </c>
      <c r="BL180" s="20" t="s">
        <v>213</v>
      </c>
      <c r="BM180" s="192" t="s">
        <v>568</v>
      </c>
    </row>
    <row r="181" spans="1:65" s="2" customFormat="1">
      <c r="A181" s="37"/>
      <c r="B181" s="38"/>
      <c r="C181" s="39"/>
      <c r="D181" s="194" t="s">
        <v>215</v>
      </c>
      <c r="E181" s="39"/>
      <c r="F181" s="195" t="s">
        <v>569</v>
      </c>
      <c r="G181" s="39"/>
      <c r="H181" s="39"/>
      <c r="I181" s="196"/>
      <c r="J181" s="39"/>
      <c r="K181" s="39"/>
      <c r="L181" s="42"/>
      <c r="M181" s="197"/>
      <c r="N181" s="198"/>
      <c r="O181" s="67"/>
      <c r="P181" s="67"/>
      <c r="Q181" s="67"/>
      <c r="R181" s="67"/>
      <c r="S181" s="67"/>
      <c r="T181" s="68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20" t="s">
        <v>215</v>
      </c>
      <c r="AU181" s="20" t="s">
        <v>82</v>
      </c>
    </row>
    <row r="182" spans="1:65" s="13" customFormat="1">
      <c r="B182" s="201"/>
      <c r="C182" s="202"/>
      <c r="D182" s="199" t="s">
        <v>219</v>
      </c>
      <c r="E182" s="203" t="s">
        <v>21</v>
      </c>
      <c r="F182" s="204" t="s">
        <v>560</v>
      </c>
      <c r="G182" s="202"/>
      <c r="H182" s="203" t="s">
        <v>21</v>
      </c>
      <c r="I182" s="205"/>
      <c r="J182" s="202"/>
      <c r="K182" s="202"/>
      <c r="L182" s="206"/>
      <c r="M182" s="207"/>
      <c r="N182" s="208"/>
      <c r="O182" s="208"/>
      <c r="P182" s="208"/>
      <c r="Q182" s="208"/>
      <c r="R182" s="208"/>
      <c r="S182" s="208"/>
      <c r="T182" s="209"/>
      <c r="AT182" s="210" t="s">
        <v>219</v>
      </c>
      <c r="AU182" s="210" t="s">
        <v>82</v>
      </c>
      <c r="AV182" s="13" t="s">
        <v>80</v>
      </c>
      <c r="AW182" s="13" t="s">
        <v>34</v>
      </c>
      <c r="AX182" s="13" t="s">
        <v>73</v>
      </c>
      <c r="AY182" s="210" t="s">
        <v>206</v>
      </c>
    </row>
    <row r="183" spans="1:65" s="14" customFormat="1">
      <c r="B183" s="211"/>
      <c r="C183" s="212"/>
      <c r="D183" s="199" t="s">
        <v>219</v>
      </c>
      <c r="E183" s="213" t="s">
        <v>21</v>
      </c>
      <c r="F183" s="214" t="s">
        <v>570</v>
      </c>
      <c r="G183" s="212"/>
      <c r="H183" s="215">
        <v>41.325000000000003</v>
      </c>
      <c r="I183" s="216"/>
      <c r="J183" s="212"/>
      <c r="K183" s="212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219</v>
      </c>
      <c r="AU183" s="221" t="s">
        <v>82</v>
      </c>
      <c r="AV183" s="14" t="s">
        <v>82</v>
      </c>
      <c r="AW183" s="14" t="s">
        <v>34</v>
      </c>
      <c r="AX183" s="14" t="s">
        <v>80</v>
      </c>
      <c r="AY183" s="221" t="s">
        <v>206</v>
      </c>
    </row>
    <row r="184" spans="1:65" s="2" customFormat="1" ht="21.75" customHeight="1">
      <c r="A184" s="37"/>
      <c r="B184" s="38"/>
      <c r="C184" s="244" t="s">
        <v>332</v>
      </c>
      <c r="D184" s="244" t="s">
        <v>437</v>
      </c>
      <c r="E184" s="245" t="s">
        <v>571</v>
      </c>
      <c r="F184" s="246" t="s">
        <v>572</v>
      </c>
      <c r="G184" s="247" t="s">
        <v>573</v>
      </c>
      <c r="H184" s="248">
        <v>41325</v>
      </c>
      <c r="I184" s="249"/>
      <c r="J184" s="250">
        <f>ROUND(I184*H184,2)</f>
        <v>0</v>
      </c>
      <c r="K184" s="246" t="s">
        <v>21</v>
      </c>
      <c r="L184" s="251"/>
      <c r="M184" s="252" t="s">
        <v>21</v>
      </c>
      <c r="N184" s="253" t="s">
        <v>44</v>
      </c>
      <c r="O184" s="67"/>
      <c r="P184" s="190">
        <f>O184*H184</f>
        <v>0</v>
      </c>
      <c r="Q184" s="190">
        <v>1E-3</v>
      </c>
      <c r="R184" s="190">
        <f>Q184*H184</f>
        <v>41.325000000000003</v>
      </c>
      <c r="S184" s="190">
        <v>0</v>
      </c>
      <c r="T184" s="19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2" t="s">
        <v>289</v>
      </c>
      <c r="AT184" s="192" t="s">
        <v>437</v>
      </c>
      <c r="AU184" s="192" t="s">
        <v>82</v>
      </c>
      <c r="AY184" s="20" t="s">
        <v>206</v>
      </c>
      <c r="BE184" s="193">
        <f>IF(N184="základní",J184,0)</f>
        <v>0</v>
      </c>
      <c r="BF184" s="193">
        <f>IF(N184="snížená",J184,0)</f>
        <v>0</v>
      </c>
      <c r="BG184" s="193">
        <f>IF(N184="zákl. přenesená",J184,0)</f>
        <v>0</v>
      </c>
      <c r="BH184" s="193">
        <f>IF(N184="sníž. přenesená",J184,0)</f>
        <v>0</v>
      </c>
      <c r="BI184" s="193">
        <f>IF(N184="nulová",J184,0)</f>
        <v>0</v>
      </c>
      <c r="BJ184" s="20" t="s">
        <v>80</v>
      </c>
      <c r="BK184" s="193">
        <f>ROUND(I184*H184,2)</f>
        <v>0</v>
      </c>
      <c r="BL184" s="20" t="s">
        <v>213</v>
      </c>
      <c r="BM184" s="192" t="s">
        <v>574</v>
      </c>
    </row>
    <row r="185" spans="1:65" s="13" customFormat="1">
      <c r="B185" s="201"/>
      <c r="C185" s="202"/>
      <c r="D185" s="199" t="s">
        <v>219</v>
      </c>
      <c r="E185" s="203" t="s">
        <v>21</v>
      </c>
      <c r="F185" s="204" t="s">
        <v>575</v>
      </c>
      <c r="G185" s="202"/>
      <c r="H185" s="203" t="s">
        <v>21</v>
      </c>
      <c r="I185" s="205"/>
      <c r="J185" s="202"/>
      <c r="K185" s="202"/>
      <c r="L185" s="206"/>
      <c r="M185" s="207"/>
      <c r="N185" s="208"/>
      <c r="O185" s="208"/>
      <c r="P185" s="208"/>
      <c r="Q185" s="208"/>
      <c r="R185" s="208"/>
      <c r="S185" s="208"/>
      <c r="T185" s="209"/>
      <c r="AT185" s="210" t="s">
        <v>219</v>
      </c>
      <c r="AU185" s="210" t="s">
        <v>82</v>
      </c>
      <c r="AV185" s="13" t="s">
        <v>80</v>
      </c>
      <c r="AW185" s="13" t="s">
        <v>34</v>
      </c>
      <c r="AX185" s="13" t="s">
        <v>73</v>
      </c>
      <c r="AY185" s="210" t="s">
        <v>206</v>
      </c>
    </row>
    <row r="186" spans="1:65" s="14" customFormat="1">
      <c r="B186" s="211"/>
      <c r="C186" s="212"/>
      <c r="D186" s="199" t="s">
        <v>219</v>
      </c>
      <c r="E186" s="213" t="s">
        <v>21</v>
      </c>
      <c r="F186" s="214" t="s">
        <v>576</v>
      </c>
      <c r="G186" s="212"/>
      <c r="H186" s="215">
        <v>41325</v>
      </c>
      <c r="I186" s="216"/>
      <c r="J186" s="212"/>
      <c r="K186" s="212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219</v>
      </c>
      <c r="AU186" s="221" t="s">
        <v>82</v>
      </c>
      <c r="AV186" s="14" t="s">
        <v>82</v>
      </c>
      <c r="AW186" s="14" t="s">
        <v>34</v>
      </c>
      <c r="AX186" s="14" t="s">
        <v>80</v>
      </c>
      <c r="AY186" s="221" t="s">
        <v>206</v>
      </c>
    </row>
    <row r="187" spans="1:65" s="12" customFormat="1" ht="22.9" customHeight="1">
      <c r="B187" s="165"/>
      <c r="C187" s="166"/>
      <c r="D187" s="167" t="s">
        <v>72</v>
      </c>
      <c r="E187" s="179" t="s">
        <v>213</v>
      </c>
      <c r="F187" s="179" t="s">
        <v>379</v>
      </c>
      <c r="G187" s="166"/>
      <c r="H187" s="166"/>
      <c r="I187" s="169"/>
      <c r="J187" s="180">
        <f>BK187</f>
        <v>0</v>
      </c>
      <c r="K187" s="166"/>
      <c r="L187" s="171"/>
      <c r="M187" s="172"/>
      <c r="N187" s="173"/>
      <c r="O187" s="173"/>
      <c r="P187" s="174">
        <f>P188+SUM(P189:P195)</f>
        <v>0</v>
      </c>
      <c r="Q187" s="173"/>
      <c r="R187" s="174">
        <f>R188+SUM(R189:R195)</f>
        <v>9.2607785699999994</v>
      </c>
      <c r="S187" s="173"/>
      <c r="T187" s="175">
        <f>T188+SUM(T189:T195)</f>
        <v>0</v>
      </c>
      <c r="AR187" s="176" t="s">
        <v>80</v>
      </c>
      <c r="AT187" s="177" t="s">
        <v>72</v>
      </c>
      <c r="AU187" s="177" t="s">
        <v>80</v>
      </c>
      <c r="AY187" s="176" t="s">
        <v>206</v>
      </c>
      <c r="BK187" s="178">
        <f>BK188+SUM(BK189:BK195)</f>
        <v>0</v>
      </c>
    </row>
    <row r="188" spans="1:65" s="2" customFormat="1" ht="21.75" customHeight="1">
      <c r="A188" s="37"/>
      <c r="B188" s="38"/>
      <c r="C188" s="181" t="s">
        <v>342</v>
      </c>
      <c r="D188" s="181" t="s">
        <v>208</v>
      </c>
      <c r="E188" s="182" t="s">
        <v>577</v>
      </c>
      <c r="F188" s="183" t="s">
        <v>578</v>
      </c>
      <c r="G188" s="184" t="s">
        <v>247</v>
      </c>
      <c r="H188" s="185">
        <v>698</v>
      </c>
      <c r="I188" s="186"/>
      <c r="J188" s="187">
        <f>ROUND(I188*H188,2)</f>
        <v>0</v>
      </c>
      <c r="K188" s="183" t="s">
        <v>212</v>
      </c>
      <c r="L188" s="42"/>
      <c r="M188" s="188" t="s">
        <v>21</v>
      </c>
      <c r="N188" s="189" t="s">
        <v>44</v>
      </c>
      <c r="O188" s="67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92" t="s">
        <v>213</v>
      </c>
      <c r="AT188" s="192" t="s">
        <v>208</v>
      </c>
      <c r="AU188" s="192" t="s">
        <v>82</v>
      </c>
      <c r="AY188" s="20" t="s">
        <v>206</v>
      </c>
      <c r="BE188" s="193">
        <f>IF(N188="základní",J188,0)</f>
        <v>0</v>
      </c>
      <c r="BF188" s="193">
        <f>IF(N188="snížená",J188,0)</f>
        <v>0</v>
      </c>
      <c r="BG188" s="193">
        <f>IF(N188="zákl. přenesená",J188,0)</f>
        <v>0</v>
      </c>
      <c r="BH188" s="193">
        <f>IF(N188="sníž. přenesená",J188,0)</f>
        <v>0</v>
      </c>
      <c r="BI188" s="193">
        <f>IF(N188="nulová",J188,0)</f>
        <v>0</v>
      </c>
      <c r="BJ188" s="20" t="s">
        <v>80</v>
      </c>
      <c r="BK188" s="193">
        <f>ROUND(I188*H188,2)</f>
        <v>0</v>
      </c>
      <c r="BL188" s="20" t="s">
        <v>213</v>
      </c>
      <c r="BM188" s="192" t="s">
        <v>579</v>
      </c>
    </row>
    <row r="189" spans="1:65" s="2" customFormat="1">
      <c r="A189" s="37"/>
      <c r="B189" s="38"/>
      <c r="C189" s="39"/>
      <c r="D189" s="194" t="s">
        <v>215</v>
      </c>
      <c r="E189" s="39"/>
      <c r="F189" s="195" t="s">
        <v>580</v>
      </c>
      <c r="G189" s="39"/>
      <c r="H189" s="39"/>
      <c r="I189" s="196"/>
      <c r="J189" s="39"/>
      <c r="K189" s="39"/>
      <c r="L189" s="42"/>
      <c r="M189" s="197"/>
      <c r="N189" s="198"/>
      <c r="O189" s="67"/>
      <c r="P189" s="67"/>
      <c r="Q189" s="67"/>
      <c r="R189" s="67"/>
      <c r="S189" s="67"/>
      <c r="T189" s="68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20" t="s">
        <v>215</v>
      </c>
      <c r="AU189" s="20" t="s">
        <v>82</v>
      </c>
    </row>
    <row r="190" spans="1:65" s="13" customFormat="1">
      <c r="B190" s="201"/>
      <c r="C190" s="202"/>
      <c r="D190" s="199" t="s">
        <v>219</v>
      </c>
      <c r="E190" s="203" t="s">
        <v>21</v>
      </c>
      <c r="F190" s="204" t="s">
        <v>560</v>
      </c>
      <c r="G190" s="202"/>
      <c r="H190" s="203" t="s">
        <v>21</v>
      </c>
      <c r="I190" s="205"/>
      <c r="J190" s="202"/>
      <c r="K190" s="202"/>
      <c r="L190" s="206"/>
      <c r="M190" s="207"/>
      <c r="N190" s="208"/>
      <c r="O190" s="208"/>
      <c r="P190" s="208"/>
      <c r="Q190" s="208"/>
      <c r="R190" s="208"/>
      <c r="S190" s="208"/>
      <c r="T190" s="209"/>
      <c r="AT190" s="210" t="s">
        <v>219</v>
      </c>
      <c r="AU190" s="210" t="s">
        <v>82</v>
      </c>
      <c r="AV190" s="13" t="s">
        <v>80</v>
      </c>
      <c r="AW190" s="13" t="s">
        <v>34</v>
      </c>
      <c r="AX190" s="13" t="s">
        <v>73</v>
      </c>
      <c r="AY190" s="210" t="s">
        <v>206</v>
      </c>
    </row>
    <row r="191" spans="1:65" s="14" customFormat="1">
      <c r="B191" s="211"/>
      <c r="C191" s="212"/>
      <c r="D191" s="199" t="s">
        <v>219</v>
      </c>
      <c r="E191" s="213" t="s">
        <v>21</v>
      </c>
      <c r="F191" s="214" t="s">
        <v>581</v>
      </c>
      <c r="G191" s="212"/>
      <c r="H191" s="215">
        <v>698</v>
      </c>
      <c r="I191" s="216"/>
      <c r="J191" s="212"/>
      <c r="K191" s="212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219</v>
      </c>
      <c r="AU191" s="221" t="s">
        <v>82</v>
      </c>
      <c r="AV191" s="14" t="s">
        <v>82</v>
      </c>
      <c r="AW191" s="14" t="s">
        <v>34</v>
      </c>
      <c r="AX191" s="14" t="s">
        <v>80</v>
      </c>
      <c r="AY191" s="221" t="s">
        <v>206</v>
      </c>
    </row>
    <row r="192" spans="1:65" s="2" customFormat="1" ht="16.5" customHeight="1">
      <c r="A192" s="37"/>
      <c r="B192" s="38"/>
      <c r="C192" s="244" t="s">
        <v>350</v>
      </c>
      <c r="D192" s="244" t="s">
        <v>437</v>
      </c>
      <c r="E192" s="245" t="s">
        <v>582</v>
      </c>
      <c r="F192" s="246" t="s">
        <v>583</v>
      </c>
      <c r="G192" s="247" t="s">
        <v>247</v>
      </c>
      <c r="H192" s="248">
        <v>767.8</v>
      </c>
      <c r="I192" s="249"/>
      <c r="J192" s="250">
        <f>ROUND(I192*H192,2)</f>
        <v>0</v>
      </c>
      <c r="K192" s="246" t="s">
        <v>212</v>
      </c>
      <c r="L192" s="251"/>
      <c r="M192" s="252" t="s">
        <v>21</v>
      </c>
      <c r="N192" s="253" t="s">
        <v>44</v>
      </c>
      <c r="O192" s="67"/>
      <c r="P192" s="190">
        <f>O192*H192</f>
        <v>0</v>
      </c>
      <c r="Q192" s="190">
        <v>8.5800000000000008E-3</v>
      </c>
      <c r="R192" s="190">
        <f>Q192*H192</f>
        <v>6.5877240000000006</v>
      </c>
      <c r="S192" s="190">
        <v>0</v>
      </c>
      <c r="T192" s="19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92" t="s">
        <v>289</v>
      </c>
      <c r="AT192" s="192" t="s">
        <v>437</v>
      </c>
      <c r="AU192" s="192" t="s">
        <v>82</v>
      </c>
      <c r="AY192" s="20" t="s">
        <v>206</v>
      </c>
      <c r="BE192" s="193">
        <f>IF(N192="základní",J192,0)</f>
        <v>0</v>
      </c>
      <c r="BF192" s="193">
        <f>IF(N192="snížená",J192,0)</f>
        <v>0</v>
      </c>
      <c r="BG192" s="193">
        <f>IF(N192="zákl. přenesená",J192,0)</f>
        <v>0</v>
      </c>
      <c r="BH192" s="193">
        <f>IF(N192="sníž. přenesená",J192,0)</f>
        <v>0</v>
      </c>
      <c r="BI192" s="193">
        <f>IF(N192="nulová",J192,0)</f>
        <v>0</v>
      </c>
      <c r="BJ192" s="20" t="s">
        <v>80</v>
      </c>
      <c r="BK192" s="193">
        <f>ROUND(I192*H192,2)</f>
        <v>0</v>
      </c>
      <c r="BL192" s="20" t="s">
        <v>213</v>
      </c>
      <c r="BM192" s="192" t="s">
        <v>584</v>
      </c>
    </row>
    <row r="193" spans="1:65" s="2" customFormat="1" ht="19.5">
      <c r="A193" s="37"/>
      <c r="B193" s="38"/>
      <c r="C193" s="39"/>
      <c r="D193" s="199" t="s">
        <v>217</v>
      </c>
      <c r="E193" s="39"/>
      <c r="F193" s="200" t="s">
        <v>585</v>
      </c>
      <c r="G193" s="39"/>
      <c r="H193" s="39"/>
      <c r="I193" s="196"/>
      <c r="J193" s="39"/>
      <c r="K193" s="39"/>
      <c r="L193" s="42"/>
      <c r="M193" s="197"/>
      <c r="N193" s="198"/>
      <c r="O193" s="67"/>
      <c r="P193" s="67"/>
      <c r="Q193" s="67"/>
      <c r="R193" s="67"/>
      <c r="S193" s="67"/>
      <c r="T193" s="68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20" t="s">
        <v>217</v>
      </c>
      <c r="AU193" s="20" t="s">
        <v>82</v>
      </c>
    </row>
    <row r="194" spans="1:65" s="14" customFormat="1">
      <c r="B194" s="211"/>
      <c r="C194" s="212"/>
      <c r="D194" s="199" t="s">
        <v>219</v>
      </c>
      <c r="E194" s="213" t="s">
        <v>21</v>
      </c>
      <c r="F194" s="214" t="s">
        <v>586</v>
      </c>
      <c r="G194" s="212"/>
      <c r="H194" s="215">
        <v>767.8</v>
      </c>
      <c r="I194" s="216"/>
      <c r="J194" s="212"/>
      <c r="K194" s="212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219</v>
      </c>
      <c r="AU194" s="221" t="s">
        <v>82</v>
      </c>
      <c r="AV194" s="14" t="s">
        <v>82</v>
      </c>
      <c r="AW194" s="14" t="s">
        <v>34</v>
      </c>
      <c r="AX194" s="14" t="s">
        <v>80</v>
      </c>
      <c r="AY194" s="221" t="s">
        <v>206</v>
      </c>
    </row>
    <row r="195" spans="1:65" s="12" customFormat="1" ht="20.85" customHeight="1">
      <c r="B195" s="165"/>
      <c r="C195" s="166"/>
      <c r="D195" s="167" t="s">
        <v>72</v>
      </c>
      <c r="E195" s="179" t="s">
        <v>380</v>
      </c>
      <c r="F195" s="179" t="s">
        <v>381</v>
      </c>
      <c r="G195" s="166"/>
      <c r="H195" s="166"/>
      <c r="I195" s="169"/>
      <c r="J195" s="180">
        <f>BK195</f>
        <v>0</v>
      </c>
      <c r="K195" s="166"/>
      <c r="L195" s="171"/>
      <c r="M195" s="172"/>
      <c r="N195" s="173"/>
      <c r="O195" s="173"/>
      <c r="P195" s="174">
        <f>SUM(P196:P224)</f>
        <v>0</v>
      </c>
      <c r="Q195" s="173"/>
      <c r="R195" s="174">
        <f>SUM(R196:R224)</f>
        <v>2.6730545699999992</v>
      </c>
      <c r="S195" s="173"/>
      <c r="T195" s="175">
        <f>SUM(T196:T224)</f>
        <v>0</v>
      </c>
      <c r="AR195" s="176" t="s">
        <v>80</v>
      </c>
      <c r="AT195" s="177" t="s">
        <v>72</v>
      </c>
      <c r="AU195" s="177" t="s">
        <v>82</v>
      </c>
      <c r="AY195" s="176" t="s">
        <v>206</v>
      </c>
      <c r="BK195" s="178">
        <f>SUM(BK196:BK224)</f>
        <v>0</v>
      </c>
    </row>
    <row r="196" spans="1:65" s="2" customFormat="1" ht="24.2" customHeight="1">
      <c r="A196" s="37"/>
      <c r="B196" s="38"/>
      <c r="C196" s="181" t="s">
        <v>359</v>
      </c>
      <c r="D196" s="181" t="s">
        <v>208</v>
      </c>
      <c r="E196" s="182" t="s">
        <v>383</v>
      </c>
      <c r="F196" s="183" t="s">
        <v>384</v>
      </c>
      <c r="G196" s="184" t="s">
        <v>211</v>
      </c>
      <c r="H196" s="185">
        <v>1.0229999999999999</v>
      </c>
      <c r="I196" s="186"/>
      <c r="J196" s="187">
        <f>ROUND(I196*H196,2)</f>
        <v>0</v>
      </c>
      <c r="K196" s="183" t="s">
        <v>212</v>
      </c>
      <c r="L196" s="42"/>
      <c r="M196" s="188" t="s">
        <v>21</v>
      </c>
      <c r="N196" s="189" t="s">
        <v>44</v>
      </c>
      <c r="O196" s="67"/>
      <c r="P196" s="190">
        <f>O196*H196</f>
        <v>0</v>
      </c>
      <c r="Q196" s="190">
        <v>2.5019499999999999</v>
      </c>
      <c r="R196" s="190">
        <f>Q196*H196</f>
        <v>2.5594948499999997</v>
      </c>
      <c r="S196" s="190">
        <v>0</v>
      </c>
      <c r="T196" s="191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92" t="s">
        <v>213</v>
      </c>
      <c r="AT196" s="192" t="s">
        <v>208</v>
      </c>
      <c r="AU196" s="192" t="s">
        <v>244</v>
      </c>
      <c r="AY196" s="20" t="s">
        <v>206</v>
      </c>
      <c r="BE196" s="193">
        <f>IF(N196="základní",J196,0)</f>
        <v>0</v>
      </c>
      <c r="BF196" s="193">
        <f>IF(N196="snížená",J196,0)</f>
        <v>0</v>
      </c>
      <c r="BG196" s="193">
        <f>IF(N196="zákl. přenesená",J196,0)</f>
        <v>0</v>
      </c>
      <c r="BH196" s="193">
        <f>IF(N196="sníž. přenesená",J196,0)</f>
        <v>0</v>
      </c>
      <c r="BI196" s="193">
        <f>IF(N196="nulová",J196,0)</f>
        <v>0</v>
      </c>
      <c r="BJ196" s="20" t="s">
        <v>80</v>
      </c>
      <c r="BK196" s="193">
        <f>ROUND(I196*H196,2)</f>
        <v>0</v>
      </c>
      <c r="BL196" s="20" t="s">
        <v>213</v>
      </c>
      <c r="BM196" s="192" t="s">
        <v>587</v>
      </c>
    </row>
    <row r="197" spans="1:65" s="2" customFormat="1">
      <c r="A197" s="37"/>
      <c r="B197" s="38"/>
      <c r="C197" s="39"/>
      <c r="D197" s="194" t="s">
        <v>215</v>
      </c>
      <c r="E197" s="39"/>
      <c r="F197" s="195" t="s">
        <v>386</v>
      </c>
      <c r="G197" s="39"/>
      <c r="H197" s="39"/>
      <c r="I197" s="196"/>
      <c r="J197" s="39"/>
      <c r="K197" s="39"/>
      <c r="L197" s="42"/>
      <c r="M197" s="197"/>
      <c r="N197" s="198"/>
      <c r="O197" s="67"/>
      <c r="P197" s="67"/>
      <c r="Q197" s="67"/>
      <c r="R197" s="67"/>
      <c r="S197" s="67"/>
      <c r="T197" s="68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20" t="s">
        <v>215</v>
      </c>
      <c r="AU197" s="20" t="s">
        <v>244</v>
      </c>
    </row>
    <row r="198" spans="1:65" s="2" customFormat="1" ht="19.5">
      <c r="A198" s="37"/>
      <c r="B198" s="38"/>
      <c r="C198" s="39"/>
      <c r="D198" s="199" t="s">
        <v>217</v>
      </c>
      <c r="E198" s="39"/>
      <c r="F198" s="200" t="s">
        <v>485</v>
      </c>
      <c r="G198" s="39"/>
      <c r="H198" s="39"/>
      <c r="I198" s="196"/>
      <c r="J198" s="39"/>
      <c r="K198" s="39"/>
      <c r="L198" s="42"/>
      <c r="M198" s="197"/>
      <c r="N198" s="198"/>
      <c r="O198" s="67"/>
      <c r="P198" s="67"/>
      <c r="Q198" s="67"/>
      <c r="R198" s="67"/>
      <c r="S198" s="67"/>
      <c r="T198" s="68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T198" s="20" t="s">
        <v>217</v>
      </c>
      <c r="AU198" s="20" t="s">
        <v>244</v>
      </c>
    </row>
    <row r="199" spans="1:65" s="13" customFormat="1">
      <c r="B199" s="201"/>
      <c r="C199" s="202"/>
      <c r="D199" s="199" t="s">
        <v>219</v>
      </c>
      <c r="E199" s="203" t="s">
        <v>21</v>
      </c>
      <c r="F199" s="204" t="s">
        <v>588</v>
      </c>
      <c r="G199" s="202"/>
      <c r="H199" s="203" t="s">
        <v>21</v>
      </c>
      <c r="I199" s="205"/>
      <c r="J199" s="202"/>
      <c r="K199" s="202"/>
      <c r="L199" s="206"/>
      <c r="M199" s="207"/>
      <c r="N199" s="208"/>
      <c r="O199" s="208"/>
      <c r="P199" s="208"/>
      <c r="Q199" s="208"/>
      <c r="R199" s="208"/>
      <c r="S199" s="208"/>
      <c r="T199" s="209"/>
      <c r="AT199" s="210" t="s">
        <v>219</v>
      </c>
      <c r="AU199" s="210" t="s">
        <v>244</v>
      </c>
      <c r="AV199" s="13" t="s">
        <v>80</v>
      </c>
      <c r="AW199" s="13" t="s">
        <v>34</v>
      </c>
      <c r="AX199" s="13" t="s">
        <v>73</v>
      </c>
      <c r="AY199" s="210" t="s">
        <v>206</v>
      </c>
    </row>
    <row r="200" spans="1:65" s="13" customFormat="1">
      <c r="B200" s="201"/>
      <c r="C200" s="202"/>
      <c r="D200" s="199" t="s">
        <v>219</v>
      </c>
      <c r="E200" s="203" t="s">
        <v>21</v>
      </c>
      <c r="F200" s="204" t="s">
        <v>589</v>
      </c>
      <c r="G200" s="202"/>
      <c r="H200" s="203" t="s">
        <v>21</v>
      </c>
      <c r="I200" s="205"/>
      <c r="J200" s="202"/>
      <c r="K200" s="202"/>
      <c r="L200" s="206"/>
      <c r="M200" s="207"/>
      <c r="N200" s="208"/>
      <c r="O200" s="208"/>
      <c r="P200" s="208"/>
      <c r="Q200" s="208"/>
      <c r="R200" s="208"/>
      <c r="S200" s="208"/>
      <c r="T200" s="209"/>
      <c r="AT200" s="210" t="s">
        <v>219</v>
      </c>
      <c r="AU200" s="210" t="s">
        <v>244</v>
      </c>
      <c r="AV200" s="13" t="s">
        <v>80</v>
      </c>
      <c r="AW200" s="13" t="s">
        <v>34</v>
      </c>
      <c r="AX200" s="13" t="s">
        <v>73</v>
      </c>
      <c r="AY200" s="210" t="s">
        <v>206</v>
      </c>
    </row>
    <row r="201" spans="1:65" s="14" customFormat="1">
      <c r="B201" s="211"/>
      <c r="C201" s="212"/>
      <c r="D201" s="199" t="s">
        <v>219</v>
      </c>
      <c r="E201" s="213" t="s">
        <v>21</v>
      </c>
      <c r="F201" s="214" t="s">
        <v>590</v>
      </c>
      <c r="G201" s="212"/>
      <c r="H201" s="215">
        <v>1.0229999999999999</v>
      </c>
      <c r="I201" s="216"/>
      <c r="J201" s="212"/>
      <c r="K201" s="212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219</v>
      </c>
      <c r="AU201" s="221" t="s">
        <v>244</v>
      </c>
      <c r="AV201" s="14" t="s">
        <v>82</v>
      </c>
      <c r="AW201" s="14" t="s">
        <v>34</v>
      </c>
      <c r="AX201" s="14" t="s">
        <v>80</v>
      </c>
      <c r="AY201" s="221" t="s">
        <v>206</v>
      </c>
    </row>
    <row r="202" spans="1:65" s="13" customFormat="1">
      <c r="B202" s="201"/>
      <c r="C202" s="202"/>
      <c r="D202" s="199" t="s">
        <v>219</v>
      </c>
      <c r="E202" s="203" t="s">
        <v>21</v>
      </c>
      <c r="F202" s="204" t="s">
        <v>591</v>
      </c>
      <c r="G202" s="202"/>
      <c r="H202" s="203" t="s">
        <v>21</v>
      </c>
      <c r="I202" s="205"/>
      <c r="J202" s="202"/>
      <c r="K202" s="202"/>
      <c r="L202" s="206"/>
      <c r="M202" s="207"/>
      <c r="N202" s="208"/>
      <c r="O202" s="208"/>
      <c r="P202" s="208"/>
      <c r="Q202" s="208"/>
      <c r="R202" s="208"/>
      <c r="S202" s="208"/>
      <c r="T202" s="209"/>
      <c r="AT202" s="210" t="s">
        <v>219</v>
      </c>
      <c r="AU202" s="210" t="s">
        <v>244</v>
      </c>
      <c r="AV202" s="13" t="s">
        <v>80</v>
      </c>
      <c r="AW202" s="13" t="s">
        <v>34</v>
      </c>
      <c r="AX202" s="13" t="s">
        <v>73</v>
      </c>
      <c r="AY202" s="210" t="s">
        <v>206</v>
      </c>
    </row>
    <row r="203" spans="1:65" s="2" customFormat="1" ht="24.2" customHeight="1">
      <c r="A203" s="37"/>
      <c r="B203" s="38"/>
      <c r="C203" s="181" t="s">
        <v>365</v>
      </c>
      <c r="D203" s="181" t="s">
        <v>208</v>
      </c>
      <c r="E203" s="182" t="s">
        <v>401</v>
      </c>
      <c r="F203" s="183" t="s">
        <v>402</v>
      </c>
      <c r="G203" s="184" t="s">
        <v>247</v>
      </c>
      <c r="H203" s="185">
        <v>2.0019999999999998</v>
      </c>
      <c r="I203" s="186"/>
      <c r="J203" s="187">
        <f>ROUND(I203*H203,2)</f>
        <v>0</v>
      </c>
      <c r="K203" s="183" t="s">
        <v>212</v>
      </c>
      <c r="L203" s="42"/>
      <c r="M203" s="188" t="s">
        <v>21</v>
      </c>
      <c r="N203" s="189" t="s">
        <v>44</v>
      </c>
      <c r="O203" s="67"/>
      <c r="P203" s="190">
        <f>O203*H203</f>
        <v>0</v>
      </c>
      <c r="Q203" s="190">
        <v>1.2959999999999999E-2</v>
      </c>
      <c r="R203" s="190">
        <f>Q203*H203</f>
        <v>2.5945919999999997E-2</v>
      </c>
      <c r="S203" s="190">
        <v>0</v>
      </c>
      <c r="T203" s="191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92" t="s">
        <v>213</v>
      </c>
      <c r="AT203" s="192" t="s">
        <v>208</v>
      </c>
      <c r="AU203" s="192" t="s">
        <v>244</v>
      </c>
      <c r="AY203" s="20" t="s">
        <v>206</v>
      </c>
      <c r="BE203" s="193">
        <f>IF(N203="základní",J203,0)</f>
        <v>0</v>
      </c>
      <c r="BF203" s="193">
        <f>IF(N203="snížená",J203,0)</f>
        <v>0</v>
      </c>
      <c r="BG203" s="193">
        <f>IF(N203="zákl. přenesená",J203,0)</f>
        <v>0</v>
      </c>
      <c r="BH203" s="193">
        <f>IF(N203="sníž. přenesená",J203,0)</f>
        <v>0</v>
      </c>
      <c r="BI203" s="193">
        <f>IF(N203="nulová",J203,0)</f>
        <v>0</v>
      </c>
      <c r="BJ203" s="20" t="s">
        <v>80</v>
      </c>
      <c r="BK203" s="193">
        <f>ROUND(I203*H203,2)</f>
        <v>0</v>
      </c>
      <c r="BL203" s="20" t="s">
        <v>213</v>
      </c>
      <c r="BM203" s="192" t="s">
        <v>592</v>
      </c>
    </row>
    <row r="204" spans="1:65" s="2" customFormat="1">
      <c r="A204" s="37"/>
      <c r="B204" s="38"/>
      <c r="C204" s="39"/>
      <c r="D204" s="194" t="s">
        <v>215</v>
      </c>
      <c r="E204" s="39"/>
      <c r="F204" s="195" t="s">
        <v>404</v>
      </c>
      <c r="G204" s="39"/>
      <c r="H204" s="39"/>
      <c r="I204" s="196"/>
      <c r="J204" s="39"/>
      <c r="K204" s="39"/>
      <c r="L204" s="42"/>
      <c r="M204" s="197"/>
      <c r="N204" s="198"/>
      <c r="O204" s="67"/>
      <c r="P204" s="67"/>
      <c r="Q204" s="67"/>
      <c r="R204" s="67"/>
      <c r="S204" s="67"/>
      <c r="T204" s="68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20" t="s">
        <v>215</v>
      </c>
      <c r="AU204" s="20" t="s">
        <v>244</v>
      </c>
    </row>
    <row r="205" spans="1:65" s="13" customFormat="1">
      <c r="B205" s="201"/>
      <c r="C205" s="202"/>
      <c r="D205" s="199" t="s">
        <v>219</v>
      </c>
      <c r="E205" s="203" t="s">
        <v>21</v>
      </c>
      <c r="F205" s="204" t="s">
        <v>588</v>
      </c>
      <c r="G205" s="202"/>
      <c r="H205" s="203" t="s">
        <v>21</v>
      </c>
      <c r="I205" s="205"/>
      <c r="J205" s="202"/>
      <c r="K205" s="202"/>
      <c r="L205" s="206"/>
      <c r="M205" s="207"/>
      <c r="N205" s="208"/>
      <c r="O205" s="208"/>
      <c r="P205" s="208"/>
      <c r="Q205" s="208"/>
      <c r="R205" s="208"/>
      <c r="S205" s="208"/>
      <c r="T205" s="209"/>
      <c r="AT205" s="210" t="s">
        <v>219</v>
      </c>
      <c r="AU205" s="210" t="s">
        <v>244</v>
      </c>
      <c r="AV205" s="13" t="s">
        <v>80</v>
      </c>
      <c r="AW205" s="13" t="s">
        <v>34</v>
      </c>
      <c r="AX205" s="13" t="s">
        <v>73</v>
      </c>
      <c r="AY205" s="210" t="s">
        <v>206</v>
      </c>
    </row>
    <row r="206" spans="1:65" s="13" customFormat="1">
      <c r="B206" s="201"/>
      <c r="C206" s="202"/>
      <c r="D206" s="199" t="s">
        <v>219</v>
      </c>
      <c r="E206" s="203" t="s">
        <v>21</v>
      </c>
      <c r="F206" s="204" t="s">
        <v>589</v>
      </c>
      <c r="G206" s="202"/>
      <c r="H206" s="203" t="s">
        <v>21</v>
      </c>
      <c r="I206" s="205"/>
      <c r="J206" s="202"/>
      <c r="K206" s="202"/>
      <c r="L206" s="206"/>
      <c r="M206" s="207"/>
      <c r="N206" s="208"/>
      <c r="O206" s="208"/>
      <c r="P206" s="208"/>
      <c r="Q206" s="208"/>
      <c r="R206" s="208"/>
      <c r="S206" s="208"/>
      <c r="T206" s="209"/>
      <c r="AT206" s="210" t="s">
        <v>219</v>
      </c>
      <c r="AU206" s="210" t="s">
        <v>244</v>
      </c>
      <c r="AV206" s="13" t="s">
        <v>80</v>
      </c>
      <c r="AW206" s="13" t="s">
        <v>34</v>
      </c>
      <c r="AX206" s="13" t="s">
        <v>73</v>
      </c>
      <c r="AY206" s="210" t="s">
        <v>206</v>
      </c>
    </row>
    <row r="207" spans="1:65" s="14" customFormat="1">
      <c r="B207" s="211"/>
      <c r="C207" s="212"/>
      <c r="D207" s="199" t="s">
        <v>219</v>
      </c>
      <c r="E207" s="213" t="s">
        <v>21</v>
      </c>
      <c r="F207" s="214" t="s">
        <v>593</v>
      </c>
      <c r="G207" s="212"/>
      <c r="H207" s="215">
        <v>2.0019999999999998</v>
      </c>
      <c r="I207" s="216"/>
      <c r="J207" s="212"/>
      <c r="K207" s="212"/>
      <c r="L207" s="217"/>
      <c r="M207" s="218"/>
      <c r="N207" s="219"/>
      <c r="O207" s="219"/>
      <c r="P207" s="219"/>
      <c r="Q207" s="219"/>
      <c r="R207" s="219"/>
      <c r="S207" s="219"/>
      <c r="T207" s="220"/>
      <c r="AT207" s="221" t="s">
        <v>219</v>
      </c>
      <c r="AU207" s="221" t="s">
        <v>244</v>
      </c>
      <c r="AV207" s="14" t="s">
        <v>82</v>
      </c>
      <c r="AW207" s="14" t="s">
        <v>34</v>
      </c>
      <c r="AX207" s="14" t="s">
        <v>80</v>
      </c>
      <c r="AY207" s="221" t="s">
        <v>206</v>
      </c>
    </row>
    <row r="208" spans="1:65" s="2" customFormat="1" ht="24.2" customHeight="1">
      <c r="A208" s="37"/>
      <c r="B208" s="38"/>
      <c r="C208" s="181" t="s">
        <v>372</v>
      </c>
      <c r="D208" s="181" t="s">
        <v>208</v>
      </c>
      <c r="E208" s="182" t="s">
        <v>410</v>
      </c>
      <c r="F208" s="183" t="s">
        <v>411</v>
      </c>
      <c r="G208" s="184" t="s">
        <v>247</v>
      </c>
      <c r="H208" s="185">
        <v>2.0019999999999998</v>
      </c>
      <c r="I208" s="186"/>
      <c r="J208" s="187">
        <f>ROUND(I208*H208,2)</f>
        <v>0</v>
      </c>
      <c r="K208" s="183" t="s">
        <v>212</v>
      </c>
      <c r="L208" s="42"/>
      <c r="M208" s="188" t="s">
        <v>21</v>
      </c>
      <c r="N208" s="189" t="s">
        <v>44</v>
      </c>
      <c r="O208" s="67"/>
      <c r="P208" s="190">
        <f>O208*H208</f>
        <v>0</v>
      </c>
      <c r="Q208" s="190">
        <v>0</v>
      </c>
      <c r="R208" s="190">
        <f>Q208*H208</f>
        <v>0</v>
      </c>
      <c r="S208" s="190">
        <v>0</v>
      </c>
      <c r="T208" s="191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92" t="s">
        <v>213</v>
      </c>
      <c r="AT208" s="192" t="s">
        <v>208</v>
      </c>
      <c r="AU208" s="192" t="s">
        <v>244</v>
      </c>
      <c r="AY208" s="20" t="s">
        <v>206</v>
      </c>
      <c r="BE208" s="193">
        <f>IF(N208="základní",J208,0)</f>
        <v>0</v>
      </c>
      <c r="BF208" s="193">
        <f>IF(N208="snížená",J208,0)</f>
        <v>0</v>
      </c>
      <c r="BG208" s="193">
        <f>IF(N208="zákl. přenesená",J208,0)</f>
        <v>0</v>
      </c>
      <c r="BH208" s="193">
        <f>IF(N208="sníž. přenesená",J208,0)</f>
        <v>0</v>
      </c>
      <c r="BI208" s="193">
        <f>IF(N208="nulová",J208,0)</f>
        <v>0</v>
      </c>
      <c r="BJ208" s="20" t="s">
        <v>80</v>
      </c>
      <c r="BK208" s="193">
        <f>ROUND(I208*H208,2)</f>
        <v>0</v>
      </c>
      <c r="BL208" s="20" t="s">
        <v>213</v>
      </c>
      <c r="BM208" s="192" t="s">
        <v>594</v>
      </c>
    </row>
    <row r="209" spans="1:65" s="2" customFormat="1">
      <c r="A209" s="37"/>
      <c r="B209" s="38"/>
      <c r="C209" s="39"/>
      <c r="D209" s="194" t="s">
        <v>215</v>
      </c>
      <c r="E209" s="39"/>
      <c r="F209" s="195" t="s">
        <v>413</v>
      </c>
      <c r="G209" s="39"/>
      <c r="H209" s="39"/>
      <c r="I209" s="196"/>
      <c r="J209" s="39"/>
      <c r="K209" s="39"/>
      <c r="L209" s="42"/>
      <c r="M209" s="197"/>
      <c r="N209" s="198"/>
      <c r="O209" s="67"/>
      <c r="P209" s="67"/>
      <c r="Q209" s="67"/>
      <c r="R209" s="67"/>
      <c r="S209" s="67"/>
      <c r="T209" s="68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20" t="s">
        <v>215</v>
      </c>
      <c r="AU209" s="20" t="s">
        <v>244</v>
      </c>
    </row>
    <row r="210" spans="1:65" s="2" customFormat="1" ht="24.2" customHeight="1">
      <c r="A210" s="37"/>
      <c r="B210" s="38"/>
      <c r="C210" s="181" t="s">
        <v>382</v>
      </c>
      <c r="D210" s="181" t="s">
        <v>208</v>
      </c>
      <c r="E210" s="182" t="s">
        <v>595</v>
      </c>
      <c r="F210" s="183" t="s">
        <v>596</v>
      </c>
      <c r="G210" s="184" t="s">
        <v>375</v>
      </c>
      <c r="H210" s="185">
        <v>0.314</v>
      </c>
      <c r="I210" s="186"/>
      <c r="J210" s="187">
        <f>ROUND(I210*H210,2)</f>
        <v>0</v>
      </c>
      <c r="K210" s="183" t="s">
        <v>212</v>
      </c>
      <c r="L210" s="42"/>
      <c r="M210" s="188" t="s">
        <v>21</v>
      </c>
      <c r="N210" s="189" t="s">
        <v>44</v>
      </c>
      <c r="O210" s="67"/>
      <c r="P210" s="190">
        <f>O210*H210</f>
        <v>0</v>
      </c>
      <c r="Q210" s="190">
        <v>0.11046</v>
      </c>
      <c r="R210" s="190">
        <f>Q210*H210</f>
        <v>3.4684440000000004E-2</v>
      </c>
      <c r="S210" s="190">
        <v>0</v>
      </c>
      <c r="T210" s="191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92" t="s">
        <v>213</v>
      </c>
      <c r="AT210" s="192" t="s">
        <v>208</v>
      </c>
      <c r="AU210" s="192" t="s">
        <v>244</v>
      </c>
      <c r="AY210" s="20" t="s">
        <v>206</v>
      </c>
      <c r="BE210" s="193">
        <f>IF(N210="základní",J210,0)</f>
        <v>0</v>
      </c>
      <c r="BF210" s="193">
        <f>IF(N210="snížená",J210,0)</f>
        <v>0</v>
      </c>
      <c r="BG210" s="193">
        <f>IF(N210="zákl. přenesená",J210,0)</f>
        <v>0</v>
      </c>
      <c r="BH210" s="193">
        <f>IF(N210="sníž. přenesená",J210,0)</f>
        <v>0</v>
      </c>
      <c r="BI210" s="193">
        <f>IF(N210="nulová",J210,0)</f>
        <v>0</v>
      </c>
      <c r="BJ210" s="20" t="s">
        <v>80</v>
      </c>
      <c r="BK210" s="193">
        <f>ROUND(I210*H210,2)</f>
        <v>0</v>
      </c>
      <c r="BL210" s="20" t="s">
        <v>213</v>
      </c>
      <c r="BM210" s="192" t="s">
        <v>597</v>
      </c>
    </row>
    <row r="211" spans="1:65" s="2" customFormat="1">
      <c r="A211" s="37"/>
      <c r="B211" s="38"/>
      <c r="C211" s="39"/>
      <c r="D211" s="194" t="s">
        <v>215</v>
      </c>
      <c r="E211" s="39"/>
      <c r="F211" s="195" t="s">
        <v>598</v>
      </c>
      <c r="G211" s="39"/>
      <c r="H211" s="39"/>
      <c r="I211" s="196"/>
      <c r="J211" s="39"/>
      <c r="K211" s="39"/>
      <c r="L211" s="42"/>
      <c r="M211" s="197"/>
      <c r="N211" s="198"/>
      <c r="O211" s="67"/>
      <c r="P211" s="67"/>
      <c r="Q211" s="67"/>
      <c r="R211" s="67"/>
      <c r="S211" s="67"/>
      <c r="T211" s="68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20" t="s">
        <v>215</v>
      </c>
      <c r="AU211" s="20" t="s">
        <v>244</v>
      </c>
    </row>
    <row r="212" spans="1:65" s="2" customFormat="1" ht="19.5">
      <c r="A212" s="37"/>
      <c r="B212" s="38"/>
      <c r="C212" s="39"/>
      <c r="D212" s="199" t="s">
        <v>217</v>
      </c>
      <c r="E212" s="39"/>
      <c r="F212" s="200" t="s">
        <v>599</v>
      </c>
      <c r="G212" s="39"/>
      <c r="H212" s="39"/>
      <c r="I212" s="196"/>
      <c r="J212" s="39"/>
      <c r="K212" s="39"/>
      <c r="L212" s="42"/>
      <c r="M212" s="197"/>
      <c r="N212" s="198"/>
      <c r="O212" s="67"/>
      <c r="P212" s="67"/>
      <c r="Q212" s="67"/>
      <c r="R212" s="67"/>
      <c r="S212" s="67"/>
      <c r="T212" s="68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20" t="s">
        <v>217</v>
      </c>
      <c r="AU212" s="20" t="s">
        <v>244</v>
      </c>
    </row>
    <row r="213" spans="1:65" s="13" customFormat="1">
      <c r="B213" s="201"/>
      <c r="C213" s="202"/>
      <c r="D213" s="199" t="s">
        <v>219</v>
      </c>
      <c r="E213" s="203" t="s">
        <v>21</v>
      </c>
      <c r="F213" s="204" t="s">
        <v>588</v>
      </c>
      <c r="G213" s="202"/>
      <c r="H213" s="203" t="s">
        <v>21</v>
      </c>
      <c r="I213" s="205"/>
      <c r="J213" s="202"/>
      <c r="K213" s="202"/>
      <c r="L213" s="206"/>
      <c r="M213" s="207"/>
      <c r="N213" s="208"/>
      <c r="O213" s="208"/>
      <c r="P213" s="208"/>
      <c r="Q213" s="208"/>
      <c r="R213" s="208"/>
      <c r="S213" s="208"/>
      <c r="T213" s="209"/>
      <c r="AT213" s="210" t="s">
        <v>219</v>
      </c>
      <c r="AU213" s="210" t="s">
        <v>244</v>
      </c>
      <c r="AV213" s="13" t="s">
        <v>80</v>
      </c>
      <c r="AW213" s="13" t="s">
        <v>34</v>
      </c>
      <c r="AX213" s="13" t="s">
        <v>73</v>
      </c>
      <c r="AY213" s="210" t="s">
        <v>206</v>
      </c>
    </row>
    <row r="214" spans="1:65" s="13" customFormat="1">
      <c r="B214" s="201"/>
      <c r="C214" s="202"/>
      <c r="D214" s="199" t="s">
        <v>219</v>
      </c>
      <c r="E214" s="203" t="s">
        <v>21</v>
      </c>
      <c r="F214" s="204" t="s">
        <v>589</v>
      </c>
      <c r="G214" s="202"/>
      <c r="H214" s="203" t="s">
        <v>21</v>
      </c>
      <c r="I214" s="205"/>
      <c r="J214" s="202"/>
      <c r="K214" s="202"/>
      <c r="L214" s="206"/>
      <c r="M214" s="207"/>
      <c r="N214" s="208"/>
      <c r="O214" s="208"/>
      <c r="P214" s="208"/>
      <c r="Q214" s="208"/>
      <c r="R214" s="208"/>
      <c r="S214" s="208"/>
      <c r="T214" s="209"/>
      <c r="AT214" s="210" t="s">
        <v>219</v>
      </c>
      <c r="AU214" s="210" t="s">
        <v>244</v>
      </c>
      <c r="AV214" s="13" t="s">
        <v>80</v>
      </c>
      <c r="AW214" s="13" t="s">
        <v>34</v>
      </c>
      <c r="AX214" s="13" t="s">
        <v>73</v>
      </c>
      <c r="AY214" s="210" t="s">
        <v>206</v>
      </c>
    </row>
    <row r="215" spans="1:65" s="14" customFormat="1">
      <c r="B215" s="211"/>
      <c r="C215" s="212"/>
      <c r="D215" s="199" t="s">
        <v>219</v>
      </c>
      <c r="E215" s="213" t="s">
        <v>21</v>
      </c>
      <c r="F215" s="214" t="s">
        <v>600</v>
      </c>
      <c r="G215" s="212"/>
      <c r="H215" s="215">
        <v>0.314</v>
      </c>
      <c r="I215" s="216"/>
      <c r="J215" s="212"/>
      <c r="K215" s="212"/>
      <c r="L215" s="217"/>
      <c r="M215" s="218"/>
      <c r="N215" s="219"/>
      <c r="O215" s="219"/>
      <c r="P215" s="219"/>
      <c r="Q215" s="219"/>
      <c r="R215" s="219"/>
      <c r="S215" s="219"/>
      <c r="T215" s="220"/>
      <c r="AT215" s="221" t="s">
        <v>219</v>
      </c>
      <c r="AU215" s="221" t="s">
        <v>244</v>
      </c>
      <c r="AV215" s="14" t="s">
        <v>82</v>
      </c>
      <c r="AW215" s="14" t="s">
        <v>34</v>
      </c>
      <c r="AX215" s="14" t="s">
        <v>80</v>
      </c>
      <c r="AY215" s="221" t="s">
        <v>206</v>
      </c>
    </row>
    <row r="216" spans="1:65" s="2" customFormat="1" ht="21.75" customHeight="1">
      <c r="A216" s="37"/>
      <c r="B216" s="38"/>
      <c r="C216" s="181" t="s">
        <v>7</v>
      </c>
      <c r="D216" s="181" t="s">
        <v>208</v>
      </c>
      <c r="E216" s="182" t="s">
        <v>416</v>
      </c>
      <c r="F216" s="183" t="s">
        <v>417</v>
      </c>
      <c r="G216" s="184" t="s">
        <v>247</v>
      </c>
      <c r="H216" s="185">
        <v>6.6829999999999998</v>
      </c>
      <c r="I216" s="186"/>
      <c r="J216" s="187">
        <f>ROUND(I216*H216,2)</f>
        <v>0</v>
      </c>
      <c r="K216" s="183" t="s">
        <v>212</v>
      </c>
      <c r="L216" s="42"/>
      <c r="M216" s="188" t="s">
        <v>21</v>
      </c>
      <c r="N216" s="189" t="s">
        <v>44</v>
      </c>
      <c r="O216" s="67"/>
      <c r="P216" s="190">
        <f>O216*H216</f>
        <v>0</v>
      </c>
      <c r="Q216" s="190">
        <v>7.92E-3</v>
      </c>
      <c r="R216" s="190">
        <f>Q216*H216</f>
        <v>5.2929360000000002E-2</v>
      </c>
      <c r="S216" s="190">
        <v>0</v>
      </c>
      <c r="T216" s="191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92" t="s">
        <v>213</v>
      </c>
      <c r="AT216" s="192" t="s">
        <v>208</v>
      </c>
      <c r="AU216" s="192" t="s">
        <v>244</v>
      </c>
      <c r="AY216" s="20" t="s">
        <v>206</v>
      </c>
      <c r="BE216" s="193">
        <f>IF(N216="základní",J216,0)</f>
        <v>0</v>
      </c>
      <c r="BF216" s="193">
        <f>IF(N216="snížená",J216,0)</f>
        <v>0</v>
      </c>
      <c r="BG216" s="193">
        <f>IF(N216="zákl. přenesená",J216,0)</f>
        <v>0</v>
      </c>
      <c r="BH216" s="193">
        <f>IF(N216="sníž. přenesená",J216,0)</f>
        <v>0</v>
      </c>
      <c r="BI216" s="193">
        <f>IF(N216="nulová",J216,0)</f>
        <v>0</v>
      </c>
      <c r="BJ216" s="20" t="s">
        <v>80</v>
      </c>
      <c r="BK216" s="193">
        <f>ROUND(I216*H216,2)</f>
        <v>0</v>
      </c>
      <c r="BL216" s="20" t="s">
        <v>213</v>
      </c>
      <c r="BM216" s="192" t="s">
        <v>601</v>
      </c>
    </row>
    <row r="217" spans="1:65" s="2" customFormat="1">
      <c r="A217" s="37"/>
      <c r="B217" s="38"/>
      <c r="C217" s="39"/>
      <c r="D217" s="194" t="s">
        <v>215</v>
      </c>
      <c r="E217" s="39"/>
      <c r="F217" s="195" t="s">
        <v>419</v>
      </c>
      <c r="G217" s="39"/>
      <c r="H217" s="39"/>
      <c r="I217" s="196"/>
      <c r="J217" s="39"/>
      <c r="K217" s="39"/>
      <c r="L217" s="42"/>
      <c r="M217" s="197"/>
      <c r="N217" s="198"/>
      <c r="O217" s="67"/>
      <c r="P217" s="67"/>
      <c r="Q217" s="67"/>
      <c r="R217" s="67"/>
      <c r="S217" s="67"/>
      <c r="T217" s="68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20" t="s">
        <v>215</v>
      </c>
      <c r="AU217" s="20" t="s">
        <v>244</v>
      </c>
    </row>
    <row r="218" spans="1:65" s="13" customFormat="1">
      <c r="B218" s="201"/>
      <c r="C218" s="202"/>
      <c r="D218" s="199" t="s">
        <v>219</v>
      </c>
      <c r="E218" s="203" t="s">
        <v>21</v>
      </c>
      <c r="F218" s="204" t="s">
        <v>588</v>
      </c>
      <c r="G218" s="202"/>
      <c r="H218" s="203" t="s">
        <v>21</v>
      </c>
      <c r="I218" s="205"/>
      <c r="J218" s="202"/>
      <c r="K218" s="202"/>
      <c r="L218" s="206"/>
      <c r="M218" s="207"/>
      <c r="N218" s="208"/>
      <c r="O218" s="208"/>
      <c r="P218" s="208"/>
      <c r="Q218" s="208"/>
      <c r="R218" s="208"/>
      <c r="S218" s="208"/>
      <c r="T218" s="209"/>
      <c r="AT218" s="210" t="s">
        <v>219</v>
      </c>
      <c r="AU218" s="210" t="s">
        <v>244</v>
      </c>
      <c r="AV218" s="13" t="s">
        <v>80</v>
      </c>
      <c r="AW218" s="13" t="s">
        <v>34</v>
      </c>
      <c r="AX218" s="13" t="s">
        <v>73</v>
      </c>
      <c r="AY218" s="210" t="s">
        <v>206</v>
      </c>
    </row>
    <row r="219" spans="1:65" s="13" customFormat="1">
      <c r="B219" s="201"/>
      <c r="C219" s="202"/>
      <c r="D219" s="199" t="s">
        <v>219</v>
      </c>
      <c r="E219" s="203" t="s">
        <v>21</v>
      </c>
      <c r="F219" s="204" t="s">
        <v>589</v>
      </c>
      <c r="G219" s="202"/>
      <c r="H219" s="203" t="s">
        <v>21</v>
      </c>
      <c r="I219" s="205"/>
      <c r="J219" s="202"/>
      <c r="K219" s="202"/>
      <c r="L219" s="206"/>
      <c r="M219" s="207"/>
      <c r="N219" s="208"/>
      <c r="O219" s="208"/>
      <c r="P219" s="208"/>
      <c r="Q219" s="208"/>
      <c r="R219" s="208"/>
      <c r="S219" s="208"/>
      <c r="T219" s="209"/>
      <c r="AT219" s="210" t="s">
        <v>219</v>
      </c>
      <c r="AU219" s="210" t="s">
        <v>244</v>
      </c>
      <c r="AV219" s="13" t="s">
        <v>80</v>
      </c>
      <c r="AW219" s="13" t="s">
        <v>34</v>
      </c>
      <c r="AX219" s="13" t="s">
        <v>73</v>
      </c>
      <c r="AY219" s="210" t="s">
        <v>206</v>
      </c>
    </row>
    <row r="220" spans="1:65" s="14" customFormat="1">
      <c r="B220" s="211"/>
      <c r="C220" s="212"/>
      <c r="D220" s="199" t="s">
        <v>219</v>
      </c>
      <c r="E220" s="213" t="s">
        <v>21</v>
      </c>
      <c r="F220" s="214" t="s">
        <v>602</v>
      </c>
      <c r="G220" s="212"/>
      <c r="H220" s="215">
        <v>6.2779999999999996</v>
      </c>
      <c r="I220" s="216"/>
      <c r="J220" s="212"/>
      <c r="K220" s="212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219</v>
      </c>
      <c r="AU220" s="221" t="s">
        <v>244</v>
      </c>
      <c r="AV220" s="14" t="s">
        <v>82</v>
      </c>
      <c r="AW220" s="14" t="s">
        <v>34</v>
      </c>
      <c r="AX220" s="14" t="s">
        <v>73</v>
      </c>
      <c r="AY220" s="221" t="s">
        <v>206</v>
      </c>
    </row>
    <row r="221" spans="1:65" s="14" customFormat="1">
      <c r="B221" s="211"/>
      <c r="C221" s="212"/>
      <c r="D221" s="199" t="s">
        <v>219</v>
      </c>
      <c r="E221" s="213" t="s">
        <v>21</v>
      </c>
      <c r="F221" s="214" t="s">
        <v>603</v>
      </c>
      <c r="G221" s="212"/>
      <c r="H221" s="215">
        <v>0.40500000000000003</v>
      </c>
      <c r="I221" s="216"/>
      <c r="J221" s="212"/>
      <c r="K221" s="212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219</v>
      </c>
      <c r="AU221" s="221" t="s">
        <v>244</v>
      </c>
      <c r="AV221" s="14" t="s">
        <v>82</v>
      </c>
      <c r="AW221" s="14" t="s">
        <v>34</v>
      </c>
      <c r="AX221" s="14" t="s">
        <v>73</v>
      </c>
      <c r="AY221" s="221" t="s">
        <v>206</v>
      </c>
    </row>
    <row r="222" spans="1:65" s="15" customFormat="1">
      <c r="B222" s="222"/>
      <c r="C222" s="223"/>
      <c r="D222" s="199" t="s">
        <v>219</v>
      </c>
      <c r="E222" s="224" t="s">
        <v>21</v>
      </c>
      <c r="F222" s="225" t="s">
        <v>236</v>
      </c>
      <c r="G222" s="223"/>
      <c r="H222" s="226">
        <v>6.6829999999999998</v>
      </c>
      <c r="I222" s="227"/>
      <c r="J222" s="223"/>
      <c r="K222" s="223"/>
      <c r="L222" s="228"/>
      <c r="M222" s="229"/>
      <c r="N222" s="230"/>
      <c r="O222" s="230"/>
      <c r="P222" s="230"/>
      <c r="Q222" s="230"/>
      <c r="R222" s="230"/>
      <c r="S222" s="230"/>
      <c r="T222" s="231"/>
      <c r="AT222" s="232" t="s">
        <v>219</v>
      </c>
      <c r="AU222" s="232" t="s">
        <v>244</v>
      </c>
      <c r="AV222" s="15" t="s">
        <v>213</v>
      </c>
      <c r="AW222" s="15" t="s">
        <v>34</v>
      </c>
      <c r="AX222" s="15" t="s">
        <v>80</v>
      </c>
      <c r="AY222" s="232" t="s">
        <v>206</v>
      </c>
    </row>
    <row r="223" spans="1:65" s="2" customFormat="1" ht="21.75" customHeight="1">
      <c r="A223" s="37"/>
      <c r="B223" s="38"/>
      <c r="C223" s="181" t="s">
        <v>400</v>
      </c>
      <c r="D223" s="181" t="s">
        <v>208</v>
      </c>
      <c r="E223" s="182" t="s">
        <v>423</v>
      </c>
      <c r="F223" s="183" t="s">
        <v>424</v>
      </c>
      <c r="G223" s="184" t="s">
        <v>247</v>
      </c>
      <c r="H223" s="185">
        <v>6.6829999999999998</v>
      </c>
      <c r="I223" s="186"/>
      <c r="J223" s="187">
        <f>ROUND(I223*H223,2)</f>
        <v>0</v>
      </c>
      <c r="K223" s="183" t="s">
        <v>212</v>
      </c>
      <c r="L223" s="42"/>
      <c r="M223" s="188" t="s">
        <v>21</v>
      </c>
      <c r="N223" s="189" t="s">
        <v>44</v>
      </c>
      <c r="O223" s="67"/>
      <c r="P223" s="190">
        <f>O223*H223</f>
        <v>0</v>
      </c>
      <c r="Q223" s="190">
        <v>0</v>
      </c>
      <c r="R223" s="190">
        <f>Q223*H223</f>
        <v>0</v>
      </c>
      <c r="S223" s="190">
        <v>0</v>
      </c>
      <c r="T223" s="191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92" t="s">
        <v>213</v>
      </c>
      <c r="AT223" s="192" t="s">
        <v>208</v>
      </c>
      <c r="AU223" s="192" t="s">
        <v>244</v>
      </c>
      <c r="AY223" s="20" t="s">
        <v>206</v>
      </c>
      <c r="BE223" s="193">
        <f>IF(N223="základní",J223,0)</f>
        <v>0</v>
      </c>
      <c r="BF223" s="193">
        <f>IF(N223="snížená",J223,0)</f>
        <v>0</v>
      </c>
      <c r="BG223" s="193">
        <f>IF(N223="zákl. přenesená",J223,0)</f>
        <v>0</v>
      </c>
      <c r="BH223" s="193">
        <f>IF(N223="sníž. přenesená",J223,0)</f>
        <v>0</v>
      </c>
      <c r="BI223" s="193">
        <f>IF(N223="nulová",J223,0)</f>
        <v>0</v>
      </c>
      <c r="BJ223" s="20" t="s">
        <v>80</v>
      </c>
      <c r="BK223" s="193">
        <f>ROUND(I223*H223,2)</f>
        <v>0</v>
      </c>
      <c r="BL223" s="20" t="s">
        <v>213</v>
      </c>
      <c r="BM223" s="192" t="s">
        <v>604</v>
      </c>
    </row>
    <row r="224" spans="1:65" s="2" customFormat="1">
      <c r="A224" s="37"/>
      <c r="B224" s="38"/>
      <c r="C224" s="39"/>
      <c r="D224" s="194" t="s">
        <v>215</v>
      </c>
      <c r="E224" s="39"/>
      <c r="F224" s="195" t="s">
        <v>426</v>
      </c>
      <c r="G224" s="39"/>
      <c r="H224" s="39"/>
      <c r="I224" s="196"/>
      <c r="J224" s="39"/>
      <c r="K224" s="39"/>
      <c r="L224" s="42"/>
      <c r="M224" s="197"/>
      <c r="N224" s="198"/>
      <c r="O224" s="67"/>
      <c r="P224" s="67"/>
      <c r="Q224" s="67"/>
      <c r="R224" s="67"/>
      <c r="S224" s="67"/>
      <c r="T224" s="68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20" t="s">
        <v>215</v>
      </c>
      <c r="AU224" s="20" t="s">
        <v>244</v>
      </c>
    </row>
    <row r="225" spans="1:65" s="12" customFormat="1" ht="22.9" customHeight="1">
      <c r="B225" s="165"/>
      <c r="C225" s="166"/>
      <c r="D225" s="167" t="s">
        <v>72</v>
      </c>
      <c r="E225" s="179" t="s">
        <v>295</v>
      </c>
      <c r="F225" s="179" t="s">
        <v>428</v>
      </c>
      <c r="G225" s="166"/>
      <c r="H225" s="166"/>
      <c r="I225" s="169"/>
      <c r="J225" s="180">
        <f>BK225</f>
        <v>0</v>
      </c>
      <c r="K225" s="166"/>
      <c r="L225" s="171"/>
      <c r="M225" s="172"/>
      <c r="N225" s="173"/>
      <c r="O225" s="173"/>
      <c r="P225" s="174">
        <f>P226+SUM(P227:P230)</f>
        <v>0</v>
      </c>
      <c r="Q225" s="173"/>
      <c r="R225" s="174">
        <f>R226+SUM(R227:R230)</f>
        <v>8.9444319999999994E-2</v>
      </c>
      <c r="S225" s="173"/>
      <c r="T225" s="175">
        <f>T226+SUM(T227:T230)</f>
        <v>0</v>
      </c>
      <c r="AR225" s="176" t="s">
        <v>80</v>
      </c>
      <c r="AT225" s="177" t="s">
        <v>72</v>
      </c>
      <c r="AU225" s="177" t="s">
        <v>80</v>
      </c>
      <c r="AY225" s="176" t="s">
        <v>206</v>
      </c>
      <c r="BK225" s="178">
        <f>BK226+SUM(BK227:BK230)</f>
        <v>0</v>
      </c>
    </row>
    <row r="226" spans="1:65" s="2" customFormat="1" ht="24.2" customHeight="1">
      <c r="A226" s="37"/>
      <c r="B226" s="38"/>
      <c r="C226" s="181" t="s">
        <v>409</v>
      </c>
      <c r="D226" s="181" t="s">
        <v>208</v>
      </c>
      <c r="E226" s="182" t="s">
        <v>605</v>
      </c>
      <c r="F226" s="183" t="s">
        <v>606</v>
      </c>
      <c r="G226" s="184" t="s">
        <v>247</v>
      </c>
      <c r="H226" s="185">
        <v>559.02700000000004</v>
      </c>
      <c r="I226" s="186"/>
      <c r="J226" s="187">
        <f>ROUND(I226*H226,2)</f>
        <v>0</v>
      </c>
      <c r="K226" s="183" t="s">
        <v>212</v>
      </c>
      <c r="L226" s="42"/>
      <c r="M226" s="188" t="s">
        <v>21</v>
      </c>
      <c r="N226" s="189" t="s">
        <v>44</v>
      </c>
      <c r="O226" s="67"/>
      <c r="P226" s="190">
        <f>O226*H226</f>
        <v>0</v>
      </c>
      <c r="Q226" s="190">
        <v>3.0000000000000001E-5</v>
      </c>
      <c r="R226" s="190">
        <f>Q226*H226</f>
        <v>1.6770810000000001E-2</v>
      </c>
      <c r="S226" s="190">
        <v>0</v>
      </c>
      <c r="T226" s="191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92" t="s">
        <v>213</v>
      </c>
      <c r="AT226" s="192" t="s">
        <v>208</v>
      </c>
      <c r="AU226" s="192" t="s">
        <v>82</v>
      </c>
      <c r="AY226" s="20" t="s">
        <v>206</v>
      </c>
      <c r="BE226" s="193">
        <f>IF(N226="základní",J226,0)</f>
        <v>0</v>
      </c>
      <c r="BF226" s="193">
        <f>IF(N226="snížená",J226,0)</f>
        <v>0</v>
      </c>
      <c r="BG226" s="193">
        <f>IF(N226="zákl. přenesená",J226,0)</f>
        <v>0</v>
      </c>
      <c r="BH226" s="193">
        <f>IF(N226="sníž. přenesená",J226,0)</f>
        <v>0</v>
      </c>
      <c r="BI226" s="193">
        <f>IF(N226="nulová",J226,0)</f>
        <v>0</v>
      </c>
      <c r="BJ226" s="20" t="s">
        <v>80</v>
      </c>
      <c r="BK226" s="193">
        <f>ROUND(I226*H226,2)</f>
        <v>0</v>
      </c>
      <c r="BL226" s="20" t="s">
        <v>213</v>
      </c>
      <c r="BM226" s="192" t="s">
        <v>607</v>
      </c>
    </row>
    <row r="227" spans="1:65" s="2" customFormat="1">
      <c r="A227" s="37"/>
      <c r="B227" s="38"/>
      <c r="C227" s="39"/>
      <c r="D227" s="194" t="s">
        <v>215</v>
      </c>
      <c r="E227" s="39"/>
      <c r="F227" s="195" t="s">
        <v>608</v>
      </c>
      <c r="G227" s="39"/>
      <c r="H227" s="39"/>
      <c r="I227" s="196"/>
      <c r="J227" s="39"/>
      <c r="K227" s="39"/>
      <c r="L227" s="42"/>
      <c r="M227" s="197"/>
      <c r="N227" s="198"/>
      <c r="O227" s="67"/>
      <c r="P227" s="67"/>
      <c r="Q227" s="67"/>
      <c r="R227" s="67"/>
      <c r="S227" s="67"/>
      <c r="T227" s="68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20" t="s">
        <v>215</v>
      </c>
      <c r="AU227" s="20" t="s">
        <v>82</v>
      </c>
    </row>
    <row r="228" spans="1:65" s="13" customFormat="1">
      <c r="B228" s="201"/>
      <c r="C228" s="202"/>
      <c r="D228" s="199" t="s">
        <v>219</v>
      </c>
      <c r="E228" s="203" t="s">
        <v>21</v>
      </c>
      <c r="F228" s="204" t="s">
        <v>609</v>
      </c>
      <c r="G228" s="202"/>
      <c r="H228" s="203" t="s">
        <v>21</v>
      </c>
      <c r="I228" s="205"/>
      <c r="J228" s="202"/>
      <c r="K228" s="202"/>
      <c r="L228" s="206"/>
      <c r="M228" s="207"/>
      <c r="N228" s="208"/>
      <c r="O228" s="208"/>
      <c r="P228" s="208"/>
      <c r="Q228" s="208"/>
      <c r="R228" s="208"/>
      <c r="S228" s="208"/>
      <c r="T228" s="209"/>
      <c r="AT228" s="210" t="s">
        <v>219</v>
      </c>
      <c r="AU228" s="210" t="s">
        <v>82</v>
      </c>
      <c r="AV228" s="13" t="s">
        <v>80</v>
      </c>
      <c r="AW228" s="13" t="s">
        <v>34</v>
      </c>
      <c r="AX228" s="13" t="s">
        <v>73</v>
      </c>
      <c r="AY228" s="210" t="s">
        <v>206</v>
      </c>
    </row>
    <row r="229" spans="1:65" s="14" customFormat="1">
      <c r="B229" s="211"/>
      <c r="C229" s="212"/>
      <c r="D229" s="199" t="s">
        <v>219</v>
      </c>
      <c r="E229" s="213" t="s">
        <v>21</v>
      </c>
      <c r="F229" s="214" t="s">
        <v>610</v>
      </c>
      <c r="G229" s="212"/>
      <c r="H229" s="215">
        <v>559.02700000000004</v>
      </c>
      <c r="I229" s="216"/>
      <c r="J229" s="212"/>
      <c r="K229" s="212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219</v>
      </c>
      <c r="AU229" s="221" t="s">
        <v>82</v>
      </c>
      <c r="AV229" s="14" t="s">
        <v>82</v>
      </c>
      <c r="AW229" s="14" t="s">
        <v>34</v>
      </c>
      <c r="AX229" s="14" t="s">
        <v>80</v>
      </c>
      <c r="AY229" s="221" t="s">
        <v>206</v>
      </c>
    </row>
    <row r="230" spans="1:65" s="12" customFormat="1" ht="20.85" customHeight="1">
      <c r="B230" s="165"/>
      <c r="C230" s="166"/>
      <c r="D230" s="167" t="s">
        <v>72</v>
      </c>
      <c r="E230" s="179" t="s">
        <v>611</v>
      </c>
      <c r="F230" s="179" t="s">
        <v>612</v>
      </c>
      <c r="G230" s="166"/>
      <c r="H230" s="166"/>
      <c r="I230" s="169"/>
      <c r="J230" s="180">
        <f>BK230</f>
        <v>0</v>
      </c>
      <c r="K230" s="166"/>
      <c r="L230" s="171"/>
      <c r="M230" s="172"/>
      <c r="N230" s="173"/>
      <c r="O230" s="173"/>
      <c r="P230" s="174">
        <f>SUM(P231:P234)</f>
        <v>0</v>
      </c>
      <c r="Q230" s="173"/>
      <c r="R230" s="174">
        <f>SUM(R231:R234)</f>
        <v>7.2673509999999997E-2</v>
      </c>
      <c r="S230" s="173"/>
      <c r="T230" s="175">
        <f>SUM(T231:T234)</f>
        <v>0</v>
      </c>
      <c r="AR230" s="176" t="s">
        <v>80</v>
      </c>
      <c r="AT230" s="177" t="s">
        <v>72</v>
      </c>
      <c r="AU230" s="177" t="s">
        <v>82</v>
      </c>
      <c r="AY230" s="176" t="s">
        <v>206</v>
      </c>
      <c r="BK230" s="178">
        <f>SUM(BK231:BK234)</f>
        <v>0</v>
      </c>
    </row>
    <row r="231" spans="1:65" s="2" customFormat="1" ht="24.2" customHeight="1">
      <c r="A231" s="37"/>
      <c r="B231" s="38"/>
      <c r="C231" s="181" t="s">
        <v>415</v>
      </c>
      <c r="D231" s="181" t="s">
        <v>208</v>
      </c>
      <c r="E231" s="182" t="s">
        <v>613</v>
      </c>
      <c r="F231" s="183" t="s">
        <v>614</v>
      </c>
      <c r="G231" s="184" t="s">
        <v>247</v>
      </c>
      <c r="H231" s="185">
        <v>559.02700000000004</v>
      </c>
      <c r="I231" s="186"/>
      <c r="J231" s="187">
        <f>ROUND(I231*H231,2)</f>
        <v>0</v>
      </c>
      <c r="K231" s="183" t="s">
        <v>212</v>
      </c>
      <c r="L231" s="42"/>
      <c r="M231" s="188" t="s">
        <v>21</v>
      </c>
      <c r="N231" s="189" t="s">
        <v>44</v>
      </c>
      <c r="O231" s="67"/>
      <c r="P231" s="190">
        <f>O231*H231</f>
        <v>0</v>
      </c>
      <c r="Q231" s="190">
        <v>1.2999999999999999E-4</v>
      </c>
      <c r="R231" s="190">
        <f>Q231*H231</f>
        <v>7.2673509999999997E-2</v>
      </c>
      <c r="S231" s="190">
        <v>0</v>
      </c>
      <c r="T231" s="191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92" t="s">
        <v>213</v>
      </c>
      <c r="AT231" s="192" t="s">
        <v>208</v>
      </c>
      <c r="AU231" s="192" t="s">
        <v>244</v>
      </c>
      <c r="AY231" s="20" t="s">
        <v>206</v>
      </c>
      <c r="BE231" s="193">
        <f>IF(N231="základní",J231,0)</f>
        <v>0</v>
      </c>
      <c r="BF231" s="193">
        <f>IF(N231="snížená",J231,0)</f>
        <v>0</v>
      </c>
      <c r="BG231" s="193">
        <f>IF(N231="zákl. přenesená",J231,0)</f>
        <v>0</v>
      </c>
      <c r="BH231" s="193">
        <f>IF(N231="sníž. přenesená",J231,0)</f>
        <v>0</v>
      </c>
      <c r="BI231" s="193">
        <f>IF(N231="nulová",J231,0)</f>
        <v>0</v>
      </c>
      <c r="BJ231" s="20" t="s">
        <v>80</v>
      </c>
      <c r="BK231" s="193">
        <f>ROUND(I231*H231,2)</f>
        <v>0</v>
      </c>
      <c r="BL231" s="20" t="s">
        <v>213</v>
      </c>
      <c r="BM231" s="192" t="s">
        <v>615</v>
      </c>
    </row>
    <row r="232" spans="1:65" s="2" customFormat="1">
      <c r="A232" s="37"/>
      <c r="B232" s="38"/>
      <c r="C232" s="39"/>
      <c r="D232" s="194" t="s">
        <v>215</v>
      </c>
      <c r="E232" s="39"/>
      <c r="F232" s="195" t="s">
        <v>616</v>
      </c>
      <c r="G232" s="39"/>
      <c r="H232" s="39"/>
      <c r="I232" s="196"/>
      <c r="J232" s="39"/>
      <c r="K232" s="39"/>
      <c r="L232" s="42"/>
      <c r="M232" s="197"/>
      <c r="N232" s="198"/>
      <c r="O232" s="67"/>
      <c r="P232" s="67"/>
      <c r="Q232" s="67"/>
      <c r="R232" s="67"/>
      <c r="S232" s="67"/>
      <c r="T232" s="68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20" t="s">
        <v>215</v>
      </c>
      <c r="AU232" s="20" t="s">
        <v>244</v>
      </c>
    </row>
    <row r="233" spans="1:65" s="13" customFormat="1">
      <c r="B233" s="201"/>
      <c r="C233" s="202"/>
      <c r="D233" s="199" t="s">
        <v>219</v>
      </c>
      <c r="E233" s="203" t="s">
        <v>21</v>
      </c>
      <c r="F233" s="204" t="s">
        <v>609</v>
      </c>
      <c r="G233" s="202"/>
      <c r="H233" s="203" t="s">
        <v>21</v>
      </c>
      <c r="I233" s="205"/>
      <c r="J233" s="202"/>
      <c r="K233" s="202"/>
      <c r="L233" s="206"/>
      <c r="M233" s="207"/>
      <c r="N233" s="208"/>
      <c r="O233" s="208"/>
      <c r="P233" s="208"/>
      <c r="Q233" s="208"/>
      <c r="R233" s="208"/>
      <c r="S233" s="208"/>
      <c r="T233" s="209"/>
      <c r="AT233" s="210" t="s">
        <v>219</v>
      </c>
      <c r="AU233" s="210" t="s">
        <v>244</v>
      </c>
      <c r="AV233" s="13" t="s">
        <v>80</v>
      </c>
      <c r="AW233" s="13" t="s">
        <v>34</v>
      </c>
      <c r="AX233" s="13" t="s">
        <v>73</v>
      </c>
      <c r="AY233" s="210" t="s">
        <v>206</v>
      </c>
    </row>
    <row r="234" spans="1:65" s="14" customFormat="1">
      <c r="B234" s="211"/>
      <c r="C234" s="212"/>
      <c r="D234" s="199" t="s">
        <v>219</v>
      </c>
      <c r="E234" s="213" t="s">
        <v>21</v>
      </c>
      <c r="F234" s="214" t="s">
        <v>610</v>
      </c>
      <c r="G234" s="212"/>
      <c r="H234" s="215">
        <v>559.02700000000004</v>
      </c>
      <c r="I234" s="216"/>
      <c r="J234" s="212"/>
      <c r="K234" s="212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219</v>
      </c>
      <c r="AU234" s="221" t="s">
        <v>244</v>
      </c>
      <c r="AV234" s="14" t="s">
        <v>82</v>
      </c>
      <c r="AW234" s="14" t="s">
        <v>34</v>
      </c>
      <c r="AX234" s="14" t="s">
        <v>80</v>
      </c>
      <c r="AY234" s="221" t="s">
        <v>206</v>
      </c>
    </row>
    <row r="235" spans="1:65" s="12" customFormat="1" ht="22.9" customHeight="1">
      <c r="B235" s="165"/>
      <c r="C235" s="166"/>
      <c r="D235" s="167" t="s">
        <v>72</v>
      </c>
      <c r="E235" s="179" t="s">
        <v>442</v>
      </c>
      <c r="F235" s="179" t="s">
        <v>443</v>
      </c>
      <c r="G235" s="166"/>
      <c r="H235" s="166"/>
      <c r="I235" s="169"/>
      <c r="J235" s="180">
        <f>BK235</f>
        <v>0</v>
      </c>
      <c r="K235" s="166"/>
      <c r="L235" s="171"/>
      <c r="M235" s="172"/>
      <c r="N235" s="173"/>
      <c r="O235" s="173"/>
      <c r="P235" s="174">
        <f>SUM(P236:P237)</f>
        <v>0</v>
      </c>
      <c r="Q235" s="173"/>
      <c r="R235" s="174">
        <f>SUM(R236:R237)</f>
        <v>0</v>
      </c>
      <c r="S235" s="173"/>
      <c r="T235" s="175">
        <f>SUM(T236:T237)</f>
        <v>0</v>
      </c>
      <c r="AR235" s="176" t="s">
        <v>80</v>
      </c>
      <c r="AT235" s="177" t="s">
        <v>72</v>
      </c>
      <c r="AU235" s="177" t="s">
        <v>80</v>
      </c>
      <c r="AY235" s="176" t="s">
        <v>206</v>
      </c>
      <c r="BK235" s="178">
        <f>SUM(BK236:BK237)</f>
        <v>0</v>
      </c>
    </row>
    <row r="236" spans="1:65" s="2" customFormat="1" ht="33" customHeight="1">
      <c r="A236" s="37"/>
      <c r="B236" s="38"/>
      <c r="C236" s="181" t="s">
        <v>422</v>
      </c>
      <c r="D236" s="181" t="s">
        <v>208</v>
      </c>
      <c r="E236" s="182" t="s">
        <v>617</v>
      </c>
      <c r="F236" s="183" t="s">
        <v>618</v>
      </c>
      <c r="G236" s="184" t="s">
        <v>327</v>
      </c>
      <c r="H236" s="185">
        <v>50.585999999999999</v>
      </c>
      <c r="I236" s="186"/>
      <c r="J236" s="187">
        <f>ROUND(I236*H236,2)</f>
        <v>0</v>
      </c>
      <c r="K236" s="183" t="s">
        <v>212</v>
      </c>
      <c r="L236" s="42"/>
      <c r="M236" s="188" t="s">
        <v>21</v>
      </c>
      <c r="N236" s="189" t="s">
        <v>44</v>
      </c>
      <c r="O236" s="67"/>
      <c r="P236" s="190">
        <f>O236*H236</f>
        <v>0</v>
      </c>
      <c r="Q236" s="190">
        <v>0</v>
      </c>
      <c r="R236" s="190">
        <f>Q236*H236</f>
        <v>0</v>
      </c>
      <c r="S236" s="190">
        <v>0</v>
      </c>
      <c r="T236" s="191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92" t="s">
        <v>213</v>
      </c>
      <c r="AT236" s="192" t="s">
        <v>208</v>
      </c>
      <c r="AU236" s="192" t="s">
        <v>82</v>
      </c>
      <c r="AY236" s="20" t="s">
        <v>206</v>
      </c>
      <c r="BE236" s="193">
        <f>IF(N236="základní",J236,0)</f>
        <v>0</v>
      </c>
      <c r="BF236" s="193">
        <f>IF(N236="snížená",J236,0)</f>
        <v>0</v>
      </c>
      <c r="BG236" s="193">
        <f>IF(N236="zákl. přenesená",J236,0)</f>
        <v>0</v>
      </c>
      <c r="BH236" s="193">
        <f>IF(N236="sníž. přenesená",J236,0)</f>
        <v>0</v>
      </c>
      <c r="BI236" s="193">
        <f>IF(N236="nulová",J236,0)</f>
        <v>0</v>
      </c>
      <c r="BJ236" s="20" t="s">
        <v>80</v>
      </c>
      <c r="BK236" s="193">
        <f>ROUND(I236*H236,2)</f>
        <v>0</v>
      </c>
      <c r="BL236" s="20" t="s">
        <v>213</v>
      </c>
      <c r="BM236" s="192" t="s">
        <v>619</v>
      </c>
    </row>
    <row r="237" spans="1:65" s="2" customFormat="1">
      <c r="A237" s="37"/>
      <c r="B237" s="38"/>
      <c r="C237" s="39"/>
      <c r="D237" s="194" t="s">
        <v>215</v>
      </c>
      <c r="E237" s="39"/>
      <c r="F237" s="195" t="s">
        <v>620</v>
      </c>
      <c r="G237" s="39"/>
      <c r="H237" s="39"/>
      <c r="I237" s="196"/>
      <c r="J237" s="39"/>
      <c r="K237" s="39"/>
      <c r="L237" s="42"/>
      <c r="M237" s="197"/>
      <c r="N237" s="198"/>
      <c r="O237" s="67"/>
      <c r="P237" s="67"/>
      <c r="Q237" s="67"/>
      <c r="R237" s="67"/>
      <c r="S237" s="67"/>
      <c r="T237" s="68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20" t="s">
        <v>215</v>
      </c>
      <c r="AU237" s="20" t="s">
        <v>82</v>
      </c>
    </row>
    <row r="238" spans="1:65" s="12" customFormat="1" ht="25.9" customHeight="1">
      <c r="B238" s="165"/>
      <c r="C238" s="166"/>
      <c r="D238" s="167" t="s">
        <v>72</v>
      </c>
      <c r="E238" s="168" t="s">
        <v>449</v>
      </c>
      <c r="F238" s="168" t="s">
        <v>450</v>
      </c>
      <c r="G238" s="166"/>
      <c r="H238" s="166"/>
      <c r="I238" s="169"/>
      <c r="J238" s="170">
        <f>BK238</f>
        <v>0</v>
      </c>
      <c r="K238" s="166"/>
      <c r="L238" s="171"/>
      <c r="M238" s="172"/>
      <c r="N238" s="173"/>
      <c r="O238" s="173"/>
      <c r="P238" s="174">
        <f>P239+P261+P292+P299+P329+P345+P356+P368+P373</f>
        <v>0</v>
      </c>
      <c r="Q238" s="173"/>
      <c r="R238" s="174">
        <f>R239+R261+R292+R299+R329+R345+R356+R368+R373</f>
        <v>2.3918588100000004</v>
      </c>
      <c r="S238" s="173"/>
      <c r="T238" s="175">
        <f>T239+T261+T292+T299+T329+T345+T356+T368+T373</f>
        <v>0</v>
      </c>
      <c r="AR238" s="176" t="s">
        <v>82</v>
      </c>
      <c r="AT238" s="177" t="s">
        <v>72</v>
      </c>
      <c r="AU238" s="177" t="s">
        <v>73</v>
      </c>
      <c r="AY238" s="176" t="s">
        <v>206</v>
      </c>
      <c r="BK238" s="178">
        <f>BK239+BK261+BK292+BK299+BK329+BK345+BK356+BK368+BK373</f>
        <v>0</v>
      </c>
    </row>
    <row r="239" spans="1:65" s="12" customFormat="1" ht="22.9" customHeight="1">
      <c r="B239" s="165"/>
      <c r="C239" s="166"/>
      <c r="D239" s="167" t="s">
        <v>72</v>
      </c>
      <c r="E239" s="179" t="s">
        <v>621</v>
      </c>
      <c r="F239" s="179" t="s">
        <v>622</v>
      </c>
      <c r="G239" s="166"/>
      <c r="H239" s="166"/>
      <c r="I239" s="169"/>
      <c r="J239" s="180">
        <f>BK239</f>
        <v>0</v>
      </c>
      <c r="K239" s="166"/>
      <c r="L239" s="171"/>
      <c r="M239" s="172"/>
      <c r="N239" s="173"/>
      <c r="O239" s="173"/>
      <c r="P239" s="174">
        <f>SUM(P240:P260)</f>
        <v>0</v>
      </c>
      <c r="Q239" s="173"/>
      <c r="R239" s="174">
        <f>SUM(R240:R260)</f>
        <v>5.6229000000000008E-2</v>
      </c>
      <c r="S239" s="173"/>
      <c r="T239" s="175">
        <f>SUM(T240:T260)</f>
        <v>0</v>
      </c>
      <c r="AR239" s="176" t="s">
        <v>82</v>
      </c>
      <c r="AT239" s="177" t="s">
        <v>72</v>
      </c>
      <c r="AU239" s="177" t="s">
        <v>80</v>
      </c>
      <c r="AY239" s="176" t="s">
        <v>206</v>
      </c>
      <c r="BK239" s="178">
        <f>SUM(BK240:BK260)</f>
        <v>0</v>
      </c>
    </row>
    <row r="240" spans="1:65" s="2" customFormat="1" ht="21.75" customHeight="1">
      <c r="A240" s="37"/>
      <c r="B240" s="38"/>
      <c r="C240" s="181" t="s">
        <v>429</v>
      </c>
      <c r="D240" s="181" t="s">
        <v>208</v>
      </c>
      <c r="E240" s="182" t="s">
        <v>623</v>
      </c>
      <c r="F240" s="183" t="s">
        <v>624</v>
      </c>
      <c r="G240" s="184" t="s">
        <v>375</v>
      </c>
      <c r="H240" s="185">
        <v>14.4</v>
      </c>
      <c r="I240" s="186"/>
      <c r="J240" s="187">
        <f>ROUND(I240*H240,2)</f>
        <v>0</v>
      </c>
      <c r="K240" s="183" t="s">
        <v>212</v>
      </c>
      <c r="L240" s="42"/>
      <c r="M240" s="188" t="s">
        <v>21</v>
      </c>
      <c r="N240" s="189" t="s">
        <v>44</v>
      </c>
      <c r="O240" s="67"/>
      <c r="P240" s="190">
        <f>O240*H240</f>
        <v>0</v>
      </c>
      <c r="Q240" s="190">
        <v>1.5E-3</v>
      </c>
      <c r="R240" s="190">
        <f>Q240*H240</f>
        <v>2.1600000000000001E-2</v>
      </c>
      <c r="S240" s="190">
        <v>0</v>
      </c>
      <c r="T240" s="191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92" t="s">
        <v>350</v>
      </c>
      <c r="AT240" s="192" t="s">
        <v>208</v>
      </c>
      <c r="AU240" s="192" t="s">
        <v>82</v>
      </c>
      <c r="AY240" s="20" t="s">
        <v>206</v>
      </c>
      <c r="BE240" s="193">
        <f>IF(N240="základní",J240,0)</f>
        <v>0</v>
      </c>
      <c r="BF240" s="193">
        <f>IF(N240="snížená",J240,0)</f>
        <v>0</v>
      </c>
      <c r="BG240" s="193">
        <f>IF(N240="zákl. přenesená",J240,0)</f>
        <v>0</v>
      </c>
      <c r="BH240" s="193">
        <f>IF(N240="sníž. přenesená",J240,0)</f>
        <v>0</v>
      </c>
      <c r="BI240" s="193">
        <f>IF(N240="nulová",J240,0)</f>
        <v>0</v>
      </c>
      <c r="BJ240" s="20" t="s">
        <v>80</v>
      </c>
      <c r="BK240" s="193">
        <f>ROUND(I240*H240,2)</f>
        <v>0</v>
      </c>
      <c r="BL240" s="20" t="s">
        <v>350</v>
      </c>
      <c r="BM240" s="192" t="s">
        <v>625</v>
      </c>
    </row>
    <row r="241" spans="1:65" s="2" customFormat="1">
      <c r="A241" s="37"/>
      <c r="B241" s="38"/>
      <c r="C241" s="39"/>
      <c r="D241" s="194" t="s">
        <v>215</v>
      </c>
      <c r="E241" s="39"/>
      <c r="F241" s="195" t="s">
        <v>626</v>
      </c>
      <c r="G241" s="39"/>
      <c r="H241" s="39"/>
      <c r="I241" s="196"/>
      <c r="J241" s="39"/>
      <c r="K241" s="39"/>
      <c r="L241" s="42"/>
      <c r="M241" s="197"/>
      <c r="N241" s="198"/>
      <c r="O241" s="67"/>
      <c r="P241" s="67"/>
      <c r="Q241" s="67"/>
      <c r="R241" s="67"/>
      <c r="S241" s="67"/>
      <c r="T241" s="68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20" t="s">
        <v>215</v>
      </c>
      <c r="AU241" s="20" t="s">
        <v>82</v>
      </c>
    </row>
    <row r="242" spans="1:65" s="14" customFormat="1">
      <c r="B242" s="211"/>
      <c r="C242" s="212"/>
      <c r="D242" s="199" t="s">
        <v>219</v>
      </c>
      <c r="E242" s="213" t="s">
        <v>21</v>
      </c>
      <c r="F242" s="214" t="s">
        <v>627</v>
      </c>
      <c r="G242" s="212"/>
      <c r="H242" s="215">
        <v>14.4</v>
      </c>
      <c r="I242" s="216"/>
      <c r="J242" s="212"/>
      <c r="K242" s="212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219</v>
      </c>
      <c r="AU242" s="221" t="s">
        <v>82</v>
      </c>
      <c r="AV242" s="14" t="s">
        <v>82</v>
      </c>
      <c r="AW242" s="14" t="s">
        <v>34</v>
      </c>
      <c r="AX242" s="14" t="s">
        <v>80</v>
      </c>
      <c r="AY242" s="221" t="s">
        <v>206</v>
      </c>
    </row>
    <row r="243" spans="1:65" s="2" customFormat="1" ht="37.9" customHeight="1">
      <c r="A243" s="37"/>
      <c r="B243" s="38"/>
      <c r="C243" s="181" t="s">
        <v>436</v>
      </c>
      <c r="D243" s="181" t="s">
        <v>208</v>
      </c>
      <c r="E243" s="182" t="s">
        <v>628</v>
      </c>
      <c r="F243" s="183" t="s">
        <v>629</v>
      </c>
      <c r="G243" s="184" t="s">
        <v>247</v>
      </c>
      <c r="H243" s="185">
        <v>3.57</v>
      </c>
      <c r="I243" s="186"/>
      <c r="J243" s="187">
        <f>ROUND(I243*H243,2)</f>
        <v>0</v>
      </c>
      <c r="K243" s="183" t="s">
        <v>212</v>
      </c>
      <c r="L243" s="42"/>
      <c r="M243" s="188" t="s">
        <v>21</v>
      </c>
      <c r="N243" s="189" t="s">
        <v>44</v>
      </c>
      <c r="O243" s="67"/>
      <c r="P243" s="190">
        <f>O243*H243</f>
        <v>0</v>
      </c>
      <c r="Q243" s="190">
        <v>8.0000000000000007E-5</v>
      </c>
      <c r="R243" s="190">
        <f>Q243*H243</f>
        <v>2.856E-4</v>
      </c>
      <c r="S243" s="190">
        <v>0</v>
      </c>
      <c r="T243" s="191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192" t="s">
        <v>350</v>
      </c>
      <c r="AT243" s="192" t="s">
        <v>208</v>
      </c>
      <c r="AU243" s="192" t="s">
        <v>82</v>
      </c>
      <c r="AY243" s="20" t="s">
        <v>206</v>
      </c>
      <c r="BE243" s="193">
        <f>IF(N243="základní",J243,0)</f>
        <v>0</v>
      </c>
      <c r="BF243" s="193">
        <f>IF(N243="snížená",J243,0)</f>
        <v>0</v>
      </c>
      <c r="BG243" s="193">
        <f>IF(N243="zákl. přenesená",J243,0)</f>
        <v>0</v>
      </c>
      <c r="BH243" s="193">
        <f>IF(N243="sníž. přenesená",J243,0)</f>
        <v>0</v>
      </c>
      <c r="BI243" s="193">
        <f>IF(N243="nulová",J243,0)</f>
        <v>0</v>
      </c>
      <c r="BJ243" s="20" t="s">
        <v>80</v>
      </c>
      <c r="BK243" s="193">
        <f>ROUND(I243*H243,2)</f>
        <v>0</v>
      </c>
      <c r="BL243" s="20" t="s">
        <v>350</v>
      </c>
      <c r="BM243" s="192" t="s">
        <v>630</v>
      </c>
    </row>
    <row r="244" spans="1:65" s="2" customFormat="1">
      <c r="A244" s="37"/>
      <c r="B244" s="38"/>
      <c r="C244" s="39"/>
      <c r="D244" s="194" t="s">
        <v>215</v>
      </c>
      <c r="E244" s="39"/>
      <c r="F244" s="195" t="s">
        <v>631</v>
      </c>
      <c r="G244" s="39"/>
      <c r="H244" s="39"/>
      <c r="I244" s="196"/>
      <c r="J244" s="39"/>
      <c r="K244" s="39"/>
      <c r="L244" s="42"/>
      <c r="M244" s="197"/>
      <c r="N244" s="198"/>
      <c r="O244" s="67"/>
      <c r="P244" s="67"/>
      <c r="Q244" s="67"/>
      <c r="R244" s="67"/>
      <c r="S244" s="67"/>
      <c r="T244" s="68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20" t="s">
        <v>215</v>
      </c>
      <c r="AU244" s="20" t="s">
        <v>82</v>
      </c>
    </row>
    <row r="245" spans="1:65" s="14" customFormat="1">
      <c r="B245" s="211"/>
      <c r="C245" s="212"/>
      <c r="D245" s="199" t="s">
        <v>219</v>
      </c>
      <c r="E245" s="213" t="s">
        <v>21</v>
      </c>
      <c r="F245" s="214" t="s">
        <v>632</v>
      </c>
      <c r="G245" s="212"/>
      <c r="H245" s="215">
        <v>3.57</v>
      </c>
      <c r="I245" s="216"/>
      <c r="J245" s="212"/>
      <c r="K245" s="212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219</v>
      </c>
      <c r="AU245" s="221" t="s">
        <v>82</v>
      </c>
      <c r="AV245" s="14" t="s">
        <v>82</v>
      </c>
      <c r="AW245" s="14" t="s">
        <v>34</v>
      </c>
      <c r="AX245" s="14" t="s">
        <v>80</v>
      </c>
      <c r="AY245" s="221" t="s">
        <v>206</v>
      </c>
    </row>
    <row r="246" spans="1:65" s="2" customFormat="1" ht="37.9" customHeight="1">
      <c r="A246" s="37"/>
      <c r="B246" s="38"/>
      <c r="C246" s="181" t="s">
        <v>444</v>
      </c>
      <c r="D246" s="181" t="s">
        <v>208</v>
      </c>
      <c r="E246" s="182" t="s">
        <v>633</v>
      </c>
      <c r="F246" s="183" t="s">
        <v>634</v>
      </c>
      <c r="G246" s="184" t="s">
        <v>247</v>
      </c>
      <c r="H246" s="185">
        <v>3.57</v>
      </c>
      <c r="I246" s="186"/>
      <c r="J246" s="187">
        <f>ROUND(I246*H246,2)</f>
        <v>0</v>
      </c>
      <c r="K246" s="183" t="s">
        <v>212</v>
      </c>
      <c r="L246" s="42"/>
      <c r="M246" s="188" t="s">
        <v>21</v>
      </c>
      <c r="N246" s="189" t="s">
        <v>44</v>
      </c>
      <c r="O246" s="67"/>
      <c r="P246" s="190">
        <f>O246*H246</f>
        <v>0</v>
      </c>
      <c r="Q246" s="190">
        <v>1.4999999999999999E-4</v>
      </c>
      <c r="R246" s="190">
        <f>Q246*H246</f>
        <v>5.3549999999999995E-4</v>
      </c>
      <c r="S246" s="190">
        <v>0</v>
      </c>
      <c r="T246" s="191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92" t="s">
        <v>350</v>
      </c>
      <c r="AT246" s="192" t="s">
        <v>208</v>
      </c>
      <c r="AU246" s="192" t="s">
        <v>82</v>
      </c>
      <c r="AY246" s="20" t="s">
        <v>206</v>
      </c>
      <c r="BE246" s="193">
        <f>IF(N246="základní",J246,0)</f>
        <v>0</v>
      </c>
      <c r="BF246" s="193">
        <f>IF(N246="snížená",J246,0)</f>
        <v>0</v>
      </c>
      <c r="BG246" s="193">
        <f>IF(N246="zákl. přenesená",J246,0)</f>
        <v>0</v>
      </c>
      <c r="BH246" s="193">
        <f>IF(N246="sníž. přenesená",J246,0)</f>
        <v>0</v>
      </c>
      <c r="BI246" s="193">
        <f>IF(N246="nulová",J246,0)</f>
        <v>0</v>
      </c>
      <c r="BJ246" s="20" t="s">
        <v>80</v>
      </c>
      <c r="BK246" s="193">
        <f>ROUND(I246*H246,2)</f>
        <v>0</v>
      </c>
      <c r="BL246" s="20" t="s">
        <v>350</v>
      </c>
      <c r="BM246" s="192" t="s">
        <v>635</v>
      </c>
    </row>
    <row r="247" spans="1:65" s="2" customFormat="1">
      <c r="A247" s="37"/>
      <c r="B247" s="38"/>
      <c r="C247" s="39"/>
      <c r="D247" s="194" t="s">
        <v>215</v>
      </c>
      <c r="E247" s="39"/>
      <c r="F247" s="195" t="s">
        <v>636</v>
      </c>
      <c r="G247" s="39"/>
      <c r="H247" s="39"/>
      <c r="I247" s="196"/>
      <c r="J247" s="39"/>
      <c r="K247" s="39"/>
      <c r="L247" s="42"/>
      <c r="M247" s="197"/>
      <c r="N247" s="198"/>
      <c r="O247" s="67"/>
      <c r="P247" s="67"/>
      <c r="Q247" s="67"/>
      <c r="R247" s="67"/>
      <c r="S247" s="67"/>
      <c r="T247" s="68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T247" s="20" t="s">
        <v>215</v>
      </c>
      <c r="AU247" s="20" t="s">
        <v>82</v>
      </c>
    </row>
    <row r="248" spans="1:65" s="14" customFormat="1">
      <c r="B248" s="211"/>
      <c r="C248" s="212"/>
      <c r="D248" s="199" t="s">
        <v>219</v>
      </c>
      <c r="E248" s="213" t="s">
        <v>21</v>
      </c>
      <c r="F248" s="214" t="s">
        <v>632</v>
      </c>
      <c r="G248" s="212"/>
      <c r="H248" s="215">
        <v>3.57</v>
      </c>
      <c r="I248" s="216"/>
      <c r="J248" s="212"/>
      <c r="K248" s="212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219</v>
      </c>
      <c r="AU248" s="221" t="s">
        <v>82</v>
      </c>
      <c r="AV248" s="14" t="s">
        <v>82</v>
      </c>
      <c r="AW248" s="14" t="s">
        <v>34</v>
      </c>
      <c r="AX248" s="14" t="s">
        <v>80</v>
      </c>
      <c r="AY248" s="221" t="s">
        <v>206</v>
      </c>
    </row>
    <row r="249" spans="1:65" s="2" customFormat="1" ht="37.9" customHeight="1">
      <c r="A249" s="37"/>
      <c r="B249" s="38"/>
      <c r="C249" s="181" t="s">
        <v>453</v>
      </c>
      <c r="D249" s="181" t="s">
        <v>208</v>
      </c>
      <c r="E249" s="182" t="s">
        <v>637</v>
      </c>
      <c r="F249" s="183" t="s">
        <v>638</v>
      </c>
      <c r="G249" s="184" t="s">
        <v>247</v>
      </c>
      <c r="H249" s="185">
        <v>3.57</v>
      </c>
      <c r="I249" s="186"/>
      <c r="J249" s="187">
        <f>ROUND(I249*H249,2)</f>
        <v>0</v>
      </c>
      <c r="K249" s="183" t="s">
        <v>212</v>
      </c>
      <c r="L249" s="42"/>
      <c r="M249" s="188" t="s">
        <v>21</v>
      </c>
      <c r="N249" s="189" t="s">
        <v>44</v>
      </c>
      <c r="O249" s="67"/>
      <c r="P249" s="190">
        <f>O249*H249</f>
        <v>0</v>
      </c>
      <c r="Q249" s="190">
        <v>2.3000000000000001E-4</v>
      </c>
      <c r="R249" s="190">
        <f>Q249*H249</f>
        <v>8.2109999999999995E-4</v>
      </c>
      <c r="S249" s="190">
        <v>0</v>
      </c>
      <c r="T249" s="191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92" t="s">
        <v>350</v>
      </c>
      <c r="AT249" s="192" t="s">
        <v>208</v>
      </c>
      <c r="AU249" s="192" t="s">
        <v>82</v>
      </c>
      <c r="AY249" s="20" t="s">
        <v>206</v>
      </c>
      <c r="BE249" s="193">
        <f>IF(N249="základní",J249,0)</f>
        <v>0</v>
      </c>
      <c r="BF249" s="193">
        <f>IF(N249="snížená",J249,0)</f>
        <v>0</v>
      </c>
      <c r="BG249" s="193">
        <f>IF(N249="zákl. přenesená",J249,0)</f>
        <v>0</v>
      </c>
      <c r="BH249" s="193">
        <f>IF(N249="sníž. přenesená",J249,0)</f>
        <v>0</v>
      </c>
      <c r="BI249" s="193">
        <f>IF(N249="nulová",J249,0)</f>
        <v>0</v>
      </c>
      <c r="BJ249" s="20" t="s">
        <v>80</v>
      </c>
      <c r="BK249" s="193">
        <f>ROUND(I249*H249,2)</f>
        <v>0</v>
      </c>
      <c r="BL249" s="20" t="s">
        <v>350</v>
      </c>
      <c r="BM249" s="192" t="s">
        <v>639</v>
      </c>
    </row>
    <row r="250" spans="1:65" s="2" customFormat="1">
      <c r="A250" s="37"/>
      <c r="B250" s="38"/>
      <c r="C250" s="39"/>
      <c r="D250" s="194" t="s">
        <v>215</v>
      </c>
      <c r="E250" s="39"/>
      <c r="F250" s="195" t="s">
        <v>640</v>
      </c>
      <c r="G250" s="39"/>
      <c r="H250" s="39"/>
      <c r="I250" s="196"/>
      <c r="J250" s="39"/>
      <c r="K250" s="39"/>
      <c r="L250" s="42"/>
      <c r="M250" s="197"/>
      <c r="N250" s="198"/>
      <c r="O250" s="67"/>
      <c r="P250" s="67"/>
      <c r="Q250" s="67"/>
      <c r="R250" s="67"/>
      <c r="S250" s="67"/>
      <c r="T250" s="68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20" t="s">
        <v>215</v>
      </c>
      <c r="AU250" s="20" t="s">
        <v>82</v>
      </c>
    </row>
    <row r="251" spans="1:65" s="14" customFormat="1">
      <c r="B251" s="211"/>
      <c r="C251" s="212"/>
      <c r="D251" s="199" t="s">
        <v>219</v>
      </c>
      <c r="E251" s="213" t="s">
        <v>21</v>
      </c>
      <c r="F251" s="214" t="s">
        <v>632</v>
      </c>
      <c r="G251" s="212"/>
      <c r="H251" s="215">
        <v>3.57</v>
      </c>
      <c r="I251" s="216"/>
      <c r="J251" s="212"/>
      <c r="K251" s="212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219</v>
      </c>
      <c r="AU251" s="221" t="s">
        <v>82</v>
      </c>
      <c r="AV251" s="14" t="s">
        <v>82</v>
      </c>
      <c r="AW251" s="14" t="s">
        <v>34</v>
      </c>
      <c r="AX251" s="14" t="s">
        <v>80</v>
      </c>
      <c r="AY251" s="221" t="s">
        <v>206</v>
      </c>
    </row>
    <row r="252" spans="1:65" s="2" customFormat="1" ht="16.5" customHeight="1">
      <c r="A252" s="37"/>
      <c r="B252" s="38"/>
      <c r="C252" s="244" t="s">
        <v>462</v>
      </c>
      <c r="D252" s="244" t="s">
        <v>437</v>
      </c>
      <c r="E252" s="245" t="s">
        <v>641</v>
      </c>
      <c r="F252" s="246" t="s">
        <v>642</v>
      </c>
      <c r="G252" s="247" t="s">
        <v>247</v>
      </c>
      <c r="H252" s="248">
        <v>11.781000000000001</v>
      </c>
      <c r="I252" s="249"/>
      <c r="J252" s="250">
        <f>ROUND(I252*H252,2)</f>
        <v>0</v>
      </c>
      <c r="K252" s="246" t="s">
        <v>212</v>
      </c>
      <c r="L252" s="251"/>
      <c r="M252" s="252" t="s">
        <v>21</v>
      </c>
      <c r="N252" s="253" t="s">
        <v>44</v>
      </c>
      <c r="O252" s="67"/>
      <c r="P252" s="190">
        <f>O252*H252</f>
        <v>0</v>
      </c>
      <c r="Q252" s="190">
        <v>2.5000000000000001E-3</v>
      </c>
      <c r="R252" s="190">
        <f>Q252*H252</f>
        <v>2.9452500000000003E-2</v>
      </c>
      <c r="S252" s="190">
        <v>0</v>
      </c>
      <c r="T252" s="191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92" t="s">
        <v>643</v>
      </c>
      <c r="AT252" s="192" t="s">
        <v>437</v>
      </c>
      <c r="AU252" s="192" t="s">
        <v>82</v>
      </c>
      <c r="AY252" s="20" t="s">
        <v>206</v>
      </c>
      <c r="BE252" s="193">
        <f>IF(N252="základní",J252,0)</f>
        <v>0</v>
      </c>
      <c r="BF252" s="193">
        <f>IF(N252="snížená",J252,0)</f>
        <v>0</v>
      </c>
      <c r="BG252" s="193">
        <f>IF(N252="zákl. přenesená",J252,0)</f>
        <v>0</v>
      </c>
      <c r="BH252" s="193">
        <f>IF(N252="sníž. přenesená",J252,0)</f>
        <v>0</v>
      </c>
      <c r="BI252" s="193">
        <f>IF(N252="nulová",J252,0)</f>
        <v>0</v>
      </c>
      <c r="BJ252" s="20" t="s">
        <v>80</v>
      </c>
      <c r="BK252" s="193">
        <f>ROUND(I252*H252,2)</f>
        <v>0</v>
      </c>
      <c r="BL252" s="20" t="s">
        <v>350</v>
      </c>
      <c r="BM252" s="192" t="s">
        <v>644</v>
      </c>
    </row>
    <row r="253" spans="1:65" s="14" customFormat="1">
      <c r="B253" s="211"/>
      <c r="C253" s="212"/>
      <c r="D253" s="199" t="s">
        <v>219</v>
      </c>
      <c r="E253" s="213" t="s">
        <v>21</v>
      </c>
      <c r="F253" s="214" t="s">
        <v>645</v>
      </c>
      <c r="G253" s="212"/>
      <c r="H253" s="215">
        <v>11.781000000000001</v>
      </c>
      <c r="I253" s="216"/>
      <c r="J253" s="212"/>
      <c r="K253" s="212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219</v>
      </c>
      <c r="AU253" s="221" t="s">
        <v>82</v>
      </c>
      <c r="AV253" s="14" t="s">
        <v>82</v>
      </c>
      <c r="AW253" s="14" t="s">
        <v>34</v>
      </c>
      <c r="AX253" s="14" t="s">
        <v>80</v>
      </c>
      <c r="AY253" s="221" t="s">
        <v>206</v>
      </c>
    </row>
    <row r="254" spans="1:65" s="2" customFormat="1" ht="21.75" customHeight="1">
      <c r="A254" s="37"/>
      <c r="B254" s="38"/>
      <c r="C254" s="181" t="s">
        <v>646</v>
      </c>
      <c r="D254" s="181" t="s">
        <v>208</v>
      </c>
      <c r="E254" s="182" t="s">
        <v>647</v>
      </c>
      <c r="F254" s="183" t="s">
        <v>648</v>
      </c>
      <c r="G254" s="184" t="s">
        <v>247</v>
      </c>
      <c r="H254" s="185">
        <v>10.71</v>
      </c>
      <c r="I254" s="186"/>
      <c r="J254" s="187">
        <f>ROUND(I254*H254,2)</f>
        <v>0</v>
      </c>
      <c r="K254" s="183" t="s">
        <v>212</v>
      </c>
      <c r="L254" s="42"/>
      <c r="M254" s="188" t="s">
        <v>21</v>
      </c>
      <c r="N254" s="189" t="s">
        <v>44</v>
      </c>
      <c r="O254" s="67"/>
      <c r="P254" s="190">
        <f>O254*H254</f>
        <v>0</v>
      </c>
      <c r="Q254" s="190">
        <v>0</v>
      </c>
      <c r="R254" s="190">
        <f>Q254*H254</f>
        <v>0</v>
      </c>
      <c r="S254" s="190">
        <v>0</v>
      </c>
      <c r="T254" s="191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92" t="s">
        <v>350</v>
      </c>
      <c r="AT254" s="192" t="s">
        <v>208</v>
      </c>
      <c r="AU254" s="192" t="s">
        <v>82</v>
      </c>
      <c r="AY254" s="20" t="s">
        <v>206</v>
      </c>
      <c r="BE254" s="193">
        <f>IF(N254="základní",J254,0)</f>
        <v>0</v>
      </c>
      <c r="BF254" s="193">
        <f>IF(N254="snížená",J254,0)</f>
        <v>0</v>
      </c>
      <c r="BG254" s="193">
        <f>IF(N254="zákl. přenesená",J254,0)</f>
        <v>0</v>
      </c>
      <c r="BH254" s="193">
        <f>IF(N254="sníž. přenesená",J254,0)</f>
        <v>0</v>
      </c>
      <c r="BI254" s="193">
        <f>IF(N254="nulová",J254,0)</f>
        <v>0</v>
      </c>
      <c r="BJ254" s="20" t="s">
        <v>80</v>
      </c>
      <c r="BK254" s="193">
        <f>ROUND(I254*H254,2)</f>
        <v>0</v>
      </c>
      <c r="BL254" s="20" t="s">
        <v>350</v>
      </c>
      <c r="BM254" s="192" t="s">
        <v>649</v>
      </c>
    </row>
    <row r="255" spans="1:65" s="2" customFormat="1">
      <c r="A255" s="37"/>
      <c r="B255" s="38"/>
      <c r="C255" s="39"/>
      <c r="D255" s="194" t="s">
        <v>215</v>
      </c>
      <c r="E255" s="39"/>
      <c r="F255" s="195" t="s">
        <v>650</v>
      </c>
      <c r="G255" s="39"/>
      <c r="H255" s="39"/>
      <c r="I255" s="196"/>
      <c r="J255" s="39"/>
      <c r="K255" s="39"/>
      <c r="L255" s="42"/>
      <c r="M255" s="197"/>
      <c r="N255" s="198"/>
      <c r="O255" s="67"/>
      <c r="P255" s="67"/>
      <c r="Q255" s="67"/>
      <c r="R255" s="67"/>
      <c r="S255" s="67"/>
      <c r="T255" s="68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20" t="s">
        <v>215</v>
      </c>
      <c r="AU255" s="20" t="s">
        <v>82</v>
      </c>
    </row>
    <row r="256" spans="1:65" s="14" customFormat="1">
      <c r="B256" s="211"/>
      <c r="C256" s="212"/>
      <c r="D256" s="199" t="s">
        <v>219</v>
      </c>
      <c r="E256" s="213" t="s">
        <v>21</v>
      </c>
      <c r="F256" s="214" t="s">
        <v>651</v>
      </c>
      <c r="G256" s="212"/>
      <c r="H256" s="215">
        <v>10.71</v>
      </c>
      <c r="I256" s="216"/>
      <c r="J256" s="212"/>
      <c r="K256" s="212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219</v>
      </c>
      <c r="AU256" s="221" t="s">
        <v>82</v>
      </c>
      <c r="AV256" s="14" t="s">
        <v>82</v>
      </c>
      <c r="AW256" s="14" t="s">
        <v>34</v>
      </c>
      <c r="AX256" s="14" t="s">
        <v>80</v>
      </c>
      <c r="AY256" s="221" t="s">
        <v>206</v>
      </c>
    </row>
    <row r="257" spans="1:65" s="2" customFormat="1" ht="16.5" customHeight="1">
      <c r="A257" s="37"/>
      <c r="B257" s="38"/>
      <c r="C257" s="244" t="s">
        <v>643</v>
      </c>
      <c r="D257" s="244" t="s">
        <v>437</v>
      </c>
      <c r="E257" s="245" t="s">
        <v>652</v>
      </c>
      <c r="F257" s="246" t="s">
        <v>653</v>
      </c>
      <c r="G257" s="247" t="s">
        <v>247</v>
      </c>
      <c r="H257" s="248">
        <v>11.781000000000001</v>
      </c>
      <c r="I257" s="249"/>
      <c r="J257" s="250">
        <f>ROUND(I257*H257,2)</f>
        <v>0</v>
      </c>
      <c r="K257" s="246" t="s">
        <v>212</v>
      </c>
      <c r="L257" s="251"/>
      <c r="M257" s="252" t="s">
        <v>21</v>
      </c>
      <c r="N257" s="253" t="s">
        <v>44</v>
      </c>
      <c r="O257" s="67"/>
      <c r="P257" s="190">
        <f>O257*H257</f>
        <v>0</v>
      </c>
      <c r="Q257" s="190">
        <v>2.9999999999999997E-4</v>
      </c>
      <c r="R257" s="190">
        <f>Q257*H257</f>
        <v>3.5342999999999998E-3</v>
      </c>
      <c r="S257" s="190">
        <v>0</v>
      </c>
      <c r="T257" s="19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92" t="s">
        <v>643</v>
      </c>
      <c r="AT257" s="192" t="s">
        <v>437</v>
      </c>
      <c r="AU257" s="192" t="s">
        <v>82</v>
      </c>
      <c r="AY257" s="20" t="s">
        <v>206</v>
      </c>
      <c r="BE257" s="193">
        <f>IF(N257="základní",J257,0)</f>
        <v>0</v>
      </c>
      <c r="BF257" s="193">
        <f>IF(N257="snížená",J257,0)</f>
        <v>0</v>
      </c>
      <c r="BG257" s="193">
        <f>IF(N257="zákl. přenesená",J257,0)</f>
        <v>0</v>
      </c>
      <c r="BH257" s="193">
        <f>IF(N257="sníž. přenesená",J257,0)</f>
        <v>0</v>
      </c>
      <c r="BI257" s="193">
        <f>IF(N257="nulová",J257,0)</f>
        <v>0</v>
      </c>
      <c r="BJ257" s="20" t="s">
        <v>80</v>
      </c>
      <c r="BK257" s="193">
        <f>ROUND(I257*H257,2)</f>
        <v>0</v>
      </c>
      <c r="BL257" s="20" t="s">
        <v>350</v>
      </c>
      <c r="BM257" s="192" t="s">
        <v>654</v>
      </c>
    </row>
    <row r="258" spans="1:65" s="14" customFormat="1">
      <c r="B258" s="211"/>
      <c r="C258" s="212"/>
      <c r="D258" s="199" t="s">
        <v>219</v>
      </c>
      <c r="E258" s="213" t="s">
        <v>21</v>
      </c>
      <c r="F258" s="214" t="s">
        <v>655</v>
      </c>
      <c r="G258" s="212"/>
      <c r="H258" s="215">
        <v>11.781000000000001</v>
      </c>
      <c r="I258" s="216"/>
      <c r="J258" s="212"/>
      <c r="K258" s="212"/>
      <c r="L258" s="217"/>
      <c r="M258" s="218"/>
      <c r="N258" s="219"/>
      <c r="O258" s="219"/>
      <c r="P258" s="219"/>
      <c r="Q258" s="219"/>
      <c r="R258" s="219"/>
      <c r="S258" s="219"/>
      <c r="T258" s="220"/>
      <c r="AT258" s="221" t="s">
        <v>219</v>
      </c>
      <c r="AU258" s="221" t="s">
        <v>82</v>
      </c>
      <c r="AV258" s="14" t="s">
        <v>82</v>
      </c>
      <c r="AW258" s="14" t="s">
        <v>34</v>
      </c>
      <c r="AX258" s="14" t="s">
        <v>80</v>
      </c>
      <c r="AY258" s="221" t="s">
        <v>206</v>
      </c>
    </row>
    <row r="259" spans="1:65" s="2" customFormat="1" ht="24.2" customHeight="1">
      <c r="A259" s="37"/>
      <c r="B259" s="38"/>
      <c r="C259" s="181" t="s">
        <v>656</v>
      </c>
      <c r="D259" s="181" t="s">
        <v>208</v>
      </c>
      <c r="E259" s="182" t="s">
        <v>657</v>
      </c>
      <c r="F259" s="183" t="s">
        <v>658</v>
      </c>
      <c r="G259" s="184" t="s">
        <v>327</v>
      </c>
      <c r="H259" s="185">
        <v>5.6000000000000001E-2</v>
      </c>
      <c r="I259" s="186"/>
      <c r="J259" s="187">
        <f>ROUND(I259*H259,2)</f>
        <v>0</v>
      </c>
      <c r="K259" s="183" t="s">
        <v>212</v>
      </c>
      <c r="L259" s="42"/>
      <c r="M259" s="188" t="s">
        <v>21</v>
      </c>
      <c r="N259" s="189" t="s">
        <v>44</v>
      </c>
      <c r="O259" s="67"/>
      <c r="P259" s="190">
        <f>O259*H259</f>
        <v>0</v>
      </c>
      <c r="Q259" s="190">
        <v>0</v>
      </c>
      <c r="R259" s="190">
        <f>Q259*H259</f>
        <v>0</v>
      </c>
      <c r="S259" s="190">
        <v>0</v>
      </c>
      <c r="T259" s="19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92" t="s">
        <v>350</v>
      </c>
      <c r="AT259" s="192" t="s">
        <v>208</v>
      </c>
      <c r="AU259" s="192" t="s">
        <v>82</v>
      </c>
      <c r="AY259" s="20" t="s">
        <v>206</v>
      </c>
      <c r="BE259" s="193">
        <f>IF(N259="základní",J259,0)</f>
        <v>0</v>
      </c>
      <c r="BF259" s="193">
        <f>IF(N259="snížená",J259,0)</f>
        <v>0</v>
      </c>
      <c r="BG259" s="193">
        <f>IF(N259="zákl. přenesená",J259,0)</f>
        <v>0</v>
      </c>
      <c r="BH259" s="193">
        <f>IF(N259="sníž. přenesená",J259,0)</f>
        <v>0</v>
      </c>
      <c r="BI259" s="193">
        <f>IF(N259="nulová",J259,0)</f>
        <v>0</v>
      </c>
      <c r="BJ259" s="20" t="s">
        <v>80</v>
      </c>
      <c r="BK259" s="193">
        <f>ROUND(I259*H259,2)</f>
        <v>0</v>
      </c>
      <c r="BL259" s="20" t="s">
        <v>350</v>
      </c>
      <c r="BM259" s="192" t="s">
        <v>659</v>
      </c>
    </row>
    <row r="260" spans="1:65" s="2" customFormat="1">
      <c r="A260" s="37"/>
      <c r="B260" s="38"/>
      <c r="C260" s="39"/>
      <c r="D260" s="194" t="s">
        <v>215</v>
      </c>
      <c r="E260" s="39"/>
      <c r="F260" s="195" t="s">
        <v>660</v>
      </c>
      <c r="G260" s="39"/>
      <c r="H260" s="39"/>
      <c r="I260" s="196"/>
      <c r="J260" s="39"/>
      <c r="K260" s="39"/>
      <c r="L260" s="42"/>
      <c r="M260" s="197"/>
      <c r="N260" s="198"/>
      <c r="O260" s="67"/>
      <c r="P260" s="67"/>
      <c r="Q260" s="67"/>
      <c r="R260" s="67"/>
      <c r="S260" s="67"/>
      <c r="T260" s="68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20" t="s">
        <v>215</v>
      </c>
      <c r="AU260" s="20" t="s">
        <v>82</v>
      </c>
    </row>
    <row r="261" spans="1:65" s="12" customFormat="1" ht="22.9" customHeight="1">
      <c r="B261" s="165"/>
      <c r="C261" s="166"/>
      <c r="D261" s="167" t="s">
        <v>72</v>
      </c>
      <c r="E261" s="179" t="s">
        <v>661</v>
      </c>
      <c r="F261" s="179" t="s">
        <v>662</v>
      </c>
      <c r="G261" s="166"/>
      <c r="H261" s="166"/>
      <c r="I261" s="169"/>
      <c r="J261" s="180">
        <f>BK261</f>
        <v>0</v>
      </c>
      <c r="K261" s="166"/>
      <c r="L261" s="171"/>
      <c r="M261" s="172"/>
      <c r="N261" s="173"/>
      <c r="O261" s="173"/>
      <c r="P261" s="174">
        <f>SUM(P262:P291)</f>
        <v>0</v>
      </c>
      <c r="Q261" s="173"/>
      <c r="R261" s="174">
        <f>SUM(R262:R291)</f>
        <v>0.23762785000000003</v>
      </c>
      <c r="S261" s="173"/>
      <c r="T261" s="175">
        <f>SUM(T262:T291)</f>
        <v>0</v>
      </c>
      <c r="AR261" s="176" t="s">
        <v>82</v>
      </c>
      <c r="AT261" s="177" t="s">
        <v>72</v>
      </c>
      <c r="AU261" s="177" t="s">
        <v>80</v>
      </c>
      <c r="AY261" s="176" t="s">
        <v>206</v>
      </c>
      <c r="BK261" s="178">
        <f>SUM(BK262:BK291)</f>
        <v>0</v>
      </c>
    </row>
    <row r="262" spans="1:65" s="2" customFormat="1" ht="24.2" customHeight="1">
      <c r="A262" s="37"/>
      <c r="B262" s="38"/>
      <c r="C262" s="181" t="s">
        <v>663</v>
      </c>
      <c r="D262" s="181" t="s">
        <v>208</v>
      </c>
      <c r="E262" s="182" t="s">
        <v>664</v>
      </c>
      <c r="F262" s="183" t="s">
        <v>665</v>
      </c>
      <c r="G262" s="184" t="s">
        <v>247</v>
      </c>
      <c r="H262" s="185">
        <v>41.433</v>
      </c>
      <c r="I262" s="186"/>
      <c r="J262" s="187">
        <f>ROUND(I262*H262,2)</f>
        <v>0</v>
      </c>
      <c r="K262" s="183" t="s">
        <v>212</v>
      </c>
      <c r="L262" s="42"/>
      <c r="M262" s="188" t="s">
        <v>21</v>
      </c>
      <c r="N262" s="189" t="s">
        <v>44</v>
      </c>
      <c r="O262" s="67"/>
      <c r="P262" s="190">
        <f>O262*H262</f>
        <v>0</v>
      </c>
      <c r="Q262" s="190">
        <v>1.0000000000000001E-5</v>
      </c>
      <c r="R262" s="190">
        <f>Q262*H262</f>
        <v>4.1433000000000003E-4</v>
      </c>
      <c r="S262" s="190">
        <v>0</v>
      </c>
      <c r="T262" s="191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92" t="s">
        <v>350</v>
      </c>
      <c r="AT262" s="192" t="s">
        <v>208</v>
      </c>
      <c r="AU262" s="192" t="s">
        <v>82</v>
      </c>
      <c r="AY262" s="20" t="s">
        <v>206</v>
      </c>
      <c r="BE262" s="193">
        <f>IF(N262="základní",J262,0)</f>
        <v>0</v>
      </c>
      <c r="BF262" s="193">
        <f>IF(N262="snížená",J262,0)</f>
        <v>0</v>
      </c>
      <c r="BG262" s="193">
        <f>IF(N262="zákl. přenesená",J262,0)</f>
        <v>0</v>
      </c>
      <c r="BH262" s="193">
        <f>IF(N262="sníž. přenesená",J262,0)</f>
        <v>0</v>
      </c>
      <c r="BI262" s="193">
        <f>IF(N262="nulová",J262,0)</f>
        <v>0</v>
      </c>
      <c r="BJ262" s="20" t="s">
        <v>80</v>
      </c>
      <c r="BK262" s="193">
        <f>ROUND(I262*H262,2)</f>
        <v>0</v>
      </c>
      <c r="BL262" s="20" t="s">
        <v>350</v>
      </c>
      <c r="BM262" s="192" t="s">
        <v>666</v>
      </c>
    </row>
    <row r="263" spans="1:65" s="2" customFormat="1">
      <c r="A263" s="37"/>
      <c r="B263" s="38"/>
      <c r="C263" s="39"/>
      <c r="D263" s="194" t="s">
        <v>215</v>
      </c>
      <c r="E263" s="39"/>
      <c r="F263" s="195" t="s">
        <v>667</v>
      </c>
      <c r="G263" s="39"/>
      <c r="H263" s="39"/>
      <c r="I263" s="196"/>
      <c r="J263" s="39"/>
      <c r="K263" s="39"/>
      <c r="L263" s="42"/>
      <c r="M263" s="197"/>
      <c r="N263" s="198"/>
      <c r="O263" s="67"/>
      <c r="P263" s="67"/>
      <c r="Q263" s="67"/>
      <c r="R263" s="67"/>
      <c r="S263" s="67"/>
      <c r="T263" s="68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20" t="s">
        <v>215</v>
      </c>
      <c r="AU263" s="20" t="s">
        <v>82</v>
      </c>
    </row>
    <row r="264" spans="1:65" s="13" customFormat="1">
      <c r="B264" s="201"/>
      <c r="C264" s="202"/>
      <c r="D264" s="199" t="s">
        <v>219</v>
      </c>
      <c r="E264" s="203" t="s">
        <v>21</v>
      </c>
      <c r="F264" s="204" t="s">
        <v>668</v>
      </c>
      <c r="G264" s="202"/>
      <c r="H264" s="203" t="s">
        <v>21</v>
      </c>
      <c r="I264" s="205"/>
      <c r="J264" s="202"/>
      <c r="K264" s="202"/>
      <c r="L264" s="206"/>
      <c r="M264" s="207"/>
      <c r="N264" s="208"/>
      <c r="O264" s="208"/>
      <c r="P264" s="208"/>
      <c r="Q264" s="208"/>
      <c r="R264" s="208"/>
      <c r="S264" s="208"/>
      <c r="T264" s="209"/>
      <c r="AT264" s="210" t="s">
        <v>219</v>
      </c>
      <c r="AU264" s="210" t="s">
        <v>82</v>
      </c>
      <c r="AV264" s="13" t="s">
        <v>80</v>
      </c>
      <c r="AW264" s="13" t="s">
        <v>34</v>
      </c>
      <c r="AX264" s="13" t="s">
        <v>73</v>
      </c>
      <c r="AY264" s="210" t="s">
        <v>206</v>
      </c>
    </row>
    <row r="265" spans="1:65" s="13" customFormat="1">
      <c r="B265" s="201"/>
      <c r="C265" s="202"/>
      <c r="D265" s="199" t="s">
        <v>219</v>
      </c>
      <c r="E265" s="203" t="s">
        <v>21</v>
      </c>
      <c r="F265" s="204" t="s">
        <v>669</v>
      </c>
      <c r="G265" s="202"/>
      <c r="H265" s="203" t="s">
        <v>21</v>
      </c>
      <c r="I265" s="205"/>
      <c r="J265" s="202"/>
      <c r="K265" s="202"/>
      <c r="L265" s="206"/>
      <c r="M265" s="207"/>
      <c r="N265" s="208"/>
      <c r="O265" s="208"/>
      <c r="P265" s="208"/>
      <c r="Q265" s="208"/>
      <c r="R265" s="208"/>
      <c r="S265" s="208"/>
      <c r="T265" s="209"/>
      <c r="AT265" s="210" t="s">
        <v>219</v>
      </c>
      <c r="AU265" s="210" t="s">
        <v>82</v>
      </c>
      <c r="AV265" s="13" t="s">
        <v>80</v>
      </c>
      <c r="AW265" s="13" t="s">
        <v>34</v>
      </c>
      <c r="AX265" s="13" t="s">
        <v>73</v>
      </c>
      <c r="AY265" s="210" t="s">
        <v>206</v>
      </c>
    </row>
    <row r="266" spans="1:65" s="14" customFormat="1">
      <c r="B266" s="211"/>
      <c r="C266" s="212"/>
      <c r="D266" s="199" t="s">
        <v>219</v>
      </c>
      <c r="E266" s="213" t="s">
        <v>21</v>
      </c>
      <c r="F266" s="214" t="s">
        <v>670</v>
      </c>
      <c r="G266" s="212"/>
      <c r="H266" s="215">
        <v>23.15</v>
      </c>
      <c r="I266" s="216"/>
      <c r="J266" s="212"/>
      <c r="K266" s="212"/>
      <c r="L266" s="217"/>
      <c r="M266" s="218"/>
      <c r="N266" s="219"/>
      <c r="O266" s="219"/>
      <c r="P266" s="219"/>
      <c r="Q266" s="219"/>
      <c r="R266" s="219"/>
      <c r="S266" s="219"/>
      <c r="T266" s="220"/>
      <c r="AT266" s="221" t="s">
        <v>219</v>
      </c>
      <c r="AU266" s="221" t="s">
        <v>82</v>
      </c>
      <c r="AV266" s="14" t="s">
        <v>82</v>
      </c>
      <c r="AW266" s="14" t="s">
        <v>34</v>
      </c>
      <c r="AX266" s="14" t="s">
        <v>73</v>
      </c>
      <c r="AY266" s="221" t="s">
        <v>206</v>
      </c>
    </row>
    <row r="267" spans="1:65" s="14" customFormat="1">
      <c r="B267" s="211"/>
      <c r="C267" s="212"/>
      <c r="D267" s="199" t="s">
        <v>219</v>
      </c>
      <c r="E267" s="213" t="s">
        <v>21</v>
      </c>
      <c r="F267" s="214" t="s">
        <v>671</v>
      </c>
      <c r="G267" s="212"/>
      <c r="H267" s="215">
        <v>4.41</v>
      </c>
      <c r="I267" s="216"/>
      <c r="J267" s="212"/>
      <c r="K267" s="212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219</v>
      </c>
      <c r="AU267" s="221" t="s">
        <v>82</v>
      </c>
      <c r="AV267" s="14" t="s">
        <v>82</v>
      </c>
      <c r="AW267" s="14" t="s">
        <v>34</v>
      </c>
      <c r="AX267" s="14" t="s">
        <v>73</v>
      </c>
      <c r="AY267" s="221" t="s">
        <v>206</v>
      </c>
    </row>
    <row r="268" spans="1:65" s="14" customFormat="1">
      <c r="B268" s="211"/>
      <c r="C268" s="212"/>
      <c r="D268" s="199" t="s">
        <v>219</v>
      </c>
      <c r="E268" s="213" t="s">
        <v>21</v>
      </c>
      <c r="F268" s="214" t="s">
        <v>672</v>
      </c>
      <c r="G268" s="212"/>
      <c r="H268" s="215">
        <v>5.3129999999999997</v>
      </c>
      <c r="I268" s="216"/>
      <c r="J268" s="212"/>
      <c r="K268" s="212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219</v>
      </c>
      <c r="AU268" s="221" t="s">
        <v>82</v>
      </c>
      <c r="AV268" s="14" t="s">
        <v>82</v>
      </c>
      <c r="AW268" s="14" t="s">
        <v>34</v>
      </c>
      <c r="AX268" s="14" t="s">
        <v>73</v>
      </c>
      <c r="AY268" s="221" t="s">
        <v>206</v>
      </c>
    </row>
    <row r="269" spans="1:65" s="14" customFormat="1">
      <c r="B269" s="211"/>
      <c r="C269" s="212"/>
      <c r="D269" s="199" t="s">
        <v>219</v>
      </c>
      <c r="E269" s="213" t="s">
        <v>21</v>
      </c>
      <c r="F269" s="214" t="s">
        <v>673</v>
      </c>
      <c r="G269" s="212"/>
      <c r="H269" s="215">
        <v>-1.94</v>
      </c>
      <c r="I269" s="216"/>
      <c r="J269" s="212"/>
      <c r="K269" s="212"/>
      <c r="L269" s="217"/>
      <c r="M269" s="218"/>
      <c r="N269" s="219"/>
      <c r="O269" s="219"/>
      <c r="P269" s="219"/>
      <c r="Q269" s="219"/>
      <c r="R269" s="219"/>
      <c r="S269" s="219"/>
      <c r="T269" s="220"/>
      <c r="AT269" s="221" t="s">
        <v>219</v>
      </c>
      <c r="AU269" s="221" t="s">
        <v>82</v>
      </c>
      <c r="AV269" s="14" t="s">
        <v>82</v>
      </c>
      <c r="AW269" s="14" t="s">
        <v>34</v>
      </c>
      <c r="AX269" s="14" t="s">
        <v>73</v>
      </c>
      <c r="AY269" s="221" t="s">
        <v>206</v>
      </c>
    </row>
    <row r="270" spans="1:65" s="13" customFormat="1">
      <c r="B270" s="201"/>
      <c r="C270" s="202"/>
      <c r="D270" s="199" t="s">
        <v>219</v>
      </c>
      <c r="E270" s="203" t="s">
        <v>21</v>
      </c>
      <c r="F270" s="204" t="s">
        <v>674</v>
      </c>
      <c r="G270" s="202"/>
      <c r="H270" s="203" t="s">
        <v>21</v>
      </c>
      <c r="I270" s="205"/>
      <c r="J270" s="202"/>
      <c r="K270" s="202"/>
      <c r="L270" s="206"/>
      <c r="M270" s="207"/>
      <c r="N270" s="208"/>
      <c r="O270" s="208"/>
      <c r="P270" s="208"/>
      <c r="Q270" s="208"/>
      <c r="R270" s="208"/>
      <c r="S270" s="208"/>
      <c r="T270" s="209"/>
      <c r="AT270" s="210" t="s">
        <v>219</v>
      </c>
      <c r="AU270" s="210" t="s">
        <v>82</v>
      </c>
      <c r="AV270" s="13" t="s">
        <v>80</v>
      </c>
      <c r="AW270" s="13" t="s">
        <v>34</v>
      </c>
      <c r="AX270" s="13" t="s">
        <v>73</v>
      </c>
      <c r="AY270" s="210" t="s">
        <v>206</v>
      </c>
    </row>
    <row r="271" spans="1:65" s="14" customFormat="1">
      <c r="B271" s="211"/>
      <c r="C271" s="212"/>
      <c r="D271" s="199" t="s">
        <v>219</v>
      </c>
      <c r="E271" s="213" t="s">
        <v>21</v>
      </c>
      <c r="F271" s="214" t="s">
        <v>675</v>
      </c>
      <c r="G271" s="212"/>
      <c r="H271" s="215">
        <v>10.5</v>
      </c>
      <c r="I271" s="216"/>
      <c r="J271" s="212"/>
      <c r="K271" s="212"/>
      <c r="L271" s="217"/>
      <c r="M271" s="218"/>
      <c r="N271" s="219"/>
      <c r="O271" s="219"/>
      <c r="P271" s="219"/>
      <c r="Q271" s="219"/>
      <c r="R271" s="219"/>
      <c r="S271" s="219"/>
      <c r="T271" s="220"/>
      <c r="AT271" s="221" t="s">
        <v>219</v>
      </c>
      <c r="AU271" s="221" t="s">
        <v>82</v>
      </c>
      <c r="AV271" s="14" t="s">
        <v>82</v>
      </c>
      <c r="AW271" s="14" t="s">
        <v>34</v>
      </c>
      <c r="AX271" s="14" t="s">
        <v>73</v>
      </c>
      <c r="AY271" s="221" t="s">
        <v>206</v>
      </c>
    </row>
    <row r="272" spans="1:65" s="15" customFormat="1">
      <c r="B272" s="222"/>
      <c r="C272" s="223"/>
      <c r="D272" s="199" t="s">
        <v>219</v>
      </c>
      <c r="E272" s="224" t="s">
        <v>21</v>
      </c>
      <c r="F272" s="225" t="s">
        <v>236</v>
      </c>
      <c r="G272" s="223"/>
      <c r="H272" s="226">
        <v>41.433</v>
      </c>
      <c r="I272" s="227"/>
      <c r="J272" s="223"/>
      <c r="K272" s="223"/>
      <c r="L272" s="228"/>
      <c r="M272" s="229"/>
      <c r="N272" s="230"/>
      <c r="O272" s="230"/>
      <c r="P272" s="230"/>
      <c r="Q272" s="230"/>
      <c r="R272" s="230"/>
      <c r="S272" s="230"/>
      <c r="T272" s="231"/>
      <c r="AT272" s="232" t="s">
        <v>219</v>
      </c>
      <c r="AU272" s="232" t="s">
        <v>82</v>
      </c>
      <c r="AV272" s="15" t="s">
        <v>213</v>
      </c>
      <c r="AW272" s="15" t="s">
        <v>34</v>
      </c>
      <c r="AX272" s="15" t="s">
        <v>80</v>
      </c>
      <c r="AY272" s="232" t="s">
        <v>206</v>
      </c>
    </row>
    <row r="273" spans="1:65" s="2" customFormat="1" ht="16.5" customHeight="1">
      <c r="A273" s="37"/>
      <c r="B273" s="38"/>
      <c r="C273" s="244" t="s">
        <v>676</v>
      </c>
      <c r="D273" s="244" t="s">
        <v>437</v>
      </c>
      <c r="E273" s="245" t="s">
        <v>677</v>
      </c>
      <c r="F273" s="246" t="s">
        <v>678</v>
      </c>
      <c r="G273" s="247" t="s">
        <v>247</v>
      </c>
      <c r="H273" s="248">
        <v>45.573</v>
      </c>
      <c r="I273" s="249"/>
      <c r="J273" s="250">
        <f>ROUND(I273*H273,2)</f>
        <v>0</v>
      </c>
      <c r="K273" s="246" t="s">
        <v>212</v>
      </c>
      <c r="L273" s="251"/>
      <c r="M273" s="252" t="s">
        <v>21</v>
      </c>
      <c r="N273" s="253" t="s">
        <v>44</v>
      </c>
      <c r="O273" s="67"/>
      <c r="P273" s="190">
        <f>O273*H273</f>
        <v>0</v>
      </c>
      <c r="Q273" s="190">
        <v>2.0000000000000001E-4</v>
      </c>
      <c r="R273" s="190">
        <f>Q273*H273</f>
        <v>9.1146000000000005E-3</v>
      </c>
      <c r="S273" s="190">
        <v>0</v>
      </c>
      <c r="T273" s="191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92" t="s">
        <v>643</v>
      </c>
      <c r="AT273" s="192" t="s">
        <v>437</v>
      </c>
      <c r="AU273" s="192" t="s">
        <v>82</v>
      </c>
      <c r="AY273" s="20" t="s">
        <v>206</v>
      </c>
      <c r="BE273" s="193">
        <f>IF(N273="základní",J273,0)</f>
        <v>0</v>
      </c>
      <c r="BF273" s="193">
        <f>IF(N273="snížená",J273,0)</f>
        <v>0</v>
      </c>
      <c r="BG273" s="193">
        <f>IF(N273="zákl. přenesená",J273,0)</f>
        <v>0</v>
      </c>
      <c r="BH273" s="193">
        <f>IF(N273="sníž. přenesená",J273,0)</f>
        <v>0</v>
      </c>
      <c r="BI273" s="193">
        <f>IF(N273="nulová",J273,0)</f>
        <v>0</v>
      </c>
      <c r="BJ273" s="20" t="s">
        <v>80</v>
      </c>
      <c r="BK273" s="193">
        <f>ROUND(I273*H273,2)</f>
        <v>0</v>
      </c>
      <c r="BL273" s="20" t="s">
        <v>350</v>
      </c>
      <c r="BM273" s="192" t="s">
        <v>679</v>
      </c>
    </row>
    <row r="274" spans="1:65" s="14" customFormat="1">
      <c r="B274" s="211"/>
      <c r="C274" s="212"/>
      <c r="D274" s="199" t="s">
        <v>219</v>
      </c>
      <c r="E274" s="213" t="s">
        <v>21</v>
      </c>
      <c r="F274" s="214" t="s">
        <v>680</v>
      </c>
      <c r="G274" s="212"/>
      <c r="H274" s="215">
        <v>45.573</v>
      </c>
      <c r="I274" s="216"/>
      <c r="J274" s="212"/>
      <c r="K274" s="212"/>
      <c r="L274" s="217"/>
      <c r="M274" s="218"/>
      <c r="N274" s="219"/>
      <c r="O274" s="219"/>
      <c r="P274" s="219"/>
      <c r="Q274" s="219"/>
      <c r="R274" s="219"/>
      <c r="S274" s="219"/>
      <c r="T274" s="220"/>
      <c r="AT274" s="221" t="s">
        <v>219</v>
      </c>
      <c r="AU274" s="221" t="s">
        <v>82</v>
      </c>
      <c r="AV274" s="14" t="s">
        <v>82</v>
      </c>
      <c r="AW274" s="14" t="s">
        <v>34</v>
      </c>
      <c r="AX274" s="14" t="s">
        <v>80</v>
      </c>
      <c r="AY274" s="221" t="s">
        <v>206</v>
      </c>
    </row>
    <row r="275" spans="1:65" s="2" customFormat="1" ht="24.2" customHeight="1">
      <c r="A275" s="37"/>
      <c r="B275" s="38"/>
      <c r="C275" s="181" t="s">
        <v>681</v>
      </c>
      <c r="D275" s="181" t="s">
        <v>208</v>
      </c>
      <c r="E275" s="182" t="s">
        <v>682</v>
      </c>
      <c r="F275" s="183" t="s">
        <v>683</v>
      </c>
      <c r="G275" s="184" t="s">
        <v>247</v>
      </c>
      <c r="H275" s="185">
        <v>10.5</v>
      </c>
      <c r="I275" s="186"/>
      <c r="J275" s="187">
        <f>ROUND(I275*H275,2)</f>
        <v>0</v>
      </c>
      <c r="K275" s="183" t="s">
        <v>212</v>
      </c>
      <c r="L275" s="42"/>
      <c r="M275" s="188" t="s">
        <v>21</v>
      </c>
      <c r="N275" s="189" t="s">
        <v>44</v>
      </c>
      <c r="O275" s="67"/>
      <c r="P275" s="190">
        <f>O275*H275</f>
        <v>0</v>
      </c>
      <c r="Q275" s="190">
        <v>2.9999999999999997E-4</v>
      </c>
      <c r="R275" s="190">
        <f>Q275*H275</f>
        <v>3.1499999999999996E-3</v>
      </c>
      <c r="S275" s="190">
        <v>0</v>
      </c>
      <c r="T275" s="191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92" t="s">
        <v>350</v>
      </c>
      <c r="AT275" s="192" t="s">
        <v>208</v>
      </c>
      <c r="AU275" s="192" t="s">
        <v>82</v>
      </c>
      <c r="AY275" s="20" t="s">
        <v>206</v>
      </c>
      <c r="BE275" s="193">
        <f>IF(N275="základní",J275,0)</f>
        <v>0</v>
      </c>
      <c r="BF275" s="193">
        <f>IF(N275="snížená",J275,0)</f>
        <v>0</v>
      </c>
      <c r="BG275" s="193">
        <f>IF(N275="zákl. přenesená",J275,0)</f>
        <v>0</v>
      </c>
      <c r="BH275" s="193">
        <f>IF(N275="sníž. přenesená",J275,0)</f>
        <v>0</v>
      </c>
      <c r="BI275" s="193">
        <f>IF(N275="nulová",J275,0)</f>
        <v>0</v>
      </c>
      <c r="BJ275" s="20" t="s">
        <v>80</v>
      </c>
      <c r="BK275" s="193">
        <f>ROUND(I275*H275,2)</f>
        <v>0</v>
      </c>
      <c r="BL275" s="20" t="s">
        <v>350</v>
      </c>
      <c r="BM275" s="192" t="s">
        <v>684</v>
      </c>
    </row>
    <row r="276" spans="1:65" s="2" customFormat="1">
      <c r="A276" s="37"/>
      <c r="B276" s="38"/>
      <c r="C276" s="39"/>
      <c r="D276" s="194" t="s">
        <v>215</v>
      </c>
      <c r="E276" s="39"/>
      <c r="F276" s="195" t="s">
        <v>685</v>
      </c>
      <c r="G276" s="39"/>
      <c r="H276" s="39"/>
      <c r="I276" s="196"/>
      <c r="J276" s="39"/>
      <c r="K276" s="39"/>
      <c r="L276" s="42"/>
      <c r="M276" s="197"/>
      <c r="N276" s="198"/>
      <c r="O276" s="67"/>
      <c r="P276" s="67"/>
      <c r="Q276" s="67"/>
      <c r="R276" s="67"/>
      <c r="S276" s="67"/>
      <c r="T276" s="68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T276" s="20" t="s">
        <v>215</v>
      </c>
      <c r="AU276" s="20" t="s">
        <v>82</v>
      </c>
    </row>
    <row r="277" spans="1:65" s="14" customFormat="1">
      <c r="B277" s="211"/>
      <c r="C277" s="212"/>
      <c r="D277" s="199" t="s">
        <v>219</v>
      </c>
      <c r="E277" s="213" t="s">
        <v>21</v>
      </c>
      <c r="F277" s="214" t="s">
        <v>686</v>
      </c>
      <c r="G277" s="212"/>
      <c r="H277" s="215">
        <v>10.5</v>
      </c>
      <c r="I277" s="216"/>
      <c r="J277" s="212"/>
      <c r="K277" s="212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219</v>
      </c>
      <c r="AU277" s="221" t="s">
        <v>82</v>
      </c>
      <c r="AV277" s="14" t="s">
        <v>82</v>
      </c>
      <c r="AW277" s="14" t="s">
        <v>34</v>
      </c>
      <c r="AX277" s="14" t="s">
        <v>80</v>
      </c>
      <c r="AY277" s="221" t="s">
        <v>206</v>
      </c>
    </row>
    <row r="278" spans="1:65" s="2" customFormat="1" ht="16.5" customHeight="1">
      <c r="A278" s="37"/>
      <c r="B278" s="38"/>
      <c r="C278" s="181" t="s">
        <v>687</v>
      </c>
      <c r="D278" s="181" t="s">
        <v>208</v>
      </c>
      <c r="E278" s="182" t="s">
        <v>688</v>
      </c>
      <c r="F278" s="183" t="s">
        <v>689</v>
      </c>
      <c r="G278" s="184" t="s">
        <v>247</v>
      </c>
      <c r="H278" s="185">
        <v>30.933</v>
      </c>
      <c r="I278" s="186"/>
      <c r="J278" s="187">
        <f>ROUND(I278*H278,2)</f>
        <v>0</v>
      </c>
      <c r="K278" s="183" t="s">
        <v>212</v>
      </c>
      <c r="L278" s="42"/>
      <c r="M278" s="188" t="s">
        <v>21</v>
      </c>
      <c r="N278" s="189" t="s">
        <v>44</v>
      </c>
      <c r="O278" s="67"/>
      <c r="P278" s="190">
        <f>O278*H278</f>
        <v>0</v>
      </c>
      <c r="Q278" s="190">
        <v>2.4000000000000001E-4</v>
      </c>
      <c r="R278" s="190">
        <f>Q278*H278</f>
        <v>7.4239200000000005E-3</v>
      </c>
      <c r="S278" s="190">
        <v>0</v>
      </c>
      <c r="T278" s="191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92" t="s">
        <v>350</v>
      </c>
      <c r="AT278" s="192" t="s">
        <v>208</v>
      </c>
      <c r="AU278" s="192" t="s">
        <v>82</v>
      </c>
      <c r="AY278" s="20" t="s">
        <v>206</v>
      </c>
      <c r="BE278" s="193">
        <f>IF(N278="základní",J278,0)</f>
        <v>0</v>
      </c>
      <c r="BF278" s="193">
        <f>IF(N278="snížená",J278,0)</f>
        <v>0</v>
      </c>
      <c r="BG278" s="193">
        <f>IF(N278="zákl. přenesená",J278,0)</f>
        <v>0</v>
      </c>
      <c r="BH278" s="193">
        <f>IF(N278="sníž. přenesená",J278,0)</f>
        <v>0</v>
      </c>
      <c r="BI278" s="193">
        <f>IF(N278="nulová",J278,0)</f>
        <v>0</v>
      </c>
      <c r="BJ278" s="20" t="s">
        <v>80</v>
      </c>
      <c r="BK278" s="193">
        <f>ROUND(I278*H278,2)</f>
        <v>0</v>
      </c>
      <c r="BL278" s="20" t="s">
        <v>350</v>
      </c>
      <c r="BM278" s="192" t="s">
        <v>690</v>
      </c>
    </row>
    <row r="279" spans="1:65" s="2" customFormat="1">
      <c r="A279" s="37"/>
      <c r="B279" s="38"/>
      <c r="C279" s="39"/>
      <c r="D279" s="194" t="s">
        <v>215</v>
      </c>
      <c r="E279" s="39"/>
      <c r="F279" s="195" t="s">
        <v>691</v>
      </c>
      <c r="G279" s="39"/>
      <c r="H279" s="39"/>
      <c r="I279" s="196"/>
      <c r="J279" s="39"/>
      <c r="K279" s="39"/>
      <c r="L279" s="42"/>
      <c r="M279" s="197"/>
      <c r="N279" s="198"/>
      <c r="O279" s="67"/>
      <c r="P279" s="67"/>
      <c r="Q279" s="67"/>
      <c r="R279" s="67"/>
      <c r="S279" s="67"/>
      <c r="T279" s="68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20" t="s">
        <v>215</v>
      </c>
      <c r="AU279" s="20" t="s">
        <v>82</v>
      </c>
    </row>
    <row r="280" spans="1:65" s="13" customFormat="1">
      <c r="B280" s="201"/>
      <c r="C280" s="202"/>
      <c r="D280" s="199" t="s">
        <v>219</v>
      </c>
      <c r="E280" s="203" t="s">
        <v>21</v>
      </c>
      <c r="F280" s="204" t="s">
        <v>692</v>
      </c>
      <c r="G280" s="202"/>
      <c r="H280" s="203" t="s">
        <v>21</v>
      </c>
      <c r="I280" s="205"/>
      <c r="J280" s="202"/>
      <c r="K280" s="202"/>
      <c r="L280" s="206"/>
      <c r="M280" s="207"/>
      <c r="N280" s="208"/>
      <c r="O280" s="208"/>
      <c r="P280" s="208"/>
      <c r="Q280" s="208"/>
      <c r="R280" s="208"/>
      <c r="S280" s="208"/>
      <c r="T280" s="209"/>
      <c r="AT280" s="210" t="s">
        <v>219</v>
      </c>
      <c r="AU280" s="210" t="s">
        <v>82</v>
      </c>
      <c r="AV280" s="13" t="s">
        <v>80</v>
      </c>
      <c r="AW280" s="13" t="s">
        <v>34</v>
      </c>
      <c r="AX280" s="13" t="s">
        <v>73</v>
      </c>
      <c r="AY280" s="210" t="s">
        <v>206</v>
      </c>
    </row>
    <row r="281" spans="1:65" s="14" customFormat="1">
      <c r="B281" s="211"/>
      <c r="C281" s="212"/>
      <c r="D281" s="199" t="s">
        <v>219</v>
      </c>
      <c r="E281" s="213" t="s">
        <v>21</v>
      </c>
      <c r="F281" s="214" t="s">
        <v>670</v>
      </c>
      <c r="G281" s="212"/>
      <c r="H281" s="215">
        <v>23.15</v>
      </c>
      <c r="I281" s="216"/>
      <c r="J281" s="212"/>
      <c r="K281" s="212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219</v>
      </c>
      <c r="AU281" s="221" t="s">
        <v>82</v>
      </c>
      <c r="AV281" s="14" t="s">
        <v>82</v>
      </c>
      <c r="AW281" s="14" t="s">
        <v>34</v>
      </c>
      <c r="AX281" s="14" t="s">
        <v>73</v>
      </c>
      <c r="AY281" s="221" t="s">
        <v>206</v>
      </c>
    </row>
    <row r="282" spans="1:65" s="14" customFormat="1">
      <c r="B282" s="211"/>
      <c r="C282" s="212"/>
      <c r="D282" s="199" t="s">
        <v>219</v>
      </c>
      <c r="E282" s="213" t="s">
        <v>21</v>
      </c>
      <c r="F282" s="214" t="s">
        <v>671</v>
      </c>
      <c r="G282" s="212"/>
      <c r="H282" s="215">
        <v>4.41</v>
      </c>
      <c r="I282" s="216"/>
      <c r="J282" s="212"/>
      <c r="K282" s="212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219</v>
      </c>
      <c r="AU282" s="221" t="s">
        <v>82</v>
      </c>
      <c r="AV282" s="14" t="s">
        <v>82</v>
      </c>
      <c r="AW282" s="14" t="s">
        <v>34</v>
      </c>
      <c r="AX282" s="14" t="s">
        <v>73</v>
      </c>
      <c r="AY282" s="221" t="s">
        <v>206</v>
      </c>
    </row>
    <row r="283" spans="1:65" s="14" customFormat="1">
      <c r="B283" s="211"/>
      <c r="C283" s="212"/>
      <c r="D283" s="199" t="s">
        <v>219</v>
      </c>
      <c r="E283" s="213" t="s">
        <v>21</v>
      </c>
      <c r="F283" s="214" t="s">
        <v>672</v>
      </c>
      <c r="G283" s="212"/>
      <c r="H283" s="215">
        <v>5.3129999999999997</v>
      </c>
      <c r="I283" s="216"/>
      <c r="J283" s="212"/>
      <c r="K283" s="212"/>
      <c r="L283" s="217"/>
      <c r="M283" s="218"/>
      <c r="N283" s="219"/>
      <c r="O283" s="219"/>
      <c r="P283" s="219"/>
      <c r="Q283" s="219"/>
      <c r="R283" s="219"/>
      <c r="S283" s="219"/>
      <c r="T283" s="220"/>
      <c r="AT283" s="221" t="s">
        <v>219</v>
      </c>
      <c r="AU283" s="221" t="s">
        <v>82</v>
      </c>
      <c r="AV283" s="14" t="s">
        <v>82</v>
      </c>
      <c r="AW283" s="14" t="s">
        <v>34</v>
      </c>
      <c r="AX283" s="14" t="s">
        <v>73</v>
      </c>
      <c r="AY283" s="221" t="s">
        <v>206</v>
      </c>
    </row>
    <row r="284" spans="1:65" s="14" customFormat="1">
      <c r="B284" s="211"/>
      <c r="C284" s="212"/>
      <c r="D284" s="199" t="s">
        <v>219</v>
      </c>
      <c r="E284" s="213" t="s">
        <v>21</v>
      </c>
      <c r="F284" s="214" t="s">
        <v>673</v>
      </c>
      <c r="G284" s="212"/>
      <c r="H284" s="215">
        <v>-1.94</v>
      </c>
      <c r="I284" s="216"/>
      <c r="J284" s="212"/>
      <c r="K284" s="212"/>
      <c r="L284" s="217"/>
      <c r="M284" s="218"/>
      <c r="N284" s="219"/>
      <c r="O284" s="219"/>
      <c r="P284" s="219"/>
      <c r="Q284" s="219"/>
      <c r="R284" s="219"/>
      <c r="S284" s="219"/>
      <c r="T284" s="220"/>
      <c r="AT284" s="221" t="s">
        <v>219</v>
      </c>
      <c r="AU284" s="221" t="s">
        <v>82</v>
      </c>
      <c r="AV284" s="14" t="s">
        <v>82</v>
      </c>
      <c r="AW284" s="14" t="s">
        <v>34</v>
      </c>
      <c r="AX284" s="14" t="s">
        <v>73</v>
      </c>
      <c r="AY284" s="221" t="s">
        <v>206</v>
      </c>
    </row>
    <row r="285" spans="1:65" s="15" customFormat="1">
      <c r="B285" s="222"/>
      <c r="C285" s="223"/>
      <c r="D285" s="199" t="s">
        <v>219</v>
      </c>
      <c r="E285" s="224" t="s">
        <v>21</v>
      </c>
      <c r="F285" s="225" t="s">
        <v>236</v>
      </c>
      <c r="G285" s="223"/>
      <c r="H285" s="226">
        <v>30.933</v>
      </c>
      <c r="I285" s="227"/>
      <c r="J285" s="223"/>
      <c r="K285" s="223"/>
      <c r="L285" s="228"/>
      <c r="M285" s="229"/>
      <c r="N285" s="230"/>
      <c r="O285" s="230"/>
      <c r="P285" s="230"/>
      <c r="Q285" s="230"/>
      <c r="R285" s="230"/>
      <c r="S285" s="230"/>
      <c r="T285" s="231"/>
      <c r="AT285" s="232" t="s">
        <v>219</v>
      </c>
      <c r="AU285" s="232" t="s">
        <v>82</v>
      </c>
      <c r="AV285" s="15" t="s">
        <v>213</v>
      </c>
      <c r="AW285" s="15" t="s">
        <v>34</v>
      </c>
      <c r="AX285" s="15" t="s">
        <v>80</v>
      </c>
      <c r="AY285" s="232" t="s">
        <v>206</v>
      </c>
    </row>
    <row r="286" spans="1:65" s="2" customFormat="1" ht="16.5" customHeight="1">
      <c r="A286" s="37"/>
      <c r="B286" s="38"/>
      <c r="C286" s="244" t="s">
        <v>693</v>
      </c>
      <c r="D286" s="244" t="s">
        <v>437</v>
      </c>
      <c r="E286" s="245" t="s">
        <v>694</v>
      </c>
      <c r="F286" s="246" t="s">
        <v>695</v>
      </c>
      <c r="G286" s="247" t="s">
        <v>247</v>
      </c>
      <c r="H286" s="248">
        <v>43.505000000000003</v>
      </c>
      <c r="I286" s="249"/>
      <c r="J286" s="250">
        <f>ROUND(I286*H286,2)</f>
        <v>0</v>
      </c>
      <c r="K286" s="246" t="s">
        <v>212</v>
      </c>
      <c r="L286" s="251"/>
      <c r="M286" s="252" t="s">
        <v>21</v>
      </c>
      <c r="N286" s="253" t="s">
        <v>44</v>
      </c>
      <c r="O286" s="67"/>
      <c r="P286" s="190">
        <f>O286*H286</f>
        <v>0</v>
      </c>
      <c r="Q286" s="190">
        <v>5.0000000000000001E-3</v>
      </c>
      <c r="R286" s="190">
        <f>Q286*H286</f>
        <v>0.21752500000000002</v>
      </c>
      <c r="S286" s="190">
        <v>0</v>
      </c>
      <c r="T286" s="191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192" t="s">
        <v>643</v>
      </c>
      <c r="AT286" s="192" t="s">
        <v>437</v>
      </c>
      <c r="AU286" s="192" t="s">
        <v>82</v>
      </c>
      <c r="AY286" s="20" t="s">
        <v>206</v>
      </c>
      <c r="BE286" s="193">
        <f>IF(N286="základní",J286,0)</f>
        <v>0</v>
      </c>
      <c r="BF286" s="193">
        <f>IF(N286="snížená",J286,0)</f>
        <v>0</v>
      </c>
      <c r="BG286" s="193">
        <f>IF(N286="zákl. přenesená",J286,0)</f>
        <v>0</v>
      </c>
      <c r="BH286" s="193">
        <f>IF(N286="sníž. přenesená",J286,0)</f>
        <v>0</v>
      </c>
      <c r="BI286" s="193">
        <f>IF(N286="nulová",J286,0)</f>
        <v>0</v>
      </c>
      <c r="BJ286" s="20" t="s">
        <v>80</v>
      </c>
      <c r="BK286" s="193">
        <f>ROUND(I286*H286,2)</f>
        <v>0</v>
      </c>
      <c r="BL286" s="20" t="s">
        <v>350</v>
      </c>
      <c r="BM286" s="192" t="s">
        <v>696</v>
      </c>
    </row>
    <row r="287" spans="1:65" s="14" customFormat="1">
      <c r="B287" s="211"/>
      <c r="C287" s="212"/>
      <c r="D287" s="199" t="s">
        <v>219</v>
      </c>
      <c r="E287" s="213" t="s">
        <v>21</v>
      </c>
      <c r="F287" s="214" t="s">
        <v>697</v>
      </c>
      <c r="G287" s="212"/>
      <c r="H287" s="215">
        <v>11.025</v>
      </c>
      <c r="I287" s="216"/>
      <c r="J287" s="212"/>
      <c r="K287" s="212"/>
      <c r="L287" s="217"/>
      <c r="M287" s="218"/>
      <c r="N287" s="219"/>
      <c r="O287" s="219"/>
      <c r="P287" s="219"/>
      <c r="Q287" s="219"/>
      <c r="R287" s="219"/>
      <c r="S287" s="219"/>
      <c r="T287" s="220"/>
      <c r="AT287" s="221" t="s">
        <v>219</v>
      </c>
      <c r="AU287" s="221" t="s">
        <v>82</v>
      </c>
      <c r="AV287" s="14" t="s">
        <v>82</v>
      </c>
      <c r="AW287" s="14" t="s">
        <v>34</v>
      </c>
      <c r="AX287" s="14" t="s">
        <v>73</v>
      </c>
      <c r="AY287" s="221" t="s">
        <v>206</v>
      </c>
    </row>
    <row r="288" spans="1:65" s="14" customFormat="1">
      <c r="B288" s="211"/>
      <c r="C288" s="212"/>
      <c r="D288" s="199" t="s">
        <v>219</v>
      </c>
      <c r="E288" s="213" t="s">
        <v>21</v>
      </c>
      <c r="F288" s="214" t="s">
        <v>698</v>
      </c>
      <c r="G288" s="212"/>
      <c r="H288" s="215">
        <v>32.479999999999997</v>
      </c>
      <c r="I288" s="216"/>
      <c r="J288" s="212"/>
      <c r="K288" s="212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219</v>
      </c>
      <c r="AU288" s="221" t="s">
        <v>82</v>
      </c>
      <c r="AV288" s="14" t="s">
        <v>82</v>
      </c>
      <c r="AW288" s="14" t="s">
        <v>34</v>
      </c>
      <c r="AX288" s="14" t="s">
        <v>73</v>
      </c>
      <c r="AY288" s="221" t="s">
        <v>206</v>
      </c>
    </row>
    <row r="289" spans="1:65" s="15" customFormat="1">
      <c r="B289" s="222"/>
      <c r="C289" s="223"/>
      <c r="D289" s="199" t="s">
        <v>219</v>
      </c>
      <c r="E289" s="224" t="s">
        <v>21</v>
      </c>
      <c r="F289" s="225" t="s">
        <v>236</v>
      </c>
      <c r="G289" s="223"/>
      <c r="H289" s="226">
        <v>43.505000000000003</v>
      </c>
      <c r="I289" s="227"/>
      <c r="J289" s="223"/>
      <c r="K289" s="223"/>
      <c r="L289" s="228"/>
      <c r="M289" s="229"/>
      <c r="N289" s="230"/>
      <c r="O289" s="230"/>
      <c r="P289" s="230"/>
      <c r="Q289" s="230"/>
      <c r="R289" s="230"/>
      <c r="S289" s="230"/>
      <c r="T289" s="231"/>
      <c r="AT289" s="232" t="s">
        <v>219</v>
      </c>
      <c r="AU289" s="232" t="s">
        <v>82</v>
      </c>
      <c r="AV289" s="15" t="s">
        <v>213</v>
      </c>
      <c r="AW289" s="15" t="s">
        <v>34</v>
      </c>
      <c r="AX289" s="15" t="s">
        <v>80</v>
      </c>
      <c r="AY289" s="232" t="s">
        <v>206</v>
      </c>
    </row>
    <row r="290" spans="1:65" s="2" customFormat="1" ht="24.2" customHeight="1">
      <c r="A290" s="37"/>
      <c r="B290" s="38"/>
      <c r="C290" s="181" t="s">
        <v>699</v>
      </c>
      <c r="D290" s="181" t="s">
        <v>208</v>
      </c>
      <c r="E290" s="182" t="s">
        <v>700</v>
      </c>
      <c r="F290" s="183" t="s">
        <v>701</v>
      </c>
      <c r="G290" s="184" t="s">
        <v>327</v>
      </c>
      <c r="H290" s="185">
        <v>0.23799999999999999</v>
      </c>
      <c r="I290" s="186"/>
      <c r="J290" s="187">
        <f>ROUND(I290*H290,2)</f>
        <v>0</v>
      </c>
      <c r="K290" s="183" t="s">
        <v>212</v>
      </c>
      <c r="L290" s="42"/>
      <c r="M290" s="188" t="s">
        <v>21</v>
      </c>
      <c r="N290" s="189" t="s">
        <v>44</v>
      </c>
      <c r="O290" s="67"/>
      <c r="P290" s="190">
        <f>O290*H290</f>
        <v>0</v>
      </c>
      <c r="Q290" s="190">
        <v>0</v>
      </c>
      <c r="R290" s="190">
        <f>Q290*H290</f>
        <v>0</v>
      </c>
      <c r="S290" s="190">
        <v>0</v>
      </c>
      <c r="T290" s="191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192" t="s">
        <v>350</v>
      </c>
      <c r="AT290" s="192" t="s">
        <v>208</v>
      </c>
      <c r="AU290" s="192" t="s">
        <v>82</v>
      </c>
      <c r="AY290" s="20" t="s">
        <v>206</v>
      </c>
      <c r="BE290" s="193">
        <f>IF(N290="základní",J290,0)</f>
        <v>0</v>
      </c>
      <c r="BF290" s="193">
        <f>IF(N290="snížená",J290,0)</f>
        <v>0</v>
      </c>
      <c r="BG290" s="193">
        <f>IF(N290="zákl. přenesená",J290,0)</f>
        <v>0</v>
      </c>
      <c r="BH290" s="193">
        <f>IF(N290="sníž. přenesená",J290,0)</f>
        <v>0</v>
      </c>
      <c r="BI290" s="193">
        <f>IF(N290="nulová",J290,0)</f>
        <v>0</v>
      </c>
      <c r="BJ290" s="20" t="s">
        <v>80</v>
      </c>
      <c r="BK290" s="193">
        <f>ROUND(I290*H290,2)</f>
        <v>0</v>
      </c>
      <c r="BL290" s="20" t="s">
        <v>350</v>
      </c>
      <c r="BM290" s="192" t="s">
        <v>702</v>
      </c>
    </row>
    <row r="291" spans="1:65" s="2" customFormat="1">
      <c r="A291" s="37"/>
      <c r="B291" s="38"/>
      <c r="C291" s="39"/>
      <c r="D291" s="194" t="s">
        <v>215</v>
      </c>
      <c r="E291" s="39"/>
      <c r="F291" s="195" t="s">
        <v>703</v>
      </c>
      <c r="G291" s="39"/>
      <c r="H291" s="39"/>
      <c r="I291" s="196"/>
      <c r="J291" s="39"/>
      <c r="K291" s="39"/>
      <c r="L291" s="42"/>
      <c r="M291" s="197"/>
      <c r="N291" s="198"/>
      <c r="O291" s="67"/>
      <c r="P291" s="67"/>
      <c r="Q291" s="67"/>
      <c r="R291" s="67"/>
      <c r="S291" s="67"/>
      <c r="T291" s="68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T291" s="20" t="s">
        <v>215</v>
      </c>
      <c r="AU291" s="20" t="s">
        <v>82</v>
      </c>
    </row>
    <row r="292" spans="1:65" s="12" customFormat="1" ht="22.9" customHeight="1">
      <c r="B292" s="165"/>
      <c r="C292" s="166"/>
      <c r="D292" s="167" t="s">
        <v>72</v>
      </c>
      <c r="E292" s="179" t="s">
        <v>704</v>
      </c>
      <c r="F292" s="179" t="s">
        <v>705</v>
      </c>
      <c r="G292" s="166"/>
      <c r="H292" s="166"/>
      <c r="I292" s="169"/>
      <c r="J292" s="180">
        <f>BK292</f>
        <v>0</v>
      </c>
      <c r="K292" s="166"/>
      <c r="L292" s="171"/>
      <c r="M292" s="172"/>
      <c r="N292" s="173"/>
      <c r="O292" s="173"/>
      <c r="P292" s="174">
        <f>SUM(P293:P298)</f>
        <v>0</v>
      </c>
      <c r="Q292" s="173"/>
      <c r="R292" s="174">
        <f>SUM(R293:R298)</f>
        <v>1.7160000000000001E-3</v>
      </c>
      <c r="S292" s="173"/>
      <c r="T292" s="175">
        <f>SUM(T293:T298)</f>
        <v>0</v>
      </c>
      <c r="AR292" s="176" t="s">
        <v>82</v>
      </c>
      <c r="AT292" s="177" t="s">
        <v>72</v>
      </c>
      <c r="AU292" s="177" t="s">
        <v>80</v>
      </c>
      <c r="AY292" s="176" t="s">
        <v>206</v>
      </c>
      <c r="BK292" s="178">
        <f>SUM(BK293:BK298)</f>
        <v>0</v>
      </c>
    </row>
    <row r="293" spans="1:65" s="2" customFormat="1" ht="24.2" customHeight="1">
      <c r="A293" s="37"/>
      <c r="B293" s="38"/>
      <c r="C293" s="181" t="s">
        <v>706</v>
      </c>
      <c r="D293" s="181" t="s">
        <v>208</v>
      </c>
      <c r="E293" s="182" t="s">
        <v>707</v>
      </c>
      <c r="F293" s="183" t="s">
        <v>708</v>
      </c>
      <c r="G293" s="184" t="s">
        <v>375</v>
      </c>
      <c r="H293" s="185">
        <v>2</v>
      </c>
      <c r="I293" s="186"/>
      <c r="J293" s="187">
        <f>ROUND(I293*H293,2)</f>
        <v>0</v>
      </c>
      <c r="K293" s="183" t="s">
        <v>212</v>
      </c>
      <c r="L293" s="42"/>
      <c r="M293" s="188" t="s">
        <v>21</v>
      </c>
      <c r="N293" s="189" t="s">
        <v>44</v>
      </c>
      <c r="O293" s="67"/>
      <c r="P293" s="190">
        <f>O293*H293</f>
        <v>0</v>
      </c>
      <c r="Q293" s="190">
        <v>0</v>
      </c>
      <c r="R293" s="190">
        <f>Q293*H293</f>
        <v>0</v>
      </c>
      <c r="S293" s="190">
        <v>0</v>
      </c>
      <c r="T293" s="191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192" t="s">
        <v>350</v>
      </c>
      <c r="AT293" s="192" t="s">
        <v>208</v>
      </c>
      <c r="AU293" s="192" t="s">
        <v>82</v>
      </c>
      <c r="AY293" s="20" t="s">
        <v>206</v>
      </c>
      <c r="BE293" s="193">
        <f>IF(N293="základní",J293,0)</f>
        <v>0</v>
      </c>
      <c r="BF293" s="193">
        <f>IF(N293="snížená",J293,0)</f>
        <v>0</v>
      </c>
      <c r="BG293" s="193">
        <f>IF(N293="zákl. přenesená",J293,0)</f>
        <v>0</v>
      </c>
      <c r="BH293" s="193">
        <f>IF(N293="sníž. přenesená",J293,0)</f>
        <v>0</v>
      </c>
      <c r="BI293" s="193">
        <f>IF(N293="nulová",J293,0)</f>
        <v>0</v>
      </c>
      <c r="BJ293" s="20" t="s">
        <v>80</v>
      </c>
      <c r="BK293" s="193">
        <f>ROUND(I293*H293,2)</f>
        <v>0</v>
      </c>
      <c r="BL293" s="20" t="s">
        <v>350</v>
      </c>
      <c r="BM293" s="192" t="s">
        <v>709</v>
      </c>
    </row>
    <row r="294" spans="1:65" s="2" customFormat="1">
      <c r="A294" s="37"/>
      <c r="B294" s="38"/>
      <c r="C294" s="39"/>
      <c r="D294" s="194" t="s">
        <v>215</v>
      </c>
      <c r="E294" s="39"/>
      <c r="F294" s="195" t="s">
        <v>710</v>
      </c>
      <c r="G294" s="39"/>
      <c r="H294" s="39"/>
      <c r="I294" s="196"/>
      <c r="J294" s="39"/>
      <c r="K294" s="39"/>
      <c r="L294" s="42"/>
      <c r="M294" s="197"/>
      <c r="N294" s="198"/>
      <c r="O294" s="67"/>
      <c r="P294" s="67"/>
      <c r="Q294" s="67"/>
      <c r="R294" s="67"/>
      <c r="S294" s="67"/>
      <c r="T294" s="68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T294" s="20" t="s">
        <v>215</v>
      </c>
      <c r="AU294" s="20" t="s">
        <v>82</v>
      </c>
    </row>
    <row r="295" spans="1:65" s="13" customFormat="1">
      <c r="B295" s="201"/>
      <c r="C295" s="202"/>
      <c r="D295" s="199" t="s">
        <v>219</v>
      </c>
      <c r="E295" s="203" t="s">
        <v>21</v>
      </c>
      <c r="F295" s="204" t="s">
        <v>711</v>
      </c>
      <c r="G295" s="202"/>
      <c r="H295" s="203" t="s">
        <v>21</v>
      </c>
      <c r="I295" s="205"/>
      <c r="J295" s="202"/>
      <c r="K295" s="202"/>
      <c r="L295" s="206"/>
      <c r="M295" s="207"/>
      <c r="N295" s="208"/>
      <c r="O295" s="208"/>
      <c r="P295" s="208"/>
      <c r="Q295" s="208"/>
      <c r="R295" s="208"/>
      <c r="S295" s="208"/>
      <c r="T295" s="209"/>
      <c r="AT295" s="210" t="s">
        <v>219</v>
      </c>
      <c r="AU295" s="210" t="s">
        <v>82</v>
      </c>
      <c r="AV295" s="13" t="s">
        <v>80</v>
      </c>
      <c r="AW295" s="13" t="s">
        <v>34</v>
      </c>
      <c r="AX295" s="13" t="s">
        <v>73</v>
      </c>
      <c r="AY295" s="210" t="s">
        <v>206</v>
      </c>
    </row>
    <row r="296" spans="1:65" s="14" customFormat="1">
      <c r="B296" s="211"/>
      <c r="C296" s="212"/>
      <c r="D296" s="199" t="s">
        <v>219</v>
      </c>
      <c r="E296" s="213" t="s">
        <v>21</v>
      </c>
      <c r="F296" s="214" t="s">
        <v>712</v>
      </c>
      <c r="G296" s="212"/>
      <c r="H296" s="215">
        <v>2</v>
      </c>
      <c r="I296" s="216"/>
      <c r="J296" s="212"/>
      <c r="K296" s="212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219</v>
      </c>
      <c r="AU296" s="221" t="s">
        <v>82</v>
      </c>
      <c r="AV296" s="14" t="s">
        <v>82</v>
      </c>
      <c r="AW296" s="14" t="s">
        <v>34</v>
      </c>
      <c r="AX296" s="14" t="s">
        <v>80</v>
      </c>
      <c r="AY296" s="221" t="s">
        <v>206</v>
      </c>
    </row>
    <row r="297" spans="1:65" s="2" customFormat="1" ht="16.5" customHeight="1">
      <c r="A297" s="37"/>
      <c r="B297" s="38"/>
      <c r="C297" s="244" t="s">
        <v>713</v>
      </c>
      <c r="D297" s="244" t="s">
        <v>437</v>
      </c>
      <c r="E297" s="245" t="s">
        <v>714</v>
      </c>
      <c r="F297" s="246" t="s">
        <v>715</v>
      </c>
      <c r="G297" s="247" t="s">
        <v>375</v>
      </c>
      <c r="H297" s="248">
        <v>2.2000000000000002</v>
      </c>
      <c r="I297" s="249"/>
      <c r="J297" s="250">
        <f>ROUND(I297*H297,2)</f>
        <v>0</v>
      </c>
      <c r="K297" s="246" t="s">
        <v>212</v>
      </c>
      <c r="L297" s="251"/>
      <c r="M297" s="252" t="s">
        <v>21</v>
      </c>
      <c r="N297" s="253" t="s">
        <v>44</v>
      </c>
      <c r="O297" s="67"/>
      <c r="P297" s="190">
        <f>O297*H297</f>
        <v>0</v>
      </c>
      <c r="Q297" s="190">
        <v>7.7999999999999999E-4</v>
      </c>
      <c r="R297" s="190">
        <f>Q297*H297</f>
        <v>1.7160000000000001E-3</v>
      </c>
      <c r="S297" s="190">
        <v>0</v>
      </c>
      <c r="T297" s="191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192" t="s">
        <v>643</v>
      </c>
      <c r="AT297" s="192" t="s">
        <v>437</v>
      </c>
      <c r="AU297" s="192" t="s">
        <v>82</v>
      </c>
      <c r="AY297" s="20" t="s">
        <v>206</v>
      </c>
      <c r="BE297" s="193">
        <f>IF(N297="základní",J297,0)</f>
        <v>0</v>
      </c>
      <c r="BF297" s="193">
        <f>IF(N297="snížená",J297,0)</f>
        <v>0</v>
      </c>
      <c r="BG297" s="193">
        <f>IF(N297="zákl. přenesená",J297,0)</f>
        <v>0</v>
      </c>
      <c r="BH297" s="193">
        <f>IF(N297="sníž. přenesená",J297,0)</f>
        <v>0</v>
      </c>
      <c r="BI297" s="193">
        <f>IF(N297="nulová",J297,0)</f>
        <v>0</v>
      </c>
      <c r="BJ297" s="20" t="s">
        <v>80</v>
      </c>
      <c r="BK297" s="193">
        <f>ROUND(I297*H297,2)</f>
        <v>0</v>
      </c>
      <c r="BL297" s="20" t="s">
        <v>350</v>
      </c>
      <c r="BM297" s="192" t="s">
        <v>716</v>
      </c>
    </row>
    <row r="298" spans="1:65" s="14" customFormat="1">
      <c r="B298" s="211"/>
      <c r="C298" s="212"/>
      <c r="D298" s="199" t="s">
        <v>219</v>
      </c>
      <c r="E298" s="213" t="s">
        <v>21</v>
      </c>
      <c r="F298" s="214" t="s">
        <v>717</v>
      </c>
      <c r="G298" s="212"/>
      <c r="H298" s="215">
        <v>2.2000000000000002</v>
      </c>
      <c r="I298" s="216"/>
      <c r="J298" s="212"/>
      <c r="K298" s="212"/>
      <c r="L298" s="217"/>
      <c r="M298" s="218"/>
      <c r="N298" s="219"/>
      <c r="O298" s="219"/>
      <c r="P298" s="219"/>
      <c r="Q298" s="219"/>
      <c r="R298" s="219"/>
      <c r="S298" s="219"/>
      <c r="T298" s="220"/>
      <c r="AT298" s="221" t="s">
        <v>219</v>
      </c>
      <c r="AU298" s="221" t="s">
        <v>82</v>
      </c>
      <c r="AV298" s="14" t="s">
        <v>82</v>
      </c>
      <c r="AW298" s="14" t="s">
        <v>34</v>
      </c>
      <c r="AX298" s="14" t="s">
        <v>80</v>
      </c>
      <c r="AY298" s="221" t="s">
        <v>206</v>
      </c>
    </row>
    <row r="299" spans="1:65" s="12" customFormat="1" ht="22.9" customHeight="1">
      <c r="B299" s="165"/>
      <c r="C299" s="166"/>
      <c r="D299" s="167" t="s">
        <v>72</v>
      </c>
      <c r="E299" s="179" t="s">
        <v>718</v>
      </c>
      <c r="F299" s="179" t="s">
        <v>719</v>
      </c>
      <c r="G299" s="166"/>
      <c r="H299" s="166"/>
      <c r="I299" s="169"/>
      <c r="J299" s="180">
        <f>BK299</f>
        <v>0</v>
      </c>
      <c r="K299" s="166"/>
      <c r="L299" s="171"/>
      <c r="M299" s="172"/>
      <c r="N299" s="173"/>
      <c r="O299" s="173"/>
      <c r="P299" s="174">
        <f>SUM(P300:P328)</f>
        <v>0</v>
      </c>
      <c r="Q299" s="173"/>
      <c r="R299" s="174">
        <f>SUM(R300:R328)</f>
        <v>0.52501960000000003</v>
      </c>
      <c r="S299" s="173"/>
      <c r="T299" s="175">
        <f>SUM(T300:T328)</f>
        <v>0</v>
      </c>
      <c r="AR299" s="176" t="s">
        <v>82</v>
      </c>
      <c r="AT299" s="177" t="s">
        <v>72</v>
      </c>
      <c r="AU299" s="177" t="s">
        <v>80</v>
      </c>
      <c r="AY299" s="176" t="s">
        <v>206</v>
      </c>
      <c r="BK299" s="178">
        <f>SUM(BK300:BK328)</f>
        <v>0</v>
      </c>
    </row>
    <row r="300" spans="1:65" s="2" customFormat="1" ht="21.75" customHeight="1">
      <c r="A300" s="37"/>
      <c r="B300" s="38"/>
      <c r="C300" s="181" t="s">
        <v>720</v>
      </c>
      <c r="D300" s="181" t="s">
        <v>208</v>
      </c>
      <c r="E300" s="182" t="s">
        <v>721</v>
      </c>
      <c r="F300" s="183" t="s">
        <v>722</v>
      </c>
      <c r="G300" s="184" t="s">
        <v>723</v>
      </c>
      <c r="H300" s="185">
        <v>10</v>
      </c>
      <c r="I300" s="186"/>
      <c r="J300" s="187">
        <f>ROUND(I300*H300,2)</f>
        <v>0</v>
      </c>
      <c r="K300" s="183" t="s">
        <v>212</v>
      </c>
      <c r="L300" s="42"/>
      <c r="M300" s="188" t="s">
        <v>21</v>
      </c>
      <c r="N300" s="189" t="s">
        <v>44</v>
      </c>
      <c r="O300" s="67"/>
      <c r="P300" s="190">
        <f>O300*H300</f>
        <v>0</v>
      </c>
      <c r="Q300" s="190">
        <v>2.6700000000000001E-3</v>
      </c>
      <c r="R300" s="190">
        <f>Q300*H300</f>
        <v>2.6700000000000002E-2</v>
      </c>
      <c r="S300" s="190">
        <v>0</v>
      </c>
      <c r="T300" s="191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92" t="s">
        <v>350</v>
      </c>
      <c r="AT300" s="192" t="s">
        <v>208</v>
      </c>
      <c r="AU300" s="192" t="s">
        <v>82</v>
      </c>
      <c r="AY300" s="20" t="s">
        <v>206</v>
      </c>
      <c r="BE300" s="193">
        <f>IF(N300="základní",J300,0)</f>
        <v>0</v>
      </c>
      <c r="BF300" s="193">
        <f>IF(N300="snížená",J300,0)</f>
        <v>0</v>
      </c>
      <c r="BG300" s="193">
        <f>IF(N300="zákl. přenesená",J300,0)</f>
        <v>0</v>
      </c>
      <c r="BH300" s="193">
        <f>IF(N300="sníž. přenesená",J300,0)</f>
        <v>0</v>
      </c>
      <c r="BI300" s="193">
        <f>IF(N300="nulová",J300,0)</f>
        <v>0</v>
      </c>
      <c r="BJ300" s="20" t="s">
        <v>80</v>
      </c>
      <c r="BK300" s="193">
        <f>ROUND(I300*H300,2)</f>
        <v>0</v>
      </c>
      <c r="BL300" s="20" t="s">
        <v>350</v>
      </c>
      <c r="BM300" s="192" t="s">
        <v>724</v>
      </c>
    </row>
    <row r="301" spans="1:65" s="2" customFormat="1">
      <c r="A301" s="37"/>
      <c r="B301" s="38"/>
      <c r="C301" s="39"/>
      <c r="D301" s="194" t="s">
        <v>215</v>
      </c>
      <c r="E301" s="39"/>
      <c r="F301" s="195" t="s">
        <v>725</v>
      </c>
      <c r="G301" s="39"/>
      <c r="H301" s="39"/>
      <c r="I301" s="196"/>
      <c r="J301" s="39"/>
      <c r="K301" s="39"/>
      <c r="L301" s="42"/>
      <c r="M301" s="197"/>
      <c r="N301" s="198"/>
      <c r="O301" s="67"/>
      <c r="P301" s="67"/>
      <c r="Q301" s="67"/>
      <c r="R301" s="67"/>
      <c r="S301" s="67"/>
      <c r="T301" s="68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T301" s="20" t="s">
        <v>215</v>
      </c>
      <c r="AU301" s="20" t="s">
        <v>82</v>
      </c>
    </row>
    <row r="302" spans="1:65" s="13" customFormat="1">
      <c r="B302" s="201"/>
      <c r="C302" s="202"/>
      <c r="D302" s="199" t="s">
        <v>219</v>
      </c>
      <c r="E302" s="203" t="s">
        <v>21</v>
      </c>
      <c r="F302" s="204" t="s">
        <v>726</v>
      </c>
      <c r="G302" s="202"/>
      <c r="H302" s="203" t="s">
        <v>21</v>
      </c>
      <c r="I302" s="205"/>
      <c r="J302" s="202"/>
      <c r="K302" s="202"/>
      <c r="L302" s="206"/>
      <c r="M302" s="207"/>
      <c r="N302" s="208"/>
      <c r="O302" s="208"/>
      <c r="P302" s="208"/>
      <c r="Q302" s="208"/>
      <c r="R302" s="208"/>
      <c r="S302" s="208"/>
      <c r="T302" s="209"/>
      <c r="AT302" s="210" t="s">
        <v>219</v>
      </c>
      <c r="AU302" s="210" t="s">
        <v>82</v>
      </c>
      <c r="AV302" s="13" t="s">
        <v>80</v>
      </c>
      <c r="AW302" s="13" t="s">
        <v>34</v>
      </c>
      <c r="AX302" s="13" t="s">
        <v>73</v>
      </c>
      <c r="AY302" s="210" t="s">
        <v>206</v>
      </c>
    </row>
    <row r="303" spans="1:65" s="14" customFormat="1">
      <c r="B303" s="211"/>
      <c r="C303" s="212"/>
      <c r="D303" s="199" t="s">
        <v>219</v>
      </c>
      <c r="E303" s="213" t="s">
        <v>21</v>
      </c>
      <c r="F303" s="214" t="s">
        <v>304</v>
      </c>
      <c r="G303" s="212"/>
      <c r="H303" s="215">
        <v>10</v>
      </c>
      <c r="I303" s="216"/>
      <c r="J303" s="212"/>
      <c r="K303" s="212"/>
      <c r="L303" s="217"/>
      <c r="M303" s="218"/>
      <c r="N303" s="219"/>
      <c r="O303" s="219"/>
      <c r="P303" s="219"/>
      <c r="Q303" s="219"/>
      <c r="R303" s="219"/>
      <c r="S303" s="219"/>
      <c r="T303" s="220"/>
      <c r="AT303" s="221" t="s">
        <v>219</v>
      </c>
      <c r="AU303" s="221" t="s">
        <v>82</v>
      </c>
      <c r="AV303" s="14" t="s">
        <v>82</v>
      </c>
      <c r="AW303" s="14" t="s">
        <v>34</v>
      </c>
      <c r="AX303" s="14" t="s">
        <v>80</v>
      </c>
      <c r="AY303" s="221" t="s">
        <v>206</v>
      </c>
    </row>
    <row r="304" spans="1:65" s="2" customFormat="1" ht="16.5" customHeight="1">
      <c r="A304" s="37"/>
      <c r="B304" s="38"/>
      <c r="C304" s="244" t="s">
        <v>380</v>
      </c>
      <c r="D304" s="244" t="s">
        <v>437</v>
      </c>
      <c r="E304" s="245" t="s">
        <v>727</v>
      </c>
      <c r="F304" s="246" t="s">
        <v>728</v>
      </c>
      <c r="G304" s="247" t="s">
        <v>723</v>
      </c>
      <c r="H304" s="248">
        <v>10</v>
      </c>
      <c r="I304" s="249"/>
      <c r="J304" s="250">
        <f>ROUND(I304*H304,2)</f>
        <v>0</v>
      </c>
      <c r="K304" s="246" t="s">
        <v>212</v>
      </c>
      <c r="L304" s="251"/>
      <c r="M304" s="252" t="s">
        <v>21</v>
      </c>
      <c r="N304" s="253" t="s">
        <v>44</v>
      </c>
      <c r="O304" s="67"/>
      <c r="P304" s="190">
        <f>O304*H304</f>
        <v>0</v>
      </c>
      <c r="Q304" s="190">
        <v>1.4E-3</v>
      </c>
      <c r="R304" s="190">
        <f>Q304*H304</f>
        <v>1.4E-2</v>
      </c>
      <c r="S304" s="190">
        <v>0</v>
      </c>
      <c r="T304" s="191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92" t="s">
        <v>643</v>
      </c>
      <c r="AT304" s="192" t="s">
        <v>437</v>
      </c>
      <c r="AU304" s="192" t="s">
        <v>82</v>
      </c>
      <c r="AY304" s="20" t="s">
        <v>206</v>
      </c>
      <c r="BE304" s="193">
        <f>IF(N304="základní",J304,0)</f>
        <v>0</v>
      </c>
      <c r="BF304" s="193">
        <f>IF(N304="snížená",J304,0)</f>
        <v>0</v>
      </c>
      <c r="BG304" s="193">
        <f>IF(N304="zákl. přenesená",J304,0)</f>
        <v>0</v>
      </c>
      <c r="BH304" s="193">
        <f>IF(N304="sníž. přenesená",J304,0)</f>
        <v>0</v>
      </c>
      <c r="BI304" s="193">
        <f>IF(N304="nulová",J304,0)</f>
        <v>0</v>
      </c>
      <c r="BJ304" s="20" t="s">
        <v>80</v>
      </c>
      <c r="BK304" s="193">
        <f>ROUND(I304*H304,2)</f>
        <v>0</v>
      </c>
      <c r="BL304" s="20" t="s">
        <v>350</v>
      </c>
      <c r="BM304" s="192" t="s">
        <v>729</v>
      </c>
    </row>
    <row r="305" spans="1:65" s="2" customFormat="1" ht="24.2" customHeight="1">
      <c r="A305" s="37"/>
      <c r="B305" s="38"/>
      <c r="C305" s="181" t="s">
        <v>730</v>
      </c>
      <c r="D305" s="181" t="s">
        <v>208</v>
      </c>
      <c r="E305" s="182" t="s">
        <v>731</v>
      </c>
      <c r="F305" s="183" t="s">
        <v>732</v>
      </c>
      <c r="G305" s="184" t="s">
        <v>247</v>
      </c>
      <c r="H305" s="185">
        <v>11.55</v>
      </c>
      <c r="I305" s="186"/>
      <c r="J305" s="187">
        <f>ROUND(I305*H305,2)</f>
        <v>0</v>
      </c>
      <c r="K305" s="183" t="s">
        <v>212</v>
      </c>
      <c r="L305" s="42"/>
      <c r="M305" s="188" t="s">
        <v>21</v>
      </c>
      <c r="N305" s="189" t="s">
        <v>44</v>
      </c>
      <c r="O305" s="67"/>
      <c r="P305" s="190">
        <f>O305*H305</f>
        <v>0</v>
      </c>
      <c r="Q305" s="190">
        <v>0</v>
      </c>
      <c r="R305" s="190">
        <f>Q305*H305</f>
        <v>0</v>
      </c>
      <c r="S305" s="190">
        <v>0</v>
      </c>
      <c r="T305" s="191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192" t="s">
        <v>350</v>
      </c>
      <c r="AT305" s="192" t="s">
        <v>208</v>
      </c>
      <c r="AU305" s="192" t="s">
        <v>82</v>
      </c>
      <c r="AY305" s="20" t="s">
        <v>206</v>
      </c>
      <c r="BE305" s="193">
        <f>IF(N305="základní",J305,0)</f>
        <v>0</v>
      </c>
      <c r="BF305" s="193">
        <f>IF(N305="snížená",J305,0)</f>
        <v>0</v>
      </c>
      <c r="BG305" s="193">
        <f>IF(N305="zákl. přenesená",J305,0)</f>
        <v>0</v>
      </c>
      <c r="BH305" s="193">
        <f>IF(N305="sníž. přenesená",J305,0)</f>
        <v>0</v>
      </c>
      <c r="BI305" s="193">
        <f>IF(N305="nulová",J305,0)</f>
        <v>0</v>
      </c>
      <c r="BJ305" s="20" t="s">
        <v>80</v>
      </c>
      <c r="BK305" s="193">
        <f>ROUND(I305*H305,2)</f>
        <v>0</v>
      </c>
      <c r="BL305" s="20" t="s">
        <v>350</v>
      </c>
      <c r="BM305" s="192" t="s">
        <v>733</v>
      </c>
    </row>
    <row r="306" spans="1:65" s="2" customFormat="1">
      <c r="A306" s="37"/>
      <c r="B306" s="38"/>
      <c r="C306" s="39"/>
      <c r="D306" s="194" t="s">
        <v>215</v>
      </c>
      <c r="E306" s="39"/>
      <c r="F306" s="195" t="s">
        <v>734</v>
      </c>
      <c r="G306" s="39"/>
      <c r="H306" s="39"/>
      <c r="I306" s="196"/>
      <c r="J306" s="39"/>
      <c r="K306" s="39"/>
      <c r="L306" s="42"/>
      <c r="M306" s="197"/>
      <c r="N306" s="198"/>
      <c r="O306" s="67"/>
      <c r="P306" s="67"/>
      <c r="Q306" s="67"/>
      <c r="R306" s="67"/>
      <c r="S306" s="67"/>
      <c r="T306" s="68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T306" s="20" t="s">
        <v>215</v>
      </c>
      <c r="AU306" s="20" t="s">
        <v>82</v>
      </c>
    </row>
    <row r="307" spans="1:65" s="14" customFormat="1">
      <c r="B307" s="211"/>
      <c r="C307" s="212"/>
      <c r="D307" s="199" t="s">
        <v>219</v>
      </c>
      <c r="E307" s="213" t="s">
        <v>21</v>
      </c>
      <c r="F307" s="214" t="s">
        <v>735</v>
      </c>
      <c r="G307" s="212"/>
      <c r="H307" s="215">
        <v>11.55</v>
      </c>
      <c r="I307" s="216"/>
      <c r="J307" s="212"/>
      <c r="K307" s="212"/>
      <c r="L307" s="217"/>
      <c r="M307" s="218"/>
      <c r="N307" s="219"/>
      <c r="O307" s="219"/>
      <c r="P307" s="219"/>
      <c r="Q307" s="219"/>
      <c r="R307" s="219"/>
      <c r="S307" s="219"/>
      <c r="T307" s="220"/>
      <c r="AT307" s="221" t="s">
        <v>219</v>
      </c>
      <c r="AU307" s="221" t="s">
        <v>82</v>
      </c>
      <c r="AV307" s="14" t="s">
        <v>82</v>
      </c>
      <c r="AW307" s="14" t="s">
        <v>34</v>
      </c>
      <c r="AX307" s="14" t="s">
        <v>80</v>
      </c>
      <c r="AY307" s="221" t="s">
        <v>206</v>
      </c>
    </row>
    <row r="308" spans="1:65" s="2" customFormat="1" ht="16.5" customHeight="1">
      <c r="A308" s="37"/>
      <c r="B308" s="38"/>
      <c r="C308" s="244" t="s">
        <v>736</v>
      </c>
      <c r="D308" s="244" t="s">
        <v>437</v>
      </c>
      <c r="E308" s="245" t="s">
        <v>737</v>
      </c>
      <c r="F308" s="246" t="s">
        <v>738</v>
      </c>
      <c r="G308" s="247" t="s">
        <v>247</v>
      </c>
      <c r="H308" s="248">
        <v>12.705</v>
      </c>
      <c r="I308" s="249"/>
      <c r="J308" s="250">
        <f>ROUND(I308*H308,2)</f>
        <v>0</v>
      </c>
      <c r="K308" s="246" t="s">
        <v>212</v>
      </c>
      <c r="L308" s="251"/>
      <c r="M308" s="252" t="s">
        <v>21</v>
      </c>
      <c r="N308" s="253" t="s">
        <v>44</v>
      </c>
      <c r="O308" s="67"/>
      <c r="P308" s="190">
        <f>O308*H308</f>
        <v>0</v>
      </c>
      <c r="Q308" s="190">
        <v>1.4500000000000001E-2</v>
      </c>
      <c r="R308" s="190">
        <f>Q308*H308</f>
        <v>0.18422250000000001</v>
      </c>
      <c r="S308" s="190">
        <v>0</v>
      </c>
      <c r="T308" s="191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192" t="s">
        <v>643</v>
      </c>
      <c r="AT308" s="192" t="s">
        <v>437</v>
      </c>
      <c r="AU308" s="192" t="s">
        <v>82</v>
      </c>
      <c r="AY308" s="20" t="s">
        <v>206</v>
      </c>
      <c r="BE308" s="193">
        <f>IF(N308="základní",J308,0)</f>
        <v>0</v>
      </c>
      <c r="BF308" s="193">
        <f>IF(N308="snížená",J308,0)</f>
        <v>0</v>
      </c>
      <c r="BG308" s="193">
        <f>IF(N308="zákl. přenesená",J308,0)</f>
        <v>0</v>
      </c>
      <c r="BH308" s="193">
        <f>IF(N308="sníž. přenesená",J308,0)</f>
        <v>0</v>
      </c>
      <c r="BI308" s="193">
        <f>IF(N308="nulová",J308,0)</f>
        <v>0</v>
      </c>
      <c r="BJ308" s="20" t="s">
        <v>80</v>
      </c>
      <c r="BK308" s="193">
        <f>ROUND(I308*H308,2)</f>
        <v>0</v>
      </c>
      <c r="BL308" s="20" t="s">
        <v>350</v>
      </c>
      <c r="BM308" s="192" t="s">
        <v>739</v>
      </c>
    </row>
    <row r="309" spans="1:65" s="14" customFormat="1">
      <c r="B309" s="211"/>
      <c r="C309" s="212"/>
      <c r="D309" s="199" t="s">
        <v>219</v>
      </c>
      <c r="E309" s="213" t="s">
        <v>21</v>
      </c>
      <c r="F309" s="214" t="s">
        <v>740</v>
      </c>
      <c r="G309" s="212"/>
      <c r="H309" s="215">
        <v>12.705</v>
      </c>
      <c r="I309" s="216"/>
      <c r="J309" s="212"/>
      <c r="K309" s="212"/>
      <c r="L309" s="217"/>
      <c r="M309" s="218"/>
      <c r="N309" s="219"/>
      <c r="O309" s="219"/>
      <c r="P309" s="219"/>
      <c r="Q309" s="219"/>
      <c r="R309" s="219"/>
      <c r="S309" s="219"/>
      <c r="T309" s="220"/>
      <c r="AT309" s="221" t="s">
        <v>219</v>
      </c>
      <c r="AU309" s="221" t="s">
        <v>82</v>
      </c>
      <c r="AV309" s="14" t="s">
        <v>82</v>
      </c>
      <c r="AW309" s="14" t="s">
        <v>34</v>
      </c>
      <c r="AX309" s="14" t="s">
        <v>80</v>
      </c>
      <c r="AY309" s="221" t="s">
        <v>206</v>
      </c>
    </row>
    <row r="310" spans="1:65" s="2" customFormat="1" ht="24.2" customHeight="1">
      <c r="A310" s="37"/>
      <c r="B310" s="38"/>
      <c r="C310" s="181" t="s">
        <v>741</v>
      </c>
      <c r="D310" s="181" t="s">
        <v>208</v>
      </c>
      <c r="E310" s="182" t="s">
        <v>742</v>
      </c>
      <c r="F310" s="183" t="s">
        <v>743</v>
      </c>
      <c r="G310" s="184" t="s">
        <v>211</v>
      </c>
      <c r="H310" s="185">
        <v>0.28899999999999998</v>
      </c>
      <c r="I310" s="186"/>
      <c r="J310" s="187">
        <f>ROUND(I310*H310,2)</f>
        <v>0</v>
      </c>
      <c r="K310" s="183" t="s">
        <v>212</v>
      </c>
      <c r="L310" s="42"/>
      <c r="M310" s="188" t="s">
        <v>21</v>
      </c>
      <c r="N310" s="189" t="s">
        <v>44</v>
      </c>
      <c r="O310" s="67"/>
      <c r="P310" s="190">
        <f>O310*H310</f>
        <v>0</v>
      </c>
      <c r="Q310" s="190">
        <v>2.3300000000000001E-2</v>
      </c>
      <c r="R310" s="190">
        <f>Q310*H310</f>
        <v>6.7336999999999996E-3</v>
      </c>
      <c r="S310" s="190">
        <v>0</v>
      </c>
      <c r="T310" s="191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192" t="s">
        <v>350</v>
      </c>
      <c r="AT310" s="192" t="s">
        <v>208</v>
      </c>
      <c r="AU310" s="192" t="s">
        <v>82</v>
      </c>
      <c r="AY310" s="20" t="s">
        <v>206</v>
      </c>
      <c r="BE310" s="193">
        <f>IF(N310="základní",J310,0)</f>
        <v>0</v>
      </c>
      <c r="BF310" s="193">
        <f>IF(N310="snížená",J310,0)</f>
        <v>0</v>
      </c>
      <c r="BG310" s="193">
        <f>IF(N310="zákl. přenesená",J310,0)</f>
        <v>0</v>
      </c>
      <c r="BH310" s="193">
        <f>IF(N310="sníž. přenesená",J310,0)</f>
        <v>0</v>
      </c>
      <c r="BI310" s="193">
        <f>IF(N310="nulová",J310,0)</f>
        <v>0</v>
      </c>
      <c r="BJ310" s="20" t="s">
        <v>80</v>
      </c>
      <c r="BK310" s="193">
        <f>ROUND(I310*H310,2)</f>
        <v>0</v>
      </c>
      <c r="BL310" s="20" t="s">
        <v>350</v>
      </c>
      <c r="BM310" s="192" t="s">
        <v>744</v>
      </c>
    </row>
    <row r="311" spans="1:65" s="2" customFormat="1">
      <c r="A311" s="37"/>
      <c r="B311" s="38"/>
      <c r="C311" s="39"/>
      <c r="D311" s="194" t="s">
        <v>215</v>
      </c>
      <c r="E311" s="39"/>
      <c r="F311" s="195" t="s">
        <v>745</v>
      </c>
      <c r="G311" s="39"/>
      <c r="H311" s="39"/>
      <c r="I311" s="196"/>
      <c r="J311" s="39"/>
      <c r="K311" s="39"/>
      <c r="L311" s="42"/>
      <c r="M311" s="197"/>
      <c r="N311" s="198"/>
      <c r="O311" s="67"/>
      <c r="P311" s="67"/>
      <c r="Q311" s="67"/>
      <c r="R311" s="67"/>
      <c r="S311" s="67"/>
      <c r="T311" s="68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20" t="s">
        <v>215</v>
      </c>
      <c r="AU311" s="20" t="s">
        <v>82</v>
      </c>
    </row>
    <row r="312" spans="1:65" s="14" customFormat="1">
      <c r="B312" s="211"/>
      <c r="C312" s="212"/>
      <c r="D312" s="199" t="s">
        <v>219</v>
      </c>
      <c r="E312" s="213" t="s">
        <v>21</v>
      </c>
      <c r="F312" s="214" t="s">
        <v>746</v>
      </c>
      <c r="G312" s="212"/>
      <c r="H312" s="215">
        <v>0.28899999999999998</v>
      </c>
      <c r="I312" s="216"/>
      <c r="J312" s="212"/>
      <c r="K312" s="212"/>
      <c r="L312" s="217"/>
      <c r="M312" s="218"/>
      <c r="N312" s="219"/>
      <c r="O312" s="219"/>
      <c r="P312" s="219"/>
      <c r="Q312" s="219"/>
      <c r="R312" s="219"/>
      <c r="S312" s="219"/>
      <c r="T312" s="220"/>
      <c r="AT312" s="221" t="s">
        <v>219</v>
      </c>
      <c r="AU312" s="221" t="s">
        <v>82</v>
      </c>
      <c r="AV312" s="14" t="s">
        <v>82</v>
      </c>
      <c r="AW312" s="14" t="s">
        <v>34</v>
      </c>
      <c r="AX312" s="14" t="s">
        <v>80</v>
      </c>
      <c r="AY312" s="221" t="s">
        <v>206</v>
      </c>
    </row>
    <row r="313" spans="1:65" s="2" customFormat="1" ht="16.5" customHeight="1">
      <c r="A313" s="37"/>
      <c r="B313" s="38"/>
      <c r="C313" s="181" t="s">
        <v>747</v>
      </c>
      <c r="D313" s="181" t="s">
        <v>208</v>
      </c>
      <c r="E313" s="182" t="s">
        <v>748</v>
      </c>
      <c r="F313" s="183" t="s">
        <v>749</v>
      </c>
      <c r="G313" s="184" t="s">
        <v>375</v>
      </c>
      <c r="H313" s="185">
        <v>57.7</v>
      </c>
      <c r="I313" s="186"/>
      <c r="J313" s="187">
        <f>ROUND(I313*H313,2)</f>
        <v>0</v>
      </c>
      <c r="K313" s="183" t="s">
        <v>212</v>
      </c>
      <c r="L313" s="42"/>
      <c r="M313" s="188" t="s">
        <v>21</v>
      </c>
      <c r="N313" s="189" t="s">
        <v>44</v>
      </c>
      <c r="O313" s="67"/>
      <c r="P313" s="190">
        <f>O313*H313</f>
        <v>0</v>
      </c>
      <c r="Q313" s="190">
        <v>0</v>
      </c>
      <c r="R313" s="190">
        <f>Q313*H313</f>
        <v>0</v>
      </c>
      <c r="S313" s="190">
        <v>0</v>
      </c>
      <c r="T313" s="191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192" t="s">
        <v>350</v>
      </c>
      <c r="AT313" s="192" t="s">
        <v>208</v>
      </c>
      <c r="AU313" s="192" t="s">
        <v>82</v>
      </c>
      <c r="AY313" s="20" t="s">
        <v>206</v>
      </c>
      <c r="BE313" s="193">
        <f>IF(N313="základní",J313,0)</f>
        <v>0</v>
      </c>
      <c r="BF313" s="193">
        <f>IF(N313="snížená",J313,0)</f>
        <v>0</v>
      </c>
      <c r="BG313" s="193">
        <f>IF(N313="zákl. přenesená",J313,0)</f>
        <v>0</v>
      </c>
      <c r="BH313" s="193">
        <f>IF(N313="sníž. přenesená",J313,0)</f>
        <v>0</v>
      </c>
      <c r="BI313" s="193">
        <f>IF(N313="nulová",J313,0)</f>
        <v>0</v>
      </c>
      <c r="BJ313" s="20" t="s">
        <v>80</v>
      </c>
      <c r="BK313" s="193">
        <f>ROUND(I313*H313,2)</f>
        <v>0</v>
      </c>
      <c r="BL313" s="20" t="s">
        <v>350</v>
      </c>
      <c r="BM313" s="192" t="s">
        <v>750</v>
      </c>
    </row>
    <row r="314" spans="1:65" s="2" customFormat="1">
      <c r="A314" s="37"/>
      <c r="B314" s="38"/>
      <c r="C314" s="39"/>
      <c r="D314" s="194" t="s">
        <v>215</v>
      </c>
      <c r="E314" s="39"/>
      <c r="F314" s="195" t="s">
        <v>751</v>
      </c>
      <c r="G314" s="39"/>
      <c r="H314" s="39"/>
      <c r="I314" s="196"/>
      <c r="J314" s="39"/>
      <c r="K314" s="39"/>
      <c r="L314" s="42"/>
      <c r="M314" s="197"/>
      <c r="N314" s="198"/>
      <c r="O314" s="67"/>
      <c r="P314" s="67"/>
      <c r="Q314" s="67"/>
      <c r="R314" s="67"/>
      <c r="S314" s="67"/>
      <c r="T314" s="68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T314" s="20" t="s">
        <v>215</v>
      </c>
      <c r="AU314" s="20" t="s">
        <v>82</v>
      </c>
    </row>
    <row r="315" spans="1:65" s="13" customFormat="1">
      <c r="B315" s="201"/>
      <c r="C315" s="202"/>
      <c r="D315" s="199" t="s">
        <v>219</v>
      </c>
      <c r="E315" s="203" t="s">
        <v>21</v>
      </c>
      <c r="F315" s="204" t="s">
        <v>752</v>
      </c>
      <c r="G315" s="202"/>
      <c r="H315" s="203" t="s">
        <v>21</v>
      </c>
      <c r="I315" s="205"/>
      <c r="J315" s="202"/>
      <c r="K315" s="202"/>
      <c r="L315" s="206"/>
      <c r="M315" s="207"/>
      <c r="N315" s="208"/>
      <c r="O315" s="208"/>
      <c r="P315" s="208"/>
      <c r="Q315" s="208"/>
      <c r="R315" s="208"/>
      <c r="S315" s="208"/>
      <c r="T315" s="209"/>
      <c r="AT315" s="210" t="s">
        <v>219</v>
      </c>
      <c r="AU315" s="210" t="s">
        <v>82</v>
      </c>
      <c r="AV315" s="13" t="s">
        <v>80</v>
      </c>
      <c r="AW315" s="13" t="s">
        <v>34</v>
      </c>
      <c r="AX315" s="13" t="s">
        <v>73</v>
      </c>
      <c r="AY315" s="210" t="s">
        <v>206</v>
      </c>
    </row>
    <row r="316" spans="1:65" s="14" customFormat="1">
      <c r="B316" s="211"/>
      <c r="C316" s="212"/>
      <c r="D316" s="199" t="s">
        <v>219</v>
      </c>
      <c r="E316" s="213" t="s">
        <v>21</v>
      </c>
      <c r="F316" s="214" t="s">
        <v>753</v>
      </c>
      <c r="G316" s="212"/>
      <c r="H316" s="215">
        <v>25.2</v>
      </c>
      <c r="I316" s="216"/>
      <c r="J316" s="212"/>
      <c r="K316" s="212"/>
      <c r="L316" s="217"/>
      <c r="M316" s="218"/>
      <c r="N316" s="219"/>
      <c r="O316" s="219"/>
      <c r="P316" s="219"/>
      <c r="Q316" s="219"/>
      <c r="R316" s="219"/>
      <c r="S316" s="219"/>
      <c r="T316" s="220"/>
      <c r="AT316" s="221" t="s">
        <v>219</v>
      </c>
      <c r="AU316" s="221" t="s">
        <v>82</v>
      </c>
      <c r="AV316" s="14" t="s">
        <v>82</v>
      </c>
      <c r="AW316" s="14" t="s">
        <v>34</v>
      </c>
      <c r="AX316" s="14" t="s">
        <v>73</v>
      </c>
      <c r="AY316" s="221" t="s">
        <v>206</v>
      </c>
    </row>
    <row r="317" spans="1:65" s="13" customFormat="1">
      <c r="B317" s="201"/>
      <c r="C317" s="202"/>
      <c r="D317" s="199" t="s">
        <v>219</v>
      </c>
      <c r="E317" s="203" t="s">
        <v>21</v>
      </c>
      <c r="F317" s="204" t="s">
        <v>754</v>
      </c>
      <c r="G317" s="202"/>
      <c r="H317" s="203" t="s">
        <v>21</v>
      </c>
      <c r="I317" s="205"/>
      <c r="J317" s="202"/>
      <c r="K317" s="202"/>
      <c r="L317" s="206"/>
      <c r="M317" s="207"/>
      <c r="N317" s="208"/>
      <c r="O317" s="208"/>
      <c r="P317" s="208"/>
      <c r="Q317" s="208"/>
      <c r="R317" s="208"/>
      <c r="S317" s="208"/>
      <c r="T317" s="209"/>
      <c r="AT317" s="210" t="s">
        <v>219</v>
      </c>
      <c r="AU317" s="210" t="s">
        <v>82</v>
      </c>
      <c r="AV317" s="13" t="s">
        <v>80</v>
      </c>
      <c r="AW317" s="13" t="s">
        <v>34</v>
      </c>
      <c r="AX317" s="13" t="s">
        <v>73</v>
      </c>
      <c r="AY317" s="210" t="s">
        <v>206</v>
      </c>
    </row>
    <row r="318" spans="1:65" s="14" customFormat="1">
      <c r="B318" s="211"/>
      <c r="C318" s="212"/>
      <c r="D318" s="199" t="s">
        <v>219</v>
      </c>
      <c r="E318" s="213" t="s">
        <v>21</v>
      </c>
      <c r="F318" s="214" t="s">
        <v>755</v>
      </c>
      <c r="G318" s="212"/>
      <c r="H318" s="215">
        <v>10.5</v>
      </c>
      <c r="I318" s="216"/>
      <c r="J318" s="212"/>
      <c r="K318" s="212"/>
      <c r="L318" s="217"/>
      <c r="M318" s="218"/>
      <c r="N318" s="219"/>
      <c r="O318" s="219"/>
      <c r="P318" s="219"/>
      <c r="Q318" s="219"/>
      <c r="R318" s="219"/>
      <c r="S318" s="219"/>
      <c r="T318" s="220"/>
      <c r="AT318" s="221" t="s">
        <v>219</v>
      </c>
      <c r="AU318" s="221" t="s">
        <v>82</v>
      </c>
      <c r="AV318" s="14" t="s">
        <v>82</v>
      </c>
      <c r="AW318" s="14" t="s">
        <v>34</v>
      </c>
      <c r="AX318" s="14" t="s">
        <v>73</v>
      </c>
      <c r="AY318" s="221" t="s">
        <v>206</v>
      </c>
    </row>
    <row r="319" spans="1:65" s="13" customFormat="1">
      <c r="B319" s="201"/>
      <c r="C319" s="202"/>
      <c r="D319" s="199" t="s">
        <v>219</v>
      </c>
      <c r="E319" s="203" t="s">
        <v>21</v>
      </c>
      <c r="F319" s="204" t="s">
        <v>756</v>
      </c>
      <c r="G319" s="202"/>
      <c r="H319" s="203" t="s">
        <v>21</v>
      </c>
      <c r="I319" s="205"/>
      <c r="J319" s="202"/>
      <c r="K319" s="202"/>
      <c r="L319" s="206"/>
      <c r="M319" s="207"/>
      <c r="N319" s="208"/>
      <c r="O319" s="208"/>
      <c r="P319" s="208"/>
      <c r="Q319" s="208"/>
      <c r="R319" s="208"/>
      <c r="S319" s="208"/>
      <c r="T319" s="209"/>
      <c r="AT319" s="210" t="s">
        <v>219</v>
      </c>
      <c r="AU319" s="210" t="s">
        <v>82</v>
      </c>
      <c r="AV319" s="13" t="s">
        <v>80</v>
      </c>
      <c r="AW319" s="13" t="s">
        <v>34</v>
      </c>
      <c r="AX319" s="13" t="s">
        <v>73</v>
      </c>
      <c r="AY319" s="210" t="s">
        <v>206</v>
      </c>
    </row>
    <row r="320" spans="1:65" s="14" customFormat="1">
      <c r="B320" s="211"/>
      <c r="C320" s="212"/>
      <c r="D320" s="199" t="s">
        <v>219</v>
      </c>
      <c r="E320" s="213" t="s">
        <v>21</v>
      </c>
      <c r="F320" s="214" t="s">
        <v>757</v>
      </c>
      <c r="G320" s="212"/>
      <c r="H320" s="215">
        <v>16</v>
      </c>
      <c r="I320" s="216"/>
      <c r="J320" s="212"/>
      <c r="K320" s="212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219</v>
      </c>
      <c r="AU320" s="221" t="s">
        <v>82</v>
      </c>
      <c r="AV320" s="14" t="s">
        <v>82</v>
      </c>
      <c r="AW320" s="14" t="s">
        <v>34</v>
      </c>
      <c r="AX320" s="14" t="s">
        <v>73</v>
      </c>
      <c r="AY320" s="221" t="s">
        <v>206</v>
      </c>
    </row>
    <row r="321" spans="1:65" s="13" customFormat="1">
      <c r="B321" s="201"/>
      <c r="C321" s="202"/>
      <c r="D321" s="199" t="s">
        <v>219</v>
      </c>
      <c r="E321" s="203" t="s">
        <v>21</v>
      </c>
      <c r="F321" s="204" t="s">
        <v>758</v>
      </c>
      <c r="G321" s="202"/>
      <c r="H321" s="203" t="s">
        <v>21</v>
      </c>
      <c r="I321" s="205"/>
      <c r="J321" s="202"/>
      <c r="K321" s="202"/>
      <c r="L321" s="206"/>
      <c r="M321" s="207"/>
      <c r="N321" s="208"/>
      <c r="O321" s="208"/>
      <c r="P321" s="208"/>
      <c r="Q321" s="208"/>
      <c r="R321" s="208"/>
      <c r="S321" s="208"/>
      <c r="T321" s="209"/>
      <c r="AT321" s="210" t="s">
        <v>219</v>
      </c>
      <c r="AU321" s="210" t="s">
        <v>82</v>
      </c>
      <c r="AV321" s="13" t="s">
        <v>80</v>
      </c>
      <c r="AW321" s="13" t="s">
        <v>34</v>
      </c>
      <c r="AX321" s="13" t="s">
        <v>73</v>
      </c>
      <c r="AY321" s="210" t="s">
        <v>206</v>
      </c>
    </row>
    <row r="322" spans="1:65" s="14" customFormat="1">
      <c r="B322" s="211"/>
      <c r="C322" s="212"/>
      <c r="D322" s="199" t="s">
        <v>219</v>
      </c>
      <c r="E322" s="213" t="s">
        <v>21</v>
      </c>
      <c r="F322" s="214" t="s">
        <v>759</v>
      </c>
      <c r="G322" s="212"/>
      <c r="H322" s="215">
        <v>6</v>
      </c>
      <c r="I322" s="216"/>
      <c r="J322" s="212"/>
      <c r="K322" s="212"/>
      <c r="L322" s="217"/>
      <c r="M322" s="218"/>
      <c r="N322" s="219"/>
      <c r="O322" s="219"/>
      <c r="P322" s="219"/>
      <c r="Q322" s="219"/>
      <c r="R322" s="219"/>
      <c r="S322" s="219"/>
      <c r="T322" s="220"/>
      <c r="AT322" s="221" t="s">
        <v>219</v>
      </c>
      <c r="AU322" s="221" t="s">
        <v>82</v>
      </c>
      <c r="AV322" s="14" t="s">
        <v>82</v>
      </c>
      <c r="AW322" s="14" t="s">
        <v>34</v>
      </c>
      <c r="AX322" s="14" t="s">
        <v>73</v>
      </c>
      <c r="AY322" s="221" t="s">
        <v>206</v>
      </c>
    </row>
    <row r="323" spans="1:65" s="15" customFormat="1">
      <c r="B323" s="222"/>
      <c r="C323" s="223"/>
      <c r="D323" s="199" t="s">
        <v>219</v>
      </c>
      <c r="E323" s="224" t="s">
        <v>21</v>
      </c>
      <c r="F323" s="225" t="s">
        <v>236</v>
      </c>
      <c r="G323" s="223"/>
      <c r="H323" s="226">
        <v>57.7</v>
      </c>
      <c r="I323" s="227"/>
      <c r="J323" s="223"/>
      <c r="K323" s="223"/>
      <c r="L323" s="228"/>
      <c r="M323" s="229"/>
      <c r="N323" s="230"/>
      <c r="O323" s="230"/>
      <c r="P323" s="230"/>
      <c r="Q323" s="230"/>
      <c r="R323" s="230"/>
      <c r="S323" s="230"/>
      <c r="T323" s="231"/>
      <c r="AT323" s="232" t="s">
        <v>219</v>
      </c>
      <c r="AU323" s="232" t="s">
        <v>82</v>
      </c>
      <c r="AV323" s="15" t="s">
        <v>213</v>
      </c>
      <c r="AW323" s="15" t="s">
        <v>34</v>
      </c>
      <c r="AX323" s="15" t="s">
        <v>80</v>
      </c>
      <c r="AY323" s="232" t="s">
        <v>206</v>
      </c>
    </row>
    <row r="324" spans="1:65" s="2" customFormat="1" ht="16.5" customHeight="1">
      <c r="A324" s="37"/>
      <c r="B324" s="38"/>
      <c r="C324" s="244" t="s">
        <v>760</v>
      </c>
      <c r="D324" s="244" t="s">
        <v>437</v>
      </c>
      <c r="E324" s="245" t="s">
        <v>761</v>
      </c>
      <c r="F324" s="246" t="s">
        <v>762</v>
      </c>
      <c r="G324" s="247" t="s">
        <v>211</v>
      </c>
      <c r="H324" s="248">
        <v>0.63500000000000001</v>
      </c>
      <c r="I324" s="249"/>
      <c r="J324" s="250">
        <f>ROUND(I324*H324,2)</f>
        <v>0</v>
      </c>
      <c r="K324" s="246" t="s">
        <v>212</v>
      </c>
      <c r="L324" s="251"/>
      <c r="M324" s="252" t="s">
        <v>21</v>
      </c>
      <c r="N324" s="253" t="s">
        <v>44</v>
      </c>
      <c r="O324" s="67"/>
      <c r="P324" s="190">
        <f>O324*H324</f>
        <v>0</v>
      </c>
      <c r="Q324" s="190">
        <v>0.44</v>
      </c>
      <c r="R324" s="190">
        <f>Q324*H324</f>
        <v>0.27939999999999998</v>
      </c>
      <c r="S324" s="190">
        <v>0</v>
      </c>
      <c r="T324" s="191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192" t="s">
        <v>643</v>
      </c>
      <c r="AT324" s="192" t="s">
        <v>437</v>
      </c>
      <c r="AU324" s="192" t="s">
        <v>82</v>
      </c>
      <c r="AY324" s="20" t="s">
        <v>206</v>
      </c>
      <c r="BE324" s="193">
        <f>IF(N324="základní",J324,0)</f>
        <v>0</v>
      </c>
      <c r="BF324" s="193">
        <f>IF(N324="snížená",J324,0)</f>
        <v>0</v>
      </c>
      <c r="BG324" s="193">
        <f>IF(N324="zákl. přenesená",J324,0)</f>
        <v>0</v>
      </c>
      <c r="BH324" s="193">
        <f>IF(N324="sníž. přenesená",J324,0)</f>
        <v>0</v>
      </c>
      <c r="BI324" s="193">
        <f>IF(N324="nulová",J324,0)</f>
        <v>0</v>
      </c>
      <c r="BJ324" s="20" t="s">
        <v>80</v>
      </c>
      <c r="BK324" s="193">
        <f>ROUND(I324*H324,2)</f>
        <v>0</v>
      </c>
      <c r="BL324" s="20" t="s">
        <v>350</v>
      </c>
      <c r="BM324" s="192" t="s">
        <v>763</v>
      </c>
    </row>
    <row r="325" spans="1:65" s="14" customFormat="1">
      <c r="B325" s="211"/>
      <c r="C325" s="212"/>
      <c r="D325" s="199" t="s">
        <v>219</v>
      </c>
      <c r="E325" s="213" t="s">
        <v>21</v>
      </c>
      <c r="F325" s="214" t="s">
        <v>764</v>
      </c>
      <c r="G325" s="212"/>
      <c r="H325" s="215">
        <v>0.63500000000000001</v>
      </c>
      <c r="I325" s="216"/>
      <c r="J325" s="212"/>
      <c r="K325" s="212"/>
      <c r="L325" s="217"/>
      <c r="M325" s="218"/>
      <c r="N325" s="219"/>
      <c r="O325" s="219"/>
      <c r="P325" s="219"/>
      <c r="Q325" s="219"/>
      <c r="R325" s="219"/>
      <c r="S325" s="219"/>
      <c r="T325" s="220"/>
      <c r="AT325" s="221" t="s">
        <v>219</v>
      </c>
      <c r="AU325" s="221" t="s">
        <v>82</v>
      </c>
      <c r="AV325" s="14" t="s">
        <v>82</v>
      </c>
      <c r="AW325" s="14" t="s">
        <v>34</v>
      </c>
      <c r="AX325" s="14" t="s">
        <v>80</v>
      </c>
      <c r="AY325" s="221" t="s">
        <v>206</v>
      </c>
    </row>
    <row r="326" spans="1:65" s="2" customFormat="1" ht="16.5" customHeight="1">
      <c r="A326" s="37"/>
      <c r="B326" s="38"/>
      <c r="C326" s="181" t="s">
        <v>765</v>
      </c>
      <c r="D326" s="181" t="s">
        <v>208</v>
      </c>
      <c r="E326" s="182" t="s">
        <v>766</v>
      </c>
      <c r="F326" s="183" t="s">
        <v>767</v>
      </c>
      <c r="G326" s="184" t="s">
        <v>211</v>
      </c>
      <c r="H326" s="185">
        <v>0.57699999999999996</v>
      </c>
      <c r="I326" s="186"/>
      <c r="J326" s="187">
        <f>ROUND(I326*H326,2)</f>
        <v>0</v>
      </c>
      <c r="K326" s="183" t="s">
        <v>212</v>
      </c>
      <c r="L326" s="42"/>
      <c r="M326" s="188" t="s">
        <v>21</v>
      </c>
      <c r="N326" s="189" t="s">
        <v>44</v>
      </c>
      <c r="O326" s="67"/>
      <c r="P326" s="190">
        <f>O326*H326</f>
        <v>0</v>
      </c>
      <c r="Q326" s="190">
        <v>2.4199999999999999E-2</v>
      </c>
      <c r="R326" s="190">
        <f>Q326*H326</f>
        <v>1.3963399999999999E-2</v>
      </c>
      <c r="S326" s="190">
        <v>0</v>
      </c>
      <c r="T326" s="191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192" t="s">
        <v>350</v>
      </c>
      <c r="AT326" s="192" t="s">
        <v>208</v>
      </c>
      <c r="AU326" s="192" t="s">
        <v>82</v>
      </c>
      <c r="AY326" s="20" t="s">
        <v>206</v>
      </c>
      <c r="BE326" s="193">
        <f>IF(N326="základní",J326,0)</f>
        <v>0</v>
      </c>
      <c r="BF326" s="193">
        <f>IF(N326="snížená",J326,0)</f>
        <v>0</v>
      </c>
      <c r="BG326" s="193">
        <f>IF(N326="zákl. přenesená",J326,0)</f>
        <v>0</v>
      </c>
      <c r="BH326" s="193">
        <f>IF(N326="sníž. přenesená",J326,0)</f>
        <v>0</v>
      </c>
      <c r="BI326" s="193">
        <f>IF(N326="nulová",J326,0)</f>
        <v>0</v>
      </c>
      <c r="BJ326" s="20" t="s">
        <v>80</v>
      </c>
      <c r="BK326" s="193">
        <f>ROUND(I326*H326,2)</f>
        <v>0</v>
      </c>
      <c r="BL326" s="20" t="s">
        <v>350</v>
      </c>
      <c r="BM326" s="192" t="s">
        <v>768</v>
      </c>
    </row>
    <row r="327" spans="1:65" s="2" customFormat="1">
      <c r="A327" s="37"/>
      <c r="B327" s="38"/>
      <c r="C327" s="39"/>
      <c r="D327" s="194" t="s">
        <v>215</v>
      </c>
      <c r="E327" s="39"/>
      <c r="F327" s="195" t="s">
        <v>769</v>
      </c>
      <c r="G327" s="39"/>
      <c r="H327" s="39"/>
      <c r="I327" s="196"/>
      <c r="J327" s="39"/>
      <c r="K327" s="39"/>
      <c r="L327" s="42"/>
      <c r="M327" s="197"/>
      <c r="N327" s="198"/>
      <c r="O327" s="67"/>
      <c r="P327" s="67"/>
      <c r="Q327" s="67"/>
      <c r="R327" s="67"/>
      <c r="S327" s="67"/>
      <c r="T327" s="68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T327" s="20" t="s">
        <v>215</v>
      </c>
      <c r="AU327" s="20" t="s">
        <v>82</v>
      </c>
    </row>
    <row r="328" spans="1:65" s="14" customFormat="1">
      <c r="B328" s="211"/>
      <c r="C328" s="212"/>
      <c r="D328" s="199" t="s">
        <v>219</v>
      </c>
      <c r="E328" s="213" t="s">
        <v>21</v>
      </c>
      <c r="F328" s="214" t="s">
        <v>770</v>
      </c>
      <c r="G328" s="212"/>
      <c r="H328" s="215">
        <v>0.57699999999999996</v>
      </c>
      <c r="I328" s="216"/>
      <c r="J328" s="212"/>
      <c r="K328" s="212"/>
      <c r="L328" s="217"/>
      <c r="M328" s="218"/>
      <c r="N328" s="219"/>
      <c r="O328" s="219"/>
      <c r="P328" s="219"/>
      <c r="Q328" s="219"/>
      <c r="R328" s="219"/>
      <c r="S328" s="219"/>
      <c r="T328" s="220"/>
      <c r="AT328" s="221" t="s">
        <v>219</v>
      </c>
      <c r="AU328" s="221" t="s">
        <v>82</v>
      </c>
      <c r="AV328" s="14" t="s">
        <v>82</v>
      </c>
      <c r="AW328" s="14" t="s">
        <v>34</v>
      </c>
      <c r="AX328" s="14" t="s">
        <v>80</v>
      </c>
      <c r="AY328" s="221" t="s">
        <v>206</v>
      </c>
    </row>
    <row r="329" spans="1:65" s="12" customFormat="1" ht="22.9" customHeight="1">
      <c r="B329" s="165"/>
      <c r="C329" s="166"/>
      <c r="D329" s="167" t="s">
        <v>72</v>
      </c>
      <c r="E329" s="179" t="s">
        <v>771</v>
      </c>
      <c r="F329" s="179" t="s">
        <v>772</v>
      </c>
      <c r="G329" s="166"/>
      <c r="H329" s="166"/>
      <c r="I329" s="169"/>
      <c r="J329" s="180">
        <f>BK329</f>
        <v>0</v>
      </c>
      <c r="K329" s="166"/>
      <c r="L329" s="171"/>
      <c r="M329" s="172"/>
      <c r="N329" s="173"/>
      <c r="O329" s="173"/>
      <c r="P329" s="174">
        <f>SUM(P330:P344)</f>
        <v>0</v>
      </c>
      <c r="Q329" s="173"/>
      <c r="R329" s="174">
        <f>SUM(R330:R344)</f>
        <v>0.61921099000000002</v>
      </c>
      <c r="S329" s="173"/>
      <c r="T329" s="175">
        <f>SUM(T330:T344)</f>
        <v>0</v>
      </c>
      <c r="AR329" s="176" t="s">
        <v>82</v>
      </c>
      <c r="AT329" s="177" t="s">
        <v>72</v>
      </c>
      <c r="AU329" s="177" t="s">
        <v>80</v>
      </c>
      <c r="AY329" s="176" t="s">
        <v>206</v>
      </c>
      <c r="BK329" s="178">
        <f>SUM(BK330:BK344)</f>
        <v>0</v>
      </c>
    </row>
    <row r="330" spans="1:65" s="2" customFormat="1" ht="16.5" customHeight="1">
      <c r="A330" s="37"/>
      <c r="B330" s="38"/>
      <c r="C330" s="181" t="s">
        <v>773</v>
      </c>
      <c r="D330" s="181" t="s">
        <v>208</v>
      </c>
      <c r="E330" s="182" t="s">
        <v>774</v>
      </c>
      <c r="F330" s="183" t="s">
        <v>775</v>
      </c>
      <c r="G330" s="184" t="s">
        <v>247</v>
      </c>
      <c r="H330" s="185">
        <v>28.341000000000001</v>
      </c>
      <c r="I330" s="186"/>
      <c r="J330" s="187">
        <f>ROUND(I330*H330,2)</f>
        <v>0</v>
      </c>
      <c r="K330" s="183" t="s">
        <v>212</v>
      </c>
      <c r="L330" s="42"/>
      <c r="M330" s="188" t="s">
        <v>21</v>
      </c>
      <c r="N330" s="189" t="s">
        <v>44</v>
      </c>
      <c r="O330" s="67"/>
      <c r="P330" s="190">
        <f>O330*H330</f>
        <v>0</v>
      </c>
      <c r="Q330" s="190">
        <v>2.9E-4</v>
      </c>
      <c r="R330" s="190">
        <f>Q330*H330</f>
        <v>8.2188899999999995E-3</v>
      </c>
      <c r="S330" s="190">
        <v>0</v>
      </c>
      <c r="T330" s="191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192" t="s">
        <v>350</v>
      </c>
      <c r="AT330" s="192" t="s">
        <v>208</v>
      </c>
      <c r="AU330" s="192" t="s">
        <v>82</v>
      </c>
      <c r="AY330" s="20" t="s">
        <v>206</v>
      </c>
      <c r="BE330" s="193">
        <f>IF(N330="základní",J330,0)</f>
        <v>0</v>
      </c>
      <c r="BF330" s="193">
        <f>IF(N330="snížená",J330,0)</f>
        <v>0</v>
      </c>
      <c r="BG330" s="193">
        <f>IF(N330="zákl. přenesená",J330,0)</f>
        <v>0</v>
      </c>
      <c r="BH330" s="193">
        <f>IF(N330="sníž. přenesená",J330,0)</f>
        <v>0</v>
      </c>
      <c r="BI330" s="193">
        <f>IF(N330="nulová",J330,0)</f>
        <v>0</v>
      </c>
      <c r="BJ330" s="20" t="s">
        <v>80</v>
      </c>
      <c r="BK330" s="193">
        <f>ROUND(I330*H330,2)</f>
        <v>0</v>
      </c>
      <c r="BL330" s="20" t="s">
        <v>350</v>
      </c>
      <c r="BM330" s="192" t="s">
        <v>776</v>
      </c>
    </row>
    <row r="331" spans="1:65" s="2" customFormat="1">
      <c r="A331" s="37"/>
      <c r="B331" s="38"/>
      <c r="C331" s="39"/>
      <c r="D331" s="194" t="s">
        <v>215</v>
      </c>
      <c r="E331" s="39"/>
      <c r="F331" s="195" t="s">
        <v>777</v>
      </c>
      <c r="G331" s="39"/>
      <c r="H331" s="39"/>
      <c r="I331" s="196"/>
      <c r="J331" s="39"/>
      <c r="K331" s="39"/>
      <c r="L331" s="42"/>
      <c r="M331" s="197"/>
      <c r="N331" s="198"/>
      <c r="O331" s="67"/>
      <c r="P331" s="67"/>
      <c r="Q331" s="67"/>
      <c r="R331" s="67"/>
      <c r="S331" s="67"/>
      <c r="T331" s="68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T331" s="20" t="s">
        <v>215</v>
      </c>
      <c r="AU331" s="20" t="s">
        <v>82</v>
      </c>
    </row>
    <row r="332" spans="1:65" s="13" customFormat="1">
      <c r="B332" s="201"/>
      <c r="C332" s="202"/>
      <c r="D332" s="199" t="s">
        <v>219</v>
      </c>
      <c r="E332" s="203" t="s">
        <v>21</v>
      </c>
      <c r="F332" s="204" t="s">
        <v>692</v>
      </c>
      <c r="G332" s="202"/>
      <c r="H332" s="203" t="s">
        <v>21</v>
      </c>
      <c r="I332" s="205"/>
      <c r="J332" s="202"/>
      <c r="K332" s="202"/>
      <c r="L332" s="206"/>
      <c r="M332" s="207"/>
      <c r="N332" s="208"/>
      <c r="O332" s="208"/>
      <c r="P332" s="208"/>
      <c r="Q332" s="208"/>
      <c r="R332" s="208"/>
      <c r="S332" s="208"/>
      <c r="T332" s="209"/>
      <c r="AT332" s="210" t="s">
        <v>219</v>
      </c>
      <c r="AU332" s="210" t="s">
        <v>82</v>
      </c>
      <c r="AV332" s="13" t="s">
        <v>80</v>
      </c>
      <c r="AW332" s="13" t="s">
        <v>34</v>
      </c>
      <c r="AX332" s="13" t="s">
        <v>73</v>
      </c>
      <c r="AY332" s="210" t="s">
        <v>206</v>
      </c>
    </row>
    <row r="333" spans="1:65" s="14" customFormat="1">
      <c r="B333" s="211"/>
      <c r="C333" s="212"/>
      <c r="D333" s="199" t="s">
        <v>219</v>
      </c>
      <c r="E333" s="213" t="s">
        <v>21</v>
      </c>
      <c r="F333" s="214" t="s">
        <v>778</v>
      </c>
      <c r="G333" s="212"/>
      <c r="H333" s="215">
        <v>21.853999999999999</v>
      </c>
      <c r="I333" s="216"/>
      <c r="J333" s="212"/>
      <c r="K333" s="212"/>
      <c r="L333" s="217"/>
      <c r="M333" s="218"/>
      <c r="N333" s="219"/>
      <c r="O333" s="219"/>
      <c r="P333" s="219"/>
      <c r="Q333" s="219"/>
      <c r="R333" s="219"/>
      <c r="S333" s="219"/>
      <c r="T333" s="220"/>
      <c r="AT333" s="221" t="s">
        <v>219</v>
      </c>
      <c r="AU333" s="221" t="s">
        <v>82</v>
      </c>
      <c r="AV333" s="14" t="s">
        <v>82</v>
      </c>
      <c r="AW333" s="14" t="s">
        <v>34</v>
      </c>
      <c r="AX333" s="14" t="s">
        <v>73</v>
      </c>
      <c r="AY333" s="221" t="s">
        <v>206</v>
      </c>
    </row>
    <row r="334" spans="1:65" s="14" customFormat="1">
      <c r="B334" s="211"/>
      <c r="C334" s="212"/>
      <c r="D334" s="199" t="s">
        <v>219</v>
      </c>
      <c r="E334" s="213" t="s">
        <v>21</v>
      </c>
      <c r="F334" s="214" t="s">
        <v>779</v>
      </c>
      <c r="G334" s="212"/>
      <c r="H334" s="215">
        <v>3.8220000000000001</v>
      </c>
      <c r="I334" s="216"/>
      <c r="J334" s="212"/>
      <c r="K334" s="212"/>
      <c r="L334" s="217"/>
      <c r="M334" s="218"/>
      <c r="N334" s="219"/>
      <c r="O334" s="219"/>
      <c r="P334" s="219"/>
      <c r="Q334" s="219"/>
      <c r="R334" s="219"/>
      <c r="S334" s="219"/>
      <c r="T334" s="220"/>
      <c r="AT334" s="221" t="s">
        <v>219</v>
      </c>
      <c r="AU334" s="221" t="s">
        <v>82</v>
      </c>
      <c r="AV334" s="14" t="s">
        <v>82</v>
      </c>
      <c r="AW334" s="14" t="s">
        <v>34</v>
      </c>
      <c r="AX334" s="14" t="s">
        <v>73</v>
      </c>
      <c r="AY334" s="221" t="s">
        <v>206</v>
      </c>
    </row>
    <row r="335" spans="1:65" s="14" customFormat="1">
      <c r="B335" s="211"/>
      <c r="C335" s="212"/>
      <c r="D335" s="199" t="s">
        <v>219</v>
      </c>
      <c r="E335" s="213" t="s">
        <v>21</v>
      </c>
      <c r="F335" s="214" t="s">
        <v>780</v>
      </c>
      <c r="G335" s="212"/>
      <c r="H335" s="215">
        <v>4.6050000000000004</v>
      </c>
      <c r="I335" s="216"/>
      <c r="J335" s="212"/>
      <c r="K335" s="212"/>
      <c r="L335" s="217"/>
      <c r="M335" s="218"/>
      <c r="N335" s="219"/>
      <c r="O335" s="219"/>
      <c r="P335" s="219"/>
      <c r="Q335" s="219"/>
      <c r="R335" s="219"/>
      <c r="S335" s="219"/>
      <c r="T335" s="220"/>
      <c r="AT335" s="221" t="s">
        <v>219</v>
      </c>
      <c r="AU335" s="221" t="s">
        <v>82</v>
      </c>
      <c r="AV335" s="14" t="s">
        <v>82</v>
      </c>
      <c r="AW335" s="14" t="s">
        <v>34</v>
      </c>
      <c r="AX335" s="14" t="s">
        <v>73</v>
      </c>
      <c r="AY335" s="221" t="s">
        <v>206</v>
      </c>
    </row>
    <row r="336" spans="1:65" s="14" customFormat="1">
      <c r="B336" s="211"/>
      <c r="C336" s="212"/>
      <c r="D336" s="199" t="s">
        <v>219</v>
      </c>
      <c r="E336" s="213" t="s">
        <v>21</v>
      </c>
      <c r="F336" s="214" t="s">
        <v>673</v>
      </c>
      <c r="G336" s="212"/>
      <c r="H336" s="215">
        <v>-1.94</v>
      </c>
      <c r="I336" s="216"/>
      <c r="J336" s="212"/>
      <c r="K336" s="212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219</v>
      </c>
      <c r="AU336" s="221" t="s">
        <v>82</v>
      </c>
      <c r="AV336" s="14" t="s">
        <v>82</v>
      </c>
      <c r="AW336" s="14" t="s">
        <v>34</v>
      </c>
      <c r="AX336" s="14" t="s">
        <v>73</v>
      </c>
      <c r="AY336" s="221" t="s">
        <v>206</v>
      </c>
    </row>
    <row r="337" spans="1:65" s="15" customFormat="1">
      <c r="B337" s="222"/>
      <c r="C337" s="223"/>
      <c r="D337" s="199" t="s">
        <v>219</v>
      </c>
      <c r="E337" s="224" t="s">
        <v>21</v>
      </c>
      <c r="F337" s="225" t="s">
        <v>236</v>
      </c>
      <c r="G337" s="223"/>
      <c r="H337" s="226">
        <v>28.341000000000001</v>
      </c>
      <c r="I337" s="227"/>
      <c r="J337" s="223"/>
      <c r="K337" s="223"/>
      <c r="L337" s="228"/>
      <c r="M337" s="229"/>
      <c r="N337" s="230"/>
      <c r="O337" s="230"/>
      <c r="P337" s="230"/>
      <c r="Q337" s="230"/>
      <c r="R337" s="230"/>
      <c r="S337" s="230"/>
      <c r="T337" s="231"/>
      <c r="AT337" s="232" t="s">
        <v>219</v>
      </c>
      <c r="AU337" s="232" t="s">
        <v>82</v>
      </c>
      <c r="AV337" s="15" t="s">
        <v>213</v>
      </c>
      <c r="AW337" s="15" t="s">
        <v>34</v>
      </c>
      <c r="AX337" s="15" t="s">
        <v>80</v>
      </c>
      <c r="AY337" s="232" t="s">
        <v>206</v>
      </c>
    </row>
    <row r="338" spans="1:65" s="2" customFormat="1" ht="16.5" customHeight="1">
      <c r="A338" s="37"/>
      <c r="B338" s="38"/>
      <c r="C338" s="181" t="s">
        <v>781</v>
      </c>
      <c r="D338" s="181" t="s">
        <v>208</v>
      </c>
      <c r="E338" s="182" t="s">
        <v>782</v>
      </c>
      <c r="F338" s="183" t="s">
        <v>783</v>
      </c>
      <c r="G338" s="184" t="s">
        <v>247</v>
      </c>
      <c r="H338" s="185">
        <v>8.59</v>
      </c>
      <c r="I338" s="186"/>
      <c r="J338" s="187">
        <f>ROUND(I338*H338,2)</f>
        <v>0</v>
      </c>
      <c r="K338" s="183" t="s">
        <v>212</v>
      </c>
      <c r="L338" s="42"/>
      <c r="M338" s="188" t="s">
        <v>21</v>
      </c>
      <c r="N338" s="189" t="s">
        <v>44</v>
      </c>
      <c r="O338" s="67"/>
      <c r="P338" s="190">
        <f>O338*H338</f>
        <v>0</v>
      </c>
      <c r="Q338" s="190">
        <v>1.9000000000000001E-4</v>
      </c>
      <c r="R338" s="190">
        <f>Q338*H338</f>
        <v>1.6321E-3</v>
      </c>
      <c r="S338" s="190">
        <v>0</v>
      </c>
      <c r="T338" s="191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192" t="s">
        <v>350</v>
      </c>
      <c r="AT338" s="192" t="s">
        <v>208</v>
      </c>
      <c r="AU338" s="192" t="s">
        <v>82</v>
      </c>
      <c r="AY338" s="20" t="s">
        <v>206</v>
      </c>
      <c r="BE338" s="193">
        <f>IF(N338="základní",J338,0)</f>
        <v>0</v>
      </c>
      <c r="BF338" s="193">
        <f>IF(N338="snížená",J338,0)</f>
        <v>0</v>
      </c>
      <c r="BG338" s="193">
        <f>IF(N338="zákl. přenesená",J338,0)</f>
        <v>0</v>
      </c>
      <c r="BH338" s="193">
        <f>IF(N338="sníž. přenesená",J338,0)</f>
        <v>0</v>
      </c>
      <c r="BI338" s="193">
        <f>IF(N338="nulová",J338,0)</f>
        <v>0</v>
      </c>
      <c r="BJ338" s="20" t="s">
        <v>80</v>
      </c>
      <c r="BK338" s="193">
        <f>ROUND(I338*H338,2)</f>
        <v>0</v>
      </c>
      <c r="BL338" s="20" t="s">
        <v>350</v>
      </c>
      <c r="BM338" s="192" t="s">
        <v>784</v>
      </c>
    </row>
    <row r="339" spans="1:65" s="2" customFormat="1">
      <c r="A339" s="37"/>
      <c r="B339" s="38"/>
      <c r="C339" s="39"/>
      <c r="D339" s="194" t="s">
        <v>215</v>
      </c>
      <c r="E339" s="39"/>
      <c r="F339" s="195" t="s">
        <v>785</v>
      </c>
      <c r="G339" s="39"/>
      <c r="H339" s="39"/>
      <c r="I339" s="196"/>
      <c r="J339" s="39"/>
      <c r="K339" s="39"/>
      <c r="L339" s="42"/>
      <c r="M339" s="197"/>
      <c r="N339" s="198"/>
      <c r="O339" s="67"/>
      <c r="P339" s="67"/>
      <c r="Q339" s="67"/>
      <c r="R339" s="67"/>
      <c r="S339" s="67"/>
      <c r="T339" s="68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T339" s="20" t="s">
        <v>215</v>
      </c>
      <c r="AU339" s="20" t="s">
        <v>82</v>
      </c>
    </row>
    <row r="340" spans="1:65" s="14" customFormat="1">
      <c r="B340" s="211"/>
      <c r="C340" s="212"/>
      <c r="D340" s="199" t="s">
        <v>219</v>
      </c>
      <c r="E340" s="213" t="s">
        <v>21</v>
      </c>
      <c r="F340" s="214" t="s">
        <v>786</v>
      </c>
      <c r="G340" s="212"/>
      <c r="H340" s="215">
        <v>8.59</v>
      </c>
      <c r="I340" s="216"/>
      <c r="J340" s="212"/>
      <c r="K340" s="212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219</v>
      </c>
      <c r="AU340" s="221" t="s">
        <v>82</v>
      </c>
      <c r="AV340" s="14" t="s">
        <v>82</v>
      </c>
      <c r="AW340" s="14" t="s">
        <v>34</v>
      </c>
      <c r="AX340" s="14" t="s">
        <v>80</v>
      </c>
      <c r="AY340" s="221" t="s">
        <v>206</v>
      </c>
    </row>
    <row r="341" spans="1:65" s="2" customFormat="1" ht="16.5" customHeight="1">
      <c r="A341" s="37"/>
      <c r="B341" s="38"/>
      <c r="C341" s="244" t="s">
        <v>787</v>
      </c>
      <c r="D341" s="244" t="s">
        <v>437</v>
      </c>
      <c r="E341" s="245" t="s">
        <v>788</v>
      </c>
      <c r="F341" s="246" t="s">
        <v>789</v>
      </c>
      <c r="G341" s="247" t="s">
        <v>247</v>
      </c>
      <c r="H341" s="248">
        <v>40.624000000000002</v>
      </c>
      <c r="I341" s="249"/>
      <c r="J341" s="250">
        <f>ROUND(I341*H341,2)</f>
        <v>0</v>
      </c>
      <c r="K341" s="246" t="s">
        <v>212</v>
      </c>
      <c r="L341" s="251"/>
      <c r="M341" s="252" t="s">
        <v>21</v>
      </c>
      <c r="N341" s="253" t="s">
        <v>44</v>
      </c>
      <c r="O341" s="67"/>
      <c r="P341" s="190">
        <f>O341*H341</f>
        <v>0</v>
      </c>
      <c r="Q341" s="190">
        <v>1.4999999999999999E-2</v>
      </c>
      <c r="R341" s="190">
        <f>Q341*H341</f>
        <v>0.60936000000000001</v>
      </c>
      <c r="S341" s="190">
        <v>0</v>
      </c>
      <c r="T341" s="191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92" t="s">
        <v>643</v>
      </c>
      <c r="AT341" s="192" t="s">
        <v>437</v>
      </c>
      <c r="AU341" s="192" t="s">
        <v>82</v>
      </c>
      <c r="AY341" s="20" t="s">
        <v>206</v>
      </c>
      <c r="BE341" s="193">
        <f>IF(N341="základní",J341,0)</f>
        <v>0</v>
      </c>
      <c r="BF341" s="193">
        <f>IF(N341="snížená",J341,0)</f>
        <v>0</v>
      </c>
      <c r="BG341" s="193">
        <f>IF(N341="zákl. přenesená",J341,0)</f>
        <v>0</v>
      </c>
      <c r="BH341" s="193">
        <f>IF(N341="sníž. přenesená",J341,0)</f>
        <v>0</v>
      </c>
      <c r="BI341" s="193">
        <f>IF(N341="nulová",J341,0)</f>
        <v>0</v>
      </c>
      <c r="BJ341" s="20" t="s">
        <v>80</v>
      </c>
      <c r="BK341" s="193">
        <f>ROUND(I341*H341,2)</f>
        <v>0</v>
      </c>
      <c r="BL341" s="20" t="s">
        <v>350</v>
      </c>
      <c r="BM341" s="192" t="s">
        <v>790</v>
      </c>
    </row>
    <row r="342" spans="1:65" s="14" customFormat="1">
      <c r="B342" s="211"/>
      <c r="C342" s="212"/>
      <c r="D342" s="199" t="s">
        <v>219</v>
      </c>
      <c r="E342" s="213" t="s">
        <v>21</v>
      </c>
      <c r="F342" s="214" t="s">
        <v>791</v>
      </c>
      <c r="G342" s="212"/>
      <c r="H342" s="215">
        <v>40.624000000000002</v>
      </c>
      <c r="I342" s="216"/>
      <c r="J342" s="212"/>
      <c r="K342" s="212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219</v>
      </c>
      <c r="AU342" s="221" t="s">
        <v>82</v>
      </c>
      <c r="AV342" s="14" t="s">
        <v>82</v>
      </c>
      <c r="AW342" s="14" t="s">
        <v>34</v>
      </c>
      <c r="AX342" s="14" t="s">
        <v>80</v>
      </c>
      <c r="AY342" s="221" t="s">
        <v>206</v>
      </c>
    </row>
    <row r="343" spans="1:65" s="2" customFormat="1" ht="37.9" customHeight="1">
      <c r="A343" s="37"/>
      <c r="B343" s="38"/>
      <c r="C343" s="181" t="s">
        <v>792</v>
      </c>
      <c r="D343" s="181" t="s">
        <v>208</v>
      </c>
      <c r="E343" s="182" t="s">
        <v>793</v>
      </c>
      <c r="F343" s="183" t="s">
        <v>794</v>
      </c>
      <c r="G343" s="184" t="s">
        <v>327</v>
      </c>
      <c r="H343" s="185">
        <v>0.61899999999999999</v>
      </c>
      <c r="I343" s="186"/>
      <c r="J343" s="187">
        <f>ROUND(I343*H343,2)</f>
        <v>0</v>
      </c>
      <c r="K343" s="183" t="s">
        <v>212</v>
      </c>
      <c r="L343" s="42"/>
      <c r="M343" s="188" t="s">
        <v>21</v>
      </c>
      <c r="N343" s="189" t="s">
        <v>44</v>
      </c>
      <c r="O343" s="67"/>
      <c r="P343" s="190">
        <f>O343*H343</f>
        <v>0</v>
      </c>
      <c r="Q343" s="190">
        <v>0</v>
      </c>
      <c r="R343" s="190">
        <f>Q343*H343</f>
        <v>0</v>
      </c>
      <c r="S343" s="190">
        <v>0</v>
      </c>
      <c r="T343" s="191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192" t="s">
        <v>350</v>
      </c>
      <c r="AT343" s="192" t="s">
        <v>208</v>
      </c>
      <c r="AU343" s="192" t="s">
        <v>82</v>
      </c>
      <c r="AY343" s="20" t="s">
        <v>206</v>
      </c>
      <c r="BE343" s="193">
        <f>IF(N343="základní",J343,0)</f>
        <v>0</v>
      </c>
      <c r="BF343" s="193">
        <f>IF(N343="snížená",J343,0)</f>
        <v>0</v>
      </c>
      <c r="BG343" s="193">
        <f>IF(N343="zákl. přenesená",J343,0)</f>
        <v>0</v>
      </c>
      <c r="BH343" s="193">
        <f>IF(N343="sníž. přenesená",J343,0)</f>
        <v>0</v>
      </c>
      <c r="BI343" s="193">
        <f>IF(N343="nulová",J343,0)</f>
        <v>0</v>
      </c>
      <c r="BJ343" s="20" t="s">
        <v>80</v>
      </c>
      <c r="BK343" s="193">
        <f>ROUND(I343*H343,2)</f>
        <v>0</v>
      </c>
      <c r="BL343" s="20" t="s">
        <v>350</v>
      </c>
      <c r="BM343" s="192" t="s">
        <v>795</v>
      </c>
    </row>
    <row r="344" spans="1:65" s="2" customFormat="1">
      <c r="A344" s="37"/>
      <c r="B344" s="38"/>
      <c r="C344" s="39"/>
      <c r="D344" s="194" t="s">
        <v>215</v>
      </c>
      <c r="E344" s="39"/>
      <c r="F344" s="195" t="s">
        <v>796</v>
      </c>
      <c r="G344" s="39"/>
      <c r="H344" s="39"/>
      <c r="I344" s="196"/>
      <c r="J344" s="39"/>
      <c r="K344" s="39"/>
      <c r="L344" s="42"/>
      <c r="M344" s="197"/>
      <c r="N344" s="198"/>
      <c r="O344" s="67"/>
      <c r="P344" s="67"/>
      <c r="Q344" s="67"/>
      <c r="R344" s="67"/>
      <c r="S344" s="67"/>
      <c r="T344" s="68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T344" s="20" t="s">
        <v>215</v>
      </c>
      <c r="AU344" s="20" t="s">
        <v>82</v>
      </c>
    </row>
    <row r="345" spans="1:65" s="12" customFormat="1" ht="22.9" customHeight="1">
      <c r="B345" s="165"/>
      <c r="C345" s="166"/>
      <c r="D345" s="167" t="s">
        <v>72</v>
      </c>
      <c r="E345" s="179" t="s">
        <v>797</v>
      </c>
      <c r="F345" s="179" t="s">
        <v>798</v>
      </c>
      <c r="G345" s="166"/>
      <c r="H345" s="166"/>
      <c r="I345" s="169"/>
      <c r="J345" s="180">
        <f>BK345</f>
        <v>0</v>
      </c>
      <c r="K345" s="166"/>
      <c r="L345" s="171"/>
      <c r="M345" s="172"/>
      <c r="N345" s="173"/>
      <c r="O345" s="173"/>
      <c r="P345" s="174">
        <f>SUM(P346:P355)</f>
        <v>0</v>
      </c>
      <c r="Q345" s="173"/>
      <c r="R345" s="174">
        <f>SUM(R346:R355)</f>
        <v>3.1215179999999995E-2</v>
      </c>
      <c r="S345" s="173"/>
      <c r="T345" s="175">
        <f>SUM(T346:T355)</f>
        <v>0</v>
      </c>
      <c r="AR345" s="176" t="s">
        <v>82</v>
      </c>
      <c r="AT345" s="177" t="s">
        <v>72</v>
      </c>
      <c r="AU345" s="177" t="s">
        <v>80</v>
      </c>
      <c r="AY345" s="176" t="s">
        <v>206</v>
      </c>
      <c r="BK345" s="178">
        <f>SUM(BK346:BK355)</f>
        <v>0</v>
      </c>
    </row>
    <row r="346" spans="1:65" s="2" customFormat="1" ht="24.2" customHeight="1">
      <c r="A346" s="37"/>
      <c r="B346" s="38"/>
      <c r="C346" s="181" t="s">
        <v>799</v>
      </c>
      <c r="D346" s="181" t="s">
        <v>208</v>
      </c>
      <c r="E346" s="182" t="s">
        <v>800</v>
      </c>
      <c r="F346" s="183" t="s">
        <v>801</v>
      </c>
      <c r="G346" s="184" t="s">
        <v>375</v>
      </c>
      <c r="H346" s="185">
        <v>10.506</v>
      </c>
      <c r="I346" s="186"/>
      <c r="J346" s="187">
        <f>ROUND(I346*H346,2)</f>
        <v>0</v>
      </c>
      <c r="K346" s="183" t="s">
        <v>212</v>
      </c>
      <c r="L346" s="42"/>
      <c r="M346" s="188" t="s">
        <v>21</v>
      </c>
      <c r="N346" s="189" t="s">
        <v>44</v>
      </c>
      <c r="O346" s="67"/>
      <c r="P346" s="190">
        <f>O346*H346</f>
        <v>0</v>
      </c>
      <c r="Q346" s="190">
        <v>2.0899999999999998E-3</v>
      </c>
      <c r="R346" s="190">
        <f>Q346*H346</f>
        <v>2.1957539999999998E-2</v>
      </c>
      <c r="S346" s="190">
        <v>0</v>
      </c>
      <c r="T346" s="191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192" t="s">
        <v>350</v>
      </c>
      <c r="AT346" s="192" t="s">
        <v>208</v>
      </c>
      <c r="AU346" s="192" t="s">
        <v>82</v>
      </c>
      <c r="AY346" s="20" t="s">
        <v>206</v>
      </c>
      <c r="BE346" s="193">
        <f>IF(N346="základní",J346,0)</f>
        <v>0</v>
      </c>
      <c r="BF346" s="193">
        <f>IF(N346="snížená",J346,0)</f>
        <v>0</v>
      </c>
      <c r="BG346" s="193">
        <f>IF(N346="zákl. přenesená",J346,0)</f>
        <v>0</v>
      </c>
      <c r="BH346" s="193">
        <f>IF(N346="sníž. přenesená",J346,0)</f>
        <v>0</v>
      </c>
      <c r="BI346" s="193">
        <f>IF(N346="nulová",J346,0)</f>
        <v>0</v>
      </c>
      <c r="BJ346" s="20" t="s">
        <v>80</v>
      </c>
      <c r="BK346" s="193">
        <f>ROUND(I346*H346,2)</f>
        <v>0</v>
      </c>
      <c r="BL346" s="20" t="s">
        <v>350</v>
      </c>
      <c r="BM346" s="192" t="s">
        <v>802</v>
      </c>
    </row>
    <row r="347" spans="1:65" s="2" customFormat="1">
      <c r="A347" s="37"/>
      <c r="B347" s="38"/>
      <c r="C347" s="39"/>
      <c r="D347" s="194" t="s">
        <v>215</v>
      </c>
      <c r="E347" s="39"/>
      <c r="F347" s="195" t="s">
        <v>803</v>
      </c>
      <c r="G347" s="39"/>
      <c r="H347" s="39"/>
      <c r="I347" s="196"/>
      <c r="J347" s="39"/>
      <c r="K347" s="39"/>
      <c r="L347" s="42"/>
      <c r="M347" s="197"/>
      <c r="N347" s="198"/>
      <c r="O347" s="67"/>
      <c r="P347" s="67"/>
      <c r="Q347" s="67"/>
      <c r="R347" s="67"/>
      <c r="S347" s="67"/>
      <c r="T347" s="68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T347" s="20" t="s">
        <v>215</v>
      </c>
      <c r="AU347" s="20" t="s">
        <v>82</v>
      </c>
    </row>
    <row r="348" spans="1:65" s="13" customFormat="1">
      <c r="B348" s="201"/>
      <c r="C348" s="202"/>
      <c r="D348" s="199" t="s">
        <v>219</v>
      </c>
      <c r="E348" s="203" t="s">
        <v>21</v>
      </c>
      <c r="F348" s="204" t="s">
        <v>692</v>
      </c>
      <c r="G348" s="202"/>
      <c r="H348" s="203" t="s">
        <v>21</v>
      </c>
      <c r="I348" s="205"/>
      <c r="J348" s="202"/>
      <c r="K348" s="202"/>
      <c r="L348" s="206"/>
      <c r="M348" s="207"/>
      <c r="N348" s="208"/>
      <c r="O348" s="208"/>
      <c r="P348" s="208"/>
      <c r="Q348" s="208"/>
      <c r="R348" s="208"/>
      <c r="S348" s="208"/>
      <c r="T348" s="209"/>
      <c r="AT348" s="210" t="s">
        <v>219</v>
      </c>
      <c r="AU348" s="210" t="s">
        <v>82</v>
      </c>
      <c r="AV348" s="13" t="s">
        <v>80</v>
      </c>
      <c r="AW348" s="13" t="s">
        <v>34</v>
      </c>
      <c r="AX348" s="13" t="s">
        <v>73</v>
      </c>
      <c r="AY348" s="210" t="s">
        <v>206</v>
      </c>
    </row>
    <row r="349" spans="1:65" s="14" customFormat="1">
      <c r="B349" s="211"/>
      <c r="C349" s="212"/>
      <c r="D349" s="199" t="s">
        <v>219</v>
      </c>
      <c r="E349" s="213" t="s">
        <v>21</v>
      </c>
      <c r="F349" s="214" t="s">
        <v>804</v>
      </c>
      <c r="G349" s="212"/>
      <c r="H349" s="215">
        <v>10.506</v>
      </c>
      <c r="I349" s="216"/>
      <c r="J349" s="212"/>
      <c r="K349" s="212"/>
      <c r="L349" s="217"/>
      <c r="M349" s="218"/>
      <c r="N349" s="219"/>
      <c r="O349" s="219"/>
      <c r="P349" s="219"/>
      <c r="Q349" s="219"/>
      <c r="R349" s="219"/>
      <c r="S349" s="219"/>
      <c r="T349" s="220"/>
      <c r="AT349" s="221" t="s">
        <v>219</v>
      </c>
      <c r="AU349" s="221" t="s">
        <v>82</v>
      </c>
      <c r="AV349" s="14" t="s">
        <v>82</v>
      </c>
      <c r="AW349" s="14" t="s">
        <v>34</v>
      </c>
      <c r="AX349" s="14" t="s">
        <v>80</v>
      </c>
      <c r="AY349" s="221" t="s">
        <v>206</v>
      </c>
    </row>
    <row r="350" spans="1:65" s="2" customFormat="1" ht="24.2" customHeight="1">
      <c r="A350" s="37"/>
      <c r="B350" s="38"/>
      <c r="C350" s="181" t="s">
        <v>805</v>
      </c>
      <c r="D350" s="181" t="s">
        <v>208</v>
      </c>
      <c r="E350" s="182" t="s">
        <v>806</v>
      </c>
      <c r="F350" s="183" t="s">
        <v>807</v>
      </c>
      <c r="G350" s="184" t="s">
        <v>375</v>
      </c>
      <c r="H350" s="185">
        <v>4.3259999999999996</v>
      </c>
      <c r="I350" s="186"/>
      <c r="J350" s="187">
        <f>ROUND(I350*H350,2)</f>
        <v>0</v>
      </c>
      <c r="K350" s="183" t="s">
        <v>212</v>
      </c>
      <c r="L350" s="42"/>
      <c r="M350" s="188" t="s">
        <v>21</v>
      </c>
      <c r="N350" s="189" t="s">
        <v>44</v>
      </c>
      <c r="O350" s="67"/>
      <c r="P350" s="190">
        <f>O350*H350</f>
        <v>0</v>
      </c>
      <c r="Q350" s="190">
        <v>2.14E-3</v>
      </c>
      <c r="R350" s="190">
        <f>Q350*H350</f>
        <v>9.2576399999999993E-3</v>
      </c>
      <c r="S350" s="190">
        <v>0</v>
      </c>
      <c r="T350" s="191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192" t="s">
        <v>350</v>
      </c>
      <c r="AT350" s="192" t="s">
        <v>208</v>
      </c>
      <c r="AU350" s="192" t="s">
        <v>82</v>
      </c>
      <c r="AY350" s="20" t="s">
        <v>206</v>
      </c>
      <c r="BE350" s="193">
        <f>IF(N350="základní",J350,0)</f>
        <v>0</v>
      </c>
      <c r="BF350" s="193">
        <f>IF(N350="snížená",J350,0)</f>
        <v>0</v>
      </c>
      <c r="BG350" s="193">
        <f>IF(N350="zákl. přenesená",J350,0)</f>
        <v>0</v>
      </c>
      <c r="BH350" s="193">
        <f>IF(N350="sníž. přenesená",J350,0)</f>
        <v>0</v>
      </c>
      <c r="BI350" s="193">
        <f>IF(N350="nulová",J350,0)</f>
        <v>0</v>
      </c>
      <c r="BJ350" s="20" t="s">
        <v>80</v>
      </c>
      <c r="BK350" s="193">
        <f>ROUND(I350*H350,2)</f>
        <v>0</v>
      </c>
      <c r="BL350" s="20" t="s">
        <v>350</v>
      </c>
      <c r="BM350" s="192" t="s">
        <v>808</v>
      </c>
    </row>
    <row r="351" spans="1:65" s="2" customFormat="1">
      <c r="A351" s="37"/>
      <c r="B351" s="38"/>
      <c r="C351" s="39"/>
      <c r="D351" s="194" t="s">
        <v>215</v>
      </c>
      <c r="E351" s="39"/>
      <c r="F351" s="195" t="s">
        <v>809</v>
      </c>
      <c r="G351" s="39"/>
      <c r="H351" s="39"/>
      <c r="I351" s="196"/>
      <c r="J351" s="39"/>
      <c r="K351" s="39"/>
      <c r="L351" s="42"/>
      <c r="M351" s="197"/>
      <c r="N351" s="198"/>
      <c r="O351" s="67"/>
      <c r="P351" s="67"/>
      <c r="Q351" s="67"/>
      <c r="R351" s="67"/>
      <c r="S351" s="67"/>
      <c r="T351" s="68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T351" s="20" t="s">
        <v>215</v>
      </c>
      <c r="AU351" s="20" t="s">
        <v>82</v>
      </c>
    </row>
    <row r="352" spans="1:65" s="13" customFormat="1">
      <c r="B352" s="201"/>
      <c r="C352" s="202"/>
      <c r="D352" s="199" t="s">
        <v>219</v>
      </c>
      <c r="E352" s="203" t="s">
        <v>21</v>
      </c>
      <c r="F352" s="204" t="s">
        <v>692</v>
      </c>
      <c r="G352" s="202"/>
      <c r="H352" s="203" t="s">
        <v>21</v>
      </c>
      <c r="I352" s="205"/>
      <c r="J352" s="202"/>
      <c r="K352" s="202"/>
      <c r="L352" s="206"/>
      <c r="M352" s="207"/>
      <c r="N352" s="208"/>
      <c r="O352" s="208"/>
      <c r="P352" s="208"/>
      <c r="Q352" s="208"/>
      <c r="R352" s="208"/>
      <c r="S352" s="208"/>
      <c r="T352" s="209"/>
      <c r="AT352" s="210" t="s">
        <v>219</v>
      </c>
      <c r="AU352" s="210" t="s">
        <v>82</v>
      </c>
      <c r="AV352" s="13" t="s">
        <v>80</v>
      </c>
      <c r="AW352" s="13" t="s">
        <v>34</v>
      </c>
      <c r="AX352" s="13" t="s">
        <v>73</v>
      </c>
      <c r="AY352" s="210" t="s">
        <v>206</v>
      </c>
    </row>
    <row r="353" spans="1:65" s="14" customFormat="1">
      <c r="B353" s="211"/>
      <c r="C353" s="212"/>
      <c r="D353" s="199" t="s">
        <v>219</v>
      </c>
      <c r="E353" s="213" t="s">
        <v>21</v>
      </c>
      <c r="F353" s="214" t="s">
        <v>810</v>
      </c>
      <c r="G353" s="212"/>
      <c r="H353" s="215">
        <v>4.3259999999999996</v>
      </c>
      <c r="I353" s="216"/>
      <c r="J353" s="212"/>
      <c r="K353" s="212"/>
      <c r="L353" s="217"/>
      <c r="M353" s="218"/>
      <c r="N353" s="219"/>
      <c r="O353" s="219"/>
      <c r="P353" s="219"/>
      <c r="Q353" s="219"/>
      <c r="R353" s="219"/>
      <c r="S353" s="219"/>
      <c r="T353" s="220"/>
      <c r="AT353" s="221" t="s">
        <v>219</v>
      </c>
      <c r="AU353" s="221" t="s">
        <v>82</v>
      </c>
      <c r="AV353" s="14" t="s">
        <v>82</v>
      </c>
      <c r="AW353" s="14" t="s">
        <v>34</v>
      </c>
      <c r="AX353" s="14" t="s">
        <v>80</v>
      </c>
      <c r="AY353" s="221" t="s">
        <v>206</v>
      </c>
    </row>
    <row r="354" spans="1:65" s="2" customFormat="1" ht="24.2" customHeight="1">
      <c r="A354" s="37"/>
      <c r="B354" s="38"/>
      <c r="C354" s="181" t="s">
        <v>811</v>
      </c>
      <c r="D354" s="181" t="s">
        <v>208</v>
      </c>
      <c r="E354" s="182" t="s">
        <v>812</v>
      </c>
      <c r="F354" s="183" t="s">
        <v>813</v>
      </c>
      <c r="G354" s="184" t="s">
        <v>327</v>
      </c>
      <c r="H354" s="185">
        <v>3.1E-2</v>
      </c>
      <c r="I354" s="186"/>
      <c r="J354" s="187">
        <f>ROUND(I354*H354,2)</f>
        <v>0</v>
      </c>
      <c r="K354" s="183" t="s">
        <v>212</v>
      </c>
      <c r="L354" s="42"/>
      <c r="M354" s="188" t="s">
        <v>21</v>
      </c>
      <c r="N354" s="189" t="s">
        <v>44</v>
      </c>
      <c r="O354" s="67"/>
      <c r="P354" s="190">
        <f>O354*H354</f>
        <v>0</v>
      </c>
      <c r="Q354" s="190">
        <v>0</v>
      </c>
      <c r="R354" s="190">
        <f>Q354*H354</f>
        <v>0</v>
      </c>
      <c r="S354" s="190">
        <v>0</v>
      </c>
      <c r="T354" s="191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192" t="s">
        <v>350</v>
      </c>
      <c r="AT354" s="192" t="s">
        <v>208</v>
      </c>
      <c r="AU354" s="192" t="s">
        <v>82</v>
      </c>
      <c r="AY354" s="20" t="s">
        <v>206</v>
      </c>
      <c r="BE354" s="193">
        <f>IF(N354="základní",J354,0)</f>
        <v>0</v>
      </c>
      <c r="BF354" s="193">
        <f>IF(N354="snížená",J354,0)</f>
        <v>0</v>
      </c>
      <c r="BG354" s="193">
        <f>IF(N354="zákl. přenesená",J354,0)</f>
        <v>0</v>
      </c>
      <c r="BH354" s="193">
        <f>IF(N354="sníž. přenesená",J354,0)</f>
        <v>0</v>
      </c>
      <c r="BI354" s="193">
        <f>IF(N354="nulová",J354,0)</f>
        <v>0</v>
      </c>
      <c r="BJ354" s="20" t="s">
        <v>80</v>
      </c>
      <c r="BK354" s="193">
        <f>ROUND(I354*H354,2)</f>
        <v>0</v>
      </c>
      <c r="BL354" s="20" t="s">
        <v>350</v>
      </c>
      <c r="BM354" s="192" t="s">
        <v>814</v>
      </c>
    </row>
    <row r="355" spans="1:65" s="2" customFormat="1">
      <c r="A355" s="37"/>
      <c r="B355" s="38"/>
      <c r="C355" s="39"/>
      <c r="D355" s="194" t="s">
        <v>215</v>
      </c>
      <c r="E355" s="39"/>
      <c r="F355" s="195" t="s">
        <v>815</v>
      </c>
      <c r="G355" s="39"/>
      <c r="H355" s="39"/>
      <c r="I355" s="196"/>
      <c r="J355" s="39"/>
      <c r="K355" s="39"/>
      <c r="L355" s="42"/>
      <c r="M355" s="197"/>
      <c r="N355" s="198"/>
      <c r="O355" s="67"/>
      <c r="P355" s="67"/>
      <c r="Q355" s="67"/>
      <c r="R355" s="67"/>
      <c r="S355" s="67"/>
      <c r="T355" s="68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T355" s="20" t="s">
        <v>215</v>
      </c>
      <c r="AU355" s="20" t="s">
        <v>82</v>
      </c>
    </row>
    <row r="356" spans="1:65" s="12" customFormat="1" ht="22.9" customHeight="1">
      <c r="B356" s="165"/>
      <c r="C356" s="166"/>
      <c r="D356" s="167" t="s">
        <v>72</v>
      </c>
      <c r="E356" s="179" t="s">
        <v>816</v>
      </c>
      <c r="F356" s="179" t="s">
        <v>817</v>
      </c>
      <c r="G356" s="166"/>
      <c r="H356" s="166"/>
      <c r="I356" s="169"/>
      <c r="J356" s="180">
        <f>BK356</f>
        <v>0</v>
      </c>
      <c r="K356" s="166"/>
      <c r="L356" s="171"/>
      <c r="M356" s="172"/>
      <c r="N356" s="173"/>
      <c r="O356" s="173"/>
      <c r="P356" s="174">
        <f>SUM(P357:P367)</f>
        <v>0</v>
      </c>
      <c r="Q356" s="173"/>
      <c r="R356" s="174">
        <f>SUM(R357:R367)</f>
        <v>0.40267325999999998</v>
      </c>
      <c r="S356" s="173"/>
      <c r="T356" s="175">
        <f>SUM(T357:T367)</f>
        <v>0</v>
      </c>
      <c r="AR356" s="176" t="s">
        <v>82</v>
      </c>
      <c r="AT356" s="177" t="s">
        <v>72</v>
      </c>
      <c r="AU356" s="177" t="s">
        <v>80</v>
      </c>
      <c r="AY356" s="176" t="s">
        <v>206</v>
      </c>
      <c r="BK356" s="178">
        <f>SUM(BK357:BK367)</f>
        <v>0</v>
      </c>
    </row>
    <row r="357" spans="1:65" s="2" customFormat="1" ht="21.75" customHeight="1">
      <c r="A357" s="37"/>
      <c r="B357" s="38"/>
      <c r="C357" s="181" t="s">
        <v>818</v>
      </c>
      <c r="D357" s="181" t="s">
        <v>208</v>
      </c>
      <c r="E357" s="182" t="s">
        <v>819</v>
      </c>
      <c r="F357" s="183" t="s">
        <v>820</v>
      </c>
      <c r="G357" s="184" t="s">
        <v>247</v>
      </c>
      <c r="H357" s="185">
        <v>35.783999999999999</v>
      </c>
      <c r="I357" s="186"/>
      <c r="J357" s="187">
        <f>ROUND(I357*H357,2)</f>
        <v>0</v>
      </c>
      <c r="K357" s="183" t="s">
        <v>212</v>
      </c>
      <c r="L357" s="42"/>
      <c r="M357" s="188" t="s">
        <v>21</v>
      </c>
      <c r="N357" s="189" t="s">
        <v>44</v>
      </c>
      <c r="O357" s="67"/>
      <c r="P357" s="190">
        <f>O357*H357</f>
        <v>0</v>
      </c>
      <c r="Q357" s="190">
        <v>0</v>
      </c>
      <c r="R357" s="190">
        <f>Q357*H357</f>
        <v>0</v>
      </c>
      <c r="S357" s="190">
        <v>0</v>
      </c>
      <c r="T357" s="191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192" t="s">
        <v>350</v>
      </c>
      <c r="AT357" s="192" t="s">
        <v>208</v>
      </c>
      <c r="AU357" s="192" t="s">
        <v>82</v>
      </c>
      <c r="AY357" s="20" t="s">
        <v>206</v>
      </c>
      <c r="BE357" s="193">
        <f>IF(N357="základní",J357,0)</f>
        <v>0</v>
      </c>
      <c r="BF357" s="193">
        <f>IF(N357="snížená",J357,0)</f>
        <v>0</v>
      </c>
      <c r="BG357" s="193">
        <f>IF(N357="zákl. přenesená",J357,0)</f>
        <v>0</v>
      </c>
      <c r="BH357" s="193">
        <f>IF(N357="sníž. přenesená",J357,0)</f>
        <v>0</v>
      </c>
      <c r="BI357" s="193">
        <f>IF(N357="nulová",J357,0)</f>
        <v>0</v>
      </c>
      <c r="BJ357" s="20" t="s">
        <v>80</v>
      </c>
      <c r="BK357" s="193">
        <f>ROUND(I357*H357,2)</f>
        <v>0</v>
      </c>
      <c r="BL357" s="20" t="s">
        <v>350</v>
      </c>
      <c r="BM357" s="192" t="s">
        <v>821</v>
      </c>
    </row>
    <row r="358" spans="1:65" s="2" customFormat="1">
      <c r="A358" s="37"/>
      <c r="B358" s="38"/>
      <c r="C358" s="39"/>
      <c r="D358" s="194" t="s">
        <v>215</v>
      </c>
      <c r="E358" s="39"/>
      <c r="F358" s="195" t="s">
        <v>822</v>
      </c>
      <c r="G358" s="39"/>
      <c r="H358" s="39"/>
      <c r="I358" s="196"/>
      <c r="J358" s="39"/>
      <c r="K358" s="39"/>
      <c r="L358" s="42"/>
      <c r="M358" s="197"/>
      <c r="N358" s="198"/>
      <c r="O358" s="67"/>
      <c r="P358" s="67"/>
      <c r="Q358" s="67"/>
      <c r="R358" s="67"/>
      <c r="S358" s="67"/>
      <c r="T358" s="68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T358" s="20" t="s">
        <v>215</v>
      </c>
      <c r="AU358" s="20" t="s">
        <v>82</v>
      </c>
    </row>
    <row r="359" spans="1:65" s="13" customFormat="1">
      <c r="B359" s="201"/>
      <c r="C359" s="202"/>
      <c r="D359" s="199" t="s">
        <v>219</v>
      </c>
      <c r="E359" s="203" t="s">
        <v>21</v>
      </c>
      <c r="F359" s="204" t="s">
        <v>692</v>
      </c>
      <c r="G359" s="202"/>
      <c r="H359" s="203" t="s">
        <v>21</v>
      </c>
      <c r="I359" s="205"/>
      <c r="J359" s="202"/>
      <c r="K359" s="202"/>
      <c r="L359" s="206"/>
      <c r="M359" s="207"/>
      <c r="N359" s="208"/>
      <c r="O359" s="208"/>
      <c r="P359" s="208"/>
      <c r="Q359" s="208"/>
      <c r="R359" s="208"/>
      <c r="S359" s="208"/>
      <c r="T359" s="209"/>
      <c r="AT359" s="210" t="s">
        <v>219</v>
      </c>
      <c r="AU359" s="210" t="s">
        <v>82</v>
      </c>
      <c r="AV359" s="13" t="s">
        <v>80</v>
      </c>
      <c r="AW359" s="13" t="s">
        <v>34</v>
      </c>
      <c r="AX359" s="13" t="s">
        <v>73</v>
      </c>
      <c r="AY359" s="210" t="s">
        <v>206</v>
      </c>
    </row>
    <row r="360" spans="1:65" s="14" customFormat="1">
      <c r="B360" s="211"/>
      <c r="C360" s="212"/>
      <c r="D360" s="199" t="s">
        <v>219</v>
      </c>
      <c r="E360" s="213" t="s">
        <v>21</v>
      </c>
      <c r="F360" s="214" t="s">
        <v>823</v>
      </c>
      <c r="G360" s="212"/>
      <c r="H360" s="215">
        <v>25.2</v>
      </c>
      <c r="I360" s="216"/>
      <c r="J360" s="212"/>
      <c r="K360" s="212"/>
      <c r="L360" s="217"/>
      <c r="M360" s="218"/>
      <c r="N360" s="219"/>
      <c r="O360" s="219"/>
      <c r="P360" s="219"/>
      <c r="Q360" s="219"/>
      <c r="R360" s="219"/>
      <c r="S360" s="219"/>
      <c r="T360" s="220"/>
      <c r="AT360" s="221" t="s">
        <v>219</v>
      </c>
      <c r="AU360" s="221" t="s">
        <v>82</v>
      </c>
      <c r="AV360" s="14" t="s">
        <v>82</v>
      </c>
      <c r="AW360" s="14" t="s">
        <v>34</v>
      </c>
      <c r="AX360" s="14" t="s">
        <v>73</v>
      </c>
      <c r="AY360" s="221" t="s">
        <v>206</v>
      </c>
    </row>
    <row r="361" spans="1:65" s="14" customFormat="1">
      <c r="B361" s="211"/>
      <c r="C361" s="212"/>
      <c r="D361" s="199" t="s">
        <v>219</v>
      </c>
      <c r="E361" s="213" t="s">
        <v>21</v>
      </c>
      <c r="F361" s="214" t="s">
        <v>824</v>
      </c>
      <c r="G361" s="212"/>
      <c r="H361" s="215">
        <v>5.2709999999999999</v>
      </c>
      <c r="I361" s="216"/>
      <c r="J361" s="212"/>
      <c r="K361" s="212"/>
      <c r="L361" s="217"/>
      <c r="M361" s="218"/>
      <c r="N361" s="219"/>
      <c r="O361" s="219"/>
      <c r="P361" s="219"/>
      <c r="Q361" s="219"/>
      <c r="R361" s="219"/>
      <c r="S361" s="219"/>
      <c r="T361" s="220"/>
      <c r="AT361" s="221" t="s">
        <v>219</v>
      </c>
      <c r="AU361" s="221" t="s">
        <v>82</v>
      </c>
      <c r="AV361" s="14" t="s">
        <v>82</v>
      </c>
      <c r="AW361" s="14" t="s">
        <v>34</v>
      </c>
      <c r="AX361" s="14" t="s">
        <v>73</v>
      </c>
      <c r="AY361" s="221" t="s">
        <v>206</v>
      </c>
    </row>
    <row r="362" spans="1:65" s="14" customFormat="1">
      <c r="B362" s="211"/>
      <c r="C362" s="212"/>
      <c r="D362" s="199" t="s">
        <v>219</v>
      </c>
      <c r="E362" s="213" t="s">
        <v>21</v>
      </c>
      <c r="F362" s="214" t="s">
        <v>672</v>
      </c>
      <c r="G362" s="212"/>
      <c r="H362" s="215">
        <v>5.3129999999999997</v>
      </c>
      <c r="I362" s="216"/>
      <c r="J362" s="212"/>
      <c r="K362" s="212"/>
      <c r="L362" s="217"/>
      <c r="M362" s="218"/>
      <c r="N362" s="219"/>
      <c r="O362" s="219"/>
      <c r="P362" s="219"/>
      <c r="Q362" s="219"/>
      <c r="R362" s="219"/>
      <c r="S362" s="219"/>
      <c r="T362" s="220"/>
      <c r="AT362" s="221" t="s">
        <v>219</v>
      </c>
      <c r="AU362" s="221" t="s">
        <v>82</v>
      </c>
      <c r="AV362" s="14" t="s">
        <v>82</v>
      </c>
      <c r="AW362" s="14" t="s">
        <v>34</v>
      </c>
      <c r="AX362" s="14" t="s">
        <v>73</v>
      </c>
      <c r="AY362" s="221" t="s">
        <v>206</v>
      </c>
    </row>
    <row r="363" spans="1:65" s="15" customFormat="1">
      <c r="B363" s="222"/>
      <c r="C363" s="223"/>
      <c r="D363" s="199" t="s">
        <v>219</v>
      </c>
      <c r="E363" s="224" t="s">
        <v>21</v>
      </c>
      <c r="F363" s="225" t="s">
        <v>236</v>
      </c>
      <c r="G363" s="223"/>
      <c r="H363" s="226">
        <v>35.783999999999999</v>
      </c>
      <c r="I363" s="227"/>
      <c r="J363" s="223"/>
      <c r="K363" s="223"/>
      <c r="L363" s="228"/>
      <c r="M363" s="229"/>
      <c r="N363" s="230"/>
      <c r="O363" s="230"/>
      <c r="P363" s="230"/>
      <c r="Q363" s="230"/>
      <c r="R363" s="230"/>
      <c r="S363" s="230"/>
      <c r="T363" s="231"/>
      <c r="AT363" s="232" t="s">
        <v>219</v>
      </c>
      <c r="AU363" s="232" t="s">
        <v>82</v>
      </c>
      <c r="AV363" s="15" t="s">
        <v>213</v>
      </c>
      <c r="AW363" s="15" t="s">
        <v>34</v>
      </c>
      <c r="AX363" s="15" t="s">
        <v>80</v>
      </c>
      <c r="AY363" s="232" t="s">
        <v>206</v>
      </c>
    </row>
    <row r="364" spans="1:65" s="2" customFormat="1" ht="16.5" customHeight="1">
      <c r="A364" s="37"/>
      <c r="B364" s="38"/>
      <c r="C364" s="244" t="s">
        <v>825</v>
      </c>
      <c r="D364" s="244" t="s">
        <v>437</v>
      </c>
      <c r="E364" s="245" t="s">
        <v>826</v>
      </c>
      <c r="F364" s="246" t="s">
        <v>827</v>
      </c>
      <c r="G364" s="247" t="s">
        <v>247</v>
      </c>
      <c r="H364" s="248">
        <v>39.362000000000002</v>
      </c>
      <c r="I364" s="249"/>
      <c r="J364" s="250">
        <f>ROUND(I364*H364,2)</f>
        <v>0</v>
      </c>
      <c r="K364" s="246" t="s">
        <v>212</v>
      </c>
      <c r="L364" s="251"/>
      <c r="M364" s="252" t="s">
        <v>21</v>
      </c>
      <c r="N364" s="253" t="s">
        <v>44</v>
      </c>
      <c r="O364" s="67"/>
      <c r="P364" s="190">
        <f>O364*H364</f>
        <v>0</v>
      </c>
      <c r="Q364" s="190">
        <v>1.023E-2</v>
      </c>
      <c r="R364" s="190">
        <f>Q364*H364</f>
        <v>0.40267325999999998</v>
      </c>
      <c r="S364" s="190">
        <v>0</v>
      </c>
      <c r="T364" s="191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192" t="s">
        <v>643</v>
      </c>
      <c r="AT364" s="192" t="s">
        <v>437</v>
      </c>
      <c r="AU364" s="192" t="s">
        <v>82</v>
      </c>
      <c r="AY364" s="20" t="s">
        <v>206</v>
      </c>
      <c r="BE364" s="193">
        <f>IF(N364="základní",J364,0)</f>
        <v>0</v>
      </c>
      <c r="BF364" s="193">
        <f>IF(N364="snížená",J364,0)</f>
        <v>0</v>
      </c>
      <c r="BG364" s="193">
        <f>IF(N364="zákl. přenesená",J364,0)</f>
        <v>0</v>
      </c>
      <c r="BH364" s="193">
        <f>IF(N364="sníž. přenesená",J364,0)</f>
        <v>0</v>
      </c>
      <c r="BI364" s="193">
        <f>IF(N364="nulová",J364,0)</f>
        <v>0</v>
      </c>
      <c r="BJ364" s="20" t="s">
        <v>80</v>
      </c>
      <c r="BK364" s="193">
        <f>ROUND(I364*H364,2)</f>
        <v>0</v>
      </c>
      <c r="BL364" s="20" t="s">
        <v>350</v>
      </c>
      <c r="BM364" s="192" t="s">
        <v>828</v>
      </c>
    </row>
    <row r="365" spans="1:65" s="14" customFormat="1">
      <c r="B365" s="211"/>
      <c r="C365" s="212"/>
      <c r="D365" s="199" t="s">
        <v>219</v>
      </c>
      <c r="E365" s="213" t="s">
        <v>21</v>
      </c>
      <c r="F365" s="214" t="s">
        <v>829</v>
      </c>
      <c r="G365" s="212"/>
      <c r="H365" s="215">
        <v>39.362000000000002</v>
      </c>
      <c r="I365" s="216"/>
      <c r="J365" s="212"/>
      <c r="K365" s="212"/>
      <c r="L365" s="217"/>
      <c r="M365" s="218"/>
      <c r="N365" s="219"/>
      <c r="O365" s="219"/>
      <c r="P365" s="219"/>
      <c r="Q365" s="219"/>
      <c r="R365" s="219"/>
      <c r="S365" s="219"/>
      <c r="T365" s="220"/>
      <c r="AT365" s="221" t="s">
        <v>219</v>
      </c>
      <c r="AU365" s="221" t="s">
        <v>82</v>
      </c>
      <c r="AV365" s="14" t="s">
        <v>82</v>
      </c>
      <c r="AW365" s="14" t="s">
        <v>34</v>
      </c>
      <c r="AX365" s="14" t="s">
        <v>80</v>
      </c>
      <c r="AY365" s="221" t="s">
        <v>206</v>
      </c>
    </row>
    <row r="366" spans="1:65" s="2" customFormat="1" ht="24.2" customHeight="1">
      <c r="A366" s="37"/>
      <c r="B366" s="38"/>
      <c r="C366" s="181" t="s">
        <v>830</v>
      </c>
      <c r="D366" s="181" t="s">
        <v>208</v>
      </c>
      <c r="E366" s="182" t="s">
        <v>831</v>
      </c>
      <c r="F366" s="183" t="s">
        <v>832</v>
      </c>
      <c r="G366" s="184" t="s">
        <v>327</v>
      </c>
      <c r="H366" s="185">
        <v>0.40300000000000002</v>
      </c>
      <c r="I366" s="186"/>
      <c r="J366" s="187">
        <f>ROUND(I366*H366,2)</f>
        <v>0</v>
      </c>
      <c r="K366" s="183" t="s">
        <v>212</v>
      </c>
      <c r="L366" s="42"/>
      <c r="M366" s="188" t="s">
        <v>21</v>
      </c>
      <c r="N366" s="189" t="s">
        <v>44</v>
      </c>
      <c r="O366" s="67"/>
      <c r="P366" s="190">
        <f>O366*H366</f>
        <v>0</v>
      </c>
      <c r="Q366" s="190">
        <v>0</v>
      </c>
      <c r="R366" s="190">
        <f>Q366*H366</f>
        <v>0</v>
      </c>
      <c r="S366" s="190">
        <v>0</v>
      </c>
      <c r="T366" s="191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192" t="s">
        <v>350</v>
      </c>
      <c r="AT366" s="192" t="s">
        <v>208</v>
      </c>
      <c r="AU366" s="192" t="s">
        <v>82</v>
      </c>
      <c r="AY366" s="20" t="s">
        <v>206</v>
      </c>
      <c r="BE366" s="193">
        <f>IF(N366="základní",J366,0)</f>
        <v>0</v>
      </c>
      <c r="BF366" s="193">
        <f>IF(N366="snížená",J366,0)</f>
        <v>0</v>
      </c>
      <c r="BG366" s="193">
        <f>IF(N366="zákl. přenesená",J366,0)</f>
        <v>0</v>
      </c>
      <c r="BH366" s="193">
        <f>IF(N366="sníž. přenesená",J366,0)</f>
        <v>0</v>
      </c>
      <c r="BI366" s="193">
        <f>IF(N366="nulová",J366,0)</f>
        <v>0</v>
      </c>
      <c r="BJ366" s="20" t="s">
        <v>80</v>
      </c>
      <c r="BK366" s="193">
        <f>ROUND(I366*H366,2)</f>
        <v>0</v>
      </c>
      <c r="BL366" s="20" t="s">
        <v>350</v>
      </c>
      <c r="BM366" s="192" t="s">
        <v>833</v>
      </c>
    </row>
    <row r="367" spans="1:65" s="2" customFormat="1">
      <c r="A367" s="37"/>
      <c r="B367" s="38"/>
      <c r="C367" s="39"/>
      <c r="D367" s="194" t="s">
        <v>215</v>
      </c>
      <c r="E367" s="39"/>
      <c r="F367" s="195" t="s">
        <v>834</v>
      </c>
      <c r="G367" s="39"/>
      <c r="H367" s="39"/>
      <c r="I367" s="196"/>
      <c r="J367" s="39"/>
      <c r="K367" s="39"/>
      <c r="L367" s="42"/>
      <c r="M367" s="197"/>
      <c r="N367" s="198"/>
      <c r="O367" s="67"/>
      <c r="P367" s="67"/>
      <c r="Q367" s="67"/>
      <c r="R367" s="67"/>
      <c r="S367" s="67"/>
      <c r="T367" s="68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T367" s="20" t="s">
        <v>215</v>
      </c>
      <c r="AU367" s="20" t="s">
        <v>82</v>
      </c>
    </row>
    <row r="368" spans="1:65" s="12" customFormat="1" ht="22.9" customHeight="1">
      <c r="B368" s="165"/>
      <c r="C368" s="166"/>
      <c r="D368" s="167" t="s">
        <v>72</v>
      </c>
      <c r="E368" s="179" t="s">
        <v>835</v>
      </c>
      <c r="F368" s="179" t="s">
        <v>836</v>
      </c>
      <c r="G368" s="166"/>
      <c r="H368" s="166"/>
      <c r="I368" s="169"/>
      <c r="J368" s="180">
        <f>BK368</f>
        <v>0</v>
      </c>
      <c r="K368" s="166"/>
      <c r="L368" s="171"/>
      <c r="M368" s="172"/>
      <c r="N368" s="173"/>
      <c r="O368" s="173"/>
      <c r="P368" s="174">
        <f>SUM(P369:P372)</f>
        <v>0</v>
      </c>
      <c r="Q368" s="173"/>
      <c r="R368" s="174">
        <f>SUM(R369:R372)</f>
        <v>0.05</v>
      </c>
      <c r="S368" s="173"/>
      <c r="T368" s="175">
        <f>SUM(T369:T372)</f>
        <v>0</v>
      </c>
      <c r="AR368" s="176" t="s">
        <v>82</v>
      </c>
      <c r="AT368" s="177" t="s">
        <v>72</v>
      </c>
      <c r="AU368" s="177" t="s">
        <v>80</v>
      </c>
      <c r="AY368" s="176" t="s">
        <v>206</v>
      </c>
      <c r="BK368" s="178">
        <f>SUM(BK369:BK372)</f>
        <v>0</v>
      </c>
    </row>
    <row r="369" spans="1:65" s="2" customFormat="1" ht="16.5" customHeight="1">
      <c r="A369" s="37"/>
      <c r="B369" s="38"/>
      <c r="C369" s="181" t="s">
        <v>837</v>
      </c>
      <c r="D369" s="181" t="s">
        <v>208</v>
      </c>
      <c r="E369" s="182" t="s">
        <v>838</v>
      </c>
      <c r="F369" s="183" t="s">
        <v>839</v>
      </c>
      <c r="G369" s="184" t="s">
        <v>840</v>
      </c>
      <c r="H369" s="185">
        <v>1</v>
      </c>
      <c r="I369" s="186"/>
      <c r="J369" s="187">
        <f>ROUND(I369*H369,2)</f>
        <v>0</v>
      </c>
      <c r="K369" s="183" t="s">
        <v>21</v>
      </c>
      <c r="L369" s="42"/>
      <c r="M369" s="188" t="s">
        <v>21</v>
      </c>
      <c r="N369" s="189" t="s">
        <v>44</v>
      </c>
      <c r="O369" s="67"/>
      <c r="P369" s="190">
        <f>O369*H369</f>
        <v>0</v>
      </c>
      <c r="Q369" s="190">
        <v>0.05</v>
      </c>
      <c r="R369" s="190">
        <f>Q369*H369</f>
        <v>0.05</v>
      </c>
      <c r="S369" s="190">
        <v>0</v>
      </c>
      <c r="T369" s="191">
        <f>S369*H369</f>
        <v>0</v>
      </c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R369" s="192" t="s">
        <v>350</v>
      </c>
      <c r="AT369" s="192" t="s">
        <v>208</v>
      </c>
      <c r="AU369" s="192" t="s">
        <v>82</v>
      </c>
      <c r="AY369" s="20" t="s">
        <v>206</v>
      </c>
      <c r="BE369" s="193">
        <f>IF(N369="základní",J369,0)</f>
        <v>0</v>
      </c>
      <c r="BF369" s="193">
        <f>IF(N369="snížená",J369,0)</f>
        <v>0</v>
      </c>
      <c r="BG369" s="193">
        <f>IF(N369="zákl. přenesená",J369,0)</f>
        <v>0</v>
      </c>
      <c r="BH369" s="193">
        <f>IF(N369="sníž. přenesená",J369,0)</f>
        <v>0</v>
      </c>
      <c r="BI369" s="193">
        <f>IF(N369="nulová",J369,0)</f>
        <v>0</v>
      </c>
      <c r="BJ369" s="20" t="s">
        <v>80</v>
      </c>
      <c r="BK369" s="193">
        <f>ROUND(I369*H369,2)</f>
        <v>0</v>
      </c>
      <c r="BL369" s="20" t="s">
        <v>350</v>
      </c>
      <c r="BM369" s="192" t="s">
        <v>841</v>
      </c>
    </row>
    <row r="370" spans="1:65" s="2" customFormat="1" ht="19.5">
      <c r="A370" s="37"/>
      <c r="B370" s="38"/>
      <c r="C370" s="39"/>
      <c r="D370" s="199" t="s">
        <v>217</v>
      </c>
      <c r="E370" s="39"/>
      <c r="F370" s="200" t="s">
        <v>842</v>
      </c>
      <c r="G370" s="39"/>
      <c r="H370" s="39"/>
      <c r="I370" s="196"/>
      <c r="J370" s="39"/>
      <c r="K370" s="39"/>
      <c r="L370" s="42"/>
      <c r="M370" s="197"/>
      <c r="N370" s="198"/>
      <c r="O370" s="67"/>
      <c r="P370" s="67"/>
      <c r="Q370" s="67"/>
      <c r="R370" s="67"/>
      <c r="S370" s="67"/>
      <c r="T370" s="68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T370" s="20" t="s">
        <v>217</v>
      </c>
      <c r="AU370" s="20" t="s">
        <v>82</v>
      </c>
    </row>
    <row r="371" spans="1:65" s="2" customFormat="1" ht="24.2" customHeight="1">
      <c r="A371" s="37"/>
      <c r="B371" s="38"/>
      <c r="C371" s="181" t="s">
        <v>843</v>
      </c>
      <c r="D371" s="181" t="s">
        <v>208</v>
      </c>
      <c r="E371" s="182" t="s">
        <v>831</v>
      </c>
      <c r="F371" s="183" t="s">
        <v>832</v>
      </c>
      <c r="G371" s="184" t="s">
        <v>327</v>
      </c>
      <c r="H371" s="185">
        <v>0.05</v>
      </c>
      <c r="I371" s="186"/>
      <c r="J371" s="187">
        <f>ROUND(I371*H371,2)</f>
        <v>0</v>
      </c>
      <c r="K371" s="183" t="s">
        <v>212</v>
      </c>
      <c r="L371" s="42"/>
      <c r="M371" s="188" t="s">
        <v>21</v>
      </c>
      <c r="N371" s="189" t="s">
        <v>44</v>
      </c>
      <c r="O371" s="67"/>
      <c r="P371" s="190">
        <f>O371*H371</f>
        <v>0</v>
      </c>
      <c r="Q371" s="190">
        <v>0</v>
      </c>
      <c r="R371" s="190">
        <f>Q371*H371</f>
        <v>0</v>
      </c>
      <c r="S371" s="190">
        <v>0</v>
      </c>
      <c r="T371" s="191">
        <f>S371*H371</f>
        <v>0</v>
      </c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R371" s="192" t="s">
        <v>350</v>
      </c>
      <c r="AT371" s="192" t="s">
        <v>208</v>
      </c>
      <c r="AU371" s="192" t="s">
        <v>82</v>
      </c>
      <c r="AY371" s="20" t="s">
        <v>206</v>
      </c>
      <c r="BE371" s="193">
        <f>IF(N371="základní",J371,0)</f>
        <v>0</v>
      </c>
      <c r="BF371" s="193">
        <f>IF(N371="snížená",J371,0)</f>
        <v>0</v>
      </c>
      <c r="BG371" s="193">
        <f>IF(N371="zákl. přenesená",J371,0)</f>
        <v>0</v>
      </c>
      <c r="BH371" s="193">
        <f>IF(N371="sníž. přenesená",J371,0)</f>
        <v>0</v>
      </c>
      <c r="BI371" s="193">
        <f>IF(N371="nulová",J371,0)</f>
        <v>0</v>
      </c>
      <c r="BJ371" s="20" t="s">
        <v>80</v>
      </c>
      <c r="BK371" s="193">
        <f>ROUND(I371*H371,2)</f>
        <v>0</v>
      </c>
      <c r="BL371" s="20" t="s">
        <v>350</v>
      </c>
      <c r="BM371" s="192" t="s">
        <v>844</v>
      </c>
    </row>
    <row r="372" spans="1:65" s="2" customFormat="1">
      <c r="A372" s="37"/>
      <c r="B372" s="38"/>
      <c r="C372" s="39"/>
      <c r="D372" s="194" t="s">
        <v>215</v>
      </c>
      <c r="E372" s="39"/>
      <c r="F372" s="195" t="s">
        <v>834</v>
      </c>
      <c r="G372" s="39"/>
      <c r="H372" s="39"/>
      <c r="I372" s="196"/>
      <c r="J372" s="39"/>
      <c r="K372" s="39"/>
      <c r="L372" s="42"/>
      <c r="M372" s="197"/>
      <c r="N372" s="198"/>
      <c r="O372" s="67"/>
      <c r="P372" s="67"/>
      <c r="Q372" s="67"/>
      <c r="R372" s="67"/>
      <c r="S372" s="67"/>
      <c r="T372" s="68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T372" s="20" t="s">
        <v>215</v>
      </c>
      <c r="AU372" s="20" t="s">
        <v>82</v>
      </c>
    </row>
    <row r="373" spans="1:65" s="12" customFormat="1" ht="22.9" customHeight="1">
      <c r="B373" s="165"/>
      <c r="C373" s="166"/>
      <c r="D373" s="167" t="s">
        <v>72</v>
      </c>
      <c r="E373" s="179" t="s">
        <v>845</v>
      </c>
      <c r="F373" s="179" t="s">
        <v>846</v>
      </c>
      <c r="G373" s="166"/>
      <c r="H373" s="166"/>
      <c r="I373" s="169"/>
      <c r="J373" s="180">
        <f>BK373</f>
        <v>0</v>
      </c>
      <c r="K373" s="166"/>
      <c r="L373" s="171"/>
      <c r="M373" s="172"/>
      <c r="N373" s="173"/>
      <c r="O373" s="173"/>
      <c r="P373" s="174">
        <f>SUM(P374:P407)</f>
        <v>0</v>
      </c>
      <c r="Q373" s="173"/>
      <c r="R373" s="174">
        <f>SUM(R374:R407)</f>
        <v>0.46816693000000004</v>
      </c>
      <c r="S373" s="173"/>
      <c r="T373" s="175">
        <f>SUM(T374:T407)</f>
        <v>0</v>
      </c>
      <c r="AR373" s="176" t="s">
        <v>82</v>
      </c>
      <c r="AT373" s="177" t="s">
        <v>72</v>
      </c>
      <c r="AU373" s="177" t="s">
        <v>80</v>
      </c>
      <c r="AY373" s="176" t="s">
        <v>206</v>
      </c>
      <c r="BK373" s="178">
        <f>SUM(BK374:BK407)</f>
        <v>0</v>
      </c>
    </row>
    <row r="374" spans="1:65" s="2" customFormat="1" ht="16.5" customHeight="1">
      <c r="A374" s="37"/>
      <c r="B374" s="38"/>
      <c r="C374" s="181" t="s">
        <v>847</v>
      </c>
      <c r="D374" s="181" t="s">
        <v>208</v>
      </c>
      <c r="E374" s="182" t="s">
        <v>848</v>
      </c>
      <c r="F374" s="183" t="s">
        <v>849</v>
      </c>
      <c r="G374" s="184" t="s">
        <v>247</v>
      </c>
      <c r="H374" s="185">
        <v>210.29599999999999</v>
      </c>
      <c r="I374" s="186"/>
      <c r="J374" s="187">
        <f>ROUND(I374*H374,2)</f>
        <v>0</v>
      </c>
      <c r="K374" s="183" t="s">
        <v>212</v>
      </c>
      <c r="L374" s="42"/>
      <c r="M374" s="188" t="s">
        <v>21</v>
      </c>
      <c r="N374" s="189" t="s">
        <v>44</v>
      </c>
      <c r="O374" s="67"/>
      <c r="P374" s="190">
        <f>O374*H374</f>
        <v>0</v>
      </c>
      <c r="Q374" s="190">
        <v>8.0000000000000007E-5</v>
      </c>
      <c r="R374" s="190">
        <f>Q374*H374</f>
        <v>1.6823680000000001E-2</v>
      </c>
      <c r="S374" s="190">
        <v>0</v>
      </c>
      <c r="T374" s="191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192" t="s">
        <v>350</v>
      </c>
      <c r="AT374" s="192" t="s">
        <v>208</v>
      </c>
      <c r="AU374" s="192" t="s">
        <v>82</v>
      </c>
      <c r="AY374" s="20" t="s">
        <v>206</v>
      </c>
      <c r="BE374" s="193">
        <f>IF(N374="základní",J374,0)</f>
        <v>0</v>
      </c>
      <c r="BF374" s="193">
        <f>IF(N374="snížená",J374,0)</f>
        <v>0</v>
      </c>
      <c r="BG374" s="193">
        <f>IF(N374="zákl. přenesená",J374,0)</f>
        <v>0</v>
      </c>
      <c r="BH374" s="193">
        <f>IF(N374="sníž. přenesená",J374,0)</f>
        <v>0</v>
      </c>
      <c r="BI374" s="193">
        <f>IF(N374="nulová",J374,0)</f>
        <v>0</v>
      </c>
      <c r="BJ374" s="20" t="s">
        <v>80</v>
      </c>
      <c r="BK374" s="193">
        <f>ROUND(I374*H374,2)</f>
        <v>0</v>
      </c>
      <c r="BL374" s="20" t="s">
        <v>350</v>
      </c>
      <c r="BM374" s="192" t="s">
        <v>850</v>
      </c>
    </row>
    <row r="375" spans="1:65" s="2" customFormat="1">
      <c r="A375" s="37"/>
      <c r="B375" s="38"/>
      <c r="C375" s="39"/>
      <c r="D375" s="194" t="s">
        <v>215</v>
      </c>
      <c r="E375" s="39"/>
      <c r="F375" s="195" t="s">
        <v>851</v>
      </c>
      <c r="G375" s="39"/>
      <c r="H375" s="39"/>
      <c r="I375" s="196"/>
      <c r="J375" s="39"/>
      <c r="K375" s="39"/>
      <c r="L375" s="42"/>
      <c r="M375" s="197"/>
      <c r="N375" s="198"/>
      <c r="O375" s="67"/>
      <c r="P375" s="67"/>
      <c r="Q375" s="67"/>
      <c r="R375" s="67"/>
      <c r="S375" s="67"/>
      <c r="T375" s="68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T375" s="20" t="s">
        <v>215</v>
      </c>
      <c r="AU375" s="20" t="s">
        <v>82</v>
      </c>
    </row>
    <row r="376" spans="1:65" s="13" customFormat="1">
      <c r="B376" s="201"/>
      <c r="C376" s="202"/>
      <c r="D376" s="199" t="s">
        <v>219</v>
      </c>
      <c r="E376" s="203" t="s">
        <v>21</v>
      </c>
      <c r="F376" s="204" t="s">
        <v>852</v>
      </c>
      <c r="G376" s="202"/>
      <c r="H376" s="203" t="s">
        <v>21</v>
      </c>
      <c r="I376" s="205"/>
      <c r="J376" s="202"/>
      <c r="K376" s="202"/>
      <c r="L376" s="206"/>
      <c r="M376" s="207"/>
      <c r="N376" s="208"/>
      <c r="O376" s="208"/>
      <c r="P376" s="208"/>
      <c r="Q376" s="208"/>
      <c r="R376" s="208"/>
      <c r="S376" s="208"/>
      <c r="T376" s="209"/>
      <c r="AT376" s="210" t="s">
        <v>219</v>
      </c>
      <c r="AU376" s="210" t="s">
        <v>82</v>
      </c>
      <c r="AV376" s="13" t="s">
        <v>80</v>
      </c>
      <c r="AW376" s="13" t="s">
        <v>34</v>
      </c>
      <c r="AX376" s="13" t="s">
        <v>73</v>
      </c>
      <c r="AY376" s="210" t="s">
        <v>206</v>
      </c>
    </row>
    <row r="377" spans="1:65" s="13" customFormat="1">
      <c r="B377" s="201"/>
      <c r="C377" s="202"/>
      <c r="D377" s="199" t="s">
        <v>219</v>
      </c>
      <c r="E377" s="203" t="s">
        <v>21</v>
      </c>
      <c r="F377" s="204" t="s">
        <v>692</v>
      </c>
      <c r="G377" s="202"/>
      <c r="H377" s="203" t="s">
        <v>21</v>
      </c>
      <c r="I377" s="205"/>
      <c r="J377" s="202"/>
      <c r="K377" s="202"/>
      <c r="L377" s="206"/>
      <c r="M377" s="207"/>
      <c r="N377" s="208"/>
      <c r="O377" s="208"/>
      <c r="P377" s="208"/>
      <c r="Q377" s="208"/>
      <c r="R377" s="208"/>
      <c r="S377" s="208"/>
      <c r="T377" s="209"/>
      <c r="AT377" s="210" t="s">
        <v>219</v>
      </c>
      <c r="AU377" s="210" t="s">
        <v>82</v>
      </c>
      <c r="AV377" s="13" t="s">
        <v>80</v>
      </c>
      <c r="AW377" s="13" t="s">
        <v>34</v>
      </c>
      <c r="AX377" s="13" t="s">
        <v>73</v>
      </c>
      <c r="AY377" s="210" t="s">
        <v>206</v>
      </c>
    </row>
    <row r="378" spans="1:65" s="14" customFormat="1">
      <c r="B378" s="211"/>
      <c r="C378" s="212"/>
      <c r="D378" s="199" t="s">
        <v>219</v>
      </c>
      <c r="E378" s="213" t="s">
        <v>21</v>
      </c>
      <c r="F378" s="214" t="s">
        <v>823</v>
      </c>
      <c r="G378" s="212"/>
      <c r="H378" s="215">
        <v>25.2</v>
      </c>
      <c r="I378" s="216"/>
      <c r="J378" s="212"/>
      <c r="K378" s="212"/>
      <c r="L378" s="217"/>
      <c r="M378" s="218"/>
      <c r="N378" s="219"/>
      <c r="O378" s="219"/>
      <c r="P378" s="219"/>
      <c r="Q378" s="219"/>
      <c r="R378" s="219"/>
      <c r="S378" s="219"/>
      <c r="T378" s="220"/>
      <c r="AT378" s="221" t="s">
        <v>219</v>
      </c>
      <c r="AU378" s="221" t="s">
        <v>82</v>
      </c>
      <c r="AV378" s="14" t="s">
        <v>82</v>
      </c>
      <c r="AW378" s="14" t="s">
        <v>34</v>
      </c>
      <c r="AX378" s="14" t="s">
        <v>73</v>
      </c>
      <c r="AY378" s="221" t="s">
        <v>206</v>
      </c>
    </row>
    <row r="379" spans="1:65" s="14" customFormat="1">
      <c r="B379" s="211"/>
      <c r="C379" s="212"/>
      <c r="D379" s="199" t="s">
        <v>219</v>
      </c>
      <c r="E379" s="213" t="s">
        <v>21</v>
      </c>
      <c r="F379" s="214" t="s">
        <v>824</v>
      </c>
      <c r="G379" s="212"/>
      <c r="H379" s="215">
        <v>5.2709999999999999</v>
      </c>
      <c r="I379" s="216"/>
      <c r="J379" s="212"/>
      <c r="K379" s="212"/>
      <c r="L379" s="217"/>
      <c r="M379" s="218"/>
      <c r="N379" s="219"/>
      <c r="O379" s="219"/>
      <c r="P379" s="219"/>
      <c r="Q379" s="219"/>
      <c r="R379" s="219"/>
      <c r="S379" s="219"/>
      <c r="T379" s="220"/>
      <c r="AT379" s="221" t="s">
        <v>219</v>
      </c>
      <c r="AU379" s="221" t="s">
        <v>82</v>
      </c>
      <c r="AV379" s="14" t="s">
        <v>82</v>
      </c>
      <c r="AW379" s="14" t="s">
        <v>34</v>
      </c>
      <c r="AX379" s="14" t="s">
        <v>73</v>
      </c>
      <c r="AY379" s="221" t="s">
        <v>206</v>
      </c>
    </row>
    <row r="380" spans="1:65" s="14" customFormat="1">
      <c r="B380" s="211"/>
      <c r="C380" s="212"/>
      <c r="D380" s="199" t="s">
        <v>219</v>
      </c>
      <c r="E380" s="213" t="s">
        <v>21</v>
      </c>
      <c r="F380" s="214" t="s">
        <v>672</v>
      </c>
      <c r="G380" s="212"/>
      <c r="H380" s="215">
        <v>5.3129999999999997</v>
      </c>
      <c r="I380" s="216"/>
      <c r="J380" s="212"/>
      <c r="K380" s="212"/>
      <c r="L380" s="217"/>
      <c r="M380" s="218"/>
      <c r="N380" s="219"/>
      <c r="O380" s="219"/>
      <c r="P380" s="219"/>
      <c r="Q380" s="219"/>
      <c r="R380" s="219"/>
      <c r="S380" s="219"/>
      <c r="T380" s="220"/>
      <c r="AT380" s="221" t="s">
        <v>219</v>
      </c>
      <c r="AU380" s="221" t="s">
        <v>82</v>
      </c>
      <c r="AV380" s="14" t="s">
        <v>82</v>
      </c>
      <c r="AW380" s="14" t="s">
        <v>34</v>
      </c>
      <c r="AX380" s="14" t="s">
        <v>73</v>
      </c>
      <c r="AY380" s="221" t="s">
        <v>206</v>
      </c>
    </row>
    <row r="381" spans="1:65" s="16" customFormat="1">
      <c r="B381" s="233"/>
      <c r="C381" s="234"/>
      <c r="D381" s="199" t="s">
        <v>219</v>
      </c>
      <c r="E381" s="235" t="s">
        <v>21</v>
      </c>
      <c r="F381" s="236" t="s">
        <v>286</v>
      </c>
      <c r="G381" s="234"/>
      <c r="H381" s="237">
        <v>35.783999999999999</v>
      </c>
      <c r="I381" s="238"/>
      <c r="J381" s="234"/>
      <c r="K381" s="234"/>
      <c r="L381" s="239"/>
      <c r="M381" s="240"/>
      <c r="N381" s="241"/>
      <c r="O381" s="241"/>
      <c r="P381" s="241"/>
      <c r="Q381" s="241"/>
      <c r="R381" s="241"/>
      <c r="S381" s="241"/>
      <c r="T381" s="242"/>
      <c r="AT381" s="243" t="s">
        <v>219</v>
      </c>
      <c r="AU381" s="243" t="s">
        <v>82</v>
      </c>
      <c r="AV381" s="16" t="s">
        <v>244</v>
      </c>
      <c r="AW381" s="16" t="s">
        <v>34</v>
      </c>
      <c r="AX381" s="16" t="s">
        <v>73</v>
      </c>
      <c r="AY381" s="243" t="s">
        <v>206</v>
      </c>
    </row>
    <row r="382" spans="1:65" s="13" customFormat="1">
      <c r="B382" s="201"/>
      <c r="C382" s="202"/>
      <c r="D382" s="199" t="s">
        <v>219</v>
      </c>
      <c r="E382" s="203" t="s">
        <v>21</v>
      </c>
      <c r="F382" s="204" t="s">
        <v>853</v>
      </c>
      <c r="G382" s="202"/>
      <c r="H382" s="203" t="s">
        <v>21</v>
      </c>
      <c r="I382" s="205"/>
      <c r="J382" s="202"/>
      <c r="K382" s="202"/>
      <c r="L382" s="206"/>
      <c r="M382" s="207"/>
      <c r="N382" s="208"/>
      <c r="O382" s="208"/>
      <c r="P382" s="208"/>
      <c r="Q382" s="208"/>
      <c r="R382" s="208"/>
      <c r="S382" s="208"/>
      <c r="T382" s="209"/>
      <c r="AT382" s="210" t="s">
        <v>219</v>
      </c>
      <c r="AU382" s="210" t="s">
        <v>82</v>
      </c>
      <c r="AV382" s="13" t="s">
        <v>80</v>
      </c>
      <c r="AW382" s="13" t="s">
        <v>34</v>
      </c>
      <c r="AX382" s="13" t="s">
        <v>73</v>
      </c>
      <c r="AY382" s="210" t="s">
        <v>206</v>
      </c>
    </row>
    <row r="383" spans="1:65" s="14" customFormat="1">
      <c r="B383" s="211"/>
      <c r="C383" s="212"/>
      <c r="D383" s="199" t="s">
        <v>219</v>
      </c>
      <c r="E383" s="213" t="s">
        <v>21</v>
      </c>
      <c r="F383" s="214" t="s">
        <v>854</v>
      </c>
      <c r="G383" s="212"/>
      <c r="H383" s="215">
        <v>35.783999999999999</v>
      </c>
      <c r="I383" s="216"/>
      <c r="J383" s="212"/>
      <c r="K383" s="212"/>
      <c r="L383" s="217"/>
      <c r="M383" s="218"/>
      <c r="N383" s="219"/>
      <c r="O383" s="219"/>
      <c r="P383" s="219"/>
      <c r="Q383" s="219"/>
      <c r="R383" s="219"/>
      <c r="S383" s="219"/>
      <c r="T383" s="220"/>
      <c r="AT383" s="221" t="s">
        <v>219</v>
      </c>
      <c r="AU383" s="221" t="s">
        <v>82</v>
      </c>
      <c r="AV383" s="14" t="s">
        <v>82</v>
      </c>
      <c r="AW383" s="14" t="s">
        <v>34</v>
      </c>
      <c r="AX383" s="14" t="s">
        <v>73</v>
      </c>
      <c r="AY383" s="221" t="s">
        <v>206</v>
      </c>
    </row>
    <row r="384" spans="1:65" s="16" customFormat="1">
      <c r="B384" s="233"/>
      <c r="C384" s="234"/>
      <c r="D384" s="199" t="s">
        <v>219</v>
      </c>
      <c r="E384" s="235" t="s">
        <v>21</v>
      </c>
      <c r="F384" s="236" t="s">
        <v>286</v>
      </c>
      <c r="G384" s="234"/>
      <c r="H384" s="237">
        <v>35.783999999999999</v>
      </c>
      <c r="I384" s="238"/>
      <c r="J384" s="234"/>
      <c r="K384" s="234"/>
      <c r="L384" s="239"/>
      <c r="M384" s="240"/>
      <c r="N384" s="241"/>
      <c r="O384" s="241"/>
      <c r="P384" s="241"/>
      <c r="Q384" s="241"/>
      <c r="R384" s="241"/>
      <c r="S384" s="241"/>
      <c r="T384" s="242"/>
      <c r="AT384" s="243" t="s">
        <v>219</v>
      </c>
      <c r="AU384" s="243" t="s">
        <v>82</v>
      </c>
      <c r="AV384" s="16" t="s">
        <v>244</v>
      </c>
      <c r="AW384" s="16" t="s">
        <v>34</v>
      </c>
      <c r="AX384" s="16" t="s">
        <v>73</v>
      </c>
      <c r="AY384" s="243" t="s">
        <v>206</v>
      </c>
    </row>
    <row r="385" spans="1:65" s="13" customFormat="1">
      <c r="B385" s="201"/>
      <c r="C385" s="202"/>
      <c r="D385" s="199" t="s">
        <v>219</v>
      </c>
      <c r="E385" s="203" t="s">
        <v>21</v>
      </c>
      <c r="F385" s="204" t="s">
        <v>855</v>
      </c>
      <c r="G385" s="202"/>
      <c r="H385" s="203" t="s">
        <v>21</v>
      </c>
      <c r="I385" s="205"/>
      <c r="J385" s="202"/>
      <c r="K385" s="202"/>
      <c r="L385" s="206"/>
      <c r="M385" s="207"/>
      <c r="N385" s="208"/>
      <c r="O385" s="208"/>
      <c r="P385" s="208"/>
      <c r="Q385" s="208"/>
      <c r="R385" s="208"/>
      <c r="S385" s="208"/>
      <c r="T385" s="209"/>
      <c r="AT385" s="210" t="s">
        <v>219</v>
      </c>
      <c r="AU385" s="210" t="s">
        <v>82</v>
      </c>
      <c r="AV385" s="13" t="s">
        <v>80</v>
      </c>
      <c r="AW385" s="13" t="s">
        <v>34</v>
      </c>
      <c r="AX385" s="13" t="s">
        <v>73</v>
      </c>
      <c r="AY385" s="210" t="s">
        <v>206</v>
      </c>
    </row>
    <row r="386" spans="1:65" s="14" customFormat="1">
      <c r="B386" s="211"/>
      <c r="C386" s="212"/>
      <c r="D386" s="199" t="s">
        <v>219</v>
      </c>
      <c r="E386" s="213" t="s">
        <v>21</v>
      </c>
      <c r="F386" s="214" t="s">
        <v>856</v>
      </c>
      <c r="G386" s="212"/>
      <c r="H386" s="215">
        <v>71.567999999999998</v>
      </c>
      <c r="I386" s="216"/>
      <c r="J386" s="212"/>
      <c r="K386" s="212"/>
      <c r="L386" s="217"/>
      <c r="M386" s="218"/>
      <c r="N386" s="219"/>
      <c r="O386" s="219"/>
      <c r="P386" s="219"/>
      <c r="Q386" s="219"/>
      <c r="R386" s="219"/>
      <c r="S386" s="219"/>
      <c r="T386" s="220"/>
      <c r="AT386" s="221" t="s">
        <v>219</v>
      </c>
      <c r="AU386" s="221" t="s">
        <v>82</v>
      </c>
      <c r="AV386" s="14" t="s">
        <v>82</v>
      </c>
      <c r="AW386" s="14" t="s">
        <v>34</v>
      </c>
      <c r="AX386" s="14" t="s">
        <v>73</v>
      </c>
      <c r="AY386" s="221" t="s">
        <v>206</v>
      </c>
    </row>
    <row r="387" spans="1:65" s="13" customFormat="1">
      <c r="B387" s="201"/>
      <c r="C387" s="202"/>
      <c r="D387" s="199" t="s">
        <v>219</v>
      </c>
      <c r="E387" s="203" t="s">
        <v>21</v>
      </c>
      <c r="F387" s="204" t="s">
        <v>674</v>
      </c>
      <c r="G387" s="202"/>
      <c r="H387" s="203" t="s">
        <v>21</v>
      </c>
      <c r="I387" s="205"/>
      <c r="J387" s="202"/>
      <c r="K387" s="202"/>
      <c r="L387" s="206"/>
      <c r="M387" s="207"/>
      <c r="N387" s="208"/>
      <c r="O387" s="208"/>
      <c r="P387" s="208"/>
      <c r="Q387" s="208"/>
      <c r="R387" s="208"/>
      <c r="S387" s="208"/>
      <c r="T387" s="209"/>
      <c r="AT387" s="210" t="s">
        <v>219</v>
      </c>
      <c r="AU387" s="210" t="s">
        <v>82</v>
      </c>
      <c r="AV387" s="13" t="s">
        <v>80</v>
      </c>
      <c r="AW387" s="13" t="s">
        <v>34</v>
      </c>
      <c r="AX387" s="13" t="s">
        <v>73</v>
      </c>
      <c r="AY387" s="210" t="s">
        <v>206</v>
      </c>
    </row>
    <row r="388" spans="1:65" s="14" customFormat="1">
      <c r="B388" s="211"/>
      <c r="C388" s="212"/>
      <c r="D388" s="199" t="s">
        <v>219</v>
      </c>
      <c r="E388" s="213" t="s">
        <v>21</v>
      </c>
      <c r="F388" s="214" t="s">
        <v>857</v>
      </c>
      <c r="G388" s="212"/>
      <c r="H388" s="215">
        <v>21</v>
      </c>
      <c r="I388" s="216"/>
      <c r="J388" s="212"/>
      <c r="K388" s="212"/>
      <c r="L388" s="217"/>
      <c r="M388" s="218"/>
      <c r="N388" s="219"/>
      <c r="O388" s="219"/>
      <c r="P388" s="219"/>
      <c r="Q388" s="219"/>
      <c r="R388" s="219"/>
      <c r="S388" s="219"/>
      <c r="T388" s="220"/>
      <c r="AT388" s="221" t="s">
        <v>219</v>
      </c>
      <c r="AU388" s="221" t="s">
        <v>82</v>
      </c>
      <c r="AV388" s="14" t="s">
        <v>82</v>
      </c>
      <c r="AW388" s="14" t="s">
        <v>34</v>
      </c>
      <c r="AX388" s="14" t="s">
        <v>73</v>
      </c>
      <c r="AY388" s="221" t="s">
        <v>206</v>
      </c>
    </row>
    <row r="389" spans="1:65" s="13" customFormat="1">
      <c r="B389" s="201"/>
      <c r="C389" s="202"/>
      <c r="D389" s="199" t="s">
        <v>219</v>
      </c>
      <c r="E389" s="203" t="s">
        <v>21</v>
      </c>
      <c r="F389" s="204" t="s">
        <v>858</v>
      </c>
      <c r="G389" s="202"/>
      <c r="H389" s="203" t="s">
        <v>21</v>
      </c>
      <c r="I389" s="205"/>
      <c r="J389" s="202"/>
      <c r="K389" s="202"/>
      <c r="L389" s="206"/>
      <c r="M389" s="207"/>
      <c r="N389" s="208"/>
      <c r="O389" s="208"/>
      <c r="P389" s="208"/>
      <c r="Q389" s="208"/>
      <c r="R389" s="208"/>
      <c r="S389" s="208"/>
      <c r="T389" s="209"/>
      <c r="AT389" s="210" t="s">
        <v>219</v>
      </c>
      <c r="AU389" s="210" t="s">
        <v>82</v>
      </c>
      <c r="AV389" s="13" t="s">
        <v>80</v>
      </c>
      <c r="AW389" s="13" t="s">
        <v>34</v>
      </c>
      <c r="AX389" s="13" t="s">
        <v>73</v>
      </c>
      <c r="AY389" s="210" t="s">
        <v>206</v>
      </c>
    </row>
    <row r="390" spans="1:65" s="14" customFormat="1">
      <c r="B390" s="211"/>
      <c r="C390" s="212"/>
      <c r="D390" s="199" t="s">
        <v>219</v>
      </c>
      <c r="E390" s="213" t="s">
        <v>21</v>
      </c>
      <c r="F390" s="214" t="s">
        <v>859</v>
      </c>
      <c r="G390" s="212"/>
      <c r="H390" s="215">
        <v>46.16</v>
      </c>
      <c r="I390" s="216"/>
      <c r="J390" s="212"/>
      <c r="K390" s="212"/>
      <c r="L390" s="217"/>
      <c r="M390" s="218"/>
      <c r="N390" s="219"/>
      <c r="O390" s="219"/>
      <c r="P390" s="219"/>
      <c r="Q390" s="219"/>
      <c r="R390" s="219"/>
      <c r="S390" s="219"/>
      <c r="T390" s="220"/>
      <c r="AT390" s="221" t="s">
        <v>219</v>
      </c>
      <c r="AU390" s="221" t="s">
        <v>82</v>
      </c>
      <c r="AV390" s="14" t="s">
        <v>82</v>
      </c>
      <c r="AW390" s="14" t="s">
        <v>34</v>
      </c>
      <c r="AX390" s="14" t="s">
        <v>73</v>
      </c>
      <c r="AY390" s="221" t="s">
        <v>206</v>
      </c>
    </row>
    <row r="391" spans="1:65" s="15" customFormat="1">
      <c r="B391" s="222"/>
      <c r="C391" s="223"/>
      <c r="D391" s="199" t="s">
        <v>219</v>
      </c>
      <c r="E391" s="224" t="s">
        <v>21</v>
      </c>
      <c r="F391" s="225" t="s">
        <v>236</v>
      </c>
      <c r="G391" s="223"/>
      <c r="H391" s="226">
        <v>210.29599999999999</v>
      </c>
      <c r="I391" s="227"/>
      <c r="J391" s="223"/>
      <c r="K391" s="223"/>
      <c r="L391" s="228"/>
      <c r="M391" s="229"/>
      <c r="N391" s="230"/>
      <c r="O391" s="230"/>
      <c r="P391" s="230"/>
      <c r="Q391" s="230"/>
      <c r="R391" s="230"/>
      <c r="S391" s="230"/>
      <c r="T391" s="231"/>
      <c r="AT391" s="232" t="s">
        <v>219</v>
      </c>
      <c r="AU391" s="232" t="s">
        <v>82</v>
      </c>
      <c r="AV391" s="15" t="s">
        <v>213</v>
      </c>
      <c r="AW391" s="15" t="s">
        <v>34</v>
      </c>
      <c r="AX391" s="15" t="s">
        <v>80</v>
      </c>
      <c r="AY391" s="232" t="s">
        <v>206</v>
      </c>
    </row>
    <row r="392" spans="1:65" s="2" customFormat="1" ht="21.75" customHeight="1">
      <c r="A392" s="37"/>
      <c r="B392" s="38"/>
      <c r="C392" s="181" t="s">
        <v>860</v>
      </c>
      <c r="D392" s="181" t="s">
        <v>208</v>
      </c>
      <c r="E392" s="182" t="s">
        <v>861</v>
      </c>
      <c r="F392" s="183" t="s">
        <v>862</v>
      </c>
      <c r="G392" s="184" t="s">
        <v>247</v>
      </c>
      <c r="H392" s="185">
        <v>950.47500000000002</v>
      </c>
      <c r="I392" s="186"/>
      <c r="J392" s="187">
        <f>ROUND(I392*H392,2)</f>
        <v>0</v>
      </c>
      <c r="K392" s="183" t="s">
        <v>212</v>
      </c>
      <c r="L392" s="42"/>
      <c r="M392" s="188" t="s">
        <v>21</v>
      </c>
      <c r="N392" s="189" t="s">
        <v>44</v>
      </c>
      <c r="O392" s="67"/>
      <c r="P392" s="190">
        <f>O392*H392</f>
        <v>0</v>
      </c>
      <c r="Q392" s="190">
        <v>6.9999999999999994E-5</v>
      </c>
      <c r="R392" s="190">
        <f>Q392*H392</f>
        <v>6.6533250000000002E-2</v>
      </c>
      <c r="S392" s="190">
        <v>0</v>
      </c>
      <c r="T392" s="191">
        <f>S392*H392</f>
        <v>0</v>
      </c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R392" s="192" t="s">
        <v>350</v>
      </c>
      <c r="AT392" s="192" t="s">
        <v>208</v>
      </c>
      <c r="AU392" s="192" t="s">
        <v>82</v>
      </c>
      <c r="AY392" s="20" t="s">
        <v>206</v>
      </c>
      <c r="BE392" s="193">
        <f>IF(N392="základní",J392,0)</f>
        <v>0</v>
      </c>
      <c r="BF392" s="193">
        <f>IF(N392="snížená",J392,0)</f>
        <v>0</v>
      </c>
      <c r="BG392" s="193">
        <f>IF(N392="zákl. přenesená",J392,0)</f>
        <v>0</v>
      </c>
      <c r="BH392" s="193">
        <f>IF(N392="sníž. přenesená",J392,0)</f>
        <v>0</v>
      </c>
      <c r="BI392" s="193">
        <f>IF(N392="nulová",J392,0)</f>
        <v>0</v>
      </c>
      <c r="BJ392" s="20" t="s">
        <v>80</v>
      </c>
      <c r="BK392" s="193">
        <f>ROUND(I392*H392,2)</f>
        <v>0</v>
      </c>
      <c r="BL392" s="20" t="s">
        <v>350</v>
      </c>
      <c r="BM392" s="192" t="s">
        <v>863</v>
      </c>
    </row>
    <row r="393" spans="1:65" s="2" customFormat="1">
      <c r="A393" s="37"/>
      <c r="B393" s="38"/>
      <c r="C393" s="39"/>
      <c r="D393" s="194" t="s">
        <v>215</v>
      </c>
      <c r="E393" s="39"/>
      <c r="F393" s="195" t="s">
        <v>864</v>
      </c>
      <c r="G393" s="39"/>
      <c r="H393" s="39"/>
      <c r="I393" s="196"/>
      <c r="J393" s="39"/>
      <c r="K393" s="39"/>
      <c r="L393" s="42"/>
      <c r="M393" s="197"/>
      <c r="N393" s="198"/>
      <c r="O393" s="67"/>
      <c r="P393" s="67"/>
      <c r="Q393" s="67"/>
      <c r="R393" s="67"/>
      <c r="S393" s="67"/>
      <c r="T393" s="68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T393" s="20" t="s">
        <v>215</v>
      </c>
      <c r="AU393" s="20" t="s">
        <v>82</v>
      </c>
    </row>
    <row r="394" spans="1:65" s="14" customFormat="1">
      <c r="B394" s="211"/>
      <c r="C394" s="212"/>
      <c r="D394" s="199" t="s">
        <v>219</v>
      </c>
      <c r="E394" s="213" t="s">
        <v>21</v>
      </c>
      <c r="F394" s="214" t="s">
        <v>865</v>
      </c>
      <c r="G394" s="212"/>
      <c r="H394" s="215">
        <v>950.47500000000002</v>
      </c>
      <c r="I394" s="216"/>
      <c r="J394" s="212"/>
      <c r="K394" s="212"/>
      <c r="L394" s="217"/>
      <c r="M394" s="218"/>
      <c r="N394" s="219"/>
      <c r="O394" s="219"/>
      <c r="P394" s="219"/>
      <c r="Q394" s="219"/>
      <c r="R394" s="219"/>
      <c r="S394" s="219"/>
      <c r="T394" s="220"/>
      <c r="AT394" s="221" t="s">
        <v>219</v>
      </c>
      <c r="AU394" s="221" t="s">
        <v>82</v>
      </c>
      <c r="AV394" s="14" t="s">
        <v>82</v>
      </c>
      <c r="AW394" s="14" t="s">
        <v>34</v>
      </c>
      <c r="AX394" s="14" t="s">
        <v>80</v>
      </c>
      <c r="AY394" s="221" t="s">
        <v>206</v>
      </c>
    </row>
    <row r="395" spans="1:65" s="2" customFormat="1" ht="16.5" customHeight="1">
      <c r="A395" s="37"/>
      <c r="B395" s="38"/>
      <c r="C395" s="181" t="s">
        <v>866</v>
      </c>
      <c r="D395" s="181" t="s">
        <v>208</v>
      </c>
      <c r="E395" s="182" t="s">
        <v>867</v>
      </c>
      <c r="F395" s="183" t="s">
        <v>868</v>
      </c>
      <c r="G395" s="184" t="s">
        <v>247</v>
      </c>
      <c r="H395" s="185">
        <v>1900.95</v>
      </c>
      <c r="I395" s="186"/>
      <c r="J395" s="187">
        <f>ROUND(I395*H395,2)</f>
        <v>0</v>
      </c>
      <c r="K395" s="183" t="s">
        <v>212</v>
      </c>
      <c r="L395" s="42"/>
      <c r="M395" s="188" t="s">
        <v>21</v>
      </c>
      <c r="N395" s="189" t="s">
        <v>44</v>
      </c>
      <c r="O395" s="67"/>
      <c r="P395" s="190">
        <f>O395*H395</f>
        <v>0</v>
      </c>
      <c r="Q395" s="190">
        <v>1.3999999999999999E-4</v>
      </c>
      <c r="R395" s="190">
        <f>Q395*H395</f>
        <v>0.26613300000000001</v>
      </c>
      <c r="S395" s="190">
        <v>0</v>
      </c>
      <c r="T395" s="191">
        <f>S395*H395</f>
        <v>0</v>
      </c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R395" s="192" t="s">
        <v>350</v>
      </c>
      <c r="AT395" s="192" t="s">
        <v>208</v>
      </c>
      <c r="AU395" s="192" t="s">
        <v>82</v>
      </c>
      <c r="AY395" s="20" t="s">
        <v>206</v>
      </c>
      <c r="BE395" s="193">
        <f>IF(N395="základní",J395,0)</f>
        <v>0</v>
      </c>
      <c r="BF395" s="193">
        <f>IF(N395="snížená",J395,0)</f>
        <v>0</v>
      </c>
      <c r="BG395" s="193">
        <f>IF(N395="zákl. přenesená",J395,0)</f>
        <v>0</v>
      </c>
      <c r="BH395" s="193">
        <f>IF(N395="sníž. přenesená",J395,0)</f>
        <v>0</v>
      </c>
      <c r="BI395" s="193">
        <f>IF(N395="nulová",J395,0)</f>
        <v>0</v>
      </c>
      <c r="BJ395" s="20" t="s">
        <v>80</v>
      </c>
      <c r="BK395" s="193">
        <f>ROUND(I395*H395,2)</f>
        <v>0</v>
      </c>
      <c r="BL395" s="20" t="s">
        <v>350</v>
      </c>
      <c r="BM395" s="192" t="s">
        <v>869</v>
      </c>
    </row>
    <row r="396" spans="1:65" s="2" customFormat="1">
      <c r="A396" s="37"/>
      <c r="B396" s="38"/>
      <c r="C396" s="39"/>
      <c r="D396" s="194" t="s">
        <v>215</v>
      </c>
      <c r="E396" s="39"/>
      <c r="F396" s="195" t="s">
        <v>870</v>
      </c>
      <c r="G396" s="39"/>
      <c r="H396" s="39"/>
      <c r="I396" s="196"/>
      <c r="J396" s="39"/>
      <c r="K396" s="39"/>
      <c r="L396" s="42"/>
      <c r="M396" s="197"/>
      <c r="N396" s="198"/>
      <c r="O396" s="67"/>
      <c r="P396" s="67"/>
      <c r="Q396" s="67"/>
      <c r="R396" s="67"/>
      <c r="S396" s="67"/>
      <c r="T396" s="68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T396" s="20" t="s">
        <v>215</v>
      </c>
      <c r="AU396" s="20" t="s">
        <v>82</v>
      </c>
    </row>
    <row r="397" spans="1:65" s="13" customFormat="1">
      <c r="B397" s="201"/>
      <c r="C397" s="202"/>
      <c r="D397" s="199" t="s">
        <v>219</v>
      </c>
      <c r="E397" s="203" t="s">
        <v>21</v>
      </c>
      <c r="F397" s="204" t="s">
        <v>871</v>
      </c>
      <c r="G397" s="202"/>
      <c r="H397" s="203" t="s">
        <v>21</v>
      </c>
      <c r="I397" s="205"/>
      <c r="J397" s="202"/>
      <c r="K397" s="202"/>
      <c r="L397" s="206"/>
      <c r="M397" s="207"/>
      <c r="N397" s="208"/>
      <c r="O397" s="208"/>
      <c r="P397" s="208"/>
      <c r="Q397" s="208"/>
      <c r="R397" s="208"/>
      <c r="S397" s="208"/>
      <c r="T397" s="209"/>
      <c r="AT397" s="210" t="s">
        <v>219</v>
      </c>
      <c r="AU397" s="210" t="s">
        <v>82</v>
      </c>
      <c r="AV397" s="13" t="s">
        <v>80</v>
      </c>
      <c r="AW397" s="13" t="s">
        <v>34</v>
      </c>
      <c r="AX397" s="13" t="s">
        <v>73</v>
      </c>
      <c r="AY397" s="210" t="s">
        <v>206</v>
      </c>
    </row>
    <row r="398" spans="1:65" s="14" customFormat="1">
      <c r="B398" s="211"/>
      <c r="C398" s="212"/>
      <c r="D398" s="199" t="s">
        <v>219</v>
      </c>
      <c r="E398" s="213" t="s">
        <v>21</v>
      </c>
      <c r="F398" s="214" t="s">
        <v>872</v>
      </c>
      <c r="G398" s="212"/>
      <c r="H398" s="215">
        <v>1900.95</v>
      </c>
      <c r="I398" s="216"/>
      <c r="J398" s="212"/>
      <c r="K398" s="212"/>
      <c r="L398" s="217"/>
      <c r="M398" s="218"/>
      <c r="N398" s="219"/>
      <c r="O398" s="219"/>
      <c r="P398" s="219"/>
      <c r="Q398" s="219"/>
      <c r="R398" s="219"/>
      <c r="S398" s="219"/>
      <c r="T398" s="220"/>
      <c r="AT398" s="221" t="s">
        <v>219</v>
      </c>
      <c r="AU398" s="221" t="s">
        <v>82</v>
      </c>
      <c r="AV398" s="14" t="s">
        <v>82</v>
      </c>
      <c r="AW398" s="14" t="s">
        <v>34</v>
      </c>
      <c r="AX398" s="14" t="s">
        <v>80</v>
      </c>
      <c r="AY398" s="221" t="s">
        <v>206</v>
      </c>
    </row>
    <row r="399" spans="1:65" s="2" customFormat="1" ht="16.5" customHeight="1">
      <c r="A399" s="37"/>
      <c r="B399" s="38"/>
      <c r="C399" s="181" t="s">
        <v>873</v>
      </c>
      <c r="D399" s="181" t="s">
        <v>208</v>
      </c>
      <c r="E399" s="182" t="s">
        <v>874</v>
      </c>
      <c r="F399" s="183" t="s">
        <v>875</v>
      </c>
      <c r="G399" s="184" t="s">
        <v>247</v>
      </c>
      <c r="H399" s="185">
        <v>950.47500000000002</v>
      </c>
      <c r="I399" s="186"/>
      <c r="J399" s="187">
        <f>ROUND(I399*H399,2)</f>
        <v>0</v>
      </c>
      <c r="K399" s="183" t="s">
        <v>212</v>
      </c>
      <c r="L399" s="42"/>
      <c r="M399" s="188" t="s">
        <v>21</v>
      </c>
      <c r="N399" s="189" t="s">
        <v>44</v>
      </c>
      <c r="O399" s="67"/>
      <c r="P399" s="190">
        <f>O399*H399</f>
        <v>0</v>
      </c>
      <c r="Q399" s="190">
        <v>1.2E-4</v>
      </c>
      <c r="R399" s="190">
        <f>Q399*H399</f>
        <v>0.11405700000000001</v>
      </c>
      <c r="S399" s="190">
        <v>0</v>
      </c>
      <c r="T399" s="191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192" t="s">
        <v>350</v>
      </c>
      <c r="AT399" s="192" t="s">
        <v>208</v>
      </c>
      <c r="AU399" s="192" t="s">
        <v>82</v>
      </c>
      <c r="AY399" s="20" t="s">
        <v>206</v>
      </c>
      <c r="BE399" s="193">
        <f>IF(N399="základní",J399,0)</f>
        <v>0</v>
      </c>
      <c r="BF399" s="193">
        <f>IF(N399="snížená",J399,0)</f>
        <v>0</v>
      </c>
      <c r="BG399" s="193">
        <f>IF(N399="zákl. přenesená",J399,0)</f>
        <v>0</v>
      </c>
      <c r="BH399" s="193">
        <f>IF(N399="sníž. přenesená",J399,0)</f>
        <v>0</v>
      </c>
      <c r="BI399" s="193">
        <f>IF(N399="nulová",J399,0)</f>
        <v>0</v>
      </c>
      <c r="BJ399" s="20" t="s">
        <v>80</v>
      </c>
      <c r="BK399" s="193">
        <f>ROUND(I399*H399,2)</f>
        <v>0</v>
      </c>
      <c r="BL399" s="20" t="s">
        <v>350</v>
      </c>
      <c r="BM399" s="192" t="s">
        <v>876</v>
      </c>
    </row>
    <row r="400" spans="1:65" s="2" customFormat="1">
      <c r="A400" s="37"/>
      <c r="B400" s="38"/>
      <c r="C400" s="39"/>
      <c r="D400" s="194" t="s">
        <v>215</v>
      </c>
      <c r="E400" s="39"/>
      <c r="F400" s="195" t="s">
        <v>877</v>
      </c>
      <c r="G400" s="39"/>
      <c r="H400" s="39"/>
      <c r="I400" s="196"/>
      <c r="J400" s="39"/>
      <c r="K400" s="39"/>
      <c r="L400" s="42"/>
      <c r="M400" s="197"/>
      <c r="N400" s="198"/>
      <c r="O400" s="67"/>
      <c r="P400" s="67"/>
      <c r="Q400" s="67"/>
      <c r="R400" s="67"/>
      <c r="S400" s="67"/>
      <c r="T400" s="68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T400" s="20" t="s">
        <v>215</v>
      </c>
      <c r="AU400" s="20" t="s">
        <v>82</v>
      </c>
    </row>
    <row r="401" spans="1:65" s="13" customFormat="1">
      <c r="B401" s="201"/>
      <c r="C401" s="202"/>
      <c r="D401" s="199" t="s">
        <v>219</v>
      </c>
      <c r="E401" s="203" t="s">
        <v>21</v>
      </c>
      <c r="F401" s="204" t="s">
        <v>878</v>
      </c>
      <c r="G401" s="202"/>
      <c r="H401" s="203" t="s">
        <v>21</v>
      </c>
      <c r="I401" s="205"/>
      <c r="J401" s="202"/>
      <c r="K401" s="202"/>
      <c r="L401" s="206"/>
      <c r="M401" s="207"/>
      <c r="N401" s="208"/>
      <c r="O401" s="208"/>
      <c r="P401" s="208"/>
      <c r="Q401" s="208"/>
      <c r="R401" s="208"/>
      <c r="S401" s="208"/>
      <c r="T401" s="209"/>
      <c r="AT401" s="210" t="s">
        <v>219</v>
      </c>
      <c r="AU401" s="210" t="s">
        <v>82</v>
      </c>
      <c r="AV401" s="13" t="s">
        <v>80</v>
      </c>
      <c r="AW401" s="13" t="s">
        <v>34</v>
      </c>
      <c r="AX401" s="13" t="s">
        <v>73</v>
      </c>
      <c r="AY401" s="210" t="s">
        <v>206</v>
      </c>
    </row>
    <row r="402" spans="1:65" s="14" customFormat="1">
      <c r="B402" s="211"/>
      <c r="C402" s="212"/>
      <c r="D402" s="199" t="s">
        <v>219</v>
      </c>
      <c r="E402" s="213" t="s">
        <v>21</v>
      </c>
      <c r="F402" s="214" t="s">
        <v>879</v>
      </c>
      <c r="G402" s="212"/>
      <c r="H402" s="215">
        <v>950.47500000000002</v>
      </c>
      <c r="I402" s="216"/>
      <c r="J402" s="212"/>
      <c r="K402" s="212"/>
      <c r="L402" s="217"/>
      <c r="M402" s="218"/>
      <c r="N402" s="219"/>
      <c r="O402" s="219"/>
      <c r="P402" s="219"/>
      <c r="Q402" s="219"/>
      <c r="R402" s="219"/>
      <c r="S402" s="219"/>
      <c r="T402" s="220"/>
      <c r="AT402" s="221" t="s">
        <v>219</v>
      </c>
      <c r="AU402" s="221" t="s">
        <v>82</v>
      </c>
      <c r="AV402" s="14" t="s">
        <v>82</v>
      </c>
      <c r="AW402" s="14" t="s">
        <v>34</v>
      </c>
      <c r="AX402" s="14" t="s">
        <v>80</v>
      </c>
      <c r="AY402" s="221" t="s">
        <v>206</v>
      </c>
    </row>
    <row r="403" spans="1:65" s="2" customFormat="1" ht="24.2" customHeight="1">
      <c r="A403" s="37"/>
      <c r="B403" s="38"/>
      <c r="C403" s="181" t="s">
        <v>880</v>
      </c>
      <c r="D403" s="181" t="s">
        <v>208</v>
      </c>
      <c r="E403" s="182" t="s">
        <v>881</v>
      </c>
      <c r="F403" s="183" t="s">
        <v>882</v>
      </c>
      <c r="G403" s="184" t="s">
        <v>247</v>
      </c>
      <c r="H403" s="185">
        <v>10.5</v>
      </c>
      <c r="I403" s="186"/>
      <c r="J403" s="187">
        <f>ROUND(I403*H403,2)</f>
        <v>0</v>
      </c>
      <c r="K403" s="183" t="s">
        <v>212</v>
      </c>
      <c r="L403" s="42"/>
      <c r="M403" s="188" t="s">
        <v>21</v>
      </c>
      <c r="N403" s="189" t="s">
        <v>44</v>
      </c>
      <c r="O403" s="67"/>
      <c r="P403" s="190">
        <f>O403*H403</f>
        <v>0</v>
      </c>
      <c r="Q403" s="190">
        <v>2.0000000000000001E-4</v>
      </c>
      <c r="R403" s="190">
        <f>Q403*H403</f>
        <v>2.1000000000000003E-3</v>
      </c>
      <c r="S403" s="190">
        <v>0</v>
      </c>
      <c r="T403" s="191">
        <f>S403*H403</f>
        <v>0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192" t="s">
        <v>350</v>
      </c>
      <c r="AT403" s="192" t="s">
        <v>208</v>
      </c>
      <c r="AU403" s="192" t="s">
        <v>82</v>
      </c>
      <c r="AY403" s="20" t="s">
        <v>206</v>
      </c>
      <c r="BE403" s="193">
        <f>IF(N403="základní",J403,0)</f>
        <v>0</v>
      </c>
      <c r="BF403" s="193">
        <f>IF(N403="snížená",J403,0)</f>
        <v>0</v>
      </c>
      <c r="BG403" s="193">
        <f>IF(N403="zákl. přenesená",J403,0)</f>
        <v>0</v>
      </c>
      <c r="BH403" s="193">
        <f>IF(N403="sníž. přenesená",J403,0)</f>
        <v>0</v>
      </c>
      <c r="BI403" s="193">
        <f>IF(N403="nulová",J403,0)</f>
        <v>0</v>
      </c>
      <c r="BJ403" s="20" t="s">
        <v>80</v>
      </c>
      <c r="BK403" s="193">
        <f>ROUND(I403*H403,2)</f>
        <v>0</v>
      </c>
      <c r="BL403" s="20" t="s">
        <v>350</v>
      </c>
      <c r="BM403" s="192" t="s">
        <v>883</v>
      </c>
    </row>
    <row r="404" spans="1:65" s="2" customFormat="1">
      <c r="A404" s="37"/>
      <c r="B404" s="38"/>
      <c r="C404" s="39"/>
      <c r="D404" s="194" t="s">
        <v>215</v>
      </c>
      <c r="E404" s="39"/>
      <c r="F404" s="195" t="s">
        <v>884</v>
      </c>
      <c r="G404" s="39"/>
      <c r="H404" s="39"/>
      <c r="I404" s="196"/>
      <c r="J404" s="39"/>
      <c r="K404" s="39"/>
      <c r="L404" s="42"/>
      <c r="M404" s="197"/>
      <c r="N404" s="198"/>
      <c r="O404" s="67"/>
      <c r="P404" s="67"/>
      <c r="Q404" s="67"/>
      <c r="R404" s="67"/>
      <c r="S404" s="67"/>
      <c r="T404" s="68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T404" s="20" t="s">
        <v>215</v>
      </c>
      <c r="AU404" s="20" t="s">
        <v>82</v>
      </c>
    </row>
    <row r="405" spans="1:65" s="14" customFormat="1">
      <c r="B405" s="211"/>
      <c r="C405" s="212"/>
      <c r="D405" s="199" t="s">
        <v>219</v>
      </c>
      <c r="E405" s="213" t="s">
        <v>21</v>
      </c>
      <c r="F405" s="214" t="s">
        <v>675</v>
      </c>
      <c r="G405" s="212"/>
      <c r="H405" s="215">
        <v>10.5</v>
      </c>
      <c r="I405" s="216"/>
      <c r="J405" s="212"/>
      <c r="K405" s="212"/>
      <c r="L405" s="217"/>
      <c r="M405" s="218"/>
      <c r="N405" s="219"/>
      <c r="O405" s="219"/>
      <c r="P405" s="219"/>
      <c r="Q405" s="219"/>
      <c r="R405" s="219"/>
      <c r="S405" s="219"/>
      <c r="T405" s="220"/>
      <c r="AT405" s="221" t="s">
        <v>219</v>
      </c>
      <c r="AU405" s="221" t="s">
        <v>82</v>
      </c>
      <c r="AV405" s="14" t="s">
        <v>82</v>
      </c>
      <c r="AW405" s="14" t="s">
        <v>34</v>
      </c>
      <c r="AX405" s="14" t="s">
        <v>80</v>
      </c>
      <c r="AY405" s="221" t="s">
        <v>206</v>
      </c>
    </row>
    <row r="406" spans="1:65" s="2" customFormat="1" ht="16.5" customHeight="1">
      <c r="A406" s="37"/>
      <c r="B406" s="38"/>
      <c r="C406" s="181" t="s">
        <v>885</v>
      </c>
      <c r="D406" s="181" t="s">
        <v>208</v>
      </c>
      <c r="E406" s="182" t="s">
        <v>886</v>
      </c>
      <c r="F406" s="183" t="s">
        <v>887</v>
      </c>
      <c r="G406" s="184" t="s">
        <v>247</v>
      </c>
      <c r="H406" s="185">
        <v>10.5</v>
      </c>
      <c r="I406" s="186"/>
      <c r="J406" s="187">
        <f>ROUND(I406*H406,2)</f>
        <v>0</v>
      </c>
      <c r="K406" s="183" t="s">
        <v>212</v>
      </c>
      <c r="L406" s="42"/>
      <c r="M406" s="188" t="s">
        <v>21</v>
      </c>
      <c r="N406" s="189" t="s">
        <v>44</v>
      </c>
      <c r="O406" s="67"/>
      <c r="P406" s="190">
        <f>O406*H406</f>
        <v>0</v>
      </c>
      <c r="Q406" s="190">
        <v>2.4000000000000001E-4</v>
      </c>
      <c r="R406" s="190">
        <f>Q406*H406</f>
        <v>2.5200000000000001E-3</v>
      </c>
      <c r="S406" s="190">
        <v>0</v>
      </c>
      <c r="T406" s="191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192" t="s">
        <v>350</v>
      </c>
      <c r="AT406" s="192" t="s">
        <v>208</v>
      </c>
      <c r="AU406" s="192" t="s">
        <v>82</v>
      </c>
      <c r="AY406" s="20" t="s">
        <v>206</v>
      </c>
      <c r="BE406" s="193">
        <f>IF(N406="základní",J406,0)</f>
        <v>0</v>
      </c>
      <c r="BF406" s="193">
        <f>IF(N406="snížená",J406,0)</f>
        <v>0</v>
      </c>
      <c r="BG406" s="193">
        <f>IF(N406="zákl. přenesená",J406,0)</f>
        <v>0</v>
      </c>
      <c r="BH406" s="193">
        <f>IF(N406="sníž. přenesená",J406,0)</f>
        <v>0</v>
      </c>
      <c r="BI406" s="193">
        <f>IF(N406="nulová",J406,0)</f>
        <v>0</v>
      </c>
      <c r="BJ406" s="20" t="s">
        <v>80</v>
      </c>
      <c r="BK406" s="193">
        <f>ROUND(I406*H406,2)</f>
        <v>0</v>
      </c>
      <c r="BL406" s="20" t="s">
        <v>350</v>
      </c>
      <c r="BM406" s="192" t="s">
        <v>888</v>
      </c>
    </row>
    <row r="407" spans="1:65" s="2" customFormat="1">
      <c r="A407" s="37"/>
      <c r="B407" s="38"/>
      <c r="C407" s="39"/>
      <c r="D407" s="194" t="s">
        <v>215</v>
      </c>
      <c r="E407" s="39"/>
      <c r="F407" s="195" t="s">
        <v>889</v>
      </c>
      <c r="G407" s="39"/>
      <c r="H407" s="39"/>
      <c r="I407" s="196"/>
      <c r="J407" s="39"/>
      <c r="K407" s="39"/>
      <c r="L407" s="42"/>
      <c r="M407" s="254"/>
      <c r="N407" s="255"/>
      <c r="O407" s="256"/>
      <c r="P407" s="256"/>
      <c r="Q407" s="256"/>
      <c r="R407" s="256"/>
      <c r="S407" s="256"/>
      <c r="T407" s="25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T407" s="20" t="s">
        <v>215</v>
      </c>
      <c r="AU407" s="20" t="s">
        <v>82</v>
      </c>
    </row>
    <row r="408" spans="1:65" s="2" customFormat="1" ht="6.95" customHeight="1">
      <c r="A408" s="37"/>
      <c r="B408" s="50"/>
      <c r="C408" s="51"/>
      <c r="D408" s="51"/>
      <c r="E408" s="51"/>
      <c r="F408" s="51"/>
      <c r="G408" s="51"/>
      <c r="H408" s="51"/>
      <c r="I408" s="51"/>
      <c r="J408" s="51"/>
      <c r="K408" s="51"/>
      <c r="L408" s="42"/>
      <c r="M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</row>
  </sheetData>
  <sheetProtection algorithmName="SHA-512" hashValue="DI/riw3tzmyOFMiXgInOMlKQsh63KiC7TFYdv8UH3+jLXUWytUVRxU/fIYwmoWAX/n1Xdq6rsh84n+op8E0geg==" saltValue="sNcKKqP7QWSAL2BYV3f1/pCBmVrKuza2bjmz12Bg/ySMFrOPM6a7ltSd2Dz2PDRNy0AcayN0ey6UEZaEHuVYcA==" spinCount="100000" sheet="1" objects="1" scenarios="1" formatColumns="0" formatRows="0" autoFilter="0"/>
  <autoFilter ref="C103:K407" xr:uid="{00000000-0009-0000-0000-000002000000}"/>
  <mergeCells count="12">
    <mergeCell ref="E96:H96"/>
    <mergeCell ref="L2:V2"/>
    <mergeCell ref="E50:H50"/>
    <mergeCell ref="E52:H52"/>
    <mergeCell ref="E54:H54"/>
    <mergeCell ref="E92:H92"/>
    <mergeCell ref="E94:H94"/>
    <mergeCell ref="E7:H7"/>
    <mergeCell ref="E9:H9"/>
    <mergeCell ref="E11:H11"/>
    <mergeCell ref="E20:H20"/>
    <mergeCell ref="E29:H29"/>
  </mergeCells>
  <hyperlinks>
    <hyperlink ref="F108" r:id="rId1" xr:uid="{00000000-0004-0000-0200-000000000000}"/>
    <hyperlink ref="F116" r:id="rId2" xr:uid="{00000000-0004-0000-0200-000001000000}"/>
    <hyperlink ref="F121" r:id="rId3" xr:uid="{00000000-0004-0000-0200-000002000000}"/>
    <hyperlink ref="F123" r:id="rId4" xr:uid="{00000000-0004-0000-0200-000003000000}"/>
    <hyperlink ref="F126" r:id="rId5" xr:uid="{00000000-0004-0000-0200-000004000000}"/>
    <hyperlink ref="F128" r:id="rId6" xr:uid="{00000000-0004-0000-0200-000005000000}"/>
    <hyperlink ref="F132" r:id="rId7" xr:uid="{00000000-0004-0000-0200-000006000000}"/>
    <hyperlink ref="F136" r:id="rId8" xr:uid="{00000000-0004-0000-0200-000007000000}"/>
    <hyperlink ref="F144" r:id="rId9" xr:uid="{00000000-0004-0000-0200-000008000000}"/>
    <hyperlink ref="F150" r:id="rId10" xr:uid="{00000000-0004-0000-0200-000009000000}"/>
    <hyperlink ref="F152" r:id="rId11" xr:uid="{00000000-0004-0000-0200-00000A000000}"/>
    <hyperlink ref="F157" r:id="rId12" xr:uid="{00000000-0004-0000-0200-00000B000000}"/>
    <hyperlink ref="F161" r:id="rId13" xr:uid="{00000000-0004-0000-0200-00000C000000}"/>
    <hyperlink ref="F168" r:id="rId14" xr:uid="{00000000-0004-0000-0200-00000D000000}"/>
    <hyperlink ref="F172" r:id="rId15" xr:uid="{00000000-0004-0000-0200-00000E000000}"/>
    <hyperlink ref="F181" r:id="rId16" xr:uid="{00000000-0004-0000-0200-00000F000000}"/>
    <hyperlink ref="F189" r:id="rId17" xr:uid="{00000000-0004-0000-0200-000010000000}"/>
    <hyperlink ref="F197" r:id="rId18" xr:uid="{00000000-0004-0000-0200-000011000000}"/>
    <hyperlink ref="F204" r:id="rId19" xr:uid="{00000000-0004-0000-0200-000012000000}"/>
    <hyperlink ref="F209" r:id="rId20" xr:uid="{00000000-0004-0000-0200-000013000000}"/>
    <hyperlink ref="F211" r:id="rId21" xr:uid="{00000000-0004-0000-0200-000014000000}"/>
    <hyperlink ref="F217" r:id="rId22" xr:uid="{00000000-0004-0000-0200-000015000000}"/>
    <hyperlink ref="F224" r:id="rId23" xr:uid="{00000000-0004-0000-0200-000016000000}"/>
    <hyperlink ref="F227" r:id="rId24" xr:uid="{00000000-0004-0000-0200-000017000000}"/>
    <hyperlink ref="F232" r:id="rId25" xr:uid="{00000000-0004-0000-0200-000018000000}"/>
    <hyperlink ref="F237" r:id="rId26" xr:uid="{00000000-0004-0000-0200-000019000000}"/>
    <hyperlink ref="F241" r:id="rId27" xr:uid="{00000000-0004-0000-0200-00001A000000}"/>
    <hyperlink ref="F244" r:id="rId28" xr:uid="{00000000-0004-0000-0200-00001B000000}"/>
    <hyperlink ref="F247" r:id="rId29" xr:uid="{00000000-0004-0000-0200-00001C000000}"/>
    <hyperlink ref="F250" r:id="rId30" xr:uid="{00000000-0004-0000-0200-00001D000000}"/>
    <hyperlink ref="F255" r:id="rId31" xr:uid="{00000000-0004-0000-0200-00001E000000}"/>
    <hyperlink ref="F260" r:id="rId32" xr:uid="{00000000-0004-0000-0200-00001F000000}"/>
    <hyperlink ref="F263" r:id="rId33" xr:uid="{00000000-0004-0000-0200-000020000000}"/>
    <hyperlink ref="F276" r:id="rId34" xr:uid="{00000000-0004-0000-0200-000021000000}"/>
    <hyperlink ref="F279" r:id="rId35" xr:uid="{00000000-0004-0000-0200-000022000000}"/>
    <hyperlink ref="F291" r:id="rId36" xr:uid="{00000000-0004-0000-0200-000023000000}"/>
    <hyperlink ref="F294" r:id="rId37" xr:uid="{00000000-0004-0000-0200-000024000000}"/>
    <hyperlink ref="F301" r:id="rId38" xr:uid="{00000000-0004-0000-0200-000025000000}"/>
    <hyperlink ref="F306" r:id="rId39" xr:uid="{00000000-0004-0000-0200-000026000000}"/>
    <hyperlink ref="F311" r:id="rId40" xr:uid="{00000000-0004-0000-0200-000027000000}"/>
    <hyperlink ref="F314" r:id="rId41" xr:uid="{00000000-0004-0000-0200-000028000000}"/>
    <hyperlink ref="F327" r:id="rId42" xr:uid="{00000000-0004-0000-0200-000029000000}"/>
    <hyperlink ref="F331" r:id="rId43" xr:uid="{00000000-0004-0000-0200-00002A000000}"/>
    <hyperlink ref="F339" r:id="rId44" xr:uid="{00000000-0004-0000-0200-00002B000000}"/>
    <hyperlink ref="F344" r:id="rId45" xr:uid="{00000000-0004-0000-0200-00002C000000}"/>
    <hyperlink ref="F347" r:id="rId46" xr:uid="{00000000-0004-0000-0200-00002D000000}"/>
    <hyperlink ref="F351" r:id="rId47" xr:uid="{00000000-0004-0000-0200-00002E000000}"/>
    <hyperlink ref="F355" r:id="rId48" xr:uid="{00000000-0004-0000-0200-00002F000000}"/>
    <hyperlink ref="F358" r:id="rId49" xr:uid="{00000000-0004-0000-0200-000030000000}"/>
    <hyperlink ref="F367" r:id="rId50" xr:uid="{00000000-0004-0000-0200-000031000000}"/>
    <hyperlink ref="F372" r:id="rId51" xr:uid="{00000000-0004-0000-0200-000032000000}"/>
    <hyperlink ref="F375" r:id="rId52" xr:uid="{00000000-0004-0000-0200-000033000000}"/>
    <hyperlink ref="F393" r:id="rId53" xr:uid="{00000000-0004-0000-0200-000034000000}"/>
    <hyperlink ref="F396" r:id="rId54" xr:uid="{00000000-0004-0000-0200-000035000000}"/>
    <hyperlink ref="F400" r:id="rId55" xr:uid="{00000000-0004-0000-0200-000036000000}"/>
    <hyperlink ref="F404" r:id="rId56" xr:uid="{00000000-0004-0000-0200-000037000000}"/>
    <hyperlink ref="F407" r:id="rId57" xr:uid="{00000000-0004-0000-0200-00003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7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98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890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891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ROUND(J91,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ROUND((SUM(BE91:BE174)),  2)</f>
        <v>0</v>
      </c>
      <c r="G35" s="37"/>
      <c r="H35" s="37"/>
      <c r="I35" s="127">
        <v>0.21</v>
      </c>
      <c r="J35" s="126">
        <f>ROUND(((SUM(BE91:BE174))*I35),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ROUND((SUM(BF91:BF174)),  2)</f>
        <v>0</v>
      </c>
      <c r="G36" s="37"/>
      <c r="H36" s="37"/>
      <c r="I36" s="127">
        <v>0.12</v>
      </c>
      <c r="J36" s="126">
        <f>ROUND(((SUM(BF91:BF174))*I36),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ROUND((SUM(BG91:BG174)),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ROUND((SUM(BH91:BH174)),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ROUND((SUM(BI91:BI174)),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890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D.2.1 - Chodníky, zpevněné plochy, parkoviště I. etapa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J91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892</v>
      </c>
      <c r="E64" s="146"/>
      <c r="F64" s="146"/>
      <c r="G64" s="146"/>
      <c r="H64" s="146"/>
      <c r="I64" s="146"/>
      <c r="J64" s="147">
        <f>J92</f>
        <v>0</v>
      </c>
      <c r="K64" s="144"/>
      <c r="L64" s="148"/>
    </row>
    <row r="65" spans="1:31" s="9" customFormat="1" ht="24.95" customHeight="1">
      <c r="B65" s="143"/>
      <c r="C65" s="144"/>
      <c r="D65" s="145" t="s">
        <v>893</v>
      </c>
      <c r="E65" s="146"/>
      <c r="F65" s="146"/>
      <c r="G65" s="146"/>
      <c r="H65" s="146"/>
      <c r="I65" s="146"/>
      <c r="J65" s="147">
        <f>J102</f>
        <v>0</v>
      </c>
      <c r="K65" s="144"/>
      <c r="L65" s="148"/>
    </row>
    <row r="66" spans="1:31" s="9" customFormat="1" ht="24.95" customHeight="1">
      <c r="B66" s="143"/>
      <c r="C66" s="144"/>
      <c r="D66" s="145" t="s">
        <v>894</v>
      </c>
      <c r="E66" s="146"/>
      <c r="F66" s="146"/>
      <c r="G66" s="146"/>
      <c r="H66" s="146"/>
      <c r="I66" s="146"/>
      <c r="J66" s="147">
        <f>J136</f>
        <v>0</v>
      </c>
      <c r="K66" s="144"/>
      <c r="L66" s="148"/>
    </row>
    <row r="67" spans="1:31" s="9" customFormat="1" ht="24.95" customHeight="1">
      <c r="B67" s="143"/>
      <c r="C67" s="144"/>
      <c r="D67" s="145" t="s">
        <v>895</v>
      </c>
      <c r="E67" s="146"/>
      <c r="F67" s="146"/>
      <c r="G67" s="146"/>
      <c r="H67" s="146"/>
      <c r="I67" s="146"/>
      <c r="J67" s="147">
        <f>J139</f>
        <v>0</v>
      </c>
      <c r="K67" s="144"/>
      <c r="L67" s="148"/>
    </row>
    <row r="68" spans="1:31" s="9" customFormat="1" ht="24.95" customHeight="1">
      <c r="B68" s="143"/>
      <c r="C68" s="144"/>
      <c r="D68" s="145" t="s">
        <v>896</v>
      </c>
      <c r="E68" s="146"/>
      <c r="F68" s="146"/>
      <c r="G68" s="146"/>
      <c r="H68" s="146"/>
      <c r="I68" s="146"/>
      <c r="J68" s="147">
        <f>J168</f>
        <v>0</v>
      </c>
      <c r="K68" s="144"/>
      <c r="L68" s="148"/>
    </row>
    <row r="69" spans="1:31" s="9" customFormat="1" ht="24.95" customHeight="1">
      <c r="B69" s="143"/>
      <c r="C69" s="144"/>
      <c r="D69" s="145" t="s">
        <v>897</v>
      </c>
      <c r="E69" s="146"/>
      <c r="F69" s="146"/>
      <c r="G69" s="146"/>
      <c r="H69" s="146"/>
      <c r="I69" s="146"/>
      <c r="J69" s="147">
        <f>J171</f>
        <v>0</v>
      </c>
      <c r="K69" s="144"/>
      <c r="L69" s="148"/>
    </row>
    <row r="70" spans="1:31" s="2" customFormat="1" ht="21.75" customHeight="1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11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6.95" customHeight="1">
      <c r="A71" s="37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11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5" spans="1:31" s="2" customFormat="1" ht="6.95" customHeight="1">
      <c r="A75" s="37"/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116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24.95" customHeight="1">
      <c r="A76" s="37"/>
      <c r="B76" s="38"/>
      <c r="C76" s="26" t="s">
        <v>191</v>
      </c>
      <c r="D76" s="39"/>
      <c r="E76" s="39"/>
      <c r="F76" s="39"/>
      <c r="G76" s="39"/>
      <c r="H76" s="39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6.95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2" customHeight="1">
      <c r="A78" s="37"/>
      <c r="B78" s="38"/>
      <c r="C78" s="32" t="s">
        <v>16</v>
      </c>
      <c r="D78" s="39"/>
      <c r="E78" s="39"/>
      <c r="F78" s="39"/>
      <c r="G78" s="39"/>
      <c r="H78" s="39"/>
      <c r="I78" s="39"/>
      <c r="J78" s="39"/>
      <c r="K78" s="39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26.25" customHeight="1">
      <c r="A79" s="37"/>
      <c r="B79" s="38"/>
      <c r="C79" s="39"/>
      <c r="D79" s="39"/>
      <c r="E79" s="397" t="str">
        <f>E7</f>
        <v>Novostavba Onkologické kliniky P4 - Přeložky, Přípojky, OS, Komunikace, chodníky a přístřešky, Sadové úpravy</v>
      </c>
      <c r="F79" s="398"/>
      <c r="G79" s="398"/>
      <c r="H79" s="398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1" customFormat="1" ht="12" customHeight="1">
      <c r="B80" s="24"/>
      <c r="C80" s="32" t="s">
        <v>174</v>
      </c>
      <c r="D80" s="25"/>
      <c r="E80" s="25"/>
      <c r="F80" s="25"/>
      <c r="G80" s="25"/>
      <c r="H80" s="25"/>
      <c r="I80" s="25"/>
      <c r="J80" s="25"/>
      <c r="K80" s="25"/>
      <c r="L80" s="23"/>
    </row>
    <row r="81" spans="1:65" s="2" customFormat="1" ht="16.5" customHeight="1">
      <c r="A81" s="37"/>
      <c r="B81" s="38"/>
      <c r="C81" s="39"/>
      <c r="D81" s="39"/>
      <c r="E81" s="397" t="s">
        <v>890</v>
      </c>
      <c r="F81" s="396"/>
      <c r="G81" s="396"/>
      <c r="H81" s="396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12" customHeight="1">
      <c r="A82" s="37"/>
      <c r="B82" s="38"/>
      <c r="C82" s="32" t="s">
        <v>176</v>
      </c>
      <c r="D82" s="39"/>
      <c r="E82" s="39"/>
      <c r="F82" s="39"/>
      <c r="G82" s="39"/>
      <c r="H82" s="39"/>
      <c r="I82" s="39"/>
      <c r="J82" s="39"/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6.5" customHeight="1">
      <c r="A83" s="37"/>
      <c r="B83" s="38"/>
      <c r="C83" s="39"/>
      <c r="D83" s="39"/>
      <c r="E83" s="361" t="str">
        <f>E11</f>
        <v>D.2.1 - Chodníky, zpevněné plochy, parkoviště I. etapa</v>
      </c>
      <c r="F83" s="396"/>
      <c r="G83" s="396"/>
      <c r="H83" s="396"/>
      <c r="I83" s="39"/>
      <c r="J83" s="39"/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6.9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2" customFormat="1" ht="12" customHeight="1">
      <c r="A85" s="37"/>
      <c r="B85" s="38"/>
      <c r="C85" s="32" t="s">
        <v>22</v>
      </c>
      <c r="D85" s="39"/>
      <c r="E85" s="39"/>
      <c r="F85" s="30" t="str">
        <f>F14</f>
        <v>Olomouc</v>
      </c>
      <c r="G85" s="39"/>
      <c r="H85" s="39"/>
      <c r="I85" s="32" t="s">
        <v>24</v>
      </c>
      <c r="J85" s="62" t="str">
        <f>IF(J14="","",J14)</f>
        <v>16. 2. 2024</v>
      </c>
      <c r="K85" s="39"/>
      <c r="L85" s="116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5" s="2" customFormat="1" ht="6.95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116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5" s="2" customFormat="1" ht="25.7" customHeight="1">
      <c r="A87" s="37"/>
      <c r="B87" s="38"/>
      <c r="C87" s="32" t="s">
        <v>26</v>
      </c>
      <c r="D87" s="39"/>
      <c r="E87" s="39"/>
      <c r="F87" s="30" t="str">
        <f>E17</f>
        <v>Fakultní nemocnice Olomouc</v>
      </c>
      <c r="G87" s="39"/>
      <c r="H87" s="39"/>
      <c r="I87" s="32" t="s">
        <v>32</v>
      </c>
      <c r="J87" s="35" t="str">
        <f>E23</f>
        <v>Adam Rujbr Architects</v>
      </c>
      <c r="K87" s="39"/>
      <c r="L87" s="116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5" s="2" customFormat="1" ht="15.2" customHeight="1">
      <c r="A88" s="37"/>
      <c r="B88" s="38"/>
      <c r="C88" s="32" t="s">
        <v>30</v>
      </c>
      <c r="D88" s="39"/>
      <c r="E88" s="39"/>
      <c r="F88" s="30" t="str">
        <f>IF(E20="","",E20)</f>
        <v>Vyplň údaj</v>
      </c>
      <c r="G88" s="39"/>
      <c r="H88" s="39"/>
      <c r="I88" s="32" t="s">
        <v>35</v>
      </c>
      <c r="J88" s="35" t="str">
        <f>E26</f>
        <v xml:space="preserve"> </v>
      </c>
      <c r="K88" s="39"/>
      <c r="L88" s="116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5" s="2" customFormat="1" ht="10.35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116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65" s="11" customFormat="1" ht="29.25" customHeight="1">
      <c r="A90" s="154"/>
      <c r="B90" s="155"/>
      <c r="C90" s="156" t="s">
        <v>192</v>
      </c>
      <c r="D90" s="157" t="s">
        <v>58</v>
      </c>
      <c r="E90" s="157" t="s">
        <v>54</v>
      </c>
      <c r="F90" s="157" t="s">
        <v>55</v>
      </c>
      <c r="G90" s="157" t="s">
        <v>193</v>
      </c>
      <c r="H90" s="157" t="s">
        <v>194</v>
      </c>
      <c r="I90" s="157" t="s">
        <v>195</v>
      </c>
      <c r="J90" s="157" t="s">
        <v>180</v>
      </c>
      <c r="K90" s="158" t="s">
        <v>196</v>
      </c>
      <c r="L90" s="159"/>
      <c r="M90" s="71" t="s">
        <v>21</v>
      </c>
      <c r="N90" s="72" t="s">
        <v>43</v>
      </c>
      <c r="O90" s="72" t="s">
        <v>197</v>
      </c>
      <c r="P90" s="72" t="s">
        <v>198</v>
      </c>
      <c r="Q90" s="72" t="s">
        <v>199</v>
      </c>
      <c r="R90" s="72" t="s">
        <v>200</v>
      </c>
      <c r="S90" s="72" t="s">
        <v>201</v>
      </c>
      <c r="T90" s="73" t="s">
        <v>202</v>
      </c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</row>
    <row r="91" spans="1:65" s="2" customFormat="1" ht="22.9" customHeight="1">
      <c r="A91" s="37"/>
      <c r="B91" s="38"/>
      <c r="C91" s="78" t="s">
        <v>203</v>
      </c>
      <c r="D91" s="39"/>
      <c r="E91" s="39"/>
      <c r="F91" s="39"/>
      <c r="G91" s="39"/>
      <c r="H91" s="39"/>
      <c r="I91" s="39"/>
      <c r="J91" s="160">
        <f>BK91</f>
        <v>0</v>
      </c>
      <c r="K91" s="39"/>
      <c r="L91" s="42"/>
      <c r="M91" s="74"/>
      <c r="N91" s="161"/>
      <c r="O91" s="75"/>
      <c r="P91" s="162">
        <f>P92+P102+P136+P139+P168+P171</f>
        <v>0</v>
      </c>
      <c r="Q91" s="75"/>
      <c r="R91" s="162">
        <f>R92+R102+R136+R139+R168+R171</f>
        <v>5256.0259772000009</v>
      </c>
      <c r="S91" s="75"/>
      <c r="T91" s="163">
        <f>T92+T102+T136+T139+T168+T171</f>
        <v>8.58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20" t="s">
        <v>72</v>
      </c>
      <c r="AU91" s="20" t="s">
        <v>181</v>
      </c>
      <c r="BK91" s="164">
        <f>BK92+BK102+BK136+BK139+BK168+BK171</f>
        <v>0</v>
      </c>
    </row>
    <row r="92" spans="1:65" s="12" customFormat="1" ht="25.9" customHeight="1">
      <c r="B92" s="165"/>
      <c r="C92" s="166"/>
      <c r="D92" s="167" t="s">
        <v>72</v>
      </c>
      <c r="E92" s="168" t="s">
        <v>80</v>
      </c>
      <c r="F92" s="168" t="s">
        <v>898</v>
      </c>
      <c r="G92" s="166"/>
      <c r="H92" s="166"/>
      <c r="I92" s="169"/>
      <c r="J92" s="170">
        <f>BK92</f>
        <v>0</v>
      </c>
      <c r="K92" s="166"/>
      <c r="L92" s="171"/>
      <c r="M92" s="172"/>
      <c r="N92" s="173"/>
      <c r="O92" s="173"/>
      <c r="P92" s="174">
        <f>SUM(P93:P101)</f>
        <v>0</v>
      </c>
      <c r="Q92" s="173"/>
      <c r="R92" s="174">
        <f>SUM(R93:R101)</f>
        <v>0</v>
      </c>
      <c r="S92" s="173"/>
      <c r="T92" s="175">
        <f>SUM(T93:T101)</f>
        <v>8.58</v>
      </c>
      <c r="AR92" s="176" t="s">
        <v>80</v>
      </c>
      <c r="AT92" s="177" t="s">
        <v>72</v>
      </c>
      <c r="AU92" s="177" t="s">
        <v>73</v>
      </c>
      <c r="AY92" s="176" t="s">
        <v>206</v>
      </c>
      <c r="BK92" s="178">
        <f>SUM(BK93:BK101)</f>
        <v>0</v>
      </c>
    </row>
    <row r="93" spans="1:65" s="2" customFormat="1" ht="16.5" customHeight="1">
      <c r="A93" s="37"/>
      <c r="B93" s="38"/>
      <c r="C93" s="181" t="s">
        <v>80</v>
      </c>
      <c r="D93" s="181" t="s">
        <v>208</v>
      </c>
      <c r="E93" s="182" t="s">
        <v>899</v>
      </c>
      <c r="F93" s="183" t="s">
        <v>900</v>
      </c>
      <c r="G93" s="184" t="s">
        <v>247</v>
      </c>
      <c r="H93" s="185">
        <v>39</v>
      </c>
      <c r="I93" s="186"/>
      <c r="J93" s="187">
        <f>ROUND(I93*H93,2)</f>
        <v>0</v>
      </c>
      <c r="K93" s="183" t="s">
        <v>901</v>
      </c>
      <c r="L93" s="42"/>
      <c r="M93" s="188" t="s">
        <v>21</v>
      </c>
      <c r="N93" s="189" t="s">
        <v>44</v>
      </c>
      <c r="O93" s="67"/>
      <c r="P93" s="190">
        <f>O93*H93</f>
        <v>0</v>
      </c>
      <c r="Q93" s="190">
        <v>0</v>
      </c>
      <c r="R93" s="190">
        <f>Q93*H93</f>
        <v>0</v>
      </c>
      <c r="S93" s="190">
        <v>0.22</v>
      </c>
      <c r="T93" s="191">
        <f>S93*H93</f>
        <v>8.58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92" t="s">
        <v>213</v>
      </c>
      <c r="AT93" s="192" t="s">
        <v>208</v>
      </c>
      <c r="AU93" s="192" t="s">
        <v>80</v>
      </c>
      <c r="AY93" s="20" t="s">
        <v>206</v>
      </c>
      <c r="BE93" s="193">
        <f>IF(N93="základní",J93,0)</f>
        <v>0</v>
      </c>
      <c r="BF93" s="193">
        <f>IF(N93="snížená",J93,0)</f>
        <v>0</v>
      </c>
      <c r="BG93" s="193">
        <f>IF(N93="zákl. přenesená",J93,0)</f>
        <v>0</v>
      </c>
      <c r="BH93" s="193">
        <f>IF(N93="sníž. přenesená",J93,0)</f>
        <v>0</v>
      </c>
      <c r="BI93" s="193">
        <f>IF(N93="nulová",J93,0)</f>
        <v>0</v>
      </c>
      <c r="BJ93" s="20" t="s">
        <v>80</v>
      </c>
      <c r="BK93" s="193">
        <f>ROUND(I93*H93,2)</f>
        <v>0</v>
      </c>
      <c r="BL93" s="20" t="s">
        <v>213</v>
      </c>
      <c r="BM93" s="192" t="s">
        <v>82</v>
      </c>
    </row>
    <row r="94" spans="1:65" s="2" customFormat="1" ht="16.5" customHeight="1">
      <c r="A94" s="37"/>
      <c r="B94" s="38"/>
      <c r="C94" s="181" t="s">
        <v>82</v>
      </c>
      <c r="D94" s="181" t="s">
        <v>208</v>
      </c>
      <c r="E94" s="182" t="s">
        <v>902</v>
      </c>
      <c r="F94" s="183" t="s">
        <v>903</v>
      </c>
      <c r="G94" s="184" t="s">
        <v>247</v>
      </c>
      <c r="H94" s="185">
        <v>2919</v>
      </c>
      <c r="I94" s="186"/>
      <c r="J94" s="187">
        <f>ROUND(I94*H94,2)</f>
        <v>0</v>
      </c>
      <c r="K94" s="183" t="s">
        <v>901</v>
      </c>
      <c r="L94" s="42"/>
      <c r="M94" s="188" t="s">
        <v>21</v>
      </c>
      <c r="N94" s="189" t="s">
        <v>44</v>
      </c>
      <c r="O94" s="67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92" t="s">
        <v>213</v>
      </c>
      <c r="AT94" s="192" t="s">
        <v>208</v>
      </c>
      <c r="AU94" s="192" t="s">
        <v>80</v>
      </c>
      <c r="AY94" s="20" t="s">
        <v>206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0" t="s">
        <v>80</v>
      </c>
      <c r="BK94" s="193">
        <f>ROUND(I94*H94,2)</f>
        <v>0</v>
      </c>
      <c r="BL94" s="20" t="s">
        <v>213</v>
      </c>
      <c r="BM94" s="192" t="s">
        <v>213</v>
      </c>
    </row>
    <row r="95" spans="1:65" s="2" customFormat="1" ht="19.5">
      <c r="A95" s="37"/>
      <c r="B95" s="38"/>
      <c r="C95" s="39"/>
      <c r="D95" s="199" t="s">
        <v>217</v>
      </c>
      <c r="E95" s="39"/>
      <c r="F95" s="200" t="s">
        <v>904</v>
      </c>
      <c r="G95" s="39"/>
      <c r="H95" s="39"/>
      <c r="I95" s="196"/>
      <c r="J95" s="39"/>
      <c r="K95" s="39"/>
      <c r="L95" s="42"/>
      <c r="M95" s="197"/>
      <c r="N95" s="198"/>
      <c r="O95" s="67"/>
      <c r="P95" s="67"/>
      <c r="Q95" s="67"/>
      <c r="R95" s="67"/>
      <c r="S95" s="67"/>
      <c r="T95" s="68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20" t="s">
        <v>217</v>
      </c>
      <c r="AU95" s="20" t="s">
        <v>80</v>
      </c>
    </row>
    <row r="96" spans="1:65" s="2" customFormat="1" ht="16.5" customHeight="1">
      <c r="A96" s="37"/>
      <c r="B96" s="38"/>
      <c r="C96" s="181" t="s">
        <v>244</v>
      </c>
      <c r="D96" s="181" t="s">
        <v>208</v>
      </c>
      <c r="E96" s="182" t="s">
        <v>905</v>
      </c>
      <c r="F96" s="183" t="s">
        <v>906</v>
      </c>
      <c r="G96" s="184" t="s">
        <v>247</v>
      </c>
      <c r="H96" s="185">
        <v>5350.8</v>
      </c>
      <c r="I96" s="186"/>
      <c r="J96" s="187">
        <f>ROUND(I96*H96,2)</f>
        <v>0</v>
      </c>
      <c r="K96" s="183" t="s">
        <v>901</v>
      </c>
      <c r="L96" s="42"/>
      <c r="M96" s="188" t="s">
        <v>21</v>
      </c>
      <c r="N96" s="189" t="s">
        <v>44</v>
      </c>
      <c r="O96" s="67"/>
      <c r="P96" s="190">
        <f>O96*H96</f>
        <v>0</v>
      </c>
      <c r="Q96" s="190">
        <v>0</v>
      </c>
      <c r="R96" s="190">
        <f>Q96*H96</f>
        <v>0</v>
      </c>
      <c r="S96" s="190">
        <v>0</v>
      </c>
      <c r="T96" s="191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192" t="s">
        <v>213</v>
      </c>
      <c r="AT96" s="192" t="s">
        <v>208</v>
      </c>
      <c r="AU96" s="192" t="s">
        <v>80</v>
      </c>
      <c r="AY96" s="20" t="s">
        <v>206</v>
      </c>
      <c r="BE96" s="193">
        <f>IF(N96="základní",J96,0)</f>
        <v>0</v>
      </c>
      <c r="BF96" s="193">
        <f>IF(N96="snížená",J96,0)</f>
        <v>0</v>
      </c>
      <c r="BG96" s="193">
        <f>IF(N96="zákl. přenesená",J96,0)</f>
        <v>0</v>
      </c>
      <c r="BH96" s="193">
        <f>IF(N96="sníž. přenesená",J96,0)</f>
        <v>0</v>
      </c>
      <c r="BI96" s="193">
        <f>IF(N96="nulová",J96,0)</f>
        <v>0</v>
      </c>
      <c r="BJ96" s="20" t="s">
        <v>80</v>
      </c>
      <c r="BK96" s="193">
        <f>ROUND(I96*H96,2)</f>
        <v>0</v>
      </c>
      <c r="BL96" s="20" t="s">
        <v>213</v>
      </c>
      <c r="BM96" s="192" t="s">
        <v>268</v>
      </c>
    </row>
    <row r="97" spans="1:65" s="2" customFormat="1" ht="19.5">
      <c r="A97" s="37"/>
      <c r="B97" s="38"/>
      <c r="C97" s="39"/>
      <c r="D97" s="199" t="s">
        <v>217</v>
      </c>
      <c r="E97" s="39"/>
      <c r="F97" s="200" t="s">
        <v>904</v>
      </c>
      <c r="G97" s="39"/>
      <c r="H97" s="39"/>
      <c r="I97" s="196"/>
      <c r="J97" s="39"/>
      <c r="K97" s="39"/>
      <c r="L97" s="42"/>
      <c r="M97" s="197"/>
      <c r="N97" s="198"/>
      <c r="O97" s="67"/>
      <c r="P97" s="67"/>
      <c r="Q97" s="67"/>
      <c r="R97" s="67"/>
      <c r="S97" s="67"/>
      <c r="T97" s="68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20" t="s">
        <v>217</v>
      </c>
      <c r="AU97" s="20" t="s">
        <v>80</v>
      </c>
    </row>
    <row r="98" spans="1:65" s="2" customFormat="1" ht="16.5" customHeight="1">
      <c r="A98" s="37"/>
      <c r="B98" s="38"/>
      <c r="C98" s="181" t="s">
        <v>213</v>
      </c>
      <c r="D98" s="181" t="s">
        <v>208</v>
      </c>
      <c r="E98" s="182" t="s">
        <v>907</v>
      </c>
      <c r="F98" s="183" t="s">
        <v>908</v>
      </c>
      <c r="G98" s="184" t="s">
        <v>247</v>
      </c>
      <c r="H98" s="185">
        <v>1358</v>
      </c>
      <c r="I98" s="186"/>
      <c r="J98" s="187">
        <f>ROUND(I98*H98,2)</f>
        <v>0</v>
      </c>
      <c r="K98" s="183" t="s">
        <v>901</v>
      </c>
      <c r="L98" s="42"/>
      <c r="M98" s="188" t="s">
        <v>21</v>
      </c>
      <c r="N98" s="189" t="s">
        <v>44</v>
      </c>
      <c r="O98" s="67"/>
      <c r="P98" s="190">
        <f>O98*H98</f>
        <v>0</v>
      </c>
      <c r="Q98" s="190">
        <v>0</v>
      </c>
      <c r="R98" s="190">
        <f>Q98*H98</f>
        <v>0</v>
      </c>
      <c r="S98" s="190">
        <v>0</v>
      </c>
      <c r="T98" s="191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92" t="s">
        <v>213</v>
      </c>
      <c r="AT98" s="192" t="s">
        <v>208</v>
      </c>
      <c r="AU98" s="192" t="s">
        <v>80</v>
      </c>
      <c r="AY98" s="20" t="s">
        <v>206</v>
      </c>
      <c r="BE98" s="193">
        <f>IF(N98="základní",J98,0)</f>
        <v>0</v>
      </c>
      <c r="BF98" s="193">
        <f>IF(N98="snížená",J98,0)</f>
        <v>0</v>
      </c>
      <c r="BG98" s="193">
        <f>IF(N98="zákl. přenesená",J98,0)</f>
        <v>0</v>
      </c>
      <c r="BH98" s="193">
        <f>IF(N98="sníž. přenesená",J98,0)</f>
        <v>0</v>
      </c>
      <c r="BI98" s="193">
        <f>IF(N98="nulová",J98,0)</f>
        <v>0</v>
      </c>
      <c r="BJ98" s="20" t="s">
        <v>80</v>
      </c>
      <c r="BK98" s="193">
        <f>ROUND(I98*H98,2)</f>
        <v>0</v>
      </c>
      <c r="BL98" s="20" t="s">
        <v>213</v>
      </c>
      <c r="BM98" s="192" t="s">
        <v>289</v>
      </c>
    </row>
    <row r="99" spans="1:65" s="2" customFormat="1" ht="19.5">
      <c r="A99" s="37"/>
      <c r="B99" s="38"/>
      <c r="C99" s="39"/>
      <c r="D99" s="199" t="s">
        <v>217</v>
      </c>
      <c r="E99" s="39"/>
      <c r="F99" s="200" t="s">
        <v>909</v>
      </c>
      <c r="G99" s="39"/>
      <c r="H99" s="39"/>
      <c r="I99" s="196"/>
      <c r="J99" s="39"/>
      <c r="K99" s="39"/>
      <c r="L99" s="42"/>
      <c r="M99" s="197"/>
      <c r="N99" s="198"/>
      <c r="O99" s="67"/>
      <c r="P99" s="67"/>
      <c r="Q99" s="67"/>
      <c r="R99" s="67"/>
      <c r="S99" s="67"/>
      <c r="T99" s="68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20" t="s">
        <v>217</v>
      </c>
      <c r="AU99" s="20" t="s">
        <v>80</v>
      </c>
    </row>
    <row r="100" spans="1:65" s="14" customFormat="1">
      <c r="B100" s="211"/>
      <c r="C100" s="212"/>
      <c r="D100" s="199" t="s">
        <v>219</v>
      </c>
      <c r="E100" s="213" t="s">
        <v>21</v>
      </c>
      <c r="F100" s="214" t="s">
        <v>910</v>
      </c>
      <c r="G100" s="212"/>
      <c r="H100" s="215">
        <v>1358</v>
      </c>
      <c r="I100" s="216"/>
      <c r="J100" s="212"/>
      <c r="K100" s="212"/>
      <c r="L100" s="217"/>
      <c r="M100" s="218"/>
      <c r="N100" s="219"/>
      <c r="O100" s="219"/>
      <c r="P100" s="219"/>
      <c r="Q100" s="219"/>
      <c r="R100" s="219"/>
      <c r="S100" s="219"/>
      <c r="T100" s="220"/>
      <c r="AT100" s="221" t="s">
        <v>219</v>
      </c>
      <c r="AU100" s="221" t="s">
        <v>80</v>
      </c>
      <c r="AV100" s="14" t="s">
        <v>82</v>
      </c>
      <c r="AW100" s="14" t="s">
        <v>34</v>
      </c>
      <c r="AX100" s="14" t="s">
        <v>73</v>
      </c>
      <c r="AY100" s="221" t="s">
        <v>206</v>
      </c>
    </row>
    <row r="101" spans="1:65" s="15" customFormat="1">
      <c r="B101" s="222"/>
      <c r="C101" s="223"/>
      <c r="D101" s="199" t="s">
        <v>219</v>
      </c>
      <c r="E101" s="224" t="s">
        <v>21</v>
      </c>
      <c r="F101" s="225" t="s">
        <v>236</v>
      </c>
      <c r="G101" s="223"/>
      <c r="H101" s="226">
        <v>1358</v>
      </c>
      <c r="I101" s="227"/>
      <c r="J101" s="223"/>
      <c r="K101" s="223"/>
      <c r="L101" s="228"/>
      <c r="M101" s="229"/>
      <c r="N101" s="230"/>
      <c r="O101" s="230"/>
      <c r="P101" s="230"/>
      <c r="Q101" s="230"/>
      <c r="R101" s="230"/>
      <c r="S101" s="230"/>
      <c r="T101" s="231"/>
      <c r="AT101" s="232" t="s">
        <v>219</v>
      </c>
      <c r="AU101" s="232" t="s">
        <v>80</v>
      </c>
      <c r="AV101" s="15" t="s">
        <v>213</v>
      </c>
      <c r="AW101" s="15" t="s">
        <v>34</v>
      </c>
      <c r="AX101" s="15" t="s">
        <v>80</v>
      </c>
      <c r="AY101" s="232" t="s">
        <v>206</v>
      </c>
    </row>
    <row r="102" spans="1:65" s="12" customFormat="1" ht="25.9" customHeight="1">
      <c r="B102" s="165"/>
      <c r="C102" s="166"/>
      <c r="D102" s="167" t="s">
        <v>72</v>
      </c>
      <c r="E102" s="168" t="s">
        <v>257</v>
      </c>
      <c r="F102" s="168" t="s">
        <v>911</v>
      </c>
      <c r="G102" s="166"/>
      <c r="H102" s="166"/>
      <c r="I102" s="169"/>
      <c r="J102" s="170">
        <f>BK102</f>
        <v>0</v>
      </c>
      <c r="K102" s="166"/>
      <c r="L102" s="171"/>
      <c r="M102" s="172"/>
      <c r="N102" s="173"/>
      <c r="O102" s="173"/>
      <c r="P102" s="174">
        <f>SUM(P103:P135)</f>
        <v>0</v>
      </c>
      <c r="Q102" s="173"/>
      <c r="R102" s="174">
        <f>SUM(R103:R135)</f>
        <v>4900.9268332000001</v>
      </c>
      <c r="S102" s="173"/>
      <c r="T102" s="175">
        <f>SUM(T103:T135)</f>
        <v>0</v>
      </c>
      <c r="AR102" s="176" t="s">
        <v>80</v>
      </c>
      <c r="AT102" s="177" t="s">
        <v>72</v>
      </c>
      <c r="AU102" s="177" t="s">
        <v>73</v>
      </c>
      <c r="AY102" s="176" t="s">
        <v>206</v>
      </c>
      <c r="BK102" s="178">
        <f>SUM(BK103:BK135)</f>
        <v>0</v>
      </c>
    </row>
    <row r="103" spans="1:65" s="2" customFormat="1" ht="16.5" customHeight="1">
      <c r="A103" s="37"/>
      <c r="B103" s="38"/>
      <c r="C103" s="181" t="s">
        <v>257</v>
      </c>
      <c r="D103" s="181" t="s">
        <v>208</v>
      </c>
      <c r="E103" s="182" t="s">
        <v>912</v>
      </c>
      <c r="F103" s="183" t="s">
        <v>913</v>
      </c>
      <c r="G103" s="184" t="s">
        <v>247</v>
      </c>
      <c r="H103" s="185">
        <v>2715.6</v>
      </c>
      <c r="I103" s="186"/>
      <c r="J103" s="187">
        <f>ROUND(I103*H103,2)</f>
        <v>0</v>
      </c>
      <c r="K103" s="183" t="s">
        <v>901</v>
      </c>
      <c r="L103" s="42"/>
      <c r="M103" s="188" t="s">
        <v>21</v>
      </c>
      <c r="N103" s="189" t="s">
        <v>44</v>
      </c>
      <c r="O103" s="67"/>
      <c r="P103" s="190">
        <f>O103*H103</f>
        <v>0</v>
      </c>
      <c r="Q103" s="190">
        <v>0.32250000000000001</v>
      </c>
      <c r="R103" s="190">
        <f>Q103*H103</f>
        <v>875.78099999999995</v>
      </c>
      <c r="S103" s="190">
        <v>0</v>
      </c>
      <c r="T103" s="191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92" t="s">
        <v>213</v>
      </c>
      <c r="AT103" s="192" t="s">
        <v>208</v>
      </c>
      <c r="AU103" s="192" t="s">
        <v>80</v>
      </c>
      <c r="AY103" s="20" t="s">
        <v>206</v>
      </c>
      <c r="BE103" s="193">
        <f>IF(N103="základní",J103,0)</f>
        <v>0</v>
      </c>
      <c r="BF103" s="193">
        <f>IF(N103="snížená",J103,0)</f>
        <v>0</v>
      </c>
      <c r="BG103" s="193">
        <f>IF(N103="zákl. přenesená",J103,0)</f>
        <v>0</v>
      </c>
      <c r="BH103" s="193">
        <f>IF(N103="sníž. přenesená",J103,0)</f>
        <v>0</v>
      </c>
      <c r="BI103" s="193">
        <f>IF(N103="nulová",J103,0)</f>
        <v>0</v>
      </c>
      <c r="BJ103" s="20" t="s">
        <v>80</v>
      </c>
      <c r="BK103" s="193">
        <f>ROUND(I103*H103,2)</f>
        <v>0</v>
      </c>
      <c r="BL103" s="20" t="s">
        <v>213</v>
      </c>
      <c r="BM103" s="192" t="s">
        <v>304</v>
      </c>
    </row>
    <row r="104" spans="1:65" s="2" customFormat="1" ht="19.5">
      <c r="A104" s="37"/>
      <c r="B104" s="38"/>
      <c r="C104" s="39"/>
      <c r="D104" s="199" t="s">
        <v>217</v>
      </c>
      <c r="E104" s="39"/>
      <c r="F104" s="200" t="s">
        <v>914</v>
      </c>
      <c r="G104" s="39"/>
      <c r="H104" s="39"/>
      <c r="I104" s="196"/>
      <c r="J104" s="39"/>
      <c r="K104" s="39"/>
      <c r="L104" s="42"/>
      <c r="M104" s="197"/>
      <c r="N104" s="198"/>
      <c r="O104" s="67"/>
      <c r="P104" s="67"/>
      <c r="Q104" s="67"/>
      <c r="R104" s="67"/>
      <c r="S104" s="67"/>
      <c r="T104" s="68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20" t="s">
        <v>217</v>
      </c>
      <c r="AU104" s="20" t="s">
        <v>80</v>
      </c>
    </row>
    <row r="105" spans="1:65" s="2" customFormat="1" ht="21.75" customHeight="1">
      <c r="A105" s="37"/>
      <c r="B105" s="38"/>
      <c r="C105" s="181" t="s">
        <v>268</v>
      </c>
      <c r="D105" s="181" t="s">
        <v>208</v>
      </c>
      <c r="E105" s="182" t="s">
        <v>915</v>
      </c>
      <c r="F105" s="183" t="s">
        <v>916</v>
      </c>
      <c r="G105" s="184" t="s">
        <v>247</v>
      </c>
      <c r="H105" s="185">
        <v>1464.2</v>
      </c>
      <c r="I105" s="186"/>
      <c r="J105" s="187">
        <f>ROUND(I105*H105,2)</f>
        <v>0</v>
      </c>
      <c r="K105" s="183" t="s">
        <v>901</v>
      </c>
      <c r="L105" s="42"/>
      <c r="M105" s="188" t="s">
        <v>21</v>
      </c>
      <c r="N105" s="189" t="s">
        <v>44</v>
      </c>
      <c r="O105" s="67"/>
      <c r="P105" s="190">
        <f>O105*H105</f>
        <v>0</v>
      </c>
      <c r="Q105" s="190">
        <v>0.378</v>
      </c>
      <c r="R105" s="190">
        <f>Q105*H105</f>
        <v>553.46760000000006</v>
      </c>
      <c r="S105" s="190">
        <v>0</v>
      </c>
      <c r="T105" s="191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92" t="s">
        <v>213</v>
      </c>
      <c r="AT105" s="192" t="s">
        <v>208</v>
      </c>
      <c r="AU105" s="192" t="s">
        <v>80</v>
      </c>
      <c r="AY105" s="20" t="s">
        <v>206</v>
      </c>
      <c r="BE105" s="193">
        <f>IF(N105="základní",J105,0)</f>
        <v>0</v>
      </c>
      <c r="BF105" s="193">
        <f>IF(N105="snížená",J105,0)</f>
        <v>0</v>
      </c>
      <c r="BG105" s="193">
        <f>IF(N105="zákl. přenesená",J105,0)</f>
        <v>0</v>
      </c>
      <c r="BH105" s="193">
        <f>IF(N105="sníž. přenesená",J105,0)</f>
        <v>0</v>
      </c>
      <c r="BI105" s="193">
        <f>IF(N105="nulová",J105,0)</f>
        <v>0</v>
      </c>
      <c r="BJ105" s="20" t="s">
        <v>80</v>
      </c>
      <c r="BK105" s="193">
        <f>ROUND(I105*H105,2)</f>
        <v>0</v>
      </c>
      <c r="BL105" s="20" t="s">
        <v>213</v>
      </c>
      <c r="BM105" s="192" t="s">
        <v>8</v>
      </c>
    </row>
    <row r="106" spans="1:65" s="2" customFormat="1" ht="21.75" customHeight="1">
      <c r="A106" s="37"/>
      <c r="B106" s="38"/>
      <c r="C106" s="181" t="s">
        <v>275</v>
      </c>
      <c r="D106" s="181" t="s">
        <v>208</v>
      </c>
      <c r="E106" s="182" t="s">
        <v>917</v>
      </c>
      <c r="F106" s="183" t="s">
        <v>918</v>
      </c>
      <c r="G106" s="184" t="s">
        <v>247</v>
      </c>
      <c r="H106" s="185">
        <v>2528</v>
      </c>
      <c r="I106" s="186"/>
      <c r="J106" s="187">
        <f>ROUND(I106*H106,2)</f>
        <v>0</v>
      </c>
      <c r="K106" s="183" t="s">
        <v>901</v>
      </c>
      <c r="L106" s="42"/>
      <c r="M106" s="188" t="s">
        <v>21</v>
      </c>
      <c r="N106" s="189" t="s">
        <v>44</v>
      </c>
      <c r="O106" s="67"/>
      <c r="P106" s="190">
        <f>O106*H106</f>
        <v>0</v>
      </c>
      <c r="Q106" s="190">
        <v>0.4536</v>
      </c>
      <c r="R106" s="190">
        <f>Q106*H106</f>
        <v>1146.7008000000001</v>
      </c>
      <c r="S106" s="190">
        <v>0</v>
      </c>
      <c r="T106" s="191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92" t="s">
        <v>213</v>
      </c>
      <c r="AT106" s="192" t="s">
        <v>208</v>
      </c>
      <c r="AU106" s="192" t="s">
        <v>80</v>
      </c>
      <c r="AY106" s="20" t="s">
        <v>206</v>
      </c>
      <c r="BE106" s="193">
        <f>IF(N106="základní",J106,0)</f>
        <v>0</v>
      </c>
      <c r="BF106" s="193">
        <f>IF(N106="snížená",J106,0)</f>
        <v>0</v>
      </c>
      <c r="BG106" s="193">
        <f>IF(N106="zákl. přenesená",J106,0)</f>
        <v>0</v>
      </c>
      <c r="BH106" s="193">
        <f>IF(N106="sníž. přenesená",J106,0)</f>
        <v>0</v>
      </c>
      <c r="BI106" s="193">
        <f>IF(N106="nulová",J106,0)</f>
        <v>0</v>
      </c>
      <c r="BJ106" s="20" t="s">
        <v>80</v>
      </c>
      <c r="BK106" s="193">
        <f>ROUND(I106*H106,2)</f>
        <v>0</v>
      </c>
      <c r="BL106" s="20" t="s">
        <v>213</v>
      </c>
      <c r="BM106" s="192" t="s">
        <v>332</v>
      </c>
    </row>
    <row r="107" spans="1:65" s="2" customFormat="1" ht="21.75" customHeight="1">
      <c r="A107" s="37"/>
      <c r="B107" s="38"/>
      <c r="C107" s="181" t="s">
        <v>289</v>
      </c>
      <c r="D107" s="181" t="s">
        <v>208</v>
      </c>
      <c r="E107" s="182" t="s">
        <v>919</v>
      </c>
      <c r="F107" s="183" t="s">
        <v>920</v>
      </c>
      <c r="G107" s="184" t="s">
        <v>247</v>
      </c>
      <c r="H107" s="185">
        <v>65</v>
      </c>
      <c r="I107" s="186"/>
      <c r="J107" s="187">
        <f>ROUND(I107*H107,2)</f>
        <v>0</v>
      </c>
      <c r="K107" s="183" t="s">
        <v>901</v>
      </c>
      <c r="L107" s="42"/>
      <c r="M107" s="188" t="s">
        <v>21</v>
      </c>
      <c r="N107" s="189" t="s">
        <v>44</v>
      </c>
      <c r="O107" s="67"/>
      <c r="P107" s="190">
        <f>O107*H107</f>
        <v>0</v>
      </c>
      <c r="Q107" s="190">
        <v>0.4536</v>
      </c>
      <c r="R107" s="190">
        <f>Q107*H107</f>
        <v>29.484000000000002</v>
      </c>
      <c r="S107" s="190">
        <v>0</v>
      </c>
      <c r="T107" s="191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92" t="s">
        <v>213</v>
      </c>
      <c r="AT107" s="192" t="s">
        <v>208</v>
      </c>
      <c r="AU107" s="192" t="s">
        <v>80</v>
      </c>
      <c r="AY107" s="20" t="s">
        <v>206</v>
      </c>
      <c r="BE107" s="193">
        <f>IF(N107="základní",J107,0)</f>
        <v>0</v>
      </c>
      <c r="BF107" s="193">
        <f>IF(N107="snížená",J107,0)</f>
        <v>0</v>
      </c>
      <c r="BG107" s="193">
        <f>IF(N107="zákl. přenesená",J107,0)</f>
        <v>0</v>
      </c>
      <c r="BH107" s="193">
        <f>IF(N107="sníž. přenesená",J107,0)</f>
        <v>0</v>
      </c>
      <c r="BI107" s="193">
        <f>IF(N107="nulová",J107,0)</f>
        <v>0</v>
      </c>
      <c r="BJ107" s="20" t="s">
        <v>80</v>
      </c>
      <c r="BK107" s="193">
        <f>ROUND(I107*H107,2)</f>
        <v>0</v>
      </c>
      <c r="BL107" s="20" t="s">
        <v>213</v>
      </c>
      <c r="BM107" s="192" t="s">
        <v>350</v>
      </c>
    </row>
    <row r="108" spans="1:65" s="2" customFormat="1" ht="21.75" customHeight="1">
      <c r="A108" s="37"/>
      <c r="B108" s="38"/>
      <c r="C108" s="181" t="s">
        <v>295</v>
      </c>
      <c r="D108" s="181" t="s">
        <v>208</v>
      </c>
      <c r="E108" s="182" t="s">
        <v>921</v>
      </c>
      <c r="F108" s="183" t="s">
        <v>922</v>
      </c>
      <c r="G108" s="184" t="s">
        <v>247</v>
      </c>
      <c r="H108" s="185">
        <v>1132</v>
      </c>
      <c r="I108" s="186"/>
      <c r="J108" s="187">
        <f>ROUND(I108*H108,2)</f>
        <v>0</v>
      </c>
      <c r="K108" s="183" t="s">
        <v>901</v>
      </c>
      <c r="L108" s="42"/>
      <c r="M108" s="188" t="s">
        <v>21</v>
      </c>
      <c r="N108" s="189" t="s">
        <v>44</v>
      </c>
      <c r="O108" s="67"/>
      <c r="P108" s="190">
        <f>O108*H108</f>
        <v>0</v>
      </c>
      <c r="Q108" s="190">
        <v>0.441</v>
      </c>
      <c r="R108" s="190">
        <f>Q108*H108</f>
        <v>499.21199999999999</v>
      </c>
      <c r="S108" s="190">
        <v>0</v>
      </c>
      <c r="T108" s="191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92" t="s">
        <v>213</v>
      </c>
      <c r="AT108" s="192" t="s">
        <v>208</v>
      </c>
      <c r="AU108" s="192" t="s">
        <v>80</v>
      </c>
      <c r="AY108" s="20" t="s">
        <v>206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20" t="s">
        <v>80</v>
      </c>
      <c r="BK108" s="193">
        <f>ROUND(I108*H108,2)</f>
        <v>0</v>
      </c>
      <c r="BL108" s="20" t="s">
        <v>213</v>
      </c>
      <c r="BM108" s="192" t="s">
        <v>365</v>
      </c>
    </row>
    <row r="109" spans="1:65" s="2" customFormat="1" ht="21.75" customHeight="1">
      <c r="A109" s="37"/>
      <c r="B109" s="38"/>
      <c r="C109" s="181" t="s">
        <v>304</v>
      </c>
      <c r="D109" s="181" t="s">
        <v>208</v>
      </c>
      <c r="E109" s="182" t="s">
        <v>923</v>
      </c>
      <c r="F109" s="183" t="s">
        <v>924</v>
      </c>
      <c r="G109" s="184" t="s">
        <v>247</v>
      </c>
      <c r="H109" s="185">
        <v>1224</v>
      </c>
      <c r="I109" s="186"/>
      <c r="J109" s="187">
        <f>ROUND(I109*H109,2)</f>
        <v>0</v>
      </c>
      <c r="K109" s="183" t="s">
        <v>901</v>
      </c>
      <c r="L109" s="42"/>
      <c r="M109" s="188" t="s">
        <v>21</v>
      </c>
      <c r="N109" s="189" t="s">
        <v>44</v>
      </c>
      <c r="O109" s="67"/>
      <c r="P109" s="190">
        <f>O109*H109</f>
        <v>0</v>
      </c>
      <c r="Q109" s="190">
        <v>0.13188</v>
      </c>
      <c r="R109" s="190">
        <f>Q109*H109</f>
        <v>161.42112</v>
      </c>
      <c r="S109" s="190">
        <v>0</v>
      </c>
      <c r="T109" s="191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92" t="s">
        <v>213</v>
      </c>
      <c r="AT109" s="192" t="s">
        <v>208</v>
      </c>
      <c r="AU109" s="192" t="s">
        <v>80</v>
      </c>
      <c r="AY109" s="20" t="s">
        <v>206</v>
      </c>
      <c r="BE109" s="193">
        <f>IF(N109="základní",J109,0)</f>
        <v>0</v>
      </c>
      <c r="BF109" s="193">
        <f>IF(N109="snížená",J109,0)</f>
        <v>0</v>
      </c>
      <c r="BG109" s="193">
        <f>IF(N109="zákl. přenesená",J109,0)</f>
        <v>0</v>
      </c>
      <c r="BH109" s="193">
        <f>IF(N109="sníž. přenesená",J109,0)</f>
        <v>0</v>
      </c>
      <c r="BI109" s="193">
        <f>IF(N109="nulová",J109,0)</f>
        <v>0</v>
      </c>
      <c r="BJ109" s="20" t="s">
        <v>80</v>
      </c>
      <c r="BK109" s="193">
        <f>ROUND(I109*H109,2)</f>
        <v>0</v>
      </c>
      <c r="BL109" s="20" t="s">
        <v>213</v>
      </c>
      <c r="BM109" s="192" t="s">
        <v>382</v>
      </c>
    </row>
    <row r="110" spans="1:65" s="2" customFormat="1" ht="19.5">
      <c r="A110" s="37"/>
      <c r="B110" s="38"/>
      <c r="C110" s="39"/>
      <c r="D110" s="199" t="s">
        <v>217</v>
      </c>
      <c r="E110" s="39"/>
      <c r="F110" s="200" t="s">
        <v>925</v>
      </c>
      <c r="G110" s="39"/>
      <c r="H110" s="39"/>
      <c r="I110" s="196"/>
      <c r="J110" s="39"/>
      <c r="K110" s="39"/>
      <c r="L110" s="42"/>
      <c r="M110" s="197"/>
      <c r="N110" s="198"/>
      <c r="O110" s="67"/>
      <c r="P110" s="67"/>
      <c r="Q110" s="67"/>
      <c r="R110" s="67"/>
      <c r="S110" s="67"/>
      <c r="T110" s="68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20" t="s">
        <v>217</v>
      </c>
      <c r="AU110" s="20" t="s">
        <v>80</v>
      </c>
    </row>
    <row r="111" spans="1:65" s="2" customFormat="1" ht="16.5" customHeight="1">
      <c r="A111" s="37"/>
      <c r="B111" s="38"/>
      <c r="C111" s="181" t="s">
        <v>313</v>
      </c>
      <c r="D111" s="181" t="s">
        <v>208</v>
      </c>
      <c r="E111" s="182" t="s">
        <v>926</v>
      </c>
      <c r="F111" s="183" t="s">
        <v>927</v>
      </c>
      <c r="G111" s="184" t="s">
        <v>247</v>
      </c>
      <c r="H111" s="185">
        <v>1224</v>
      </c>
      <c r="I111" s="186"/>
      <c r="J111" s="187">
        <f>ROUND(I111*H111,2)</f>
        <v>0</v>
      </c>
      <c r="K111" s="183" t="s">
        <v>901</v>
      </c>
      <c r="L111" s="42"/>
      <c r="M111" s="188" t="s">
        <v>21</v>
      </c>
      <c r="N111" s="189" t="s">
        <v>44</v>
      </c>
      <c r="O111" s="67"/>
      <c r="P111" s="190">
        <f>O111*H111</f>
        <v>0</v>
      </c>
      <c r="Q111" s="190">
        <v>0.38313999999999998</v>
      </c>
      <c r="R111" s="190">
        <f>Q111*H111</f>
        <v>468.96335999999997</v>
      </c>
      <c r="S111" s="190">
        <v>0</v>
      </c>
      <c r="T111" s="191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92" t="s">
        <v>213</v>
      </c>
      <c r="AT111" s="192" t="s">
        <v>208</v>
      </c>
      <c r="AU111" s="192" t="s">
        <v>80</v>
      </c>
      <c r="AY111" s="20" t="s">
        <v>206</v>
      </c>
      <c r="BE111" s="193">
        <f>IF(N111="základní",J111,0)</f>
        <v>0</v>
      </c>
      <c r="BF111" s="193">
        <f>IF(N111="snížená",J111,0)</f>
        <v>0</v>
      </c>
      <c r="BG111" s="193">
        <f>IF(N111="zákl. přenesená",J111,0)</f>
        <v>0</v>
      </c>
      <c r="BH111" s="193">
        <f>IF(N111="sníž. přenesená",J111,0)</f>
        <v>0</v>
      </c>
      <c r="BI111" s="193">
        <f>IF(N111="nulová",J111,0)</f>
        <v>0</v>
      </c>
      <c r="BJ111" s="20" t="s">
        <v>80</v>
      </c>
      <c r="BK111" s="193">
        <f>ROUND(I111*H111,2)</f>
        <v>0</v>
      </c>
      <c r="BL111" s="20" t="s">
        <v>213</v>
      </c>
      <c r="BM111" s="192" t="s">
        <v>400</v>
      </c>
    </row>
    <row r="112" spans="1:65" s="2" customFormat="1" ht="19.5">
      <c r="A112" s="37"/>
      <c r="B112" s="38"/>
      <c r="C112" s="39"/>
      <c r="D112" s="199" t="s">
        <v>217</v>
      </c>
      <c r="E112" s="39"/>
      <c r="F112" s="200" t="s">
        <v>928</v>
      </c>
      <c r="G112" s="39"/>
      <c r="H112" s="39"/>
      <c r="I112" s="196"/>
      <c r="J112" s="39"/>
      <c r="K112" s="39"/>
      <c r="L112" s="42"/>
      <c r="M112" s="197"/>
      <c r="N112" s="198"/>
      <c r="O112" s="67"/>
      <c r="P112" s="67"/>
      <c r="Q112" s="67"/>
      <c r="R112" s="67"/>
      <c r="S112" s="67"/>
      <c r="T112" s="68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20" t="s">
        <v>217</v>
      </c>
      <c r="AU112" s="20" t="s">
        <v>80</v>
      </c>
    </row>
    <row r="113" spans="1:65" s="2" customFormat="1" ht="16.5" customHeight="1">
      <c r="A113" s="37"/>
      <c r="B113" s="38"/>
      <c r="C113" s="181" t="s">
        <v>8</v>
      </c>
      <c r="D113" s="181" t="s">
        <v>208</v>
      </c>
      <c r="E113" s="182" t="s">
        <v>929</v>
      </c>
      <c r="F113" s="183" t="s">
        <v>930</v>
      </c>
      <c r="G113" s="184" t="s">
        <v>211</v>
      </c>
      <c r="H113" s="185">
        <v>160.25</v>
      </c>
      <c r="I113" s="186"/>
      <c r="J113" s="187">
        <f>ROUND(I113*H113,2)</f>
        <v>0</v>
      </c>
      <c r="K113" s="183" t="s">
        <v>901</v>
      </c>
      <c r="L113" s="42"/>
      <c r="M113" s="188" t="s">
        <v>21</v>
      </c>
      <c r="N113" s="189" t="s">
        <v>44</v>
      </c>
      <c r="O113" s="67"/>
      <c r="P113" s="190">
        <f>O113*H113</f>
        <v>0</v>
      </c>
      <c r="Q113" s="190">
        <v>0</v>
      </c>
      <c r="R113" s="190">
        <f>Q113*H113</f>
        <v>0</v>
      </c>
      <c r="S113" s="190">
        <v>0</v>
      </c>
      <c r="T113" s="191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92" t="s">
        <v>213</v>
      </c>
      <c r="AT113" s="192" t="s">
        <v>208</v>
      </c>
      <c r="AU113" s="192" t="s">
        <v>80</v>
      </c>
      <c r="AY113" s="20" t="s">
        <v>206</v>
      </c>
      <c r="BE113" s="193">
        <f>IF(N113="základní",J113,0)</f>
        <v>0</v>
      </c>
      <c r="BF113" s="193">
        <f>IF(N113="snížená",J113,0)</f>
        <v>0</v>
      </c>
      <c r="BG113" s="193">
        <f>IF(N113="zákl. přenesená",J113,0)</f>
        <v>0</v>
      </c>
      <c r="BH113" s="193">
        <f>IF(N113="sníž. přenesená",J113,0)</f>
        <v>0</v>
      </c>
      <c r="BI113" s="193">
        <f>IF(N113="nulová",J113,0)</f>
        <v>0</v>
      </c>
      <c r="BJ113" s="20" t="s">
        <v>80</v>
      </c>
      <c r="BK113" s="193">
        <f>ROUND(I113*H113,2)</f>
        <v>0</v>
      </c>
      <c r="BL113" s="20" t="s">
        <v>213</v>
      </c>
      <c r="BM113" s="192" t="s">
        <v>415</v>
      </c>
    </row>
    <row r="114" spans="1:65" s="2" customFormat="1" ht="16.5" customHeight="1">
      <c r="A114" s="37"/>
      <c r="B114" s="38"/>
      <c r="C114" s="181" t="s">
        <v>324</v>
      </c>
      <c r="D114" s="181" t="s">
        <v>208</v>
      </c>
      <c r="E114" s="182" t="s">
        <v>931</v>
      </c>
      <c r="F114" s="183" t="s">
        <v>932</v>
      </c>
      <c r="G114" s="184" t="s">
        <v>247</v>
      </c>
      <c r="H114" s="185">
        <v>1224</v>
      </c>
      <c r="I114" s="186"/>
      <c r="J114" s="187">
        <f>ROUND(I114*H114,2)</f>
        <v>0</v>
      </c>
      <c r="K114" s="183" t="s">
        <v>901</v>
      </c>
      <c r="L114" s="42"/>
      <c r="M114" s="188" t="s">
        <v>21</v>
      </c>
      <c r="N114" s="189" t="s">
        <v>44</v>
      </c>
      <c r="O114" s="67"/>
      <c r="P114" s="190">
        <f>O114*H114</f>
        <v>0</v>
      </c>
      <c r="Q114" s="190">
        <v>6.5199999999999998E-3</v>
      </c>
      <c r="R114" s="190">
        <f>Q114*H114</f>
        <v>7.98048</v>
      </c>
      <c r="S114" s="190">
        <v>0</v>
      </c>
      <c r="T114" s="191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92" t="s">
        <v>213</v>
      </c>
      <c r="AT114" s="192" t="s">
        <v>208</v>
      </c>
      <c r="AU114" s="192" t="s">
        <v>80</v>
      </c>
      <c r="AY114" s="20" t="s">
        <v>206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20" t="s">
        <v>80</v>
      </c>
      <c r="BK114" s="193">
        <f>ROUND(I114*H114,2)</f>
        <v>0</v>
      </c>
      <c r="BL114" s="20" t="s">
        <v>213</v>
      </c>
      <c r="BM114" s="192" t="s">
        <v>429</v>
      </c>
    </row>
    <row r="115" spans="1:65" s="2" customFormat="1" ht="16.5" customHeight="1">
      <c r="A115" s="37"/>
      <c r="B115" s="38"/>
      <c r="C115" s="181" t="s">
        <v>332</v>
      </c>
      <c r="D115" s="181" t="s">
        <v>208</v>
      </c>
      <c r="E115" s="182" t="s">
        <v>933</v>
      </c>
      <c r="F115" s="183" t="s">
        <v>934</v>
      </c>
      <c r="G115" s="184" t="s">
        <v>247</v>
      </c>
      <c r="H115" s="185">
        <v>2448</v>
      </c>
      <c r="I115" s="186"/>
      <c r="J115" s="187">
        <f>ROUND(I115*H115,2)</f>
        <v>0</v>
      </c>
      <c r="K115" s="183" t="s">
        <v>901</v>
      </c>
      <c r="L115" s="42"/>
      <c r="M115" s="188" t="s">
        <v>21</v>
      </c>
      <c r="N115" s="189" t="s">
        <v>44</v>
      </c>
      <c r="O115" s="67"/>
      <c r="P115" s="190">
        <f>O115*H115</f>
        <v>0</v>
      </c>
      <c r="Q115" s="190">
        <v>2.9999999999999997E-4</v>
      </c>
      <c r="R115" s="190">
        <f>Q115*H115</f>
        <v>0.73439999999999994</v>
      </c>
      <c r="S115" s="190">
        <v>0</v>
      </c>
      <c r="T115" s="191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92" t="s">
        <v>213</v>
      </c>
      <c r="AT115" s="192" t="s">
        <v>208</v>
      </c>
      <c r="AU115" s="192" t="s">
        <v>80</v>
      </c>
      <c r="AY115" s="20" t="s">
        <v>206</v>
      </c>
      <c r="BE115" s="193">
        <f>IF(N115="základní",J115,0)</f>
        <v>0</v>
      </c>
      <c r="BF115" s="193">
        <f>IF(N115="snížená",J115,0)</f>
        <v>0</v>
      </c>
      <c r="BG115" s="193">
        <f>IF(N115="zákl. přenesená",J115,0)</f>
        <v>0</v>
      </c>
      <c r="BH115" s="193">
        <f>IF(N115="sníž. přenesená",J115,0)</f>
        <v>0</v>
      </c>
      <c r="BI115" s="193">
        <f>IF(N115="nulová",J115,0)</f>
        <v>0</v>
      </c>
      <c r="BJ115" s="20" t="s">
        <v>80</v>
      </c>
      <c r="BK115" s="193">
        <f>ROUND(I115*H115,2)</f>
        <v>0</v>
      </c>
      <c r="BL115" s="20" t="s">
        <v>213</v>
      </c>
      <c r="BM115" s="192" t="s">
        <v>444</v>
      </c>
    </row>
    <row r="116" spans="1:65" s="2" customFormat="1" ht="19.5">
      <c r="A116" s="37"/>
      <c r="B116" s="38"/>
      <c r="C116" s="39"/>
      <c r="D116" s="199" t="s">
        <v>217</v>
      </c>
      <c r="E116" s="39"/>
      <c r="F116" s="200" t="s">
        <v>935</v>
      </c>
      <c r="G116" s="39"/>
      <c r="H116" s="39"/>
      <c r="I116" s="196"/>
      <c r="J116" s="39"/>
      <c r="K116" s="39"/>
      <c r="L116" s="42"/>
      <c r="M116" s="197"/>
      <c r="N116" s="198"/>
      <c r="O116" s="67"/>
      <c r="P116" s="67"/>
      <c r="Q116" s="67"/>
      <c r="R116" s="67"/>
      <c r="S116" s="67"/>
      <c r="T116" s="68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20" t="s">
        <v>217</v>
      </c>
      <c r="AU116" s="20" t="s">
        <v>80</v>
      </c>
    </row>
    <row r="117" spans="1:65" s="2" customFormat="1" ht="24.2" customHeight="1">
      <c r="A117" s="37"/>
      <c r="B117" s="38"/>
      <c r="C117" s="181" t="s">
        <v>342</v>
      </c>
      <c r="D117" s="181" t="s">
        <v>208</v>
      </c>
      <c r="E117" s="182" t="s">
        <v>936</v>
      </c>
      <c r="F117" s="183" t="s">
        <v>937</v>
      </c>
      <c r="G117" s="184" t="s">
        <v>247</v>
      </c>
      <c r="H117" s="185">
        <v>1224</v>
      </c>
      <c r="I117" s="186"/>
      <c r="J117" s="187">
        <f>ROUND(I117*H117,2)</f>
        <v>0</v>
      </c>
      <c r="K117" s="183" t="s">
        <v>901</v>
      </c>
      <c r="L117" s="42"/>
      <c r="M117" s="188" t="s">
        <v>21</v>
      </c>
      <c r="N117" s="189" t="s">
        <v>44</v>
      </c>
      <c r="O117" s="67"/>
      <c r="P117" s="190">
        <f>O117*H117</f>
        <v>0</v>
      </c>
      <c r="Q117" s="190">
        <v>0.10373</v>
      </c>
      <c r="R117" s="190">
        <f>Q117*H117</f>
        <v>126.96552</v>
      </c>
      <c r="S117" s="190">
        <v>0</v>
      </c>
      <c r="T117" s="191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92" t="s">
        <v>213</v>
      </c>
      <c r="AT117" s="192" t="s">
        <v>208</v>
      </c>
      <c r="AU117" s="192" t="s">
        <v>80</v>
      </c>
      <c r="AY117" s="20" t="s">
        <v>206</v>
      </c>
      <c r="BE117" s="193">
        <f>IF(N117="základní",J117,0)</f>
        <v>0</v>
      </c>
      <c r="BF117" s="193">
        <f>IF(N117="snížená",J117,0)</f>
        <v>0</v>
      </c>
      <c r="BG117" s="193">
        <f>IF(N117="zákl. přenesená",J117,0)</f>
        <v>0</v>
      </c>
      <c r="BH117" s="193">
        <f>IF(N117="sníž. přenesená",J117,0)</f>
        <v>0</v>
      </c>
      <c r="BI117" s="193">
        <f>IF(N117="nulová",J117,0)</f>
        <v>0</v>
      </c>
      <c r="BJ117" s="20" t="s">
        <v>80</v>
      </c>
      <c r="BK117" s="193">
        <f>ROUND(I117*H117,2)</f>
        <v>0</v>
      </c>
      <c r="BL117" s="20" t="s">
        <v>213</v>
      </c>
      <c r="BM117" s="192" t="s">
        <v>462</v>
      </c>
    </row>
    <row r="118" spans="1:65" s="2" customFormat="1" ht="24.2" customHeight="1">
      <c r="A118" s="37"/>
      <c r="B118" s="38"/>
      <c r="C118" s="181" t="s">
        <v>350</v>
      </c>
      <c r="D118" s="181" t="s">
        <v>208</v>
      </c>
      <c r="E118" s="182" t="s">
        <v>938</v>
      </c>
      <c r="F118" s="183" t="s">
        <v>939</v>
      </c>
      <c r="G118" s="184" t="s">
        <v>247</v>
      </c>
      <c r="H118" s="185">
        <v>1224</v>
      </c>
      <c r="I118" s="186"/>
      <c r="J118" s="187">
        <f>ROUND(I118*H118,2)</f>
        <v>0</v>
      </c>
      <c r="K118" s="183" t="s">
        <v>901</v>
      </c>
      <c r="L118" s="42"/>
      <c r="M118" s="188" t="s">
        <v>21</v>
      </c>
      <c r="N118" s="189" t="s">
        <v>44</v>
      </c>
      <c r="O118" s="67"/>
      <c r="P118" s="190">
        <f>O118*H118</f>
        <v>0</v>
      </c>
      <c r="Q118" s="190">
        <v>0.15559000000000001</v>
      </c>
      <c r="R118" s="190">
        <f>Q118*H118</f>
        <v>190.44216</v>
      </c>
      <c r="S118" s="190">
        <v>0</v>
      </c>
      <c r="T118" s="191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92" t="s">
        <v>213</v>
      </c>
      <c r="AT118" s="192" t="s">
        <v>208</v>
      </c>
      <c r="AU118" s="192" t="s">
        <v>80</v>
      </c>
      <c r="AY118" s="20" t="s">
        <v>206</v>
      </c>
      <c r="BE118" s="193">
        <f>IF(N118="základní",J118,0)</f>
        <v>0</v>
      </c>
      <c r="BF118" s="193">
        <f>IF(N118="snížená",J118,0)</f>
        <v>0</v>
      </c>
      <c r="BG118" s="193">
        <f>IF(N118="zákl. přenesená",J118,0)</f>
        <v>0</v>
      </c>
      <c r="BH118" s="193">
        <f>IF(N118="sníž. přenesená",J118,0)</f>
        <v>0</v>
      </c>
      <c r="BI118" s="193">
        <f>IF(N118="nulová",J118,0)</f>
        <v>0</v>
      </c>
      <c r="BJ118" s="20" t="s">
        <v>80</v>
      </c>
      <c r="BK118" s="193">
        <f>ROUND(I118*H118,2)</f>
        <v>0</v>
      </c>
      <c r="BL118" s="20" t="s">
        <v>213</v>
      </c>
      <c r="BM118" s="192" t="s">
        <v>643</v>
      </c>
    </row>
    <row r="119" spans="1:65" s="2" customFormat="1" ht="16.5" customHeight="1">
      <c r="A119" s="37"/>
      <c r="B119" s="38"/>
      <c r="C119" s="181" t="s">
        <v>359</v>
      </c>
      <c r="D119" s="181" t="s">
        <v>208</v>
      </c>
      <c r="E119" s="182" t="s">
        <v>940</v>
      </c>
      <c r="F119" s="183" t="s">
        <v>941</v>
      </c>
      <c r="G119" s="184" t="s">
        <v>247</v>
      </c>
      <c r="H119" s="185">
        <v>39</v>
      </c>
      <c r="I119" s="186"/>
      <c r="J119" s="187">
        <f>ROUND(I119*H119,2)</f>
        <v>0</v>
      </c>
      <c r="K119" s="183" t="s">
        <v>901</v>
      </c>
      <c r="L119" s="42"/>
      <c r="M119" s="188" t="s">
        <v>21</v>
      </c>
      <c r="N119" s="189" t="s">
        <v>44</v>
      </c>
      <c r="O119" s="67"/>
      <c r="P119" s="190">
        <f>O119*H119</f>
        <v>0</v>
      </c>
      <c r="Q119" s="190">
        <v>0.31387999999999999</v>
      </c>
      <c r="R119" s="190">
        <f>Q119*H119</f>
        <v>12.24132</v>
      </c>
      <c r="S119" s="190">
        <v>0</v>
      </c>
      <c r="T119" s="191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213</v>
      </c>
      <c r="AT119" s="192" t="s">
        <v>208</v>
      </c>
      <c r="AU119" s="192" t="s">
        <v>80</v>
      </c>
      <c r="AY119" s="20" t="s">
        <v>206</v>
      </c>
      <c r="BE119" s="193">
        <f>IF(N119="základní",J119,0)</f>
        <v>0</v>
      </c>
      <c r="BF119" s="193">
        <f>IF(N119="snížená",J119,0)</f>
        <v>0</v>
      </c>
      <c r="BG119" s="193">
        <f>IF(N119="zákl. přenesená",J119,0)</f>
        <v>0</v>
      </c>
      <c r="BH119" s="193">
        <f>IF(N119="sníž. přenesená",J119,0)</f>
        <v>0</v>
      </c>
      <c r="BI119" s="193">
        <f>IF(N119="nulová",J119,0)</f>
        <v>0</v>
      </c>
      <c r="BJ119" s="20" t="s">
        <v>80</v>
      </c>
      <c r="BK119" s="193">
        <f>ROUND(I119*H119,2)</f>
        <v>0</v>
      </c>
      <c r="BL119" s="20" t="s">
        <v>213</v>
      </c>
      <c r="BM119" s="192" t="s">
        <v>663</v>
      </c>
    </row>
    <row r="120" spans="1:65" s="2" customFormat="1" ht="19.5">
      <c r="A120" s="37"/>
      <c r="B120" s="38"/>
      <c r="C120" s="39"/>
      <c r="D120" s="199" t="s">
        <v>217</v>
      </c>
      <c r="E120" s="39"/>
      <c r="F120" s="200" t="s">
        <v>942</v>
      </c>
      <c r="G120" s="39"/>
      <c r="H120" s="39"/>
      <c r="I120" s="196"/>
      <c r="J120" s="39"/>
      <c r="K120" s="39"/>
      <c r="L120" s="42"/>
      <c r="M120" s="197"/>
      <c r="N120" s="198"/>
      <c r="O120" s="67"/>
      <c r="P120" s="67"/>
      <c r="Q120" s="67"/>
      <c r="R120" s="67"/>
      <c r="S120" s="67"/>
      <c r="T120" s="68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20" t="s">
        <v>217</v>
      </c>
      <c r="AU120" s="20" t="s">
        <v>80</v>
      </c>
    </row>
    <row r="121" spans="1:65" s="2" customFormat="1" ht="16.5" customHeight="1">
      <c r="A121" s="37"/>
      <c r="B121" s="38"/>
      <c r="C121" s="181" t="s">
        <v>365</v>
      </c>
      <c r="D121" s="181" t="s">
        <v>208</v>
      </c>
      <c r="E121" s="182" t="s">
        <v>943</v>
      </c>
      <c r="F121" s="183" t="s">
        <v>944</v>
      </c>
      <c r="G121" s="184" t="s">
        <v>247</v>
      </c>
      <c r="H121" s="185">
        <v>1011</v>
      </c>
      <c r="I121" s="186"/>
      <c r="J121" s="187">
        <f>ROUND(I121*H121,2)</f>
        <v>0</v>
      </c>
      <c r="K121" s="183" t="s">
        <v>901</v>
      </c>
      <c r="L121" s="42"/>
      <c r="M121" s="188" t="s">
        <v>21</v>
      </c>
      <c r="N121" s="189" t="s">
        <v>44</v>
      </c>
      <c r="O121" s="67"/>
      <c r="P121" s="190">
        <f>O121*H121</f>
        <v>0</v>
      </c>
      <c r="Q121" s="190">
        <v>7.3899999999999993E-2</v>
      </c>
      <c r="R121" s="190">
        <f>Q121*H121</f>
        <v>74.712899999999991</v>
      </c>
      <c r="S121" s="190">
        <v>0</v>
      </c>
      <c r="T121" s="191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213</v>
      </c>
      <c r="AT121" s="192" t="s">
        <v>208</v>
      </c>
      <c r="AU121" s="192" t="s">
        <v>80</v>
      </c>
      <c r="AY121" s="20" t="s">
        <v>206</v>
      </c>
      <c r="BE121" s="193">
        <f>IF(N121="základní",J121,0)</f>
        <v>0</v>
      </c>
      <c r="BF121" s="193">
        <f>IF(N121="snížená",J121,0)</f>
        <v>0</v>
      </c>
      <c r="BG121" s="193">
        <f>IF(N121="zákl. přenesená",J121,0)</f>
        <v>0</v>
      </c>
      <c r="BH121" s="193">
        <f>IF(N121="sníž. přenesená",J121,0)</f>
        <v>0</v>
      </c>
      <c r="BI121" s="193">
        <f>IF(N121="nulová",J121,0)</f>
        <v>0</v>
      </c>
      <c r="BJ121" s="20" t="s">
        <v>80</v>
      </c>
      <c r="BK121" s="193">
        <f>ROUND(I121*H121,2)</f>
        <v>0</v>
      </c>
      <c r="BL121" s="20" t="s">
        <v>213</v>
      </c>
      <c r="BM121" s="192" t="s">
        <v>681</v>
      </c>
    </row>
    <row r="122" spans="1:65" s="2" customFormat="1" ht="29.25">
      <c r="A122" s="37"/>
      <c r="B122" s="38"/>
      <c r="C122" s="39"/>
      <c r="D122" s="199" t="s">
        <v>217</v>
      </c>
      <c r="E122" s="39"/>
      <c r="F122" s="200" t="s">
        <v>945</v>
      </c>
      <c r="G122" s="39"/>
      <c r="H122" s="39"/>
      <c r="I122" s="196"/>
      <c r="J122" s="39"/>
      <c r="K122" s="39"/>
      <c r="L122" s="42"/>
      <c r="M122" s="197"/>
      <c r="N122" s="198"/>
      <c r="O122" s="67"/>
      <c r="P122" s="67"/>
      <c r="Q122" s="67"/>
      <c r="R122" s="67"/>
      <c r="S122" s="67"/>
      <c r="T122" s="68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20" t="s">
        <v>217</v>
      </c>
      <c r="AU122" s="20" t="s">
        <v>80</v>
      </c>
    </row>
    <row r="123" spans="1:65" s="2" customFormat="1" ht="16.5" customHeight="1">
      <c r="A123" s="37"/>
      <c r="B123" s="38"/>
      <c r="C123" s="181" t="s">
        <v>372</v>
      </c>
      <c r="D123" s="181" t="s">
        <v>208</v>
      </c>
      <c r="E123" s="182" t="s">
        <v>946</v>
      </c>
      <c r="F123" s="183" t="s">
        <v>947</v>
      </c>
      <c r="G123" s="184" t="s">
        <v>247</v>
      </c>
      <c r="H123" s="185">
        <v>2593</v>
      </c>
      <c r="I123" s="186"/>
      <c r="J123" s="187">
        <f>ROUND(I123*H123,2)</f>
        <v>0</v>
      </c>
      <c r="K123" s="183" t="s">
        <v>901</v>
      </c>
      <c r="L123" s="42"/>
      <c r="M123" s="188" t="s">
        <v>21</v>
      </c>
      <c r="N123" s="189" t="s">
        <v>44</v>
      </c>
      <c r="O123" s="67"/>
      <c r="P123" s="190">
        <f>O123*H123</f>
        <v>0</v>
      </c>
      <c r="Q123" s="190">
        <v>7.3899999999999993E-2</v>
      </c>
      <c r="R123" s="190">
        <f>Q123*H123</f>
        <v>191.62269999999998</v>
      </c>
      <c r="S123" s="190">
        <v>0</v>
      </c>
      <c r="T123" s="19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213</v>
      </c>
      <c r="AT123" s="192" t="s">
        <v>208</v>
      </c>
      <c r="AU123" s="192" t="s">
        <v>80</v>
      </c>
      <c r="AY123" s="20" t="s">
        <v>206</v>
      </c>
      <c r="BE123" s="193">
        <f>IF(N123="základní",J123,0)</f>
        <v>0</v>
      </c>
      <c r="BF123" s="193">
        <f>IF(N123="snížená",J123,0)</f>
        <v>0</v>
      </c>
      <c r="BG123" s="193">
        <f>IF(N123="zákl. přenesená",J123,0)</f>
        <v>0</v>
      </c>
      <c r="BH123" s="193">
        <f>IF(N123="sníž. přenesená",J123,0)</f>
        <v>0</v>
      </c>
      <c r="BI123" s="193">
        <f>IF(N123="nulová",J123,0)</f>
        <v>0</v>
      </c>
      <c r="BJ123" s="20" t="s">
        <v>80</v>
      </c>
      <c r="BK123" s="193">
        <f>ROUND(I123*H123,2)</f>
        <v>0</v>
      </c>
      <c r="BL123" s="20" t="s">
        <v>213</v>
      </c>
      <c r="BM123" s="192" t="s">
        <v>693</v>
      </c>
    </row>
    <row r="124" spans="1:65" s="2" customFormat="1" ht="29.25">
      <c r="A124" s="37"/>
      <c r="B124" s="38"/>
      <c r="C124" s="39"/>
      <c r="D124" s="199" t="s">
        <v>217</v>
      </c>
      <c r="E124" s="39"/>
      <c r="F124" s="200" t="s">
        <v>945</v>
      </c>
      <c r="G124" s="39"/>
      <c r="H124" s="39"/>
      <c r="I124" s="196"/>
      <c r="J124" s="39"/>
      <c r="K124" s="39"/>
      <c r="L124" s="42"/>
      <c r="M124" s="197"/>
      <c r="N124" s="198"/>
      <c r="O124" s="67"/>
      <c r="P124" s="67"/>
      <c r="Q124" s="67"/>
      <c r="R124" s="67"/>
      <c r="S124" s="67"/>
      <c r="T124" s="68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20" t="s">
        <v>217</v>
      </c>
      <c r="AU124" s="20" t="s">
        <v>80</v>
      </c>
    </row>
    <row r="125" spans="1:65" s="2" customFormat="1" ht="44.25" customHeight="1">
      <c r="A125" s="37"/>
      <c r="B125" s="38"/>
      <c r="C125" s="181" t="s">
        <v>382</v>
      </c>
      <c r="D125" s="181" t="s">
        <v>208</v>
      </c>
      <c r="E125" s="182" t="s">
        <v>948</v>
      </c>
      <c r="F125" s="183" t="s">
        <v>949</v>
      </c>
      <c r="G125" s="184" t="s">
        <v>375</v>
      </c>
      <c r="H125" s="185">
        <v>11.4</v>
      </c>
      <c r="I125" s="186"/>
      <c r="J125" s="187">
        <f>ROUND(I125*H125,2)</f>
        <v>0</v>
      </c>
      <c r="K125" s="183" t="s">
        <v>901</v>
      </c>
      <c r="L125" s="42"/>
      <c r="M125" s="188" t="s">
        <v>21</v>
      </c>
      <c r="N125" s="189" t="s">
        <v>44</v>
      </c>
      <c r="O125" s="67"/>
      <c r="P125" s="190">
        <f>O125*H125</f>
        <v>0</v>
      </c>
      <c r="Q125" s="190">
        <v>0.12404999999999999</v>
      </c>
      <c r="R125" s="190">
        <f>Q125*H125</f>
        <v>1.4141699999999999</v>
      </c>
      <c r="S125" s="190">
        <v>0</v>
      </c>
      <c r="T125" s="19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213</v>
      </c>
      <c r="AT125" s="192" t="s">
        <v>208</v>
      </c>
      <c r="AU125" s="192" t="s">
        <v>80</v>
      </c>
      <c r="AY125" s="20" t="s">
        <v>206</v>
      </c>
      <c r="BE125" s="193">
        <f>IF(N125="základní",J125,0)</f>
        <v>0</v>
      </c>
      <c r="BF125" s="193">
        <f>IF(N125="snížená",J125,0)</f>
        <v>0</v>
      </c>
      <c r="BG125" s="193">
        <f>IF(N125="zákl. přenesená",J125,0)</f>
        <v>0</v>
      </c>
      <c r="BH125" s="193">
        <f>IF(N125="sníž. přenesená",J125,0)</f>
        <v>0</v>
      </c>
      <c r="BI125" s="193">
        <f>IF(N125="nulová",J125,0)</f>
        <v>0</v>
      </c>
      <c r="BJ125" s="20" t="s">
        <v>80</v>
      </c>
      <c r="BK125" s="193">
        <f>ROUND(I125*H125,2)</f>
        <v>0</v>
      </c>
      <c r="BL125" s="20" t="s">
        <v>213</v>
      </c>
      <c r="BM125" s="192" t="s">
        <v>706</v>
      </c>
    </row>
    <row r="126" spans="1:65" s="2" customFormat="1" ht="29.25">
      <c r="A126" s="37"/>
      <c r="B126" s="38"/>
      <c r="C126" s="39"/>
      <c r="D126" s="199" t="s">
        <v>217</v>
      </c>
      <c r="E126" s="39"/>
      <c r="F126" s="200" t="s">
        <v>950</v>
      </c>
      <c r="G126" s="39"/>
      <c r="H126" s="39"/>
      <c r="I126" s="196"/>
      <c r="J126" s="39"/>
      <c r="K126" s="39"/>
      <c r="L126" s="42"/>
      <c r="M126" s="197"/>
      <c r="N126" s="198"/>
      <c r="O126" s="67"/>
      <c r="P126" s="67"/>
      <c r="Q126" s="67"/>
      <c r="R126" s="67"/>
      <c r="S126" s="67"/>
      <c r="T126" s="68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20" t="s">
        <v>217</v>
      </c>
      <c r="AU126" s="20" t="s">
        <v>80</v>
      </c>
    </row>
    <row r="127" spans="1:65" s="2" customFormat="1" ht="44.25" customHeight="1">
      <c r="A127" s="37"/>
      <c r="B127" s="38"/>
      <c r="C127" s="181" t="s">
        <v>7</v>
      </c>
      <c r="D127" s="181" t="s">
        <v>208</v>
      </c>
      <c r="E127" s="182" t="s">
        <v>951</v>
      </c>
      <c r="F127" s="183" t="s">
        <v>952</v>
      </c>
      <c r="G127" s="184" t="s">
        <v>375</v>
      </c>
      <c r="H127" s="185">
        <v>35</v>
      </c>
      <c r="I127" s="186"/>
      <c r="J127" s="187">
        <f>ROUND(I127*H127,2)</f>
        <v>0</v>
      </c>
      <c r="K127" s="183" t="s">
        <v>901</v>
      </c>
      <c r="L127" s="42"/>
      <c r="M127" s="188" t="s">
        <v>21</v>
      </c>
      <c r="N127" s="189" t="s">
        <v>44</v>
      </c>
      <c r="O127" s="67"/>
      <c r="P127" s="190">
        <f>O127*H127</f>
        <v>0</v>
      </c>
      <c r="Q127" s="190">
        <v>0.27853</v>
      </c>
      <c r="R127" s="190">
        <f>Q127*H127</f>
        <v>9.7485499999999998</v>
      </c>
      <c r="S127" s="190">
        <v>0</v>
      </c>
      <c r="T127" s="19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213</v>
      </c>
      <c r="AT127" s="192" t="s">
        <v>208</v>
      </c>
      <c r="AU127" s="192" t="s">
        <v>80</v>
      </c>
      <c r="AY127" s="20" t="s">
        <v>206</v>
      </c>
      <c r="BE127" s="193">
        <f>IF(N127="základní",J127,0)</f>
        <v>0</v>
      </c>
      <c r="BF127" s="193">
        <f>IF(N127="snížená",J127,0)</f>
        <v>0</v>
      </c>
      <c r="BG127" s="193">
        <f>IF(N127="zákl. přenesená",J127,0)</f>
        <v>0</v>
      </c>
      <c r="BH127" s="193">
        <f>IF(N127="sníž. přenesená",J127,0)</f>
        <v>0</v>
      </c>
      <c r="BI127" s="193">
        <f>IF(N127="nulová",J127,0)</f>
        <v>0</v>
      </c>
      <c r="BJ127" s="20" t="s">
        <v>80</v>
      </c>
      <c r="BK127" s="193">
        <f>ROUND(I127*H127,2)</f>
        <v>0</v>
      </c>
      <c r="BL127" s="20" t="s">
        <v>213</v>
      </c>
      <c r="BM127" s="192" t="s">
        <v>720</v>
      </c>
    </row>
    <row r="128" spans="1:65" s="2" customFormat="1" ht="29.25">
      <c r="A128" s="37"/>
      <c r="B128" s="38"/>
      <c r="C128" s="39"/>
      <c r="D128" s="199" t="s">
        <v>217</v>
      </c>
      <c r="E128" s="39"/>
      <c r="F128" s="200" t="s">
        <v>950</v>
      </c>
      <c r="G128" s="39"/>
      <c r="H128" s="39"/>
      <c r="I128" s="196"/>
      <c r="J128" s="39"/>
      <c r="K128" s="39"/>
      <c r="L128" s="42"/>
      <c r="M128" s="197"/>
      <c r="N128" s="198"/>
      <c r="O128" s="67"/>
      <c r="P128" s="67"/>
      <c r="Q128" s="67"/>
      <c r="R128" s="67"/>
      <c r="S128" s="67"/>
      <c r="T128" s="68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20" t="s">
        <v>217</v>
      </c>
      <c r="AU128" s="20" t="s">
        <v>80</v>
      </c>
    </row>
    <row r="129" spans="1:65" s="2" customFormat="1" ht="16.5" customHeight="1">
      <c r="A129" s="37"/>
      <c r="B129" s="38"/>
      <c r="C129" s="181" t="s">
        <v>400</v>
      </c>
      <c r="D129" s="181" t="s">
        <v>208</v>
      </c>
      <c r="E129" s="182" t="s">
        <v>953</v>
      </c>
      <c r="F129" s="183" t="s">
        <v>954</v>
      </c>
      <c r="G129" s="184" t="s">
        <v>247</v>
      </c>
      <c r="H129" s="185">
        <v>19.190000000000001</v>
      </c>
      <c r="I129" s="186"/>
      <c r="J129" s="187">
        <f t="shared" ref="J129:J135" si="0">ROUND(I129*H129,2)</f>
        <v>0</v>
      </c>
      <c r="K129" s="183" t="s">
        <v>901</v>
      </c>
      <c r="L129" s="42"/>
      <c r="M129" s="188" t="s">
        <v>21</v>
      </c>
      <c r="N129" s="189" t="s">
        <v>44</v>
      </c>
      <c r="O129" s="67"/>
      <c r="P129" s="190">
        <f t="shared" ref="P129:P135" si="1">O129*H129</f>
        <v>0</v>
      </c>
      <c r="Q129" s="190">
        <v>0.2</v>
      </c>
      <c r="R129" s="190">
        <f t="shared" ref="R129:R135" si="2">Q129*H129</f>
        <v>3.8380000000000005</v>
      </c>
      <c r="S129" s="190">
        <v>0</v>
      </c>
      <c r="T129" s="191">
        <f t="shared" ref="T129:T135" si="3"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213</v>
      </c>
      <c r="AT129" s="192" t="s">
        <v>208</v>
      </c>
      <c r="AU129" s="192" t="s">
        <v>80</v>
      </c>
      <c r="AY129" s="20" t="s">
        <v>206</v>
      </c>
      <c r="BE129" s="193">
        <f t="shared" ref="BE129:BE135" si="4">IF(N129="základní",J129,0)</f>
        <v>0</v>
      </c>
      <c r="BF129" s="193">
        <f t="shared" ref="BF129:BF135" si="5">IF(N129="snížená",J129,0)</f>
        <v>0</v>
      </c>
      <c r="BG129" s="193">
        <f t="shared" ref="BG129:BG135" si="6">IF(N129="zákl. přenesená",J129,0)</f>
        <v>0</v>
      </c>
      <c r="BH129" s="193">
        <f t="shared" ref="BH129:BH135" si="7">IF(N129="sníž. přenesená",J129,0)</f>
        <v>0</v>
      </c>
      <c r="BI129" s="193">
        <f t="shared" ref="BI129:BI135" si="8">IF(N129="nulová",J129,0)</f>
        <v>0</v>
      </c>
      <c r="BJ129" s="20" t="s">
        <v>80</v>
      </c>
      <c r="BK129" s="193">
        <f t="shared" ref="BK129:BK135" si="9">ROUND(I129*H129,2)</f>
        <v>0</v>
      </c>
      <c r="BL129" s="20" t="s">
        <v>213</v>
      </c>
      <c r="BM129" s="192" t="s">
        <v>730</v>
      </c>
    </row>
    <row r="130" spans="1:65" s="2" customFormat="1" ht="16.5" customHeight="1">
      <c r="A130" s="37"/>
      <c r="B130" s="38"/>
      <c r="C130" s="181" t="s">
        <v>409</v>
      </c>
      <c r="D130" s="181" t="s">
        <v>208</v>
      </c>
      <c r="E130" s="182" t="s">
        <v>955</v>
      </c>
      <c r="F130" s="183" t="s">
        <v>956</v>
      </c>
      <c r="G130" s="184" t="s">
        <v>247</v>
      </c>
      <c r="H130" s="185">
        <v>1032.1500000000001</v>
      </c>
      <c r="I130" s="186"/>
      <c r="J130" s="187">
        <f t="shared" si="0"/>
        <v>0</v>
      </c>
      <c r="K130" s="183" t="s">
        <v>901</v>
      </c>
      <c r="L130" s="42"/>
      <c r="M130" s="188" t="s">
        <v>21</v>
      </c>
      <c r="N130" s="189" t="s">
        <v>44</v>
      </c>
      <c r="O130" s="67"/>
      <c r="P130" s="190">
        <f t="shared" si="1"/>
        <v>0</v>
      </c>
      <c r="Q130" s="190">
        <v>0.129</v>
      </c>
      <c r="R130" s="190">
        <f t="shared" si="2"/>
        <v>133.14735000000002</v>
      </c>
      <c r="S130" s="190">
        <v>0</v>
      </c>
      <c r="T130" s="191">
        <f t="shared" si="3"/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213</v>
      </c>
      <c r="AT130" s="192" t="s">
        <v>208</v>
      </c>
      <c r="AU130" s="192" t="s">
        <v>80</v>
      </c>
      <c r="AY130" s="20" t="s">
        <v>206</v>
      </c>
      <c r="BE130" s="193">
        <f t="shared" si="4"/>
        <v>0</v>
      </c>
      <c r="BF130" s="193">
        <f t="shared" si="5"/>
        <v>0</v>
      </c>
      <c r="BG130" s="193">
        <f t="shared" si="6"/>
        <v>0</v>
      </c>
      <c r="BH130" s="193">
        <f t="shared" si="7"/>
        <v>0</v>
      </c>
      <c r="BI130" s="193">
        <f t="shared" si="8"/>
        <v>0</v>
      </c>
      <c r="BJ130" s="20" t="s">
        <v>80</v>
      </c>
      <c r="BK130" s="193">
        <f t="shared" si="9"/>
        <v>0</v>
      </c>
      <c r="BL130" s="20" t="s">
        <v>213</v>
      </c>
      <c r="BM130" s="192" t="s">
        <v>741</v>
      </c>
    </row>
    <row r="131" spans="1:65" s="2" customFormat="1" ht="24.2" customHeight="1">
      <c r="A131" s="37"/>
      <c r="B131" s="38"/>
      <c r="C131" s="181" t="s">
        <v>415</v>
      </c>
      <c r="D131" s="181" t="s">
        <v>208</v>
      </c>
      <c r="E131" s="182" t="s">
        <v>957</v>
      </c>
      <c r="F131" s="183" t="s">
        <v>958</v>
      </c>
      <c r="G131" s="184" t="s">
        <v>247</v>
      </c>
      <c r="H131" s="185">
        <v>29.4</v>
      </c>
      <c r="I131" s="186"/>
      <c r="J131" s="187">
        <f t="shared" si="0"/>
        <v>0</v>
      </c>
      <c r="K131" s="183" t="s">
        <v>901</v>
      </c>
      <c r="L131" s="42"/>
      <c r="M131" s="188" t="s">
        <v>21</v>
      </c>
      <c r="N131" s="189" t="s">
        <v>44</v>
      </c>
      <c r="O131" s="67"/>
      <c r="P131" s="190">
        <f t="shared" si="1"/>
        <v>0</v>
      </c>
      <c r="Q131" s="190">
        <v>0.13150000000000001</v>
      </c>
      <c r="R131" s="190">
        <f t="shared" si="2"/>
        <v>3.8660999999999999</v>
      </c>
      <c r="S131" s="190">
        <v>0</v>
      </c>
      <c r="T131" s="191">
        <f t="shared" si="3"/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213</v>
      </c>
      <c r="AT131" s="192" t="s">
        <v>208</v>
      </c>
      <c r="AU131" s="192" t="s">
        <v>80</v>
      </c>
      <c r="AY131" s="20" t="s">
        <v>206</v>
      </c>
      <c r="BE131" s="193">
        <f t="shared" si="4"/>
        <v>0</v>
      </c>
      <c r="BF131" s="193">
        <f t="shared" si="5"/>
        <v>0</v>
      </c>
      <c r="BG131" s="193">
        <f t="shared" si="6"/>
        <v>0</v>
      </c>
      <c r="BH131" s="193">
        <f t="shared" si="7"/>
        <v>0</v>
      </c>
      <c r="BI131" s="193">
        <f t="shared" si="8"/>
        <v>0</v>
      </c>
      <c r="BJ131" s="20" t="s">
        <v>80</v>
      </c>
      <c r="BK131" s="193">
        <f t="shared" si="9"/>
        <v>0</v>
      </c>
      <c r="BL131" s="20" t="s">
        <v>213</v>
      </c>
      <c r="BM131" s="192" t="s">
        <v>760</v>
      </c>
    </row>
    <row r="132" spans="1:65" s="2" customFormat="1" ht="24.2" customHeight="1">
      <c r="A132" s="37"/>
      <c r="B132" s="38"/>
      <c r="C132" s="181" t="s">
        <v>422</v>
      </c>
      <c r="D132" s="181" t="s">
        <v>208</v>
      </c>
      <c r="E132" s="182" t="s">
        <v>959</v>
      </c>
      <c r="F132" s="183" t="s">
        <v>960</v>
      </c>
      <c r="G132" s="184" t="s">
        <v>247</v>
      </c>
      <c r="H132" s="185">
        <v>1.68</v>
      </c>
      <c r="I132" s="186"/>
      <c r="J132" s="187">
        <f t="shared" si="0"/>
        <v>0</v>
      </c>
      <c r="K132" s="183" t="s">
        <v>901</v>
      </c>
      <c r="L132" s="42"/>
      <c r="M132" s="188" t="s">
        <v>21</v>
      </c>
      <c r="N132" s="189" t="s">
        <v>44</v>
      </c>
      <c r="O132" s="67"/>
      <c r="P132" s="190">
        <f t="shared" si="1"/>
        <v>0</v>
      </c>
      <c r="Q132" s="190">
        <v>0.17824000000000001</v>
      </c>
      <c r="R132" s="190">
        <f t="shared" si="2"/>
        <v>0.29944320000000002</v>
      </c>
      <c r="S132" s="190">
        <v>0</v>
      </c>
      <c r="T132" s="191">
        <f t="shared" si="3"/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213</v>
      </c>
      <c r="AT132" s="192" t="s">
        <v>208</v>
      </c>
      <c r="AU132" s="192" t="s">
        <v>80</v>
      </c>
      <c r="AY132" s="20" t="s">
        <v>206</v>
      </c>
      <c r="BE132" s="193">
        <f t="shared" si="4"/>
        <v>0</v>
      </c>
      <c r="BF132" s="193">
        <f t="shared" si="5"/>
        <v>0</v>
      </c>
      <c r="BG132" s="193">
        <f t="shared" si="6"/>
        <v>0</v>
      </c>
      <c r="BH132" s="193">
        <f t="shared" si="7"/>
        <v>0</v>
      </c>
      <c r="BI132" s="193">
        <f t="shared" si="8"/>
        <v>0</v>
      </c>
      <c r="BJ132" s="20" t="s">
        <v>80</v>
      </c>
      <c r="BK132" s="193">
        <f t="shared" si="9"/>
        <v>0</v>
      </c>
      <c r="BL132" s="20" t="s">
        <v>213</v>
      </c>
      <c r="BM132" s="192" t="s">
        <v>773</v>
      </c>
    </row>
    <row r="133" spans="1:65" s="2" customFormat="1" ht="16.5" customHeight="1">
      <c r="A133" s="37"/>
      <c r="B133" s="38"/>
      <c r="C133" s="181" t="s">
        <v>429</v>
      </c>
      <c r="D133" s="181" t="s">
        <v>208</v>
      </c>
      <c r="E133" s="182" t="s">
        <v>961</v>
      </c>
      <c r="F133" s="183" t="s">
        <v>962</v>
      </c>
      <c r="G133" s="184" t="s">
        <v>247</v>
      </c>
      <c r="H133" s="185">
        <v>75.599999999999994</v>
      </c>
      <c r="I133" s="186"/>
      <c r="J133" s="187">
        <f t="shared" si="0"/>
        <v>0</v>
      </c>
      <c r="K133" s="183" t="s">
        <v>901</v>
      </c>
      <c r="L133" s="42"/>
      <c r="M133" s="188" t="s">
        <v>21</v>
      </c>
      <c r="N133" s="189" t="s">
        <v>44</v>
      </c>
      <c r="O133" s="67"/>
      <c r="P133" s="190">
        <f t="shared" si="1"/>
        <v>0</v>
      </c>
      <c r="Q133" s="190">
        <v>0.17244999999999999</v>
      </c>
      <c r="R133" s="190">
        <f t="shared" si="2"/>
        <v>13.037219999999998</v>
      </c>
      <c r="S133" s="190">
        <v>0</v>
      </c>
      <c r="T133" s="191">
        <f t="shared" si="3"/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213</v>
      </c>
      <c r="AT133" s="192" t="s">
        <v>208</v>
      </c>
      <c r="AU133" s="192" t="s">
        <v>80</v>
      </c>
      <c r="AY133" s="20" t="s">
        <v>206</v>
      </c>
      <c r="BE133" s="193">
        <f t="shared" si="4"/>
        <v>0</v>
      </c>
      <c r="BF133" s="193">
        <f t="shared" si="5"/>
        <v>0</v>
      </c>
      <c r="BG133" s="193">
        <f t="shared" si="6"/>
        <v>0</v>
      </c>
      <c r="BH133" s="193">
        <f t="shared" si="7"/>
        <v>0</v>
      </c>
      <c r="BI133" s="193">
        <f t="shared" si="8"/>
        <v>0</v>
      </c>
      <c r="BJ133" s="20" t="s">
        <v>80</v>
      </c>
      <c r="BK133" s="193">
        <f t="shared" si="9"/>
        <v>0</v>
      </c>
      <c r="BL133" s="20" t="s">
        <v>213</v>
      </c>
      <c r="BM133" s="192" t="s">
        <v>787</v>
      </c>
    </row>
    <row r="134" spans="1:65" s="2" customFormat="1" ht="16.5" customHeight="1">
      <c r="A134" s="37"/>
      <c r="B134" s="38"/>
      <c r="C134" s="181" t="s">
        <v>436</v>
      </c>
      <c r="D134" s="181" t="s">
        <v>208</v>
      </c>
      <c r="E134" s="182" t="s">
        <v>963</v>
      </c>
      <c r="F134" s="183" t="s">
        <v>964</v>
      </c>
      <c r="G134" s="184" t="s">
        <v>247</v>
      </c>
      <c r="H134" s="185">
        <v>62.265000000000001</v>
      </c>
      <c r="I134" s="186"/>
      <c r="J134" s="187">
        <f t="shared" si="0"/>
        <v>0</v>
      </c>
      <c r="K134" s="183" t="s">
        <v>901</v>
      </c>
      <c r="L134" s="42"/>
      <c r="M134" s="188" t="s">
        <v>21</v>
      </c>
      <c r="N134" s="189" t="s">
        <v>44</v>
      </c>
      <c r="O134" s="67"/>
      <c r="P134" s="190">
        <f t="shared" si="1"/>
        <v>0</v>
      </c>
      <c r="Q134" s="190">
        <v>0.17599999999999999</v>
      </c>
      <c r="R134" s="190">
        <f t="shared" si="2"/>
        <v>10.958639999999999</v>
      </c>
      <c r="S134" s="190">
        <v>0</v>
      </c>
      <c r="T134" s="191">
        <f t="shared" si="3"/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213</v>
      </c>
      <c r="AT134" s="192" t="s">
        <v>208</v>
      </c>
      <c r="AU134" s="192" t="s">
        <v>80</v>
      </c>
      <c r="AY134" s="20" t="s">
        <v>206</v>
      </c>
      <c r="BE134" s="193">
        <f t="shared" si="4"/>
        <v>0</v>
      </c>
      <c r="BF134" s="193">
        <f t="shared" si="5"/>
        <v>0</v>
      </c>
      <c r="BG134" s="193">
        <f t="shared" si="6"/>
        <v>0</v>
      </c>
      <c r="BH134" s="193">
        <f t="shared" si="7"/>
        <v>0</v>
      </c>
      <c r="BI134" s="193">
        <f t="shared" si="8"/>
        <v>0</v>
      </c>
      <c r="BJ134" s="20" t="s">
        <v>80</v>
      </c>
      <c r="BK134" s="193">
        <f t="shared" si="9"/>
        <v>0</v>
      </c>
      <c r="BL134" s="20" t="s">
        <v>213</v>
      </c>
      <c r="BM134" s="192" t="s">
        <v>799</v>
      </c>
    </row>
    <row r="135" spans="1:65" s="2" customFormat="1" ht="16.5" customHeight="1">
      <c r="A135" s="37"/>
      <c r="B135" s="38"/>
      <c r="C135" s="181" t="s">
        <v>444</v>
      </c>
      <c r="D135" s="181" t="s">
        <v>208</v>
      </c>
      <c r="E135" s="182" t="s">
        <v>965</v>
      </c>
      <c r="F135" s="183" t="s">
        <v>966</v>
      </c>
      <c r="G135" s="184" t="s">
        <v>247</v>
      </c>
      <c r="H135" s="185">
        <v>2654.4</v>
      </c>
      <c r="I135" s="186"/>
      <c r="J135" s="187">
        <f t="shared" si="0"/>
        <v>0</v>
      </c>
      <c r="K135" s="183" t="s">
        <v>967</v>
      </c>
      <c r="L135" s="42"/>
      <c r="M135" s="188" t="s">
        <v>21</v>
      </c>
      <c r="N135" s="189" t="s">
        <v>44</v>
      </c>
      <c r="O135" s="67"/>
      <c r="P135" s="190">
        <f t="shared" si="1"/>
        <v>0</v>
      </c>
      <c r="Q135" s="190">
        <v>0.14499999999999999</v>
      </c>
      <c r="R135" s="190">
        <f t="shared" si="2"/>
        <v>384.88799999999998</v>
      </c>
      <c r="S135" s="190">
        <v>0</v>
      </c>
      <c r="T135" s="191">
        <f t="shared" si="3"/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213</v>
      </c>
      <c r="AT135" s="192" t="s">
        <v>208</v>
      </c>
      <c r="AU135" s="192" t="s">
        <v>80</v>
      </c>
      <c r="AY135" s="20" t="s">
        <v>206</v>
      </c>
      <c r="BE135" s="193">
        <f t="shared" si="4"/>
        <v>0</v>
      </c>
      <c r="BF135" s="193">
        <f t="shared" si="5"/>
        <v>0</v>
      </c>
      <c r="BG135" s="193">
        <f t="shared" si="6"/>
        <v>0</v>
      </c>
      <c r="BH135" s="193">
        <f t="shared" si="7"/>
        <v>0</v>
      </c>
      <c r="BI135" s="193">
        <f t="shared" si="8"/>
        <v>0</v>
      </c>
      <c r="BJ135" s="20" t="s">
        <v>80</v>
      </c>
      <c r="BK135" s="193">
        <f t="shared" si="9"/>
        <v>0</v>
      </c>
      <c r="BL135" s="20" t="s">
        <v>213</v>
      </c>
      <c r="BM135" s="192" t="s">
        <v>811</v>
      </c>
    </row>
    <row r="136" spans="1:65" s="12" customFormat="1" ht="25.9" customHeight="1">
      <c r="B136" s="165"/>
      <c r="C136" s="166"/>
      <c r="D136" s="167" t="s">
        <v>72</v>
      </c>
      <c r="E136" s="168" t="s">
        <v>289</v>
      </c>
      <c r="F136" s="168" t="s">
        <v>968</v>
      </c>
      <c r="G136" s="166"/>
      <c r="H136" s="166"/>
      <c r="I136" s="169"/>
      <c r="J136" s="170">
        <f>BK136</f>
        <v>0</v>
      </c>
      <c r="K136" s="166"/>
      <c r="L136" s="171"/>
      <c r="M136" s="172"/>
      <c r="N136" s="173"/>
      <c r="O136" s="173"/>
      <c r="P136" s="174">
        <f>SUM(P137:P138)</f>
        <v>0</v>
      </c>
      <c r="Q136" s="173"/>
      <c r="R136" s="174">
        <f>SUM(R137:R138)</f>
        <v>3.9943</v>
      </c>
      <c r="S136" s="173"/>
      <c r="T136" s="175">
        <f>SUM(T137:T138)</f>
        <v>0</v>
      </c>
      <c r="AR136" s="176" t="s">
        <v>80</v>
      </c>
      <c r="AT136" s="177" t="s">
        <v>72</v>
      </c>
      <c r="AU136" s="177" t="s">
        <v>73</v>
      </c>
      <c r="AY136" s="176" t="s">
        <v>206</v>
      </c>
      <c r="BK136" s="178">
        <f>SUM(BK137:BK138)</f>
        <v>0</v>
      </c>
    </row>
    <row r="137" spans="1:65" s="2" customFormat="1" ht="24.2" customHeight="1">
      <c r="A137" s="37"/>
      <c r="B137" s="38"/>
      <c r="C137" s="181" t="s">
        <v>453</v>
      </c>
      <c r="D137" s="181" t="s">
        <v>208</v>
      </c>
      <c r="E137" s="182" t="s">
        <v>969</v>
      </c>
      <c r="F137" s="183" t="s">
        <v>970</v>
      </c>
      <c r="G137" s="184" t="s">
        <v>723</v>
      </c>
      <c r="H137" s="185">
        <v>5</v>
      </c>
      <c r="I137" s="186"/>
      <c r="J137" s="187">
        <f>ROUND(I137*H137,2)</f>
        <v>0</v>
      </c>
      <c r="K137" s="183" t="s">
        <v>901</v>
      </c>
      <c r="L137" s="42"/>
      <c r="M137" s="188" t="s">
        <v>21</v>
      </c>
      <c r="N137" s="189" t="s">
        <v>44</v>
      </c>
      <c r="O137" s="67"/>
      <c r="P137" s="190">
        <f>O137*H137</f>
        <v>0</v>
      </c>
      <c r="Q137" s="190">
        <v>0.79886000000000001</v>
      </c>
      <c r="R137" s="190">
        <f>Q137*H137</f>
        <v>3.9943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213</v>
      </c>
      <c r="AT137" s="192" t="s">
        <v>208</v>
      </c>
      <c r="AU137" s="192" t="s">
        <v>80</v>
      </c>
      <c r="AY137" s="20" t="s">
        <v>206</v>
      </c>
      <c r="BE137" s="193">
        <f>IF(N137="základní",J137,0)</f>
        <v>0</v>
      </c>
      <c r="BF137" s="193">
        <f>IF(N137="snížená",J137,0)</f>
        <v>0</v>
      </c>
      <c r="BG137" s="193">
        <f>IF(N137="zákl. přenesená",J137,0)</f>
        <v>0</v>
      </c>
      <c r="BH137" s="193">
        <f>IF(N137="sníž. přenesená",J137,0)</f>
        <v>0</v>
      </c>
      <c r="BI137" s="193">
        <f>IF(N137="nulová",J137,0)</f>
        <v>0</v>
      </c>
      <c r="BJ137" s="20" t="s">
        <v>80</v>
      </c>
      <c r="BK137" s="193">
        <f>ROUND(I137*H137,2)</f>
        <v>0</v>
      </c>
      <c r="BL137" s="20" t="s">
        <v>213</v>
      </c>
      <c r="BM137" s="192" t="s">
        <v>825</v>
      </c>
    </row>
    <row r="138" spans="1:65" s="2" customFormat="1" ht="29.25">
      <c r="A138" s="37"/>
      <c r="B138" s="38"/>
      <c r="C138" s="39"/>
      <c r="D138" s="199" t="s">
        <v>217</v>
      </c>
      <c r="E138" s="39"/>
      <c r="F138" s="200" t="s">
        <v>971</v>
      </c>
      <c r="G138" s="39"/>
      <c r="H138" s="39"/>
      <c r="I138" s="196"/>
      <c r="J138" s="39"/>
      <c r="K138" s="39"/>
      <c r="L138" s="42"/>
      <c r="M138" s="197"/>
      <c r="N138" s="198"/>
      <c r="O138" s="67"/>
      <c r="P138" s="67"/>
      <c r="Q138" s="67"/>
      <c r="R138" s="67"/>
      <c r="S138" s="67"/>
      <c r="T138" s="68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20" t="s">
        <v>217</v>
      </c>
      <c r="AU138" s="20" t="s">
        <v>80</v>
      </c>
    </row>
    <row r="139" spans="1:65" s="12" customFormat="1" ht="25.9" customHeight="1">
      <c r="B139" s="165"/>
      <c r="C139" s="166"/>
      <c r="D139" s="167" t="s">
        <v>72</v>
      </c>
      <c r="E139" s="168" t="s">
        <v>972</v>
      </c>
      <c r="F139" s="168" t="s">
        <v>973</v>
      </c>
      <c r="G139" s="166"/>
      <c r="H139" s="166"/>
      <c r="I139" s="169"/>
      <c r="J139" s="170">
        <f>BK139</f>
        <v>0</v>
      </c>
      <c r="K139" s="166"/>
      <c r="L139" s="171"/>
      <c r="M139" s="172"/>
      <c r="N139" s="173"/>
      <c r="O139" s="173"/>
      <c r="P139" s="174">
        <f>SUM(P140:P167)</f>
        <v>0</v>
      </c>
      <c r="Q139" s="173"/>
      <c r="R139" s="174">
        <f>SUM(R140:R167)</f>
        <v>351.10484400000013</v>
      </c>
      <c r="S139" s="173"/>
      <c r="T139" s="175">
        <f>SUM(T140:T167)</f>
        <v>0</v>
      </c>
      <c r="AR139" s="176" t="s">
        <v>80</v>
      </c>
      <c r="AT139" s="177" t="s">
        <v>72</v>
      </c>
      <c r="AU139" s="177" t="s">
        <v>73</v>
      </c>
      <c r="AY139" s="176" t="s">
        <v>206</v>
      </c>
      <c r="BK139" s="178">
        <f>SUM(BK140:BK167)</f>
        <v>0</v>
      </c>
    </row>
    <row r="140" spans="1:65" s="2" customFormat="1" ht="16.5" customHeight="1">
      <c r="A140" s="37"/>
      <c r="B140" s="38"/>
      <c r="C140" s="181" t="s">
        <v>462</v>
      </c>
      <c r="D140" s="181" t="s">
        <v>208</v>
      </c>
      <c r="E140" s="182" t="s">
        <v>974</v>
      </c>
      <c r="F140" s="183" t="s">
        <v>975</v>
      </c>
      <c r="G140" s="184" t="s">
        <v>723</v>
      </c>
      <c r="H140" s="185">
        <v>8</v>
      </c>
      <c r="I140" s="186"/>
      <c r="J140" s="187">
        <f>ROUND(I140*H140,2)</f>
        <v>0</v>
      </c>
      <c r="K140" s="183" t="s">
        <v>901</v>
      </c>
      <c r="L140" s="42"/>
      <c r="M140" s="188" t="s">
        <v>21</v>
      </c>
      <c r="N140" s="189" t="s">
        <v>44</v>
      </c>
      <c r="O140" s="67"/>
      <c r="P140" s="190">
        <f>O140*H140</f>
        <v>0</v>
      </c>
      <c r="Q140" s="190">
        <v>0.1133</v>
      </c>
      <c r="R140" s="190">
        <f>Q140*H140</f>
        <v>0.90639999999999998</v>
      </c>
      <c r="S140" s="190">
        <v>0</v>
      </c>
      <c r="T140" s="19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213</v>
      </c>
      <c r="AT140" s="192" t="s">
        <v>208</v>
      </c>
      <c r="AU140" s="192" t="s">
        <v>80</v>
      </c>
      <c r="AY140" s="20" t="s">
        <v>206</v>
      </c>
      <c r="BE140" s="193">
        <f>IF(N140="základní",J140,0)</f>
        <v>0</v>
      </c>
      <c r="BF140" s="193">
        <f>IF(N140="snížená",J140,0)</f>
        <v>0</v>
      </c>
      <c r="BG140" s="193">
        <f>IF(N140="zákl. přenesená",J140,0)</f>
        <v>0</v>
      </c>
      <c r="BH140" s="193">
        <f>IF(N140="sníž. přenesená",J140,0)</f>
        <v>0</v>
      </c>
      <c r="BI140" s="193">
        <f>IF(N140="nulová",J140,0)</f>
        <v>0</v>
      </c>
      <c r="BJ140" s="20" t="s">
        <v>80</v>
      </c>
      <c r="BK140" s="193">
        <f>ROUND(I140*H140,2)</f>
        <v>0</v>
      </c>
      <c r="BL140" s="20" t="s">
        <v>213</v>
      </c>
      <c r="BM140" s="192" t="s">
        <v>837</v>
      </c>
    </row>
    <row r="141" spans="1:65" s="2" customFormat="1" ht="16.5" customHeight="1">
      <c r="A141" s="37"/>
      <c r="B141" s="38"/>
      <c r="C141" s="181" t="s">
        <v>646</v>
      </c>
      <c r="D141" s="181" t="s">
        <v>208</v>
      </c>
      <c r="E141" s="182" t="s">
        <v>976</v>
      </c>
      <c r="F141" s="183" t="s">
        <v>977</v>
      </c>
      <c r="G141" s="184" t="s">
        <v>375</v>
      </c>
      <c r="H141" s="185">
        <v>180</v>
      </c>
      <c r="I141" s="186"/>
      <c r="J141" s="187">
        <f>ROUND(I141*H141,2)</f>
        <v>0</v>
      </c>
      <c r="K141" s="183" t="s">
        <v>901</v>
      </c>
      <c r="L141" s="42"/>
      <c r="M141" s="188" t="s">
        <v>21</v>
      </c>
      <c r="N141" s="189" t="s">
        <v>44</v>
      </c>
      <c r="O141" s="67"/>
      <c r="P141" s="190">
        <f>O141*H141</f>
        <v>0</v>
      </c>
      <c r="Q141" s="190">
        <v>1.2999999999999999E-4</v>
      </c>
      <c r="R141" s="190">
        <f>Q141*H141</f>
        <v>2.3399999999999997E-2</v>
      </c>
      <c r="S141" s="190">
        <v>0</v>
      </c>
      <c r="T141" s="19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213</v>
      </c>
      <c r="AT141" s="192" t="s">
        <v>208</v>
      </c>
      <c r="AU141" s="192" t="s">
        <v>80</v>
      </c>
      <c r="AY141" s="20" t="s">
        <v>206</v>
      </c>
      <c r="BE141" s="193">
        <f>IF(N141="základní",J141,0)</f>
        <v>0</v>
      </c>
      <c r="BF141" s="193">
        <f>IF(N141="snížená",J141,0)</f>
        <v>0</v>
      </c>
      <c r="BG141" s="193">
        <f>IF(N141="zákl. přenesená",J141,0)</f>
        <v>0</v>
      </c>
      <c r="BH141" s="193">
        <f>IF(N141="sníž. přenesená",J141,0)</f>
        <v>0</v>
      </c>
      <c r="BI141" s="193">
        <f>IF(N141="nulová",J141,0)</f>
        <v>0</v>
      </c>
      <c r="BJ141" s="20" t="s">
        <v>80</v>
      </c>
      <c r="BK141" s="193">
        <f>ROUND(I141*H141,2)</f>
        <v>0</v>
      </c>
      <c r="BL141" s="20" t="s">
        <v>213</v>
      </c>
      <c r="BM141" s="192" t="s">
        <v>847</v>
      </c>
    </row>
    <row r="142" spans="1:65" s="2" customFormat="1" ht="16.5" customHeight="1">
      <c r="A142" s="37"/>
      <c r="B142" s="38"/>
      <c r="C142" s="181" t="s">
        <v>643</v>
      </c>
      <c r="D142" s="181" t="s">
        <v>208</v>
      </c>
      <c r="E142" s="182" t="s">
        <v>978</v>
      </c>
      <c r="F142" s="183" t="s">
        <v>979</v>
      </c>
      <c r="G142" s="184" t="s">
        <v>375</v>
      </c>
      <c r="H142" s="185">
        <v>32</v>
      </c>
      <c r="I142" s="186"/>
      <c r="J142" s="187">
        <f>ROUND(I142*H142,2)</f>
        <v>0</v>
      </c>
      <c r="K142" s="183" t="s">
        <v>901</v>
      </c>
      <c r="L142" s="42"/>
      <c r="M142" s="188" t="s">
        <v>21</v>
      </c>
      <c r="N142" s="189" t="s">
        <v>44</v>
      </c>
      <c r="O142" s="67"/>
      <c r="P142" s="190">
        <f>O142*H142</f>
        <v>0</v>
      </c>
      <c r="Q142" s="190">
        <v>3.6999999999999999E-4</v>
      </c>
      <c r="R142" s="190">
        <f>Q142*H142</f>
        <v>1.184E-2</v>
      </c>
      <c r="S142" s="190">
        <v>0</v>
      </c>
      <c r="T142" s="19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213</v>
      </c>
      <c r="AT142" s="192" t="s">
        <v>208</v>
      </c>
      <c r="AU142" s="192" t="s">
        <v>80</v>
      </c>
      <c r="AY142" s="20" t="s">
        <v>206</v>
      </c>
      <c r="BE142" s="193">
        <f>IF(N142="základní",J142,0)</f>
        <v>0</v>
      </c>
      <c r="BF142" s="193">
        <f>IF(N142="snížená",J142,0)</f>
        <v>0</v>
      </c>
      <c r="BG142" s="193">
        <f>IF(N142="zákl. přenesená",J142,0)</f>
        <v>0</v>
      </c>
      <c r="BH142" s="193">
        <f>IF(N142="sníž. přenesená",J142,0)</f>
        <v>0</v>
      </c>
      <c r="BI142" s="193">
        <f>IF(N142="nulová",J142,0)</f>
        <v>0</v>
      </c>
      <c r="BJ142" s="20" t="s">
        <v>80</v>
      </c>
      <c r="BK142" s="193">
        <f>ROUND(I142*H142,2)</f>
        <v>0</v>
      </c>
      <c r="BL142" s="20" t="s">
        <v>213</v>
      </c>
      <c r="BM142" s="192" t="s">
        <v>866</v>
      </c>
    </row>
    <row r="143" spans="1:65" s="2" customFormat="1" ht="21.75" customHeight="1">
      <c r="A143" s="37"/>
      <c r="B143" s="38"/>
      <c r="C143" s="181" t="s">
        <v>656</v>
      </c>
      <c r="D143" s="181" t="s">
        <v>208</v>
      </c>
      <c r="E143" s="182" t="s">
        <v>980</v>
      </c>
      <c r="F143" s="183" t="s">
        <v>981</v>
      </c>
      <c r="G143" s="184" t="s">
        <v>247</v>
      </c>
      <c r="H143" s="185">
        <v>1</v>
      </c>
      <c r="I143" s="186"/>
      <c r="J143" s="187">
        <f>ROUND(I143*H143,2)</f>
        <v>0</v>
      </c>
      <c r="K143" s="183" t="s">
        <v>901</v>
      </c>
      <c r="L143" s="42"/>
      <c r="M143" s="188" t="s">
        <v>21</v>
      </c>
      <c r="N143" s="189" t="s">
        <v>44</v>
      </c>
      <c r="O143" s="67"/>
      <c r="P143" s="190">
        <f>O143*H143</f>
        <v>0</v>
      </c>
      <c r="Q143" s="190">
        <v>7.6000000000000004E-4</v>
      </c>
      <c r="R143" s="190">
        <f>Q143*H143</f>
        <v>7.6000000000000004E-4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213</v>
      </c>
      <c r="AT143" s="192" t="s">
        <v>208</v>
      </c>
      <c r="AU143" s="192" t="s">
        <v>80</v>
      </c>
      <c r="AY143" s="20" t="s">
        <v>206</v>
      </c>
      <c r="BE143" s="193">
        <f>IF(N143="základní",J143,0)</f>
        <v>0</v>
      </c>
      <c r="BF143" s="193">
        <f>IF(N143="snížená",J143,0)</f>
        <v>0</v>
      </c>
      <c r="BG143" s="193">
        <f>IF(N143="zákl. přenesená",J143,0)</f>
        <v>0</v>
      </c>
      <c r="BH143" s="193">
        <f>IF(N143="sníž. přenesená",J143,0)</f>
        <v>0</v>
      </c>
      <c r="BI143" s="193">
        <f>IF(N143="nulová",J143,0)</f>
        <v>0</v>
      </c>
      <c r="BJ143" s="20" t="s">
        <v>80</v>
      </c>
      <c r="BK143" s="193">
        <f>ROUND(I143*H143,2)</f>
        <v>0</v>
      </c>
      <c r="BL143" s="20" t="s">
        <v>213</v>
      </c>
      <c r="BM143" s="192" t="s">
        <v>880</v>
      </c>
    </row>
    <row r="144" spans="1:65" s="2" customFormat="1" ht="24.2" customHeight="1">
      <c r="A144" s="37"/>
      <c r="B144" s="38"/>
      <c r="C144" s="181" t="s">
        <v>663</v>
      </c>
      <c r="D144" s="181" t="s">
        <v>208</v>
      </c>
      <c r="E144" s="182" t="s">
        <v>982</v>
      </c>
      <c r="F144" s="183" t="s">
        <v>983</v>
      </c>
      <c r="G144" s="184" t="s">
        <v>375</v>
      </c>
      <c r="H144" s="185">
        <v>1392.7</v>
      </c>
      <c r="I144" s="186"/>
      <c r="J144" s="187">
        <f>ROUND(I144*H144,2)</f>
        <v>0</v>
      </c>
      <c r="K144" s="183" t="s">
        <v>901</v>
      </c>
      <c r="L144" s="42"/>
      <c r="M144" s="188" t="s">
        <v>21</v>
      </c>
      <c r="N144" s="189" t="s">
        <v>44</v>
      </c>
      <c r="O144" s="67"/>
      <c r="P144" s="190">
        <f>O144*H144</f>
        <v>0</v>
      </c>
      <c r="Q144" s="190">
        <v>0.188</v>
      </c>
      <c r="R144" s="190">
        <f>Q144*H144</f>
        <v>261.82760000000002</v>
      </c>
      <c r="S144" s="190">
        <v>0</v>
      </c>
      <c r="T144" s="19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213</v>
      </c>
      <c r="AT144" s="192" t="s">
        <v>208</v>
      </c>
      <c r="AU144" s="192" t="s">
        <v>80</v>
      </c>
      <c r="AY144" s="20" t="s">
        <v>206</v>
      </c>
      <c r="BE144" s="193">
        <f>IF(N144="základní",J144,0)</f>
        <v>0</v>
      </c>
      <c r="BF144" s="193">
        <f>IF(N144="snížená",J144,0)</f>
        <v>0</v>
      </c>
      <c r="BG144" s="193">
        <f>IF(N144="zákl. přenesená",J144,0)</f>
        <v>0</v>
      </c>
      <c r="BH144" s="193">
        <f>IF(N144="sníž. přenesená",J144,0)</f>
        <v>0</v>
      </c>
      <c r="BI144" s="193">
        <f>IF(N144="nulová",J144,0)</f>
        <v>0</v>
      </c>
      <c r="BJ144" s="20" t="s">
        <v>80</v>
      </c>
      <c r="BK144" s="193">
        <f>ROUND(I144*H144,2)</f>
        <v>0</v>
      </c>
      <c r="BL144" s="20" t="s">
        <v>213</v>
      </c>
      <c r="BM144" s="192" t="s">
        <v>522</v>
      </c>
    </row>
    <row r="145" spans="1:65" s="2" customFormat="1" ht="19.5">
      <c r="A145" s="37"/>
      <c r="B145" s="38"/>
      <c r="C145" s="39"/>
      <c r="D145" s="199" t="s">
        <v>217</v>
      </c>
      <c r="E145" s="39"/>
      <c r="F145" s="200" t="s">
        <v>984</v>
      </c>
      <c r="G145" s="39"/>
      <c r="H145" s="39"/>
      <c r="I145" s="196"/>
      <c r="J145" s="39"/>
      <c r="K145" s="39"/>
      <c r="L145" s="42"/>
      <c r="M145" s="197"/>
      <c r="N145" s="198"/>
      <c r="O145" s="67"/>
      <c r="P145" s="67"/>
      <c r="Q145" s="67"/>
      <c r="R145" s="67"/>
      <c r="S145" s="67"/>
      <c r="T145" s="68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20" t="s">
        <v>217</v>
      </c>
      <c r="AU145" s="20" t="s">
        <v>80</v>
      </c>
    </row>
    <row r="146" spans="1:65" s="2" customFormat="1" ht="21.75" customHeight="1">
      <c r="A146" s="37"/>
      <c r="B146" s="38"/>
      <c r="C146" s="181" t="s">
        <v>676</v>
      </c>
      <c r="D146" s="181" t="s">
        <v>208</v>
      </c>
      <c r="E146" s="182" t="s">
        <v>985</v>
      </c>
      <c r="F146" s="183" t="s">
        <v>986</v>
      </c>
      <c r="G146" s="184" t="s">
        <v>375</v>
      </c>
      <c r="H146" s="185">
        <v>56.25</v>
      </c>
      <c r="I146" s="186"/>
      <c r="J146" s="187">
        <f>ROUND(I146*H146,2)</f>
        <v>0</v>
      </c>
      <c r="K146" s="183" t="s">
        <v>901</v>
      </c>
      <c r="L146" s="42"/>
      <c r="M146" s="188" t="s">
        <v>21</v>
      </c>
      <c r="N146" s="189" t="s">
        <v>44</v>
      </c>
      <c r="O146" s="67"/>
      <c r="P146" s="190">
        <f>O146*H146</f>
        <v>0</v>
      </c>
      <c r="Q146" s="190">
        <v>2.0000000000000002E-5</v>
      </c>
      <c r="R146" s="190">
        <f>Q146*H146</f>
        <v>1.1250000000000001E-3</v>
      </c>
      <c r="S146" s="190">
        <v>0</v>
      </c>
      <c r="T146" s="19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213</v>
      </c>
      <c r="AT146" s="192" t="s">
        <v>208</v>
      </c>
      <c r="AU146" s="192" t="s">
        <v>80</v>
      </c>
      <c r="AY146" s="20" t="s">
        <v>206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20" t="s">
        <v>80</v>
      </c>
      <c r="BK146" s="193">
        <f>ROUND(I146*H146,2)</f>
        <v>0</v>
      </c>
      <c r="BL146" s="20" t="s">
        <v>213</v>
      </c>
      <c r="BM146" s="192" t="s">
        <v>549</v>
      </c>
    </row>
    <row r="147" spans="1:65" s="2" customFormat="1" ht="19.5">
      <c r="A147" s="37"/>
      <c r="B147" s="38"/>
      <c r="C147" s="39"/>
      <c r="D147" s="199" t="s">
        <v>217</v>
      </c>
      <c r="E147" s="39"/>
      <c r="F147" s="200" t="s">
        <v>987</v>
      </c>
      <c r="G147" s="39"/>
      <c r="H147" s="39"/>
      <c r="I147" s="196"/>
      <c r="J147" s="39"/>
      <c r="K147" s="39"/>
      <c r="L147" s="42"/>
      <c r="M147" s="197"/>
      <c r="N147" s="198"/>
      <c r="O147" s="67"/>
      <c r="P147" s="67"/>
      <c r="Q147" s="67"/>
      <c r="R147" s="67"/>
      <c r="S147" s="67"/>
      <c r="T147" s="68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20" t="s">
        <v>217</v>
      </c>
      <c r="AU147" s="20" t="s">
        <v>80</v>
      </c>
    </row>
    <row r="148" spans="1:65" s="2" customFormat="1" ht="16.5" customHeight="1">
      <c r="A148" s="37"/>
      <c r="B148" s="38"/>
      <c r="C148" s="181" t="s">
        <v>681</v>
      </c>
      <c r="D148" s="181" t="s">
        <v>208</v>
      </c>
      <c r="E148" s="182" t="s">
        <v>988</v>
      </c>
      <c r="F148" s="183" t="s">
        <v>989</v>
      </c>
      <c r="G148" s="184" t="s">
        <v>375</v>
      </c>
      <c r="H148" s="185">
        <v>56.25</v>
      </c>
      <c r="I148" s="186"/>
      <c r="J148" s="187">
        <f>ROUND(I148*H148,2)</f>
        <v>0</v>
      </c>
      <c r="K148" s="183" t="s">
        <v>901</v>
      </c>
      <c r="L148" s="42"/>
      <c r="M148" s="188" t="s">
        <v>21</v>
      </c>
      <c r="N148" s="189" t="s">
        <v>44</v>
      </c>
      <c r="O148" s="67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213</v>
      </c>
      <c r="AT148" s="192" t="s">
        <v>208</v>
      </c>
      <c r="AU148" s="192" t="s">
        <v>80</v>
      </c>
      <c r="AY148" s="20" t="s">
        <v>206</v>
      </c>
      <c r="BE148" s="193">
        <f>IF(N148="základní",J148,0)</f>
        <v>0</v>
      </c>
      <c r="BF148" s="193">
        <f>IF(N148="snížená",J148,0)</f>
        <v>0</v>
      </c>
      <c r="BG148" s="193">
        <f>IF(N148="zákl. přenesená",J148,0)</f>
        <v>0</v>
      </c>
      <c r="BH148" s="193">
        <f>IF(N148="sníž. přenesená",J148,0)</f>
        <v>0</v>
      </c>
      <c r="BI148" s="193">
        <f>IF(N148="nulová",J148,0)</f>
        <v>0</v>
      </c>
      <c r="BJ148" s="20" t="s">
        <v>80</v>
      </c>
      <c r="BK148" s="193">
        <f>ROUND(I148*H148,2)</f>
        <v>0</v>
      </c>
      <c r="BL148" s="20" t="s">
        <v>213</v>
      </c>
      <c r="BM148" s="192" t="s">
        <v>542</v>
      </c>
    </row>
    <row r="149" spans="1:65" s="2" customFormat="1" ht="19.5">
      <c r="A149" s="37"/>
      <c r="B149" s="38"/>
      <c r="C149" s="39"/>
      <c r="D149" s="199" t="s">
        <v>217</v>
      </c>
      <c r="E149" s="39"/>
      <c r="F149" s="200" t="s">
        <v>990</v>
      </c>
      <c r="G149" s="39"/>
      <c r="H149" s="39"/>
      <c r="I149" s="196"/>
      <c r="J149" s="39"/>
      <c r="K149" s="39"/>
      <c r="L149" s="42"/>
      <c r="M149" s="197"/>
      <c r="N149" s="198"/>
      <c r="O149" s="67"/>
      <c r="P149" s="67"/>
      <c r="Q149" s="67"/>
      <c r="R149" s="67"/>
      <c r="S149" s="67"/>
      <c r="T149" s="68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20" t="s">
        <v>217</v>
      </c>
      <c r="AU149" s="20" t="s">
        <v>80</v>
      </c>
    </row>
    <row r="150" spans="1:65" s="2" customFormat="1" ht="33" customHeight="1">
      <c r="A150" s="37"/>
      <c r="B150" s="38"/>
      <c r="C150" s="181" t="s">
        <v>687</v>
      </c>
      <c r="D150" s="181" t="s">
        <v>208</v>
      </c>
      <c r="E150" s="182" t="s">
        <v>991</v>
      </c>
      <c r="F150" s="183" t="s">
        <v>992</v>
      </c>
      <c r="G150" s="184" t="s">
        <v>327</v>
      </c>
      <c r="H150" s="185">
        <v>1.2E-2</v>
      </c>
      <c r="I150" s="186"/>
      <c r="J150" s="187">
        <f t="shared" ref="J150:J167" si="10">ROUND(I150*H150,2)</f>
        <v>0</v>
      </c>
      <c r="K150" s="183" t="s">
        <v>901</v>
      </c>
      <c r="L150" s="42"/>
      <c r="M150" s="188" t="s">
        <v>21</v>
      </c>
      <c r="N150" s="189" t="s">
        <v>44</v>
      </c>
      <c r="O150" s="67"/>
      <c r="P150" s="190">
        <f t="shared" ref="P150:P167" si="11">O150*H150</f>
        <v>0</v>
      </c>
      <c r="Q150" s="190">
        <v>1</v>
      </c>
      <c r="R150" s="190">
        <f t="shared" ref="R150:R167" si="12">Q150*H150</f>
        <v>1.2E-2</v>
      </c>
      <c r="S150" s="190">
        <v>0</v>
      </c>
      <c r="T150" s="191">
        <f t="shared" ref="T150:T167" si="13"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213</v>
      </c>
      <c r="AT150" s="192" t="s">
        <v>208</v>
      </c>
      <c r="AU150" s="192" t="s">
        <v>80</v>
      </c>
      <c r="AY150" s="20" t="s">
        <v>206</v>
      </c>
      <c r="BE150" s="193">
        <f t="shared" ref="BE150:BE167" si="14">IF(N150="základní",J150,0)</f>
        <v>0</v>
      </c>
      <c r="BF150" s="193">
        <f t="shared" ref="BF150:BF167" si="15">IF(N150="snížená",J150,0)</f>
        <v>0</v>
      </c>
      <c r="BG150" s="193">
        <f t="shared" ref="BG150:BG167" si="16">IF(N150="zákl. přenesená",J150,0)</f>
        <v>0</v>
      </c>
      <c r="BH150" s="193">
        <f t="shared" ref="BH150:BH167" si="17">IF(N150="sníž. přenesená",J150,0)</f>
        <v>0</v>
      </c>
      <c r="BI150" s="193">
        <f t="shared" ref="BI150:BI167" si="18">IF(N150="nulová",J150,0)</f>
        <v>0</v>
      </c>
      <c r="BJ150" s="20" t="s">
        <v>80</v>
      </c>
      <c r="BK150" s="193">
        <f t="shared" ref="BK150:BK167" si="19">ROUND(I150*H150,2)</f>
        <v>0</v>
      </c>
      <c r="BL150" s="20" t="s">
        <v>213</v>
      </c>
      <c r="BM150" s="192" t="s">
        <v>993</v>
      </c>
    </row>
    <row r="151" spans="1:65" s="2" customFormat="1" ht="24.2" customHeight="1">
      <c r="A151" s="37"/>
      <c r="B151" s="38"/>
      <c r="C151" s="181" t="s">
        <v>693</v>
      </c>
      <c r="D151" s="181" t="s">
        <v>208</v>
      </c>
      <c r="E151" s="182" t="s">
        <v>994</v>
      </c>
      <c r="F151" s="183" t="s">
        <v>995</v>
      </c>
      <c r="G151" s="184" t="s">
        <v>723</v>
      </c>
      <c r="H151" s="185">
        <v>1</v>
      </c>
      <c r="I151" s="186"/>
      <c r="J151" s="187">
        <f t="shared" si="10"/>
        <v>0</v>
      </c>
      <c r="K151" s="183" t="s">
        <v>901</v>
      </c>
      <c r="L151" s="42"/>
      <c r="M151" s="188" t="s">
        <v>21</v>
      </c>
      <c r="N151" s="189" t="s">
        <v>44</v>
      </c>
      <c r="O151" s="67"/>
      <c r="P151" s="190">
        <f t="shared" si="11"/>
        <v>0</v>
      </c>
      <c r="Q151" s="190">
        <v>5.1000000000000004E-3</v>
      </c>
      <c r="R151" s="190">
        <f t="shared" si="12"/>
        <v>5.1000000000000004E-3</v>
      </c>
      <c r="S151" s="190">
        <v>0</v>
      </c>
      <c r="T151" s="191">
        <f t="shared" si="13"/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213</v>
      </c>
      <c r="AT151" s="192" t="s">
        <v>208</v>
      </c>
      <c r="AU151" s="192" t="s">
        <v>80</v>
      </c>
      <c r="AY151" s="20" t="s">
        <v>206</v>
      </c>
      <c r="BE151" s="193">
        <f t="shared" si="14"/>
        <v>0</v>
      </c>
      <c r="BF151" s="193">
        <f t="shared" si="15"/>
        <v>0</v>
      </c>
      <c r="BG151" s="193">
        <f t="shared" si="16"/>
        <v>0</v>
      </c>
      <c r="BH151" s="193">
        <f t="shared" si="17"/>
        <v>0</v>
      </c>
      <c r="BI151" s="193">
        <f t="shared" si="18"/>
        <v>0</v>
      </c>
      <c r="BJ151" s="20" t="s">
        <v>80</v>
      </c>
      <c r="BK151" s="193">
        <f t="shared" si="19"/>
        <v>0</v>
      </c>
      <c r="BL151" s="20" t="s">
        <v>213</v>
      </c>
      <c r="BM151" s="192" t="s">
        <v>996</v>
      </c>
    </row>
    <row r="152" spans="1:65" s="2" customFormat="1" ht="24.2" customHeight="1">
      <c r="A152" s="37"/>
      <c r="B152" s="38"/>
      <c r="C152" s="181" t="s">
        <v>699</v>
      </c>
      <c r="D152" s="181" t="s">
        <v>208</v>
      </c>
      <c r="E152" s="182" t="s">
        <v>997</v>
      </c>
      <c r="F152" s="183" t="s">
        <v>998</v>
      </c>
      <c r="G152" s="184" t="s">
        <v>723</v>
      </c>
      <c r="H152" s="185">
        <v>2</v>
      </c>
      <c r="I152" s="186"/>
      <c r="J152" s="187">
        <f t="shared" si="10"/>
        <v>0</v>
      </c>
      <c r="K152" s="183" t="s">
        <v>901</v>
      </c>
      <c r="L152" s="42"/>
      <c r="M152" s="188" t="s">
        <v>21</v>
      </c>
      <c r="N152" s="189" t="s">
        <v>44</v>
      </c>
      <c r="O152" s="67"/>
      <c r="P152" s="190">
        <f t="shared" si="11"/>
        <v>0</v>
      </c>
      <c r="Q152" s="190">
        <v>5.1000000000000004E-3</v>
      </c>
      <c r="R152" s="190">
        <f t="shared" si="12"/>
        <v>1.0200000000000001E-2</v>
      </c>
      <c r="S152" s="190">
        <v>0</v>
      </c>
      <c r="T152" s="191">
        <f t="shared" si="13"/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213</v>
      </c>
      <c r="AT152" s="192" t="s">
        <v>208</v>
      </c>
      <c r="AU152" s="192" t="s">
        <v>80</v>
      </c>
      <c r="AY152" s="20" t="s">
        <v>206</v>
      </c>
      <c r="BE152" s="193">
        <f t="shared" si="14"/>
        <v>0</v>
      </c>
      <c r="BF152" s="193">
        <f t="shared" si="15"/>
        <v>0</v>
      </c>
      <c r="BG152" s="193">
        <f t="shared" si="16"/>
        <v>0</v>
      </c>
      <c r="BH152" s="193">
        <f t="shared" si="17"/>
        <v>0</v>
      </c>
      <c r="BI152" s="193">
        <f t="shared" si="18"/>
        <v>0</v>
      </c>
      <c r="BJ152" s="20" t="s">
        <v>80</v>
      </c>
      <c r="BK152" s="193">
        <f t="shared" si="19"/>
        <v>0</v>
      </c>
      <c r="BL152" s="20" t="s">
        <v>213</v>
      </c>
      <c r="BM152" s="192" t="s">
        <v>999</v>
      </c>
    </row>
    <row r="153" spans="1:65" s="2" customFormat="1" ht="24.2" customHeight="1">
      <c r="A153" s="37"/>
      <c r="B153" s="38"/>
      <c r="C153" s="181" t="s">
        <v>706</v>
      </c>
      <c r="D153" s="181" t="s">
        <v>208</v>
      </c>
      <c r="E153" s="182" t="s">
        <v>1000</v>
      </c>
      <c r="F153" s="183" t="s">
        <v>1001</v>
      </c>
      <c r="G153" s="184" t="s">
        <v>723</v>
      </c>
      <c r="H153" s="185">
        <v>4</v>
      </c>
      <c r="I153" s="186"/>
      <c r="J153" s="187">
        <f t="shared" si="10"/>
        <v>0</v>
      </c>
      <c r="K153" s="183" t="s">
        <v>901</v>
      </c>
      <c r="L153" s="42"/>
      <c r="M153" s="188" t="s">
        <v>21</v>
      </c>
      <c r="N153" s="189" t="s">
        <v>44</v>
      </c>
      <c r="O153" s="67"/>
      <c r="P153" s="190">
        <f t="shared" si="11"/>
        <v>0</v>
      </c>
      <c r="Q153" s="190">
        <v>5.1000000000000004E-3</v>
      </c>
      <c r="R153" s="190">
        <f t="shared" si="12"/>
        <v>2.0400000000000001E-2</v>
      </c>
      <c r="S153" s="190">
        <v>0</v>
      </c>
      <c r="T153" s="191">
        <f t="shared" si="13"/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2" t="s">
        <v>213</v>
      </c>
      <c r="AT153" s="192" t="s">
        <v>208</v>
      </c>
      <c r="AU153" s="192" t="s">
        <v>80</v>
      </c>
      <c r="AY153" s="20" t="s">
        <v>206</v>
      </c>
      <c r="BE153" s="193">
        <f t="shared" si="14"/>
        <v>0</v>
      </c>
      <c r="BF153" s="193">
        <f t="shared" si="15"/>
        <v>0</v>
      </c>
      <c r="BG153" s="193">
        <f t="shared" si="16"/>
        <v>0</v>
      </c>
      <c r="BH153" s="193">
        <f t="shared" si="17"/>
        <v>0</v>
      </c>
      <c r="BI153" s="193">
        <f t="shared" si="18"/>
        <v>0</v>
      </c>
      <c r="BJ153" s="20" t="s">
        <v>80</v>
      </c>
      <c r="BK153" s="193">
        <f t="shared" si="19"/>
        <v>0</v>
      </c>
      <c r="BL153" s="20" t="s">
        <v>213</v>
      </c>
      <c r="BM153" s="192" t="s">
        <v>1002</v>
      </c>
    </row>
    <row r="154" spans="1:65" s="2" customFormat="1" ht="24.2" customHeight="1">
      <c r="A154" s="37"/>
      <c r="B154" s="38"/>
      <c r="C154" s="181" t="s">
        <v>713</v>
      </c>
      <c r="D154" s="181" t="s">
        <v>208</v>
      </c>
      <c r="E154" s="182" t="s">
        <v>1003</v>
      </c>
      <c r="F154" s="183" t="s">
        <v>1004</v>
      </c>
      <c r="G154" s="184" t="s">
        <v>723</v>
      </c>
      <c r="H154" s="185">
        <v>1</v>
      </c>
      <c r="I154" s="186"/>
      <c r="J154" s="187">
        <f t="shared" si="10"/>
        <v>0</v>
      </c>
      <c r="K154" s="183" t="s">
        <v>901</v>
      </c>
      <c r="L154" s="42"/>
      <c r="M154" s="188" t="s">
        <v>21</v>
      </c>
      <c r="N154" s="189" t="s">
        <v>44</v>
      </c>
      <c r="O154" s="67"/>
      <c r="P154" s="190">
        <f t="shared" si="11"/>
        <v>0</v>
      </c>
      <c r="Q154" s="190">
        <v>5.1000000000000004E-3</v>
      </c>
      <c r="R154" s="190">
        <f t="shared" si="12"/>
        <v>5.1000000000000004E-3</v>
      </c>
      <c r="S154" s="190">
        <v>0</v>
      </c>
      <c r="T154" s="191">
        <f t="shared" si="13"/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213</v>
      </c>
      <c r="AT154" s="192" t="s">
        <v>208</v>
      </c>
      <c r="AU154" s="192" t="s">
        <v>80</v>
      </c>
      <c r="AY154" s="20" t="s">
        <v>206</v>
      </c>
      <c r="BE154" s="193">
        <f t="shared" si="14"/>
        <v>0</v>
      </c>
      <c r="BF154" s="193">
        <f t="shared" si="15"/>
        <v>0</v>
      </c>
      <c r="BG154" s="193">
        <f t="shared" si="16"/>
        <v>0</v>
      </c>
      <c r="BH154" s="193">
        <f t="shared" si="17"/>
        <v>0</v>
      </c>
      <c r="BI154" s="193">
        <f t="shared" si="18"/>
        <v>0</v>
      </c>
      <c r="BJ154" s="20" t="s">
        <v>80</v>
      </c>
      <c r="BK154" s="193">
        <f t="shared" si="19"/>
        <v>0</v>
      </c>
      <c r="BL154" s="20" t="s">
        <v>213</v>
      </c>
      <c r="BM154" s="192" t="s">
        <v>1005</v>
      </c>
    </row>
    <row r="155" spans="1:65" s="2" customFormat="1" ht="24.2" customHeight="1">
      <c r="A155" s="37"/>
      <c r="B155" s="38"/>
      <c r="C155" s="181" t="s">
        <v>720</v>
      </c>
      <c r="D155" s="181" t="s">
        <v>208</v>
      </c>
      <c r="E155" s="182" t="s">
        <v>1006</v>
      </c>
      <c r="F155" s="183" t="s">
        <v>1007</v>
      </c>
      <c r="G155" s="184" t="s">
        <v>723</v>
      </c>
      <c r="H155" s="185">
        <v>1</v>
      </c>
      <c r="I155" s="186"/>
      <c r="J155" s="187">
        <f t="shared" si="10"/>
        <v>0</v>
      </c>
      <c r="K155" s="183" t="s">
        <v>901</v>
      </c>
      <c r="L155" s="42"/>
      <c r="M155" s="188" t="s">
        <v>21</v>
      </c>
      <c r="N155" s="189" t="s">
        <v>44</v>
      </c>
      <c r="O155" s="67"/>
      <c r="P155" s="190">
        <f t="shared" si="11"/>
        <v>0</v>
      </c>
      <c r="Q155" s="190">
        <v>5.1000000000000004E-3</v>
      </c>
      <c r="R155" s="190">
        <f t="shared" si="12"/>
        <v>5.1000000000000004E-3</v>
      </c>
      <c r="S155" s="190">
        <v>0</v>
      </c>
      <c r="T155" s="191">
        <f t="shared" si="13"/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2" t="s">
        <v>213</v>
      </c>
      <c r="AT155" s="192" t="s">
        <v>208</v>
      </c>
      <c r="AU155" s="192" t="s">
        <v>80</v>
      </c>
      <c r="AY155" s="20" t="s">
        <v>206</v>
      </c>
      <c r="BE155" s="193">
        <f t="shared" si="14"/>
        <v>0</v>
      </c>
      <c r="BF155" s="193">
        <f t="shared" si="15"/>
        <v>0</v>
      </c>
      <c r="BG155" s="193">
        <f t="shared" si="16"/>
        <v>0</v>
      </c>
      <c r="BH155" s="193">
        <f t="shared" si="17"/>
        <v>0</v>
      </c>
      <c r="BI155" s="193">
        <f t="shared" si="18"/>
        <v>0</v>
      </c>
      <c r="BJ155" s="20" t="s">
        <v>80</v>
      </c>
      <c r="BK155" s="193">
        <f t="shared" si="19"/>
        <v>0</v>
      </c>
      <c r="BL155" s="20" t="s">
        <v>213</v>
      </c>
      <c r="BM155" s="192" t="s">
        <v>1008</v>
      </c>
    </row>
    <row r="156" spans="1:65" s="2" customFormat="1" ht="24.2" customHeight="1">
      <c r="A156" s="37"/>
      <c r="B156" s="38"/>
      <c r="C156" s="181" t="s">
        <v>380</v>
      </c>
      <c r="D156" s="181" t="s">
        <v>208</v>
      </c>
      <c r="E156" s="182" t="s">
        <v>1009</v>
      </c>
      <c r="F156" s="183" t="s">
        <v>1010</v>
      </c>
      <c r="G156" s="184" t="s">
        <v>723</v>
      </c>
      <c r="H156" s="185">
        <v>4</v>
      </c>
      <c r="I156" s="186"/>
      <c r="J156" s="187">
        <f t="shared" si="10"/>
        <v>0</v>
      </c>
      <c r="K156" s="183" t="s">
        <v>901</v>
      </c>
      <c r="L156" s="42"/>
      <c r="M156" s="188" t="s">
        <v>21</v>
      </c>
      <c r="N156" s="189" t="s">
        <v>44</v>
      </c>
      <c r="O156" s="67"/>
      <c r="P156" s="190">
        <f t="shared" si="11"/>
        <v>0</v>
      </c>
      <c r="Q156" s="190">
        <v>2E-3</v>
      </c>
      <c r="R156" s="190">
        <f t="shared" si="12"/>
        <v>8.0000000000000002E-3</v>
      </c>
      <c r="S156" s="190">
        <v>0</v>
      </c>
      <c r="T156" s="191">
        <f t="shared" si="13"/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213</v>
      </c>
      <c r="AT156" s="192" t="s">
        <v>208</v>
      </c>
      <c r="AU156" s="192" t="s">
        <v>80</v>
      </c>
      <c r="AY156" s="20" t="s">
        <v>206</v>
      </c>
      <c r="BE156" s="193">
        <f t="shared" si="14"/>
        <v>0</v>
      </c>
      <c r="BF156" s="193">
        <f t="shared" si="15"/>
        <v>0</v>
      </c>
      <c r="BG156" s="193">
        <f t="shared" si="16"/>
        <v>0</v>
      </c>
      <c r="BH156" s="193">
        <f t="shared" si="17"/>
        <v>0</v>
      </c>
      <c r="BI156" s="193">
        <f t="shared" si="18"/>
        <v>0</v>
      </c>
      <c r="BJ156" s="20" t="s">
        <v>80</v>
      </c>
      <c r="BK156" s="193">
        <f t="shared" si="19"/>
        <v>0</v>
      </c>
      <c r="BL156" s="20" t="s">
        <v>213</v>
      </c>
      <c r="BM156" s="192" t="s">
        <v>1011</v>
      </c>
    </row>
    <row r="157" spans="1:65" s="2" customFormat="1" ht="24.2" customHeight="1">
      <c r="A157" s="37"/>
      <c r="B157" s="38"/>
      <c r="C157" s="181" t="s">
        <v>730</v>
      </c>
      <c r="D157" s="181" t="s">
        <v>208</v>
      </c>
      <c r="E157" s="182" t="s">
        <v>1012</v>
      </c>
      <c r="F157" s="183" t="s">
        <v>1013</v>
      </c>
      <c r="G157" s="184" t="s">
        <v>723</v>
      </c>
      <c r="H157" s="185">
        <v>5</v>
      </c>
      <c r="I157" s="186"/>
      <c r="J157" s="187">
        <f t="shared" si="10"/>
        <v>0</v>
      </c>
      <c r="K157" s="183" t="s">
        <v>901</v>
      </c>
      <c r="L157" s="42"/>
      <c r="M157" s="188" t="s">
        <v>21</v>
      </c>
      <c r="N157" s="189" t="s">
        <v>44</v>
      </c>
      <c r="O157" s="67"/>
      <c r="P157" s="190">
        <f t="shared" si="11"/>
        <v>0</v>
      </c>
      <c r="Q157" s="190">
        <v>2E-3</v>
      </c>
      <c r="R157" s="190">
        <f t="shared" si="12"/>
        <v>0.01</v>
      </c>
      <c r="S157" s="190">
        <v>0</v>
      </c>
      <c r="T157" s="191">
        <f t="shared" si="13"/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213</v>
      </c>
      <c r="AT157" s="192" t="s">
        <v>208</v>
      </c>
      <c r="AU157" s="192" t="s">
        <v>80</v>
      </c>
      <c r="AY157" s="20" t="s">
        <v>206</v>
      </c>
      <c r="BE157" s="193">
        <f t="shared" si="14"/>
        <v>0</v>
      </c>
      <c r="BF157" s="193">
        <f t="shared" si="15"/>
        <v>0</v>
      </c>
      <c r="BG157" s="193">
        <f t="shared" si="16"/>
        <v>0</v>
      </c>
      <c r="BH157" s="193">
        <f t="shared" si="17"/>
        <v>0</v>
      </c>
      <c r="BI157" s="193">
        <f t="shared" si="18"/>
        <v>0</v>
      </c>
      <c r="BJ157" s="20" t="s">
        <v>80</v>
      </c>
      <c r="BK157" s="193">
        <f t="shared" si="19"/>
        <v>0</v>
      </c>
      <c r="BL157" s="20" t="s">
        <v>213</v>
      </c>
      <c r="BM157" s="192" t="s">
        <v>1014</v>
      </c>
    </row>
    <row r="158" spans="1:65" s="2" customFormat="1" ht="16.5" customHeight="1">
      <c r="A158" s="37"/>
      <c r="B158" s="38"/>
      <c r="C158" s="181" t="s">
        <v>736</v>
      </c>
      <c r="D158" s="181" t="s">
        <v>208</v>
      </c>
      <c r="E158" s="182" t="s">
        <v>1015</v>
      </c>
      <c r="F158" s="183" t="s">
        <v>1016</v>
      </c>
      <c r="G158" s="184" t="s">
        <v>723</v>
      </c>
      <c r="H158" s="185">
        <v>8</v>
      </c>
      <c r="I158" s="186"/>
      <c r="J158" s="187">
        <f t="shared" si="10"/>
        <v>0</v>
      </c>
      <c r="K158" s="183" t="s">
        <v>901</v>
      </c>
      <c r="L158" s="42"/>
      <c r="M158" s="188" t="s">
        <v>21</v>
      </c>
      <c r="N158" s="189" t="s">
        <v>44</v>
      </c>
      <c r="O158" s="67"/>
      <c r="P158" s="190">
        <f t="shared" si="11"/>
        <v>0</v>
      </c>
      <c r="Q158" s="190">
        <v>0</v>
      </c>
      <c r="R158" s="190">
        <f t="shared" si="12"/>
        <v>0</v>
      </c>
      <c r="S158" s="190">
        <v>0</v>
      </c>
      <c r="T158" s="191">
        <f t="shared" si="13"/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213</v>
      </c>
      <c r="AT158" s="192" t="s">
        <v>208</v>
      </c>
      <c r="AU158" s="192" t="s">
        <v>80</v>
      </c>
      <c r="AY158" s="20" t="s">
        <v>206</v>
      </c>
      <c r="BE158" s="193">
        <f t="shared" si="14"/>
        <v>0</v>
      </c>
      <c r="BF158" s="193">
        <f t="shared" si="15"/>
        <v>0</v>
      </c>
      <c r="BG158" s="193">
        <f t="shared" si="16"/>
        <v>0</v>
      </c>
      <c r="BH158" s="193">
        <f t="shared" si="17"/>
        <v>0</v>
      </c>
      <c r="BI158" s="193">
        <f t="shared" si="18"/>
        <v>0</v>
      </c>
      <c r="BJ158" s="20" t="s">
        <v>80</v>
      </c>
      <c r="BK158" s="193">
        <f t="shared" si="19"/>
        <v>0</v>
      </c>
      <c r="BL158" s="20" t="s">
        <v>213</v>
      </c>
      <c r="BM158" s="192" t="s">
        <v>1017</v>
      </c>
    </row>
    <row r="159" spans="1:65" s="2" customFormat="1" ht="21.75" customHeight="1">
      <c r="A159" s="37"/>
      <c r="B159" s="38"/>
      <c r="C159" s="181" t="s">
        <v>741</v>
      </c>
      <c r="D159" s="181" t="s">
        <v>208</v>
      </c>
      <c r="E159" s="182" t="s">
        <v>1018</v>
      </c>
      <c r="F159" s="183" t="s">
        <v>1019</v>
      </c>
      <c r="G159" s="184" t="s">
        <v>723</v>
      </c>
      <c r="H159" s="185">
        <v>21.21</v>
      </c>
      <c r="I159" s="186"/>
      <c r="J159" s="187">
        <f t="shared" si="10"/>
        <v>0</v>
      </c>
      <c r="K159" s="183" t="s">
        <v>901</v>
      </c>
      <c r="L159" s="42"/>
      <c r="M159" s="188" t="s">
        <v>21</v>
      </c>
      <c r="N159" s="189" t="s">
        <v>44</v>
      </c>
      <c r="O159" s="67"/>
      <c r="P159" s="190">
        <f t="shared" si="11"/>
        <v>0</v>
      </c>
      <c r="Q159" s="190">
        <v>4.5999999999999999E-2</v>
      </c>
      <c r="R159" s="190">
        <f t="shared" si="12"/>
        <v>0.97565999999999997</v>
      </c>
      <c r="S159" s="190">
        <v>0</v>
      </c>
      <c r="T159" s="191">
        <f t="shared" si="13"/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213</v>
      </c>
      <c r="AT159" s="192" t="s">
        <v>208</v>
      </c>
      <c r="AU159" s="192" t="s">
        <v>80</v>
      </c>
      <c r="AY159" s="20" t="s">
        <v>206</v>
      </c>
      <c r="BE159" s="193">
        <f t="shared" si="14"/>
        <v>0</v>
      </c>
      <c r="BF159" s="193">
        <f t="shared" si="15"/>
        <v>0</v>
      </c>
      <c r="BG159" s="193">
        <f t="shared" si="16"/>
        <v>0</v>
      </c>
      <c r="BH159" s="193">
        <f t="shared" si="17"/>
        <v>0</v>
      </c>
      <c r="BI159" s="193">
        <f t="shared" si="18"/>
        <v>0</v>
      </c>
      <c r="BJ159" s="20" t="s">
        <v>80</v>
      </c>
      <c r="BK159" s="193">
        <f t="shared" si="19"/>
        <v>0</v>
      </c>
      <c r="BL159" s="20" t="s">
        <v>213</v>
      </c>
      <c r="BM159" s="192" t="s">
        <v>1020</v>
      </c>
    </row>
    <row r="160" spans="1:65" s="2" customFormat="1" ht="21.75" customHeight="1">
      <c r="A160" s="37"/>
      <c r="B160" s="38"/>
      <c r="C160" s="181" t="s">
        <v>747</v>
      </c>
      <c r="D160" s="181" t="s">
        <v>208</v>
      </c>
      <c r="E160" s="182" t="s">
        <v>1021</v>
      </c>
      <c r="F160" s="183" t="s">
        <v>1022</v>
      </c>
      <c r="G160" s="184" t="s">
        <v>723</v>
      </c>
      <c r="H160" s="185">
        <v>176.75</v>
      </c>
      <c r="I160" s="186"/>
      <c r="J160" s="187">
        <f t="shared" si="10"/>
        <v>0</v>
      </c>
      <c r="K160" s="183" t="s">
        <v>901</v>
      </c>
      <c r="L160" s="42"/>
      <c r="M160" s="188" t="s">
        <v>21</v>
      </c>
      <c r="N160" s="189" t="s">
        <v>44</v>
      </c>
      <c r="O160" s="67"/>
      <c r="P160" s="190">
        <f t="shared" si="11"/>
        <v>0</v>
      </c>
      <c r="Q160" s="190">
        <v>3.5999999999999997E-2</v>
      </c>
      <c r="R160" s="190">
        <f t="shared" si="12"/>
        <v>6.3629999999999995</v>
      </c>
      <c r="S160" s="190">
        <v>0</v>
      </c>
      <c r="T160" s="191">
        <f t="shared" si="13"/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213</v>
      </c>
      <c r="AT160" s="192" t="s">
        <v>208</v>
      </c>
      <c r="AU160" s="192" t="s">
        <v>80</v>
      </c>
      <c r="AY160" s="20" t="s">
        <v>206</v>
      </c>
      <c r="BE160" s="193">
        <f t="shared" si="14"/>
        <v>0</v>
      </c>
      <c r="BF160" s="193">
        <f t="shared" si="15"/>
        <v>0</v>
      </c>
      <c r="BG160" s="193">
        <f t="shared" si="16"/>
        <v>0</v>
      </c>
      <c r="BH160" s="193">
        <f t="shared" si="17"/>
        <v>0</v>
      </c>
      <c r="BI160" s="193">
        <f t="shared" si="18"/>
        <v>0</v>
      </c>
      <c r="BJ160" s="20" t="s">
        <v>80</v>
      </c>
      <c r="BK160" s="193">
        <f t="shared" si="19"/>
        <v>0</v>
      </c>
      <c r="BL160" s="20" t="s">
        <v>213</v>
      </c>
      <c r="BM160" s="192" t="s">
        <v>611</v>
      </c>
    </row>
    <row r="161" spans="1:65" s="2" customFormat="1" ht="21.75" customHeight="1">
      <c r="A161" s="37"/>
      <c r="B161" s="38"/>
      <c r="C161" s="181" t="s">
        <v>760</v>
      </c>
      <c r="D161" s="181" t="s">
        <v>208</v>
      </c>
      <c r="E161" s="182" t="s">
        <v>1023</v>
      </c>
      <c r="F161" s="183" t="s">
        <v>1024</v>
      </c>
      <c r="G161" s="184" t="s">
        <v>723</v>
      </c>
      <c r="H161" s="185">
        <v>312.08999999999997</v>
      </c>
      <c r="I161" s="186"/>
      <c r="J161" s="187">
        <f t="shared" si="10"/>
        <v>0</v>
      </c>
      <c r="K161" s="183" t="s">
        <v>901</v>
      </c>
      <c r="L161" s="42"/>
      <c r="M161" s="188" t="s">
        <v>21</v>
      </c>
      <c r="N161" s="189" t="s">
        <v>44</v>
      </c>
      <c r="O161" s="67"/>
      <c r="P161" s="190">
        <f t="shared" si="11"/>
        <v>0</v>
      </c>
      <c r="Q161" s="190">
        <v>4.4999999999999998E-2</v>
      </c>
      <c r="R161" s="190">
        <f t="shared" si="12"/>
        <v>14.044049999999999</v>
      </c>
      <c r="S161" s="190">
        <v>0</v>
      </c>
      <c r="T161" s="191">
        <f t="shared" si="13"/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213</v>
      </c>
      <c r="AT161" s="192" t="s">
        <v>208</v>
      </c>
      <c r="AU161" s="192" t="s">
        <v>80</v>
      </c>
      <c r="AY161" s="20" t="s">
        <v>206</v>
      </c>
      <c r="BE161" s="193">
        <f t="shared" si="14"/>
        <v>0</v>
      </c>
      <c r="BF161" s="193">
        <f t="shared" si="15"/>
        <v>0</v>
      </c>
      <c r="BG161" s="193">
        <f t="shared" si="16"/>
        <v>0</v>
      </c>
      <c r="BH161" s="193">
        <f t="shared" si="17"/>
        <v>0</v>
      </c>
      <c r="BI161" s="193">
        <f t="shared" si="18"/>
        <v>0</v>
      </c>
      <c r="BJ161" s="20" t="s">
        <v>80</v>
      </c>
      <c r="BK161" s="193">
        <f t="shared" si="19"/>
        <v>0</v>
      </c>
      <c r="BL161" s="20" t="s">
        <v>213</v>
      </c>
      <c r="BM161" s="192" t="s">
        <v>1025</v>
      </c>
    </row>
    <row r="162" spans="1:65" s="2" customFormat="1" ht="16.5" customHeight="1">
      <c r="A162" s="37"/>
      <c r="B162" s="38"/>
      <c r="C162" s="181" t="s">
        <v>765</v>
      </c>
      <c r="D162" s="181" t="s">
        <v>208</v>
      </c>
      <c r="E162" s="182" t="s">
        <v>1026</v>
      </c>
      <c r="F162" s="183" t="s">
        <v>1027</v>
      </c>
      <c r="G162" s="184" t="s">
        <v>723</v>
      </c>
      <c r="H162" s="185">
        <v>702.96</v>
      </c>
      <c r="I162" s="186"/>
      <c r="J162" s="187">
        <f t="shared" si="10"/>
        <v>0</v>
      </c>
      <c r="K162" s="183" t="s">
        <v>901</v>
      </c>
      <c r="L162" s="42"/>
      <c r="M162" s="188" t="s">
        <v>21</v>
      </c>
      <c r="N162" s="189" t="s">
        <v>44</v>
      </c>
      <c r="O162" s="67"/>
      <c r="P162" s="190">
        <f t="shared" si="11"/>
        <v>0</v>
      </c>
      <c r="Q162" s="190">
        <v>0.08</v>
      </c>
      <c r="R162" s="190">
        <f t="shared" si="12"/>
        <v>56.236800000000002</v>
      </c>
      <c r="S162" s="190">
        <v>0</v>
      </c>
      <c r="T162" s="191">
        <f t="shared" si="13"/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213</v>
      </c>
      <c r="AT162" s="192" t="s">
        <v>208</v>
      </c>
      <c r="AU162" s="192" t="s">
        <v>80</v>
      </c>
      <c r="AY162" s="20" t="s">
        <v>206</v>
      </c>
      <c r="BE162" s="193">
        <f t="shared" si="14"/>
        <v>0</v>
      </c>
      <c r="BF162" s="193">
        <f t="shared" si="15"/>
        <v>0</v>
      </c>
      <c r="BG162" s="193">
        <f t="shared" si="16"/>
        <v>0</v>
      </c>
      <c r="BH162" s="193">
        <f t="shared" si="17"/>
        <v>0</v>
      </c>
      <c r="BI162" s="193">
        <f t="shared" si="18"/>
        <v>0</v>
      </c>
      <c r="BJ162" s="20" t="s">
        <v>80</v>
      </c>
      <c r="BK162" s="193">
        <f t="shared" si="19"/>
        <v>0</v>
      </c>
      <c r="BL162" s="20" t="s">
        <v>213</v>
      </c>
      <c r="BM162" s="192" t="s">
        <v>1028</v>
      </c>
    </row>
    <row r="163" spans="1:65" s="2" customFormat="1" ht="21.75" customHeight="1">
      <c r="A163" s="37"/>
      <c r="B163" s="38"/>
      <c r="C163" s="181" t="s">
        <v>773</v>
      </c>
      <c r="D163" s="181" t="s">
        <v>208</v>
      </c>
      <c r="E163" s="182" t="s">
        <v>1029</v>
      </c>
      <c r="F163" s="183" t="s">
        <v>1030</v>
      </c>
      <c r="G163" s="184" t="s">
        <v>723</v>
      </c>
      <c r="H163" s="185">
        <v>169.68</v>
      </c>
      <c r="I163" s="186"/>
      <c r="J163" s="187">
        <f t="shared" si="10"/>
        <v>0</v>
      </c>
      <c r="K163" s="183" t="s">
        <v>901</v>
      </c>
      <c r="L163" s="42"/>
      <c r="M163" s="188" t="s">
        <v>21</v>
      </c>
      <c r="N163" s="189" t="s">
        <v>44</v>
      </c>
      <c r="O163" s="67"/>
      <c r="P163" s="190">
        <f t="shared" si="11"/>
        <v>0</v>
      </c>
      <c r="Q163" s="190">
        <v>5.1999999999999998E-2</v>
      </c>
      <c r="R163" s="190">
        <f t="shared" si="12"/>
        <v>8.8233599999999992</v>
      </c>
      <c r="S163" s="190">
        <v>0</v>
      </c>
      <c r="T163" s="191">
        <f t="shared" si="13"/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213</v>
      </c>
      <c r="AT163" s="192" t="s">
        <v>208</v>
      </c>
      <c r="AU163" s="192" t="s">
        <v>80</v>
      </c>
      <c r="AY163" s="20" t="s">
        <v>206</v>
      </c>
      <c r="BE163" s="193">
        <f t="shared" si="14"/>
        <v>0</v>
      </c>
      <c r="BF163" s="193">
        <f t="shared" si="15"/>
        <v>0</v>
      </c>
      <c r="BG163" s="193">
        <f t="shared" si="16"/>
        <v>0</v>
      </c>
      <c r="BH163" s="193">
        <f t="shared" si="17"/>
        <v>0</v>
      </c>
      <c r="BI163" s="193">
        <f t="shared" si="18"/>
        <v>0</v>
      </c>
      <c r="BJ163" s="20" t="s">
        <v>80</v>
      </c>
      <c r="BK163" s="193">
        <f t="shared" si="19"/>
        <v>0</v>
      </c>
      <c r="BL163" s="20" t="s">
        <v>213</v>
      </c>
      <c r="BM163" s="192" t="s">
        <v>1031</v>
      </c>
    </row>
    <row r="164" spans="1:65" s="2" customFormat="1" ht="24.2" customHeight="1">
      <c r="A164" s="37"/>
      <c r="B164" s="38"/>
      <c r="C164" s="181" t="s">
        <v>781</v>
      </c>
      <c r="D164" s="181" t="s">
        <v>208</v>
      </c>
      <c r="E164" s="182" t="s">
        <v>1032</v>
      </c>
      <c r="F164" s="183" t="s">
        <v>1033</v>
      </c>
      <c r="G164" s="184" t="s">
        <v>723</v>
      </c>
      <c r="H164" s="185">
        <v>3</v>
      </c>
      <c r="I164" s="186"/>
      <c r="J164" s="187">
        <f t="shared" si="10"/>
        <v>0</v>
      </c>
      <c r="K164" s="183" t="s">
        <v>901</v>
      </c>
      <c r="L164" s="42"/>
      <c r="M164" s="188" t="s">
        <v>21</v>
      </c>
      <c r="N164" s="189" t="s">
        <v>44</v>
      </c>
      <c r="O164" s="67"/>
      <c r="P164" s="190">
        <f t="shared" si="11"/>
        <v>0</v>
      </c>
      <c r="Q164" s="190">
        <v>6.9000000000000006E-2</v>
      </c>
      <c r="R164" s="190">
        <f t="shared" si="12"/>
        <v>0.20700000000000002</v>
      </c>
      <c r="S164" s="190">
        <v>0</v>
      </c>
      <c r="T164" s="191">
        <f t="shared" si="13"/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2" t="s">
        <v>213</v>
      </c>
      <c r="AT164" s="192" t="s">
        <v>208</v>
      </c>
      <c r="AU164" s="192" t="s">
        <v>80</v>
      </c>
      <c r="AY164" s="20" t="s">
        <v>206</v>
      </c>
      <c r="BE164" s="193">
        <f t="shared" si="14"/>
        <v>0</v>
      </c>
      <c r="BF164" s="193">
        <f t="shared" si="15"/>
        <v>0</v>
      </c>
      <c r="BG164" s="193">
        <f t="shared" si="16"/>
        <v>0</v>
      </c>
      <c r="BH164" s="193">
        <f t="shared" si="17"/>
        <v>0</v>
      </c>
      <c r="BI164" s="193">
        <f t="shared" si="18"/>
        <v>0</v>
      </c>
      <c r="BJ164" s="20" t="s">
        <v>80</v>
      </c>
      <c r="BK164" s="193">
        <f t="shared" si="19"/>
        <v>0</v>
      </c>
      <c r="BL164" s="20" t="s">
        <v>213</v>
      </c>
      <c r="BM164" s="192" t="s">
        <v>1034</v>
      </c>
    </row>
    <row r="165" spans="1:65" s="2" customFormat="1" ht="24.2" customHeight="1">
      <c r="A165" s="37"/>
      <c r="B165" s="38"/>
      <c r="C165" s="181" t="s">
        <v>787</v>
      </c>
      <c r="D165" s="181" t="s">
        <v>208</v>
      </c>
      <c r="E165" s="182" t="s">
        <v>1035</v>
      </c>
      <c r="F165" s="183" t="s">
        <v>1036</v>
      </c>
      <c r="G165" s="184" t="s">
        <v>723</v>
      </c>
      <c r="H165" s="185">
        <v>4</v>
      </c>
      <c r="I165" s="186"/>
      <c r="J165" s="187">
        <f t="shared" si="10"/>
        <v>0</v>
      </c>
      <c r="K165" s="183" t="s">
        <v>901</v>
      </c>
      <c r="L165" s="42"/>
      <c r="M165" s="188" t="s">
        <v>21</v>
      </c>
      <c r="N165" s="189" t="s">
        <v>44</v>
      </c>
      <c r="O165" s="67"/>
      <c r="P165" s="190">
        <f t="shared" si="11"/>
        <v>0</v>
      </c>
      <c r="Q165" s="190">
        <v>6.9000000000000006E-2</v>
      </c>
      <c r="R165" s="190">
        <f t="shared" si="12"/>
        <v>0.27600000000000002</v>
      </c>
      <c r="S165" s="190">
        <v>0</v>
      </c>
      <c r="T165" s="191">
        <f t="shared" si="13"/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2" t="s">
        <v>213</v>
      </c>
      <c r="AT165" s="192" t="s">
        <v>208</v>
      </c>
      <c r="AU165" s="192" t="s">
        <v>80</v>
      </c>
      <c r="AY165" s="20" t="s">
        <v>206</v>
      </c>
      <c r="BE165" s="193">
        <f t="shared" si="14"/>
        <v>0</v>
      </c>
      <c r="BF165" s="193">
        <f t="shared" si="15"/>
        <v>0</v>
      </c>
      <c r="BG165" s="193">
        <f t="shared" si="16"/>
        <v>0</v>
      </c>
      <c r="BH165" s="193">
        <f t="shared" si="17"/>
        <v>0</v>
      </c>
      <c r="BI165" s="193">
        <f t="shared" si="18"/>
        <v>0</v>
      </c>
      <c r="BJ165" s="20" t="s">
        <v>80</v>
      </c>
      <c r="BK165" s="193">
        <f t="shared" si="19"/>
        <v>0</v>
      </c>
      <c r="BL165" s="20" t="s">
        <v>213</v>
      </c>
      <c r="BM165" s="192" t="s">
        <v>1037</v>
      </c>
    </row>
    <row r="166" spans="1:65" s="2" customFormat="1" ht="24.2" customHeight="1">
      <c r="A166" s="37"/>
      <c r="B166" s="38"/>
      <c r="C166" s="181" t="s">
        <v>792</v>
      </c>
      <c r="D166" s="181" t="s">
        <v>208</v>
      </c>
      <c r="E166" s="182" t="s">
        <v>1038</v>
      </c>
      <c r="F166" s="183" t="s">
        <v>1039</v>
      </c>
      <c r="G166" s="184" t="s">
        <v>723</v>
      </c>
      <c r="H166" s="185">
        <v>2.9129999999999998</v>
      </c>
      <c r="I166" s="186"/>
      <c r="J166" s="187">
        <f t="shared" si="10"/>
        <v>0</v>
      </c>
      <c r="K166" s="183" t="s">
        <v>901</v>
      </c>
      <c r="L166" s="42"/>
      <c r="M166" s="188" t="s">
        <v>21</v>
      </c>
      <c r="N166" s="189" t="s">
        <v>44</v>
      </c>
      <c r="O166" s="67"/>
      <c r="P166" s="190">
        <f t="shared" si="11"/>
        <v>0</v>
      </c>
      <c r="Q166" s="190">
        <v>5.8999999999999997E-2</v>
      </c>
      <c r="R166" s="190">
        <f t="shared" si="12"/>
        <v>0.17186699999999999</v>
      </c>
      <c r="S166" s="190">
        <v>0</v>
      </c>
      <c r="T166" s="191">
        <f t="shared" si="13"/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213</v>
      </c>
      <c r="AT166" s="192" t="s">
        <v>208</v>
      </c>
      <c r="AU166" s="192" t="s">
        <v>80</v>
      </c>
      <c r="AY166" s="20" t="s">
        <v>206</v>
      </c>
      <c r="BE166" s="193">
        <f t="shared" si="14"/>
        <v>0</v>
      </c>
      <c r="BF166" s="193">
        <f t="shared" si="15"/>
        <v>0</v>
      </c>
      <c r="BG166" s="193">
        <f t="shared" si="16"/>
        <v>0</v>
      </c>
      <c r="BH166" s="193">
        <f t="shared" si="17"/>
        <v>0</v>
      </c>
      <c r="BI166" s="193">
        <f t="shared" si="18"/>
        <v>0</v>
      </c>
      <c r="BJ166" s="20" t="s">
        <v>80</v>
      </c>
      <c r="BK166" s="193">
        <f t="shared" si="19"/>
        <v>0</v>
      </c>
      <c r="BL166" s="20" t="s">
        <v>213</v>
      </c>
      <c r="BM166" s="192" t="s">
        <v>1040</v>
      </c>
    </row>
    <row r="167" spans="1:65" s="2" customFormat="1" ht="24.2" customHeight="1">
      <c r="A167" s="37"/>
      <c r="B167" s="38"/>
      <c r="C167" s="181" t="s">
        <v>799</v>
      </c>
      <c r="D167" s="181" t="s">
        <v>208</v>
      </c>
      <c r="E167" s="182" t="s">
        <v>1041</v>
      </c>
      <c r="F167" s="183" t="s">
        <v>1042</v>
      </c>
      <c r="G167" s="184" t="s">
        <v>723</v>
      </c>
      <c r="H167" s="185">
        <v>18.710999999999999</v>
      </c>
      <c r="I167" s="186"/>
      <c r="J167" s="187">
        <f t="shared" si="10"/>
        <v>0</v>
      </c>
      <c r="K167" s="183" t="s">
        <v>901</v>
      </c>
      <c r="L167" s="42"/>
      <c r="M167" s="188" t="s">
        <v>21</v>
      </c>
      <c r="N167" s="189" t="s">
        <v>44</v>
      </c>
      <c r="O167" s="67"/>
      <c r="P167" s="190">
        <f t="shared" si="11"/>
        <v>0</v>
      </c>
      <c r="Q167" s="190">
        <v>6.2E-2</v>
      </c>
      <c r="R167" s="190">
        <f t="shared" si="12"/>
        <v>1.1600819999999998</v>
      </c>
      <c r="S167" s="190">
        <v>0</v>
      </c>
      <c r="T167" s="191">
        <f t="shared" si="13"/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2" t="s">
        <v>213</v>
      </c>
      <c r="AT167" s="192" t="s">
        <v>208</v>
      </c>
      <c r="AU167" s="192" t="s">
        <v>80</v>
      </c>
      <c r="AY167" s="20" t="s">
        <v>206</v>
      </c>
      <c r="BE167" s="193">
        <f t="shared" si="14"/>
        <v>0</v>
      </c>
      <c r="BF167" s="193">
        <f t="shared" si="15"/>
        <v>0</v>
      </c>
      <c r="BG167" s="193">
        <f t="shared" si="16"/>
        <v>0</v>
      </c>
      <c r="BH167" s="193">
        <f t="shared" si="17"/>
        <v>0</v>
      </c>
      <c r="BI167" s="193">
        <f t="shared" si="18"/>
        <v>0</v>
      </c>
      <c r="BJ167" s="20" t="s">
        <v>80</v>
      </c>
      <c r="BK167" s="193">
        <f t="shared" si="19"/>
        <v>0</v>
      </c>
      <c r="BL167" s="20" t="s">
        <v>213</v>
      </c>
      <c r="BM167" s="192" t="s">
        <v>1043</v>
      </c>
    </row>
    <row r="168" spans="1:65" s="12" customFormat="1" ht="25.9" customHeight="1">
      <c r="B168" s="165"/>
      <c r="C168" s="166"/>
      <c r="D168" s="167" t="s">
        <v>72</v>
      </c>
      <c r="E168" s="168" t="s">
        <v>1044</v>
      </c>
      <c r="F168" s="168" t="s">
        <v>1045</v>
      </c>
      <c r="G168" s="166"/>
      <c r="H168" s="166"/>
      <c r="I168" s="169"/>
      <c r="J168" s="170">
        <f>BK168</f>
        <v>0</v>
      </c>
      <c r="K168" s="166"/>
      <c r="L168" s="171"/>
      <c r="M168" s="172"/>
      <c r="N168" s="173"/>
      <c r="O168" s="173"/>
      <c r="P168" s="174">
        <f>SUM(P169:P170)</f>
        <v>0</v>
      </c>
      <c r="Q168" s="173"/>
      <c r="R168" s="174">
        <f>SUM(R169:R170)</f>
        <v>0</v>
      </c>
      <c r="S168" s="173"/>
      <c r="T168" s="175">
        <f>SUM(T169:T170)</f>
        <v>0</v>
      </c>
      <c r="AR168" s="176" t="s">
        <v>80</v>
      </c>
      <c r="AT168" s="177" t="s">
        <v>72</v>
      </c>
      <c r="AU168" s="177" t="s">
        <v>73</v>
      </c>
      <c r="AY168" s="176" t="s">
        <v>206</v>
      </c>
      <c r="BK168" s="178">
        <f>SUM(BK169:BK170)</f>
        <v>0</v>
      </c>
    </row>
    <row r="169" spans="1:65" s="2" customFormat="1" ht="16.5" customHeight="1">
      <c r="A169" s="37"/>
      <c r="B169" s="38"/>
      <c r="C169" s="181" t="s">
        <v>805</v>
      </c>
      <c r="D169" s="181" t="s">
        <v>208</v>
      </c>
      <c r="E169" s="182" t="s">
        <v>1046</v>
      </c>
      <c r="F169" s="183" t="s">
        <v>1047</v>
      </c>
      <c r="G169" s="184" t="s">
        <v>327</v>
      </c>
      <c r="H169" s="185">
        <v>5240.8689999999997</v>
      </c>
      <c r="I169" s="186"/>
      <c r="J169" s="187">
        <f>ROUND(I169*H169,2)</f>
        <v>0</v>
      </c>
      <c r="K169" s="183" t="s">
        <v>901</v>
      </c>
      <c r="L169" s="42"/>
      <c r="M169" s="188" t="s">
        <v>21</v>
      </c>
      <c r="N169" s="189" t="s">
        <v>44</v>
      </c>
      <c r="O169" s="67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2" t="s">
        <v>213</v>
      </c>
      <c r="AT169" s="192" t="s">
        <v>208</v>
      </c>
      <c r="AU169" s="192" t="s">
        <v>80</v>
      </c>
      <c r="AY169" s="20" t="s">
        <v>206</v>
      </c>
      <c r="BE169" s="193">
        <f>IF(N169="základní",J169,0)</f>
        <v>0</v>
      </c>
      <c r="BF169" s="193">
        <f>IF(N169="snížená",J169,0)</f>
        <v>0</v>
      </c>
      <c r="BG169" s="193">
        <f>IF(N169="zákl. přenesená",J169,0)</f>
        <v>0</v>
      </c>
      <c r="BH169" s="193">
        <f>IF(N169="sníž. přenesená",J169,0)</f>
        <v>0</v>
      </c>
      <c r="BI169" s="193">
        <f>IF(N169="nulová",J169,0)</f>
        <v>0</v>
      </c>
      <c r="BJ169" s="20" t="s">
        <v>80</v>
      </c>
      <c r="BK169" s="193">
        <f>ROUND(I169*H169,2)</f>
        <v>0</v>
      </c>
      <c r="BL169" s="20" t="s">
        <v>213</v>
      </c>
      <c r="BM169" s="192" t="s">
        <v>1048</v>
      </c>
    </row>
    <row r="170" spans="1:65" s="2" customFormat="1" ht="19.5">
      <c r="A170" s="37"/>
      <c r="B170" s="38"/>
      <c r="C170" s="39"/>
      <c r="D170" s="199" t="s">
        <v>217</v>
      </c>
      <c r="E170" s="39"/>
      <c r="F170" s="200" t="s">
        <v>1049</v>
      </c>
      <c r="G170" s="39"/>
      <c r="H170" s="39"/>
      <c r="I170" s="196"/>
      <c r="J170" s="39"/>
      <c r="K170" s="39"/>
      <c r="L170" s="42"/>
      <c r="M170" s="197"/>
      <c r="N170" s="198"/>
      <c r="O170" s="67"/>
      <c r="P170" s="67"/>
      <c r="Q170" s="67"/>
      <c r="R170" s="67"/>
      <c r="S170" s="67"/>
      <c r="T170" s="68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20" t="s">
        <v>217</v>
      </c>
      <c r="AU170" s="20" t="s">
        <v>80</v>
      </c>
    </row>
    <row r="171" spans="1:65" s="12" customFormat="1" ht="25.9" customHeight="1">
      <c r="B171" s="165"/>
      <c r="C171" s="166"/>
      <c r="D171" s="167" t="s">
        <v>72</v>
      </c>
      <c r="E171" s="168" t="s">
        <v>1050</v>
      </c>
      <c r="F171" s="168" t="s">
        <v>1051</v>
      </c>
      <c r="G171" s="166"/>
      <c r="H171" s="166"/>
      <c r="I171" s="169"/>
      <c r="J171" s="170">
        <f>BK171</f>
        <v>0</v>
      </c>
      <c r="K171" s="166"/>
      <c r="L171" s="171"/>
      <c r="M171" s="172"/>
      <c r="N171" s="173"/>
      <c r="O171" s="173"/>
      <c r="P171" s="174">
        <f>SUM(P172:P174)</f>
        <v>0</v>
      </c>
      <c r="Q171" s="173"/>
      <c r="R171" s="174">
        <f>SUM(R172:R174)</f>
        <v>0</v>
      </c>
      <c r="S171" s="173"/>
      <c r="T171" s="175">
        <f>SUM(T172:T174)</f>
        <v>0</v>
      </c>
      <c r="AR171" s="176" t="s">
        <v>80</v>
      </c>
      <c r="AT171" s="177" t="s">
        <v>72</v>
      </c>
      <c r="AU171" s="177" t="s">
        <v>73</v>
      </c>
      <c r="AY171" s="176" t="s">
        <v>206</v>
      </c>
      <c r="BK171" s="178">
        <f>SUM(BK172:BK174)</f>
        <v>0</v>
      </c>
    </row>
    <row r="172" spans="1:65" s="2" customFormat="1" ht="16.5" customHeight="1">
      <c r="A172" s="37"/>
      <c r="B172" s="38"/>
      <c r="C172" s="181" t="s">
        <v>811</v>
      </c>
      <c r="D172" s="181" t="s">
        <v>208</v>
      </c>
      <c r="E172" s="182" t="s">
        <v>1052</v>
      </c>
      <c r="F172" s="183" t="s">
        <v>1053</v>
      </c>
      <c r="G172" s="184" t="s">
        <v>327</v>
      </c>
      <c r="H172" s="185">
        <v>8.58</v>
      </c>
      <c r="I172" s="186"/>
      <c r="J172" s="187">
        <f>ROUND(I172*H172,2)</f>
        <v>0</v>
      </c>
      <c r="K172" s="183" t="s">
        <v>901</v>
      </c>
      <c r="L172" s="42"/>
      <c r="M172" s="188" t="s">
        <v>21</v>
      </c>
      <c r="N172" s="189" t="s">
        <v>44</v>
      </c>
      <c r="O172" s="67"/>
      <c r="P172" s="190">
        <f>O172*H172</f>
        <v>0</v>
      </c>
      <c r="Q172" s="190">
        <v>0</v>
      </c>
      <c r="R172" s="190">
        <f>Q172*H172</f>
        <v>0</v>
      </c>
      <c r="S172" s="190">
        <v>0</v>
      </c>
      <c r="T172" s="19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2" t="s">
        <v>213</v>
      </c>
      <c r="AT172" s="192" t="s">
        <v>208</v>
      </c>
      <c r="AU172" s="192" t="s">
        <v>80</v>
      </c>
      <c r="AY172" s="20" t="s">
        <v>206</v>
      </c>
      <c r="BE172" s="193">
        <f>IF(N172="základní",J172,0)</f>
        <v>0</v>
      </c>
      <c r="BF172" s="193">
        <f>IF(N172="snížená",J172,0)</f>
        <v>0</v>
      </c>
      <c r="BG172" s="193">
        <f>IF(N172="zákl. přenesená",J172,0)</f>
        <v>0</v>
      </c>
      <c r="BH172" s="193">
        <f>IF(N172="sníž. přenesená",J172,0)</f>
        <v>0</v>
      </c>
      <c r="BI172" s="193">
        <f>IF(N172="nulová",J172,0)</f>
        <v>0</v>
      </c>
      <c r="BJ172" s="20" t="s">
        <v>80</v>
      </c>
      <c r="BK172" s="193">
        <f>ROUND(I172*H172,2)</f>
        <v>0</v>
      </c>
      <c r="BL172" s="20" t="s">
        <v>213</v>
      </c>
      <c r="BM172" s="192" t="s">
        <v>1054</v>
      </c>
    </row>
    <row r="173" spans="1:65" s="2" customFormat="1" ht="16.5" customHeight="1">
      <c r="A173" s="37"/>
      <c r="B173" s="38"/>
      <c r="C173" s="181" t="s">
        <v>818</v>
      </c>
      <c r="D173" s="181" t="s">
        <v>208</v>
      </c>
      <c r="E173" s="182" t="s">
        <v>1055</v>
      </c>
      <c r="F173" s="183" t="s">
        <v>1056</v>
      </c>
      <c r="G173" s="184" t="s">
        <v>327</v>
      </c>
      <c r="H173" s="185">
        <v>8.58</v>
      </c>
      <c r="I173" s="186"/>
      <c r="J173" s="187">
        <f>ROUND(I173*H173,2)</f>
        <v>0</v>
      </c>
      <c r="K173" s="183" t="s">
        <v>901</v>
      </c>
      <c r="L173" s="42"/>
      <c r="M173" s="188" t="s">
        <v>21</v>
      </c>
      <c r="N173" s="189" t="s">
        <v>44</v>
      </c>
      <c r="O173" s="67"/>
      <c r="P173" s="190">
        <f>O173*H173</f>
        <v>0</v>
      </c>
      <c r="Q173" s="190">
        <v>0</v>
      </c>
      <c r="R173" s="190">
        <f>Q173*H173</f>
        <v>0</v>
      </c>
      <c r="S173" s="190">
        <v>0</v>
      </c>
      <c r="T173" s="19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213</v>
      </c>
      <c r="AT173" s="192" t="s">
        <v>208</v>
      </c>
      <c r="AU173" s="192" t="s">
        <v>80</v>
      </c>
      <c r="AY173" s="20" t="s">
        <v>206</v>
      </c>
      <c r="BE173" s="193">
        <f>IF(N173="základní",J173,0)</f>
        <v>0</v>
      </c>
      <c r="BF173" s="193">
        <f>IF(N173="snížená",J173,0)</f>
        <v>0</v>
      </c>
      <c r="BG173" s="193">
        <f>IF(N173="zákl. přenesená",J173,0)</f>
        <v>0</v>
      </c>
      <c r="BH173" s="193">
        <f>IF(N173="sníž. přenesená",J173,0)</f>
        <v>0</v>
      </c>
      <c r="BI173" s="193">
        <f>IF(N173="nulová",J173,0)</f>
        <v>0</v>
      </c>
      <c r="BJ173" s="20" t="s">
        <v>80</v>
      </c>
      <c r="BK173" s="193">
        <f>ROUND(I173*H173,2)</f>
        <v>0</v>
      </c>
      <c r="BL173" s="20" t="s">
        <v>213</v>
      </c>
      <c r="BM173" s="192" t="s">
        <v>1057</v>
      </c>
    </row>
    <row r="174" spans="1:65" s="2" customFormat="1" ht="19.5">
      <c r="A174" s="37"/>
      <c r="B174" s="38"/>
      <c r="C174" s="39"/>
      <c r="D174" s="199" t="s">
        <v>217</v>
      </c>
      <c r="E174" s="39"/>
      <c r="F174" s="200" t="s">
        <v>1058</v>
      </c>
      <c r="G174" s="39"/>
      <c r="H174" s="39"/>
      <c r="I174" s="196"/>
      <c r="J174" s="39"/>
      <c r="K174" s="39"/>
      <c r="L174" s="42"/>
      <c r="M174" s="254"/>
      <c r="N174" s="255"/>
      <c r="O174" s="256"/>
      <c r="P174" s="256"/>
      <c r="Q174" s="256"/>
      <c r="R174" s="256"/>
      <c r="S174" s="256"/>
      <c r="T174" s="25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20" t="s">
        <v>217</v>
      </c>
      <c r="AU174" s="20" t="s">
        <v>80</v>
      </c>
    </row>
    <row r="175" spans="1:65" s="2" customFormat="1" ht="6.95" customHeight="1">
      <c r="A175" s="37"/>
      <c r="B175" s="50"/>
      <c r="C175" s="51"/>
      <c r="D175" s="51"/>
      <c r="E175" s="51"/>
      <c r="F175" s="51"/>
      <c r="G175" s="51"/>
      <c r="H175" s="51"/>
      <c r="I175" s="51"/>
      <c r="J175" s="51"/>
      <c r="K175" s="51"/>
      <c r="L175" s="42"/>
      <c r="M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</row>
  </sheetData>
  <sheetProtection algorithmName="SHA-512" hashValue="RCXCE6+Rw3g8QXGHcDWsNOf9/6hDtLowomm/BOcMtPGl6OJg6rDl4Le/c/CBffC+y89jAiMaSTytiff2siE++Q==" saltValue="XqDY3MC6gB1/qGOr+ai3Y3dRDbSv4KJ9sQICI7zkknkPHCoDQhVfT5gmuV/absKxHMyQoJ5bPId0saHWdtcMSw==" spinCount="100000" sheet="1" objects="1" scenarios="1" formatColumns="0" formatRows="0" autoFilter="0"/>
  <autoFilter ref="C90:K174" xr:uid="{00000000-0009-0000-0000-000003000000}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37"/>
  <sheetViews>
    <sheetView showGridLines="0" workbookViewId="0">
      <selection activeCell="J45" sqref="J4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103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1059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1060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ROUND(J89,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ROUND((SUM(BE89:BE136)),  2)</f>
        <v>0</v>
      </c>
      <c r="G35" s="37"/>
      <c r="H35" s="37"/>
      <c r="I35" s="127">
        <v>0.21</v>
      </c>
      <c r="J35" s="126">
        <f>ROUND(((SUM(BE89:BE136))*I35),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ROUND((SUM(BF89:BF136)),  2)</f>
        <v>0</v>
      </c>
      <c r="G36" s="37"/>
      <c r="H36" s="37"/>
      <c r="I36" s="127">
        <v>0.12</v>
      </c>
      <c r="J36" s="126">
        <f>ROUND(((SUM(BF89:BF136))*I36),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ROUND((SUM(BG89:BG136)),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ROUND((SUM(BH89:BH136)),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ROUND((SUM(BI89:BI136)),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1059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D.2.2 - Chodníky, zpevněné plochy, parkoviště - II. etapa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J89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892</v>
      </c>
      <c r="E64" s="146"/>
      <c r="F64" s="146"/>
      <c r="G64" s="146"/>
      <c r="H64" s="146"/>
      <c r="I64" s="146"/>
      <c r="J64" s="147">
        <f>J90</f>
        <v>0</v>
      </c>
      <c r="K64" s="144"/>
      <c r="L64" s="148"/>
    </row>
    <row r="65" spans="1:31" s="9" customFormat="1" ht="24.95" customHeight="1">
      <c r="B65" s="143"/>
      <c r="C65" s="144"/>
      <c r="D65" s="145" t="s">
        <v>893</v>
      </c>
      <c r="E65" s="146"/>
      <c r="F65" s="146"/>
      <c r="G65" s="146"/>
      <c r="H65" s="146"/>
      <c r="I65" s="146"/>
      <c r="J65" s="147">
        <f>J99</f>
        <v>0</v>
      </c>
      <c r="K65" s="144"/>
      <c r="L65" s="148"/>
    </row>
    <row r="66" spans="1:31" s="9" customFormat="1" ht="24.95" customHeight="1">
      <c r="B66" s="143"/>
      <c r="C66" s="144"/>
      <c r="D66" s="145" t="s">
        <v>895</v>
      </c>
      <c r="E66" s="146"/>
      <c r="F66" s="146"/>
      <c r="G66" s="146"/>
      <c r="H66" s="146"/>
      <c r="I66" s="146"/>
      <c r="J66" s="147">
        <f>J116</f>
        <v>0</v>
      </c>
      <c r="K66" s="144"/>
      <c r="L66" s="148"/>
    </row>
    <row r="67" spans="1:31" s="9" customFormat="1" ht="24.95" customHeight="1">
      <c r="B67" s="143"/>
      <c r="C67" s="144"/>
      <c r="D67" s="145" t="s">
        <v>896</v>
      </c>
      <c r="E67" s="146"/>
      <c r="F67" s="146"/>
      <c r="G67" s="146"/>
      <c r="H67" s="146"/>
      <c r="I67" s="146"/>
      <c r="J67" s="147">
        <f>J134</f>
        <v>0</v>
      </c>
      <c r="K67" s="144"/>
      <c r="L67" s="148"/>
    </row>
    <row r="68" spans="1:31" s="2" customFormat="1" ht="21.75" customHeight="1">
      <c r="A68" s="37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116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 s="2" customFormat="1" ht="6.95" customHeight="1">
      <c r="A69" s="37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16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3" spans="1:31" s="2" customFormat="1" ht="6.95" customHeight="1">
      <c r="A73" s="37"/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11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24.95" customHeight="1">
      <c r="A74" s="37"/>
      <c r="B74" s="38"/>
      <c r="C74" s="26" t="s">
        <v>191</v>
      </c>
      <c r="D74" s="39"/>
      <c r="E74" s="39"/>
      <c r="F74" s="39"/>
      <c r="G74" s="39"/>
      <c r="H74" s="39"/>
      <c r="I74" s="39"/>
      <c r="J74" s="39"/>
      <c r="K74" s="39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6.95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16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12" customHeight="1">
      <c r="A76" s="37"/>
      <c r="B76" s="38"/>
      <c r="C76" s="32" t="s">
        <v>16</v>
      </c>
      <c r="D76" s="39"/>
      <c r="E76" s="39"/>
      <c r="F76" s="39"/>
      <c r="G76" s="39"/>
      <c r="H76" s="39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26.25" customHeight="1">
      <c r="A77" s="37"/>
      <c r="B77" s="38"/>
      <c r="C77" s="39"/>
      <c r="D77" s="39"/>
      <c r="E77" s="397" t="str">
        <f>E7</f>
        <v>Novostavba Onkologické kliniky P4 - Přeložky, Přípojky, OS, Komunikace, chodníky a přístřešky, Sadové úpravy</v>
      </c>
      <c r="F77" s="398"/>
      <c r="G77" s="398"/>
      <c r="H77" s="398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1" customFormat="1" ht="12" customHeight="1">
      <c r="B78" s="24"/>
      <c r="C78" s="32" t="s">
        <v>174</v>
      </c>
      <c r="D78" s="25"/>
      <c r="E78" s="25"/>
      <c r="F78" s="25"/>
      <c r="G78" s="25"/>
      <c r="H78" s="25"/>
      <c r="I78" s="25"/>
      <c r="J78" s="25"/>
      <c r="K78" s="25"/>
      <c r="L78" s="23"/>
    </row>
    <row r="79" spans="1:31" s="2" customFormat="1" ht="16.5" customHeight="1">
      <c r="A79" s="37"/>
      <c r="B79" s="38"/>
      <c r="C79" s="39"/>
      <c r="D79" s="39"/>
      <c r="E79" s="397" t="s">
        <v>1059</v>
      </c>
      <c r="F79" s="396"/>
      <c r="G79" s="396"/>
      <c r="H79" s="396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2" customHeight="1">
      <c r="A80" s="37"/>
      <c r="B80" s="38"/>
      <c r="C80" s="32" t="s">
        <v>176</v>
      </c>
      <c r="D80" s="39"/>
      <c r="E80" s="39"/>
      <c r="F80" s="39"/>
      <c r="G80" s="39"/>
      <c r="H80" s="39"/>
      <c r="I80" s="39"/>
      <c r="J80" s="39"/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16.5" customHeight="1">
      <c r="A81" s="37"/>
      <c r="B81" s="38"/>
      <c r="C81" s="39"/>
      <c r="D81" s="39"/>
      <c r="E81" s="361" t="str">
        <f>E11</f>
        <v>D.2.2 - Chodníky, zpevněné plochy, parkoviště - II. etapa</v>
      </c>
      <c r="F81" s="396"/>
      <c r="G81" s="396"/>
      <c r="H81" s="396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6.95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2" customHeight="1">
      <c r="A83" s="37"/>
      <c r="B83" s="38"/>
      <c r="C83" s="32" t="s">
        <v>22</v>
      </c>
      <c r="D83" s="39"/>
      <c r="E83" s="39"/>
      <c r="F83" s="30" t="str">
        <f>F14</f>
        <v>Olomouc</v>
      </c>
      <c r="G83" s="39"/>
      <c r="H83" s="39"/>
      <c r="I83" s="32" t="s">
        <v>24</v>
      </c>
      <c r="J83" s="62" t="str">
        <f>IF(J14="","",J14)</f>
        <v>16. 2. 2024</v>
      </c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6.9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2" customFormat="1" ht="25.7" customHeight="1">
      <c r="A85" s="37"/>
      <c r="B85" s="38"/>
      <c r="C85" s="32" t="s">
        <v>26</v>
      </c>
      <c r="D85" s="39"/>
      <c r="E85" s="39"/>
      <c r="F85" s="30" t="str">
        <f>E17</f>
        <v>Fakultní nemocnice Olomouc</v>
      </c>
      <c r="G85" s="39"/>
      <c r="H85" s="39"/>
      <c r="I85" s="32" t="s">
        <v>32</v>
      </c>
      <c r="J85" s="35" t="str">
        <f>E23</f>
        <v>Adam Rujbr Architects</v>
      </c>
      <c r="K85" s="39"/>
      <c r="L85" s="116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5" s="2" customFormat="1" ht="15.2" customHeight="1">
      <c r="A86" s="37"/>
      <c r="B86" s="38"/>
      <c r="C86" s="32" t="s">
        <v>30</v>
      </c>
      <c r="D86" s="39"/>
      <c r="E86" s="39"/>
      <c r="F86" s="30" t="str">
        <f>IF(E20="","",E20)</f>
        <v>Vyplň údaj</v>
      </c>
      <c r="G86" s="39"/>
      <c r="H86" s="39"/>
      <c r="I86" s="32" t="s">
        <v>35</v>
      </c>
      <c r="J86" s="35" t="str">
        <f>E26</f>
        <v xml:space="preserve"> </v>
      </c>
      <c r="K86" s="39"/>
      <c r="L86" s="116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5" s="2" customFormat="1" ht="10.35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16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5" s="11" customFormat="1" ht="29.25" customHeight="1">
      <c r="A88" s="154"/>
      <c r="B88" s="155"/>
      <c r="C88" s="156" t="s">
        <v>192</v>
      </c>
      <c r="D88" s="157" t="s">
        <v>58</v>
      </c>
      <c r="E88" s="157" t="s">
        <v>54</v>
      </c>
      <c r="F88" s="157" t="s">
        <v>55</v>
      </c>
      <c r="G88" s="157" t="s">
        <v>193</v>
      </c>
      <c r="H88" s="157" t="s">
        <v>194</v>
      </c>
      <c r="I88" s="157" t="s">
        <v>195</v>
      </c>
      <c r="J88" s="157" t="s">
        <v>180</v>
      </c>
      <c r="K88" s="158" t="s">
        <v>196</v>
      </c>
      <c r="L88" s="159"/>
      <c r="M88" s="71" t="s">
        <v>21</v>
      </c>
      <c r="N88" s="72" t="s">
        <v>43</v>
      </c>
      <c r="O88" s="72" t="s">
        <v>197</v>
      </c>
      <c r="P88" s="72" t="s">
        <v>198</v>
      </c>
      <c r="Q88" s="72" t="s">
        <v>199</v>
      </c>
      <c r="R88" s="72" t="s">
        <v>200</v>
      </c>
      <c r="S88" s="72" t="s">
        <v>201</v>
      </c>
      <c r="T88" s="73" t="s">
        <v>202</v>
      </c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</row>
    <row r="89" spans="1:65" s="2" customFormat="1" ht="22.9" customHeight="1">
      <c r="A89" s="37"/>
      <c r="B89" s="38"/>
      <c r="C89" s="78" t="s">
        <v>203</v>
      </c>
      <c r="D89" s="39"/>
      <c r="E89" s="39"/>
      <c r="F89" s="39"/>
      <c r="G89" s="39"/>
      <c r="H89" s="39"/>
      <c r="I89" s="39"/>
      <c r="J89" s="160">
        <f>BK89</f>
        <v>0</v>
      </c>
      <c r="K89" s="39"/>
      <c r="L89" s="42"/>
      <c r="M89" s="74"/>
      <c r="N89" s="161"/>
      <c r="O89" s="75"/>
      <c r="P89" s="162">
        <f>P90+P99+P116+P134</f>
        <v>0</v>
      </c>
      <c r="Q89" s="75"/>
      <c r="R89" s="162">
        <f>R90+R99+R116+R134</f>
        <v>1571.8739700000001</v>
      </c>
      <c r="S89" s="75"/>
      <c r="T89" s="163">
        <f>T90+T99+T116+T134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20" t="s">
        <v>72</v>
      </c>
      <c r="AU89" s="20" t="s">
        <v>181</v>
      </c>
      <c r="BK89" s="164">
        <f>BK90+BK99+BK116+BK134</f>
        <v>0</v>
      </c>
    </row>
    <row r="90" spans="1:65" s="12" customFormat="1" ht="25.9" customHeight="1">
      <c r="B90" s="165"/>
      <c r="C90" s="166"/>
      <c r="D90" s="167" t="s">
        <v>72</v>
      </c>
      <c r="E90" s="168" t="s">
        <v>80</v>
      </c>
      <c r="F90" s="168" t="s">
        <v>898</v>
      </c>
      <c r="G90" s="166"/>
      <c r="H90" s="166"/>
      <c r="I90" s="169"/>
      <c r="J90" s="170">
        <f>BK90</f>
        <v>0</v>
      </c>
      <c r="K90" s="166"/>
      <c r="L90" s="171"/>
      <c r="M90" s="172"/>
      <c r="N90" s="173"/>
      <c r="O90" s="173"/>
      <c r="P90" s="174">
        <f>SUM(P91:P98)</f>
        <v>0</v>
      </c>
      <c r="Q90" s="173"/>
      <c r="R90" s="174">
        <f>SUM(R91:R98)</f>
        <v>0</v>
      </c>
      <c r="S90" s="173"/>
      <c r="T90" s="175">
        <f>SUM(T91:T98)</f>
        <v>0</v>
      </c>
      <c r="AR90" s="176" t="s">
        <v>80</v>
      </c>
      <c r="AT90" s="177" t="s">
        <v>72</v>
      </c>
      <c r="AU90" s="177" t="s">
        <v>73</v>
      </c>
      <c r="AY90" s="176" t="s">
        <v>206</v>
      </c>
      <c r="BK90" s="178">
        <f>SUM(BK91:BK98)</f>
        <v>0</v>
      </c>
    </row>
    <row r="91" spans="1:65" s="2" customFormat="1" ht="16.5" customHeight="1">
      <c r="A91" s="37"/>
      <c r="B91" s="38"/>
      <c r="C91" s="181" t="s">
        <v>80</v>
      </c>
      <c r="D91" s="181" t="s">
        <v>208</v>
      </c>
      <c r="E91" s="182" t="s">
        <v>902</v>
      </c>
      <c r="F91" s="183" t="s">
        <v>903</v>
      </c>
      <c r="G91" s="184" t="s">
        <v>247</v>
      </c>
      <c r="H91" s="185">
        <v>223</v>
      </c>
      <c r="I91" s="186"/>
      <c r="J91" s="187">
        <f>ROUND(I91*H91,2)</f>
        <v>0</v>
      </c>
      <c r="K91" s="183" t="s">
        <v>901</v>
      </c>
      <c r="L91" s="42"/>
      <c r="M91" s="188" t="s">
        <v>21</v>
      </c>
      <c r="N91" s="189" t="s">
        <v>44</v>
      </c>
      <c r="O91" s="67"/>
      <c r="P91" s="190">
        <f>O91*H91</f>
        <v>0</v>
      </c>
      <c r="Q91" s="190">
        <v>0</v>
      </c>
      <c r="R91" s="190">
        <f>Q91*H91</f>
        <v>0</v>
      </c>
      <c r="S91" s="190">
        <v>0</v>
      </c>
      <c r="T91" s="191">
        <f>S91*H91</f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192" t="s">
        <v>213</v>
      </c>
      <c r="AT91" s="192" t="s">
        <v>208</v>
      </c>
      <c r="AU91" s="192" t="s">
        <v>80</v>
      </c>
      <c r="AY91" s="20" t="s">
        <v>206</v>
      </c>
      <c r="BE91" s="193">
        <f>IF(N91="základní",J91,0)</f>
        <v>0</v>
      </c>
      <c r="BF91" s="193">
        <f>IF(N91="snížená",J91,0)</f>
        <v>0</v>
      </c>
      <c r="BG91" s="193">
        <f>IF(N91="zákl. přenesená",J91,0)</f>
        <v>0</v>
      </c>
      <c r="BH91" s="193">
        <f>IF(N91="sníž. přenesená",J91,0)</f>
        <v>0</v>
      </c>
      <c r="BI91" s="193">
        <f>IF(N91="nulová",J91,0)</f>
        <v>0</v>
      </c>
      <c r="BJ91" s="20" t="s">
        <v>80</v>
      </c>
      <c r="BK91" s="193">
        <f>ROUND(I91*H91,2)</f>
        <v>0</v>
      </c>
      <c r="BL91" s="20" t="s">
        <v>213</v>
      </c>
      <c r="BM91" s="192" t="s">
        <v>82</v>
      </c>
    </row>
    <row r="92" spans="1:65" s="2" customFormat="1" ht="19.5">
      <c r="A92" s="37"/>
      <c r="B92" s="38"/>
      <c r="C92" s="39"/>
      <c r="D92" s="199" t="s">
        <v>217</v>
      </c>
      <c r="E92" s="39"/>
      <c r="F92" s="200" t="s">
        <v>904</v>
      </c>
      <c r="G92" s="39"/>
      <c r="H92" s="39"/>
      <c r="I92" s="196"/>
      <c r="J92" s="39"/>
      <c r="K92" s="39"/>
      <c r="L92" s="42"/>
      <c r="M92" s="197"/>
      <c r="N92" s="198"/>
      <c r="O92" s="67"/>
      <c r="P92" s="67"/>
      <c r="Q92" s="67"/>
      <c r="R92" s="67"/>
      <c r="S92" s="67"/>
      <c r="T92" s="68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20" t="s">
        <v>217</v>
      </c>
      <c r="AU92" s="20" t="s">
        <v>80</v>
      </c>
    </row>
    <row r="93" spans="1:65" s="2" customFormat="1" ht="16.5" customHeight="1">
      <c r="A93" s="37"/>
      <c r="B93" s="38"/>
      <c r="C93" s="181" t="s">
        <v>82</v>
      </c>
      <c r="D93" s="181" t="s">
        <v>208</v>
      </c>
      <c r="E93" s="182" t="s">
        <v>905</v>
      </c>
      <c r="F93" s="183" t="s">
        <v>906</v>
      </c>
      <c r="G93" s="184" t="s">
        <v>247</v>
      </c>
      <c r="H93" s="185">
        <v>1581.65</v>
      </c>
      <c r="I93" s="186"/>
      <c r="J93" s="187">
        <f>ROUND(I93*H93,2)</f>
        <v>0</v>
      </c>
      <c r="K93" s="183" t="s">
        <v>901</v>
      </c>
      <c r="L93" s="42"/>
      <c r="M93" s="188" t="s">
        <v>21</v>
      </c>
      <c r="N93" s="189" t="s">
        <v>44</v>
      </c>
      <c r="O93" s="67"/>
      <c r="P93" s="190">
        <f>O93*H93</f>
        <v>0</v>
      </c>
      <c r="Q93" s="190">
        <v>0</v>
      </c>
      <c r="R93" s="190">
        <f>Q93*H93</f>
        <v>0</v>
      </c>
      <c r="S93" s="190">
        <v>0</v>
      </c>
      <c r="T93" s="191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92" t="s">
        <v>213</v>
      </c>
      <c r="AT93" s="192" t="s">
        <v>208</v>
      </c>
      <c r="AU93" s="192" t="s">
        <v>80</v>
      </c>
      <c r="AY93" s="20" t="s">
        <v>206</v>
      </c>
      <c r="BE93" s="193">
        <f>IF(N93="základní",J93,0)</f>
        <v>0</v>
      </c>
      <c r="BF93" s="193">
        <f>IF(N93="snížená",J93,0)</f>
        <v>0</v>
      </c>
      <c r="BG93" s="193">
        <f>IF(N93="zákl. přenesená",J93,0)</f>
        <v>0</v>
      </c>
      <c r="BH93" s="193">
        <f>IF(N93="sníž. přenesená",J93,0)</f>
        <v>0</v>
      </c>
      <c r="BI93" s="193">
        <f>IF(N93="nulová",J93,0)</f>
        <v>0</v>
      </c>
      <c r="BJ93" s="20" t="s">
        <v>80</v>
      </c>
      <c r="BK93" s="193">
        <f>ROUND(I93*H93,2)</f>
        <v>0</v>
      </c>
      <c r="BL93" s="20" t="s">
        <v>213</v>
      </c>
      <c r="BM93" s="192" t="s">
        <v>213</v>
      </c>
    </row>
    <row r="94" spans="1:65" s="2" customFormat="1" ht="19.5">
      <c r="A94" s="37"/>
      <c r="B94" s="38"/>
      <c r="C94" s="39"/>
      <c r="D94" s="199" t="s">
        <v>217</v>
      </c>
      <c r="E94" s="39"/>
      <c r="F94" s="200" t="s">
        <v>904</v>
      </c>
      <c r="G94" s="39"/>
      <c r="H94" s="39"/>
      <c r="I94" s="196"/>
      <c r="J94" s="39"/>
      <c r="K94" s="39"/>
      <c r="L94" s="42"/>
      <c r="M94" s="197"/>
      <c r="N94" s="198"/>
      <c r="O94" s="67"/>
      <c r="P94" s="67"/>
      <c r="Q94" s="67"/>
      <c r="R94" s="67"/>
      <c r="S94" s="67"/>
      <c r="T94" s="68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T94" s="20" t="s">
        <v>217</v>
      </c>
      <c r="AU94" s="20" t="s">
        <v>80</v>
      </c>
    </row>
    <row r="95" spans="1:65" s="2" customFormat="1" ht="16.5" customHeight="1">
      <c r="A95" s="37"/>
      <c r="B95" s="38"/>
      <c r="C95" s="181" t="s">
        <v>244</v>
      </c>
      <c r="D95" s="181" t="s">
        <v>208</v>
      </c>
      <c r="E95" s="182" t="s">
        <v>907</v>
      </c>
      <c r="F95" s="183" t="s">
        <v>908</v>
      </c>
      <c r="G95" s="184" t="s">
        <v>247</v>
      </c>
      <c r="H95" s="185">
        <v>124</v>
      </c>
      <c r="I95" s="186"/>
      <c r="J95" s="187">
        <f>ROUND(I95*H95,2)</f>
        <v>0</v>
      </c>
      <c r="K95" s="183" t="s">
        <v>901</v>
      </c>
      <c r="L95" s="42"/>
      <c r="M95" s="188" t="s">
        <v>21</v>
      </c>
      <c r="N95" s="189" t="s">
        <v>44</v>
      </c>
      <c r="O95" s="67"/>
      <c r="P95" s="190">
        <f>O95*H95</f>
        <v>0</v>
      </c>
      <c r="Q95" s="190">
        <v>0</v>
      </c>
      <c r="R95" s="190">
        <f>Q95*H95</f>
        <v>0</v>
      </c>
      <c r="S95" s="190">
        <v>0</v>
      </c>
      <c r="T95" s="191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192" t="s">
        <v>213</v>
      </c>
      <c r="AT95" s="192" t="s">
        <v>208</v>
      </c>
      <c r="AU95" s="192" t="s">
        <v>80</v>
      </c>
      <c r="AY95" s="20" t="s">
        <v>206</v>
      </c>
      <c r="BE95" s="193">
        <f>IF(N95="základní",J95,0)</f>
        <v>0</v>
      </c>
      <c r="BF95" s="193">
        <f>IF(N95="snížená",J95,0)</f>
        <v>0</v>
      </c>
      <c r="BG95" s="193">
        <f>IF(N95="zákl. přenesená",J95,0)</f>
        <v>0</v>
      </c>
      <c r="BH95" s="193">
        <f>IF(N95="sníž. přenesená",J95,0)</f>
        <v>0</v>
      </c>
      <c r="BI95" s="193">
        <f>IF(N95="nulová",J95,0)</f>
        <v>0</v>
      </c>
      <c r="BJ95" s="20" t="s">
        <v>80</v>
      </c>
      <c r="BK95" s="193">
        <f>ROUND(I95*H95,2)</f>
        <v>0</v>
      </c>
      <c r="BL95" s="20" t="s">
        <v>213</v>
      </c>
      <c r="BM95" s="192" t="s">
        <v>268</v>
      </c>
    </row>
    <row r="96" spans="1:65" s="2" customFormat="1" ht="19.5">
      <c r="A96" s="37"/>
      <c r="B96" s="38"/>
      <c r="C96" s="39"/>
      <c r="D96" s="199" t="s">
        <v>217</v>
      </c>
      <c r="E96" s="39"/>
      <c r="F96" s="200" t="s">
        <v>909</v>
      </c>
      <c r="G96" s="39"/>
      <c r="H96" s="39"/>
      <c r="I96" s="196"/>
      <c r="J96" s="39"/>
      <c r="K96" s="39"/>
      <c r="L96" s="42"/>
      <c r="M96" s="197"/>
      <c r="N96" s="198"/>
      <c r="O96" s="67"/>
      <c r="P96" s="67"/>
      <c r="Q96" s="67"/>
      <c r="R96" s="67"/>
      <c r="S96" s="67"/>
      <c r="T96" s="68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20" t="s">
        <v>217</v>
      </c>
      <c r="AU96" s="20" t="s">
        <v>80</v>
      </c>
    </row>
    <row r="97" spans="1:65" s="14" customFormat="1">
      <c r="B97" s="211"/>
      <c r="C97" s="212"/>
      <c r="D97" s="199" t="s">
        <v>219</v>
      </c>
      <c r="E97" s="213" t="s">
        <v>21</v>
      </c>
      <c r="F97" s="214" t="s">
        <v>1061</v>
      </c>
      <c r="G97" s="212"/>
      <c r="H97" s="215">
        <v>124</v>
      </c>
      <c r="I97" s="216"/>
      <c r="J97" s="212"/>
      <c r="K97" s="212"/>
      <c r="L97" s="217"/>
      <c r="M97" s="218"/>
      <c r="N97" s="219"/>
      <c r="O97" s="219"/>
      <c r="P97" s="219"/>
      <c r="Q97" s="219"/>
      <c r="R97" s="219"/>
      <c r="S97" s="219"/>
      <c r="T97" s="220"/>
      <c r="AT97" s="221" t="s">
        <v>219</v>
      </c>
      <c r="AU97" s="221" t="s">
        <v>80</v>
      </c>
      <c r="AV97" s="14" t="s">
        <v>82</v>
      </c>
      <c r="AW97" s="14" t="s">
        <v>34</v>
      </c>
      <c r="AX97" s="14" t="s">
        <v>73</v>
      </c>
      <c r="AY97" s="221" t="s">
        <v>206</v>
      </c>
    </row>
    <row r="98" spans="1:65" s="15" customFormat="1">
      <c r="B98" s="222"/>
      <c r="C98" s="223"/>
      <c r="D98" s="199" t="s">
        <v>219</v>
      </c>
      <c r="E98" s="224" t="s">
        <v>21</v>
      </c>
      <c r="F98" s="225" t="s">
        <v>236</v>
      </c>
      <c r="G98" s="223"/>
      <c r="H98" s="226">
        <v>124</v>
      </c>
      <c r="I98" s="227"/>
      <c r="J98" s="223"/>
      <c r="K98" s="223"/>
      <c r="L98" s="228"/>
      <c r="M98" s="229"/>
      <c r="N98" s="230"/>
      <c r="O98" s="230"/>
      <c r="P98" s="230"/>
      <c r="Q98" s="230"/>
      <c r="R98" s="230"/>
      <c r="S98" s="230"/>
      <c r="T98" s="231"/>
      <c r="AT98" s="232" t="s">
        <v>219</v>
      </c>
      <c r="AU98" s="232" t="s">
        <v>80</v>
      </c>
      <c r="AV98" s="15" t="s">
        <v>213</v>
      </c>
      <c r="AW98" s="15" t="s">
        <v>34</v>
      </c>
      <c r="AX98" s="15" t="s">
        <v>80</v>
      </c>
      <c r="AY98" s="232" t="s">
        <v>206</v>
      </c>
    </row>
    <row r="99" spans="1:65" s="12" customFormat="1" ht="25.9" customHeight="1">
      <c r="B99" s="165"/>
      <c r="C99" s="166"/>
      <c r="D99" s="167" t="s">
        <v>72</v>
      </c>
      <c r="E99" s="168" t="s">
        <v>257</v>
      </c>
      <c r="F99" s="168" t="s">
        <v>911</v>
      </c>
      <c r="G99" s="166"/>
      <c r="H99" s="166"/>
      <c r="I99" s="169"/>
      <c r="J99" s="170">
        <f>BK99</f>
        <v>0</v>
      </c>
      <c r="K99" s="166"/>
      <c r="L99" s="171"/>
      <c r="M99" s="172"/>
      <c r="N99" s="173"/>
      <c r="O99" s="173"/>
      <c r="P99" s="174">
        <f>SUM(P100:P115)</f>
        <v>0</v>
      </c>
      <c r="Q99" s="173"/>
      <c r="R99" s="174">
        <f>SUM(R100:R115)</f>
        <v>1484.74523</v>
      </c>
      <c r="S99" s="173"/>
      <c r="T99" s="175">
        <f>SUM(T100:T115)</f>
        <v>0</v>
      </c>
      <c r="AR99" s="176" t="s">
        <v>80</v>
      </c>
      <c r="AT99" s="177" t="s">
        <v>72</v>
      </c>
      <c r="AU99" s="177" t="s">
        <v>73</v>
      </c>
      <c r="AY99" s="176" t="s">
        <v>206</v>
      </c>
      <c r="BK99" s="178">
        <f>SUM(BK100:BK115)</f>
        <v>0</v>
      </c>
    </row>
    <row r="100" spans="1:65" s="2" customFormat="1" ht="16.5" customHeight="1">
      <c r="A100" s="37"/>
      <c r="B100" s="38"/>
      <c r="C100" s="181" t="s">
        <v>213</v>
      </c>
      <c r="D100" s="181" t="s">
        <v>208</v>
      </c>
      <c r="E100" s="182" t="s">
        <v>912</v>
      </c>
      <c r="F100" s="183" t="s">
        <v>913</v>
      </c>
      <c r="G100" s="184" t="s">
        <v>247</v>
      </c>
      <c r="H100" s="185">
        <v>1271.4000000000001</v>
      </c>
      <c r="I100" s="186"/>
      <c r="J100" s="187">
        <f>ROUND(I100*H100,2)</f>
        <v>0</v>
      </c>
      <c r="K100" s="183" t="s">
        <v>901</v>
      </c>
      <c r="L100" s="42"/>
      <c r="M100" s="188" t="s">
        <v>21</v>
      </c>
      <c r="N100" s="189" t="s">
        <v>44</v>
      </c>
      <c r="O100" s="67"/>
      <c r="P100" s="190">
        <f>O100*H100</f>
        <v>0</v>
      </c>
      <c r="Q100" s="190">
        <v>0.32250000000000001</v>
      </c>
      <c r="R100" s="190">
        <f>Q100*H100</f>
        <v>410.02650000000006</v>
      </c>
      <c r="S100" s="190">
        <v>0</v>
      </c>
      <c r="T100" s="191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192" t="s">
        <v>213</v>
      </c>
      <c r="AT100" s="192" t="s">
        <v>208</v>
      </c>
      <c r="AU100" s="192" t="s">
        <v>80</v>
      </c>
      <c r="AY100" s="20" t="s">
        <v>206</v>
      </c>
      <c r="BE100" s="193">
        <f>IF(N100="základní",J100,0)</f>
        <v>0</v>
      </c>
      <c r="BF100" s="193">
        <f>IF(N100="snížená",J100,0)</f>
        <v>0</v>
      </c>
      <c r="BG100" s="193">
        <f>IF(N100="zákl. přenesená",J100,0)</f>
        <v>0</v>
      </c>
      <c r="BH100" s="193">
        <f>IF(N100="sníž. přenesená",J100,0)</f>
        <v>0</v>
      </c>
      <c r="BI100" s="193">
        <f>IF(N100="nulová",J100,0)</f>
        <v>0</v>
      </c>
      <c r="BJ100" s="20" t="s">
        <v>80</v>
      </c>
      <c r="BK100" s="193">
        <f>ROUND(I100*H100,2)</f>
        <v>0</v>
      </c>
      <c r="BL100" s="20" t="s">
        <v>213</v>
      </c>
      <c r="BM100" s="192" t="s">
        <v>289</v>
      </c>
    </row>
    <row r="101" spans="1:65" s="2" customFormat="1" ht="19.5">
      <c r="A101" s="37"/>
      <c r="B101" s="38"/>
      <c r="C101" s="39"/>
      <c r="D101" s="199" t="s">
        <v>217</v>
      </c>
      <c r="E101" s="39"/>
      <c r="F101" s="200" t="s">
        <v>914</v>
      </c>
      <c r="G101" s="39"/>
      <c r="H101" s="39"/>
      <c r="I101" s="196"/>
      <c r="J101" s="39"/>
      <c r="K101" s="39"/>
      <c r="L101" s="42"/>
      <c r="M101" s="197"/>
      <c r="N101" s="198"/>
      <c r="O101" s="67"/>
      <c r="P101" s="67"/>
      <c r="Q101" s="67"/>
      <c r="R101" s="67"/>
      <c r="S101" s="67"/>
      <c r="T101" s="68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20" t="s">
        <v>217</v>
      </c>
      <c r="AU101" s="20" t="s">
        <v>80</v>
      </c>
    </row>
    <row r="102" spans="1:65" s="2" customFormat="1" ht="21.75" customHeight="1">
      <c r="A102" s="37"/>
      <c r="B102" s="38"/>
      <c r="C102" s="181" t="s">
        <v>257</v>
      </c>
      <c r="D102" s="181" t="s">
        <v>208</v>
      </c>
      <c r="E102" s="182" t="s">
        <v>915</v>
      </c>
      <c r="F102" s="183" t="s">
        <v>916</v>
      </c>
      <c r="G102" s="184" t="s">
        <v>247</v>
      </c>
      <c r="H102" s="185">
        <v>190</v>
      </c>
      <c r="I102" s="186"/>
      <c r="J102" s="187">
        <f t="shared" ref="J102:J107" si="0">ROUND(I102*H102,2)</f>
        <v>0</v>
      </c>
      <c r="K102" s="183" t="s">
        <v>901</v>
      </c>
      <c r="L102" s="42"/>
      <c r="M102" s="188" t="s">
        <v>21</v>
      </c>
      <c r="N102" s="189" t="s">
        <v>44</v>
      </c>
      <c r="O102" s="67"/>
      <c r="P102" s="190">
        <f t="shared" ref="P102:P107" si="1">O102*H102</f>
        <v>0</v>
      </c>
      <c r="Q102" s="190">
        <v>0.378</v>
      </c>
      <c r="R102" s="190">
        <f t="shared" ref="R102:R107" si="2">Q102*H102</f>
        <v>71.820000000000007</v>
      </c>
      <c r="S102" s="190">
        <v>0</v>
      </c>
      <c r="T102" s="191">
        <f t="shared" ref="T102:T107" si="3"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92" t="s">
        <v>213</v>
      </c>
      <c r="AT102" s="192" t="s">
        <v>208</v>
      </c>
      <c r="AU102" s="192" t="s">
        <v>80</v>
      </c>
      <c r="AY102" s="20" t="s">
        <v>206</v>
      </c>
      <c r="BE102" s="193">
        <f t="shared" ref="BE102:BE107" si="4">IF(N102="základní",J102,0)</f>
        <v>0</v>
      </c>
      <c r="BF102" s="193">
        <f t="shared" ref="BF102:BF107" si="5">IF(N102="snížená",J102,0)</f>
        <v>0</v>
      </c>
      <c r="BG102" s="193">
        <f t="shared" ref="BG102:BG107" si="6">IF(N102="zákl. přenesená",J102,0)</f>
        <v>0</v>
      </c>
      <c r="BH102" s="193">
        <f t="shared" ref="BH102:BH107" si="7">IF(N102="sníž. přenesená",J102,0)</f>
        <v>0</v>
      </c>
      <c r="BI102" s="193">
        <f t="shared" ref="BI102:BI107" si="8">IF(N102="nulová",J102,0)</f>
        <v>0</v>
      </c>
      <c r="BJ102" s="20" t="s">
        <v>80</v>
      </c>
      <c r="BK102" s="193">
        <f t="shared" ref="BK102:BK107" si="9">ROUND(I102*H102,2)</f>
        <v>0</v>
      </c>
      <c r="BL102" s="20" t="s">
        <v>213</v>
      </c>
      <c r="BM102" s="192" t="s">
        <v>304</v>
      </c>
    </row>
    <row r="103" spans="1:65" s="2" customFormat="1" ht="21.75" customHeight="1">
      <c r="A103" s="37"/>
      <c r="B103" s="38"/>
      <c r="C103" s="181" t="s">
        <v>268</v>
      </c>
      <c r="D103" s="181" t="s">
        <v>208</v>
      </c>
      <c r="E103" s="182" t="s">
        <v>917</v>
      </c>
      <c r="F103" s="183" t="s">
        <v>918</v>
      </c>
      <c r="G103" s="184" t="s">
        <v>247</v>
      </c>
      <c r="H103" s="185">
        <v>1179</v>
      </c>
      <c r="I103" s="186"/>
      <c r="J103" s="187">
        <f t="shared" si="0"/>
        <v>0</v>
      </c>
      <c r="K103" s="183" t="s">
        <v>901</v>
      </c>
      <c r="L103" s="42"/>
      <c r="M103" s="188" t="s">
        <v>21</v>
      </c>
      <c r="N103" s="189" t="s">
        <v>44</v>
      </c>
      <c r="O103" s="67"/>
      <c r="P103" s="190">
        <f t="shared" si="1"/>
        <v>0</v>
      </c>
      <c r="Q103" s="190">
        <v>0.4536</v>
      </c>
      <c r="R103" s="190">
        <f t="shared" si="2"/>
        <v>534.7944</v>
      </c>
      <c r="S103" s="190">
        <v>0</v>
      </c>
      <c r="T103" s="191">
        <f t="shared" si="3"/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92" t="s">
        <v>213</v>
      </c>
      <c r="AT103" s="192" t="s">
        <v>208</v>
      </c>
      <c r="AU103" s="192" t="s">
        <v>80</v>
      </c>
      <c r="AY103" s="20" t="s">
        <v>206</v>
      </c>
      <c r="BE103" s="193">
        <f t="shared" si="4"/>
        <v>0</v>
      </c>
      <c r="BF103" s="193">
        <f t="shared" si="5"/>
        <v>0</v>
      </c>
      <c r="BG103" s="193">
        <f t="shared" si="6"/>
        <v>0</v>
      </c>
      <c r="BH103" s="193">
        <f t="shared" si="7"/>
        <v>0</v>
      </c>
      <c r="BI103" s="193">
        <f t="shared" si="8"/>
        <v>0</v>
      </c>
      <c r="BJ103" s="20" t="s">
        <v>80</v>
      </c>
      <c r="BK103" s="193">
        <f t="shared" si="9"/>
        <v>0</v>
      </c>
      <c r="BL103" s="20" t="s">
        <v>213</v>
      </c>
      <c r="BM103" s="192" t="s">
        <v>8</v>
      </c>
    </row>
    <row r="104" spans="1:65" s="2" customFormat="1" ht="21.75" customHeight="1">
      <c r="A104" s="37"/>
      <c r="B104" s="38"/>
      <c r="C104" s="181" t="s">
        <v>275</v>
      </c>
      <c r="D104" s="181" t="s">
        <v>208</v>
      </c>
      <c r="E104" s="182" t="s">
        <v>919</v>
      </c>
      <c r="F104" s="183" t="s">
        <v>920</v>
      </c>
      <c r="G104" s="184" t="s">
        <v>247</v>
      </c>
      <c r="H104" s="185">
        <v>174</v>
      </c>
      <c r="I104" s="186"/>
      <c r="J104" s="187">
        <f t="shared" si="0"/>
        <v>0</v>
      </c>
      <c r="K104" s="183" t="s">
        <v>901</v>
      </c>
      <c r="L104" s="42"/>
      <c r="M104" s="188" t="s">
        <v>21</v>
      </c>
      <c r="N104" s="189" t="s">
        <v>44</v>
      </c>
      <c r="O104" s="67"/>
      <c r="P104" s="190">
        <f t="shared" si="1"/>
        <v>0</v>
      </c>
      <c r="Q104" s="190">
        <v>0.4536</v>
      </c>
      <c r="R104" s="190">
        <f t="shared" si="2"/>
        <v>78.926400000000001</v>
      </c>
      <c r="S104" s="190">
        <v>0</v>
      </c>
      <c r="T104" s="191">
        <f t="shared" si="3"/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213</v>
      </c>
      <c r="AT104" s="192" t="s">
        <v>208</v>
      </c>
      <c r="AU104" s="192" t="s">
        <v>80</v>
      </c>
      <c r="AY104" s="20" t="s">
        <v>206</v>
      </c>
      <c r="BE104" s="193">
        <f t="shared" si="4"/>
        <v>0</v>
      </c>
      <c r="BF104" s="193">
        <f t="shared" si="5"/>
        <v>0</v>
      </c>
      <c r="BG104" s="193">
        <f t="shared" si="6"/>
        <v>0</v>
      </c>
      <c r="BH104" s="193">
        <f t="shared" si="7"/>
        <v>0</v>
      </c>
      <c r="BI104" s="193">
        <f t="shared" si="8"/>
        <v>0</v>
      </c>
      <c r="BJ104" s="20" t="s">
        <v>80</v>
      </c>
      <c r="BK104" s="193">
        <f t="shared" si="9"/>
        <v>0</v>
      </c>
      <c r="BL104" s="20" t="s">
        <v>213</v>
      </c>
      <c r="BM104" s="192" t="s">
        <v>332</v>
      </c>
    </row>
    <row r="105" spans="1:65" s="2" customFormat="1" ht="21.75" customHeight="1">
      <c r="A105" s="37"/>
      <c r="B105" s="38"/>
      <c r="C105" s="181" t="s">
        <v>289</v>
      </c>
      <c r="D105" s="181" t="s">
        <v>208</v>
      </c>
      <c r="E105" s="182" t="s">
        <v>921</v>
      </c>
      <c r="F105" s="183" t="s">
        <v>922</v>
      </c>
      <c r="G105" s="184" t="s">
        <v>247</v>
      </c>
      <c r="H105" s="185">
        <v>120.25</v>
      </c>
      <c r="I105" s="186"/>
      <c r="J105" s="187">
        <f t="shared" si="0"/>
        <v>0</v>
      </c>
      <c r="K105" s="183" t="s">
        <v>901</v>
      </c>
      <c r="L105" s="42"/>
      <c r="M105" s="188" t="s">
        <v>21</v>
      </c>
      <c r="N105" s="189" t="s">
        <v>44</v>
      </c>
      <c r="O105" s="67"/>
      <c r="P105" s="190">
        <f t="shared" si="1"/>
        <v>0</v>
      </c>
      <c r="Q105" s="190">
        <v>0.441</v>
      </c>
      <c r="R105" s="190">
        <f t="shared" si="2"/>
        <v>53.030250000000002</v>
      </c>
      <c r="S105" s="190">
        <v>0</v>
      </c>
      <c r="T105" s="191">
        <f t="shared" si="3"/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92" t="s">
        <v>213</v>
      </c>
      <c r="AT105" s="192" t="s">
        <v>208</v>
      </c>
      <c r="AU105" s="192" t="s">
        <v>80</v>
      </c>
      <c r="AY105" s="20" t="s">
        <v>206</v>
      </c>
      <c r="BE105" s="193">
        <f t="shared" si="4"/>
        <v>0</v>
      </c>
      <c r="BF105" s="193">
        <f t="shared" si="5"/>
        <v>0</v>
      </c>
      <c r="BG105" s="193">
        <f t="shared" si="6"/>
        <v>0</v>
      </c>
      <c r="BH105" s="193">
        <f t="shared" si="7"/>
        <v>0</v>
      </c>
      <c r="BI105" s="193">
        <f t="shared" si="8"/>
        <v>0</v>
      </c>
      <c r="BJ105" s="20" t="s">
        <v>80</v>
      </c>
      <c r="BK105" s="193">
        <f t="shared" si="9"/>
        <v>0</v>
      </c>
      <c r="BL105" s="20" t="s">
        <v>213</v>
      </c>
      <c r="BM105" s="192" t="s">
        <v>350</v>
      </c>
    </row>
    <row r="106" spans="1:65" s="2" customFormat="1" ht="16.5" customHeight="1">
      <c r="A106" s="37"/>
      <c r="B106" s="38"/>
      <c r="C106" s="181" t="s">
        <v>295</v>
      </c>
      <c r="D106" s="181" t="s">
        <v>208</v>
      </c>
      <c r="E106" s="182" t="s">
        <v>929</v>
      </c>
      <c r="F106" s="183" t="s">
        <v>930</v>
      </c>
      <c r="G106" s="184" t="s">
        <v>211</v>
      </c>
      <c r="H106" s="185">
        <v>43.9</v>
      </c>
      <c r="I106" s="186"/>
      <c r="J106" s="187">
        <f t="shared" si="0"/>
        <v>0</v>
      </c>
      <c r="K106" s="183" t="s">
        <v>901</v>
      </c>
      <c r="L106" s="42"/>
      <c r="M106" s="188" t="s">
        <v>21</v>
      </c>
      <c r="N106" s="189" t="s">
        <v>44</v>
      </c>
      <c r="O106" s="67"/>
      <c r="P106" s="190">
        <f t="shared" si="1"/>
        <v>0</v>
      </c>
      <c r="Q106" s="190">
        <v>0</v>
      </c>
      <c r="R106" s="190">
        <f t="shared" si="2"/>
        <v>0</v>
      </c>
      <c r="S106" s="190">
        <v>0</v>
      </c>
      <c r="T106" s="191">
        <f t="shared" si="3"/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92" t="s">
        <v>213</v>
      </c>
      <c r="AT106" s="192" t="s">
        <v>208</v>
      </c>
      <c r="AU106" s="192" t="s">
        <v>80</v>
      </c>
      <c r="AY106" s="20" t="s">
        <v>206</v>
      </c>
      <c r="BE106" s="193">
        <f t="shared" si="4"/>
        <v>0</v>
      </c>
      <c r="BF106" s="193">
        <f t="shared" si="5"/>
        <v>0</v>
      </c>
      <c r="BG106" s="193">
        <f t="shared" si="6"/>
        <v>0</v>
      </c>
      <c r="BH106" s="193">
        <f t="shared" si="7"/>
        <v>0</v>
      </c>
      <c r="BI106" s="193">
        <f t="shared" si="8"/>
        <v>0</v>
      </c>
      <c r="BJ106" s="20" t="s">
        <v>80</v>
      </c>
      <c r="BK106" s="193">
        <f t="shared" si="9"/>
        <v>0</v>
      </c>
      <c r="BL106" s="20" t="s">
        <v>213</v>
      </c>
      <c r="BM106" s="192" t="s">
        <v>365</v>
      </c>
    </row>
    <row r="107" spans="1:65" s="2" customFormat="1" ht="16.5" customHeight="1">
      <c r="A107" s="37"/>
      <c r="B107" s="38"/>
      <c r="C107" s="181" t="s">
        <v>304</v>
      </c>
      <c r="D107" s="181" t="s">
        <v>208</v>
      </c>
      <c r="E107" s="182" t="s">
        <v>943</v>
      </c>
      <c r="F107" s="183" t="s">
        <v>944</v>
      </c>
      <c r="G107" s="184" t="s">
        <v>247</v>
      </c>
      <c r="H107" s="185">
        <v>104</v>
      </c>
      <c r="I107" s="186"/>
      <c r="J107" s="187">
        <f t="shared" si="0"/>
        <v>0</v>
      </c>
      <c r="K107" s="183" t="s">
        <v>901</v>
      </c>
      <c r="L107" s="42"/>
      <c r="M107" s="188" t="s">
        <v>21</v>
      </c>
      <c r="N107" s="189" t="s">
        <v>44</v>
      </c>
      <c r="O107" s="67"/>
      <c r="P107" s="190">
        <f t="shared" si="1"/>
        <v>0</v>
      </c>
      <c r="Q107" s="190">
        <v>7.3899999999999993E-2</v>
      </c>
      <c r="R107" s="190">
        <f t="shared" si="2"/>
        <v>7.6855999999999991</v>
      </c>
      <c r="S107" s="190">
        <v>0</v>
      </c>
      <c r="T107" s="191">
        <f t="shared" si="3"/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92" t="s">
        <v>213</v>
      </c>
      <c r="AT107" s="192" t="s">
        <v>208</v>
      </c>
      <c r="AU107" s="192" t="s">
        <v>80</v>
      </c>
      <c r="AY107" s="20" t="s">
        <v>206</v>
      </c>
      <c r="BE107" s="193">
        <f t="shared" si="4"/>
        <v>0</v>
      </c>
      <c r="BF107" s="193">
        <f t="shared" si="5"/>
        <v>0</v>
      </c>
      <c r="BG107" s="193">
        <f t="shared" si="6"/>
        <v>0</v>
      </c>
      <c r="BH107" s="193">
        <f t="shared" si="7"/>
        <v>0</v>
      </c>
      <c r="BI107" s="193">
        <f t="shared" si="8"/>
        <v>0</v>
      </c>
      <c r="BJ107" s="20" t="s">
        <v>80</v>
      </c>
      <c r="BK107" s="193">
        <f t="shared" si="9"/>
        <v>0</v>
      </c>
      <c r="BL107" s="20" t="s">
        <v>213</v>
      </c>
      <c r="BM107" s="192" t="s">
        <v>382</v>
      </c>
    </row>
    <row r="108" spans="1:65" s="2" customFormat="1" ht="29.25">
      <c r="A108" s="37"/>
      <c r="B108" s="38"/>
      <c r="C108" s="39"/>
      <c r="D108" s="199" t="s">
        <v>217</v>
      </c>
      <c r="E108" s="39"/>
      <c r="F108" s="200" t="s">
        <v>945</v>
      </c>
      <c r="G108" s="39"/>
      <c r="H108" s="39"/>
      <c r="I108" s="196"/>
      <c r="J108" s="39"/>
      <c r="K108" s="39"/>
      <c r="L108" s="42"/>
      <c r="M108" s="197"/>
      <c r="N108" s="198"/>
      <c r="O108" s="67"/>
      <c r="P108" s="67"/>
      <c r="Q108" s="67"/>
      <c r="R108" s="67"/>
      <c r="S108" s="67"/>
      <c r="T108" s="68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T108" s="20" t="s">
        <v>217</v>
      </c>
      <c r="AU108" s="20" t="s">
        <v>80</v>
      </c>
    </row>
    <row r="109" spans="1:65" s="2" customFormat="1" ht="16.5" customHeight="1">
      <c r="A109" s="37"/>
      <c r="B109" s="38"/>
      <c r="C109" s="181" t="s">
        <v>313</v>
      </c>
      <c r="D109" s="181" t="s">
        <v>208</v>
      </c>
      <c r="E109" s="182" t="s">
        <v>946</v>
      </c>
      <c r="F109" s="183" t="s">
        <v>947</v>
      </c>
      <c r="G109" s="184" t="s">
        <v>247</v>
      </c>
      <c r="H109" s="185">
        <v>1353</v>
      </c>
      <c r="I109" s="186"/>
      <c r="J109" s="187">
        <f>ROUND(I109*H109,2)</f>
        <v>0</v>
      </c>
      <c r="K109" s="183" t="s">
        <v>901</v>
      </c>
      <c r="L109" s="42"/>
      <c r="M109" s="188" t="s">
        <v>21</v>
      </c>
      <c r="N109" s="189" t="s">
        <v>44</v>
      </c>
      <c r="O109" s="67"/>
      <c r="P109" s="190">
        <f>O109*H109</f>
        <v>0</v>
      </c>
      <c r="Q109" s="190">
        <v>7.3899999999999993E-2</v>
      </c>
      <c r="R109" s="190">
        <f>Q109*H109</f>
        <v>99.986699999999985</v>
      </c>
      <c r="S109" s="190">
        <v>0</v>
      </c>
      <c r="T109" s="191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92" t="s">
        <v>213</v>
      </c>
      <c r="AT109" s="192" t="s">
        <v>208</v>
      </c>
      <c r="AU109" s="192" t="s">
        <v>80</v>
      </c>
      <c r="AY109" s="20" t="s">
        <v>206</v>
      </c>
      <c r="BE109" s="193">
        <f>IF(N109="základní",J109,0)</f>
        <v>0</v>
      </c>
      <c r="BF109" s="193">
        <f>IF(N109="snížená",J109,0)</f>
        <v>0</v>
      </c>
      <c r="BG109" s="193">
        <f>IF(N109="zákl. přenesená",J109,0)</f>
        <v>0</v>
      </c>
      <c r="BH109" s="193">
        <f>IF(N109="sníž. přenesená",J109,0)</f>
        <v>0</v>
      </c>
      <c r="BI109" s="193">
        <f>IF(N109="nulová",J109,0)</f>
        <v>0</v>
      </c>
      <c r="BJ109" s="20" t="s">
        <v>80</v>
      </c>
      <c r="BK109" s="193">
        <f>ROUND(I109*H109,2)</f>
        <v>0</v>
      </c>
      <c r="BL109" s="20" t="s">
        <v>213</v>
      </c>
      <c r="BM109" s="192" t="s">
        <v>400</v>
      </c>
    </row>
    <row r="110" spans="1:65" s="2" customFormat="1" ht="29.25">
      <c r="A110" s="37"/>
      <c r="B110" s="38"/>
      <c r="C110" s="39"/>
      <c r="D110" s="199" t="s">
        <v>217</v>
      </c>
      <c r="E110" s="39"/>
      <c r="F110" s="200" t="s">
        <v>945</v>
      </c>
      <c r="G110" s="39"/>
      <c r="H110" s="39"/>
      <c r="I110" s="196"/>
      <c r="J110" s="39"/>
      <c r="K110" s="39"/>
      <c r="L110" s="42"/>
      <c r="M110" s="197"/>
      <c r="N110" s="198"/>
      <c r="O110" s="67"/>
      <c r="P110" s="67"/>
      <c r="Q110" s="67"/>
      <c r="R110" s="67"/>
      <c r="S110" s="67"/>
      <c r="T110" s="68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20" t="s">
        <v>217</v>
      </c>
      <c r="AU110" s="20" t="s">
        <v>80</v>
      </c>
    </row>
    <row r="111" spans="1:65" s="2" customFormat="1" ht="16.5" customHeight="1">
      <c r="A111" s="37"/>
      <c r="B111" s="38"/>
      <c r="C111" s="181" t="s">
        <v>8</v>
      </c>
      <c r="D111" s="181" t="s">
        <v>208</v>
      </c>
      <c r="E111" s="182" t="s">
        <v>955</v>
      </c>
      <c r="F111" s="183" t="s">
        <v>956</v>
      </c>
      <c r="G111" s="184" t="s">
        <v>247</v>
      </c>
      <c r="H111" s="185">
        <v>86.1</v>
      </c>
      <c r="I111" s="186"/>
      <c r="J111" s="187">
        <f>ROUND(I111*H111,2)</f>
        <v>0</v>
      </c>
      <c r="K111" s="183" t="s">
        <v>901</v>
      </c>
      <c r="L111" s="42"/>
      <c r="M111" s="188" t="s">
        <v>21</v>
      </c>
      <c r="N111" s="189" t="s">
        <v>44</v>
      </c>
      <c r="O111" s="67"/>
      <c r="P111" s="190">
        <f>O111*H111</f>
        <v>0</v>
      </c>
      <c r="Q111" s="190">
        <v>0.129</v>
      </c>
      <c r="R111" s="190">
        <f>Q111*H111</f>
        <v>11.1069</v>
      </c>
      <c r="S111" s="190">
        <v>0</v>
      </c>
      <c r="T111" s="191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92" t="s">
        <v>213</v>
      </c>
      <c r="AT111" s="192" t="s">
        <v>208</v>
      </c>
      <c r="AU111" s="192" t="s">
        <v>80</v>
      </c>
      <c r="AY111" s="20" t="s">
        <v>206</v>
      </c>
      <c r="BE111" s="193">
        <f>IF(N111="základní",J111,0)</f>
        <v>0</v>
      </c>
      <c r="BF111" s="193">
        <f>IF(N111="snížená",J111,0)</f>
        <v>0</v>
      </c>
      <c r="BG111" s="193">
        <f>IF(N111="zákl. přenesená",J111,0)</f>
        <v>0</v>
      </c>
      <c r="BH111" s="193">
        <f>IF(N111="sníž. přenesená",J111,0)</f>
        <v>0</v>
      </c>
      <c r="BI111" s="193">
        <f>IF(N111="nulová",J111,0)</f>
        <v>0</v>
      </c>
      <c r="BJ111" s="20" t="s">
        <v>80</v>
      </c>
      <c r="BK111" s="193">
        <f>ROUND(I111*H111,2)</f>
        <v>0</v>
      </c>
      <c r="BL111" s="20" t="s">
        <v>213</v>
      </c>
      <c r="BM111" s="192" t="s">
        <v>415</v>
      </c>
    </row>
    <row r="112" spans="1:65" s="2" customFormat="1" ht="24.2" customHeight="1">
      <c r="A112" s="37"/>
      <c r="B112" s="38"/>
      <c r="C112" s="181" t="s">
        <v>324</v>
      </c>
      <c r="D112" s="181" t="s">
        <v>208</v>
      </c>
      <c r="E112" s="182" t="s">
        <v>957</v>
      </c>
      <c r="F112" s="183" t="s">
        <v>958</v>
      </c>
      <c r="G112" s="184" t="s">
        <v>247</v>
      </c>
      <c r="H112" s="185">
        <v>24.15</v>
      </c>
      <c r="I112" s="186"/>
      <c r="J112" s="187">
        <f>ROUND(I112*H112,2)</f>
        <v>0</v>
      </c>
      <c r="K112" s="183" t="s">
        <v>901</v>
      </c>
      <c r="L112" s="42"/>
      <c r="M112" s="188" t="s">
        <v>21</v>
      </c>
      <c r="N112" s="189" t="s">
        <v>44</v>
      </c>
      <c r="O112" s="67"/>
      <c r="P112" s="190">
        <f>O112*H112</f>
        <v>0</v>
      </c>
      <c r="Q112" s="190">
        <v>0.13150000000000001</v>
      </c>
      <c r="R112" s="190">
        <f>Q112*H112</f>
        <v>3.1757249999999999</v>
      </c>
      <c r="S112" s="190">
        <v>0</v>
      </c>
      <c r="T112" s="191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92" t="s">
        <v>213</v>
      </c>
      <c r="AT112" s="192" t="s">
        <v>208</v>
      </c>
      <c r="AU112" s="192" t="s">
        <v>80</v>
      </c>
      <c r="AY112" s="20" t="s">
        <v>206</v>
      </c>
      <c r="BE112" s="193">
        <f>IF(N112="základní",J112,0)</f>
        <v>0</v>
      </c>
      <c r="BF112" s="193">
        <f>IF(N112="snížená",J112,0)</f>
        <v>0</v>
      </c>
      <c r="BG112" s="193">
        <f>IF(N112="zákl. přenesená",J112,0)</f>
        <v>0</v>
      </c>
      <c r="BH112" s="193">
        <f>IF(N112="sníž. přenesená",J112,0)</f>
        <v>0</v>
      </c>
      <c r="BI112" s="193">
        <f>IF(N112="nulová",J112,0)</f>
        <v>0</v>
      </c>
      <c r="BJ112" s="20" t="s">
        <v>80</v>
      </c>
      <c r="BK112" s="193">
        <f>ROUND(I112*H112,2)</f>
        <v>0</v>
      </c>
      <c r="BL112" s="20" t="s">
        <v>213</v>
      </c>
      <c r="BM112" s="192" t="s">
        <v>429</v>
      </c>
    </row>
    <row r="113" spans="1:65" s="2" customFormat="1" ht="16.5" customHeight="1">
      <c r="A113" s="37"/>
      <c r="B113" s="38"/>
      <c r="C113" s="181" t="s">
        <v>332</v>
      </c>
      <c r="D113" s="181" t="s">
        <v>208</v>
      </c>
      <c r="E113" s="182" t="s">
        <v>961</v>
      </c>
      <c r="F113" s="183" t="s">
        <v>962</v>
      </c>
      <c r="G113" s="184" t="s">
        <v>247</v>
      </c>
      <c r="H113" s="185">
        <v>144.9</v>
      </c>
      <c r="I113" s="186"/>
      <c r="J113" s="187">
        <f>ROUND(I113*H113,2)</f>
        <v>0</v>
      </c>
      <c r="K113" s="183" t="s">
        <v>901</v>
      </c>
      <c r="L113" s="42"/>
      <c r="M113" s="188" t="s">
        <v>21</v>
      </c>
      <c r="N113" s="189" t="s">
        <v>44</v>
      </c>
      <c r="O113" s="67"/>
      <c r="P113" s="190">
        <f>O113*H113</f>
        <v>0</v>
      </c>
      <c r="Q113" s="190">
        <v>0.17244999999999999</v>
      </c>
      <c r="R113" s="190">
        <f>Q113*H113</f>
        <v>24.988005000000001</v>
      </c>
      <c r="S113" s="190">
        <v>0</v>
      </c>
      <c r="T113" s="191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92" t="s">
        <v>213</v>
      </c>
      <c r="AT113" s="192" t="s">
        <v>208</v>
      </c>
      <c r="AU113" s="192" t="s">
        <v>80</v>
      </c>
      <c r="AY113" s="20" t="s">
        <v>206</v>
      </c>
      <c r="BE113" s="193">
        <f>IF(N113="základní",J113,0)</f>
        <v>0</v>
      </c>
      <c r="BF113" s="193">
        <f>IF(N113="snížená",J113,0)</f>
        <v>0</v>
      </c>
      <c r="BG113" s="193">
        <f>IF(N113="zákl. přenesená",J113,0)</f>
        <v>0</v>
      </c>
      <c r="BH113" s="193">
        <f>IF(N113="sníž. přenesená",J113,0)</f>
        <v>0</v>
      </c>
      <c r="BI113" s="193">
        <f>IF(N113="nulová",J113,0)</f>
        <v>0</v>
      </c>
      <c r="BJ113" s="20" t="s">
        <v>80</v>
      </c>
      <c r="BK113" s="193">
        <f>ROUND(I113*H113,2)</f>
        <v>0</v>
      </c>
      <c r="BL113" s="20" t="s">
        <v>213</v>
      </c>
      <c r="BM113" s="192" t="s">
        <v>444</v>
      </c>
    </row>
    <row r="114" spans="1:65" s="2" customFormat="1" ht="16.5" customHeight="1">
      <c r="A114" s="37"/>
      <c r="B114" s="38"/>
      <c r="C114" s="181" t="s">
        <v>342</v>
      </c>
      <c r="D114" s="181" t="s">
        <v>208</v>
      </c>
      <c r="E114" s="182" t="s">
        <v>963</v>
      </c>
      <c r="F114" s="183" t="s">
        <v>964</v>
      </c>
      <c r="G114" s="184" t="s">
        <v>247</v>
      </c>
      <c r="H114" s="185">
        <v>55.125</v>
      </c>
      <c r="I114" s="186"/>
      <c r="J114" s="187">
        <f>ROUND(I114*H114,2)</f>
        <v>0</v>
      </c>
      <c r="K114" s="183" t="s">
        <v>901</v>
      </c>
      <c r="L114" s="42"/>
      <c r="M114" s="188" t="s">
        <v>21</v>
      </c>
      <c r="N114" s="189" t="s">
        <v>44</v>
      </c>
      <c r="O114" s="67"/>
      <c r="P114" s="190">
        <f>O114*H114</f>
        <v>0</v>
      </c>
      <c r="Q114" s="190">
        <v>0.17599999999999999</v>
      </c>
      <c r="R114" s="190">
        <f>Q114*H114</f>
        <v>9.702</v>
      </c>
      <c r="S114" s="190">
        <v>0</v>
      </c>
      <c r="T114" s="191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92" t="s">
        <v>213</v>
      </c>
      <c r="AT114" s="192" t="s">
        <v>208</v>
      </c>
      <c r="AU114" s="192" t="s">
        <v>80</v>
      </c>
      <c r="AY114" s="20" t="s">
        <v>206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20" t="s">
        <v>80</v>
      </c>
      <c r="BK114" s="193">
        <f>ROUND(I114*H114,2)</f>
        <v>0</v>
      </c>
      <c r="BL114" s="20" t="s">
        <v>213</v>
      </c>
      <c r="BM114" s="192" t="s">
        <v>462</v>
      </c>
    </row>
    <row r="115" spans="1:65" s="2" customFormat="1" ht="16.5" customHeight="1">
      <c r="A115" s="37"/>
      <c r="B115" s="38"/>
      <c r="C115" s="181" t="s">
        <v>350</v>
      </c>
      <c r="D115" s="181" t="s">
        <v>208</v>
      </c>
      <c r="E115" s="182" t="s">
        <v>965</v>
      </c>
      <c r="F115" s="183" t="s">
        <v>966</v>
      </c>
      <c r="G115" s="184" t="s">
        <v>247</v>
      </c>
      <c r="H115" s="185">
        <v>1237.95</v>
      </c>
      <c r="I115" s="186"/>
      <c r="J115" s="187">
        <f>ROUND(I115*H115,2)</f>
        <v>0</v>
      </c>
      <c r="K115" s="183" t="s">
        <v>967</v>
      </c>
      <c r="L115" s="42"/>
      <c r="M115" s="188" t="s">
        <v>21</v>
      </c>
      <c r="N115" s="189" t="s">
        <v>44</v>
      </c>
      <c r="O115" s="67"/>
      <c r="P115" s="190">
        <f>O115*H115</f>
        <v>0</v>
      </c>
      <c r="Q115" s="190">
        <v>0.14499999999999999</v>
      </c>
      <c r="R115" s="190">
        <f>Q115*H115</f>
        <v>179.50274999999999</v>
      </c>
      <c r="S115" s="190">
        <v>0</v>
      </c>
      <c r="T115" s="191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92" t="s">
        <v>213</v>
      </c>
      <c r="AT115" s="192" t="s">
        <v>208</v>
      </c>
      <c r="AU115" s="192" t="s">
        <v>80</v>
      </c>
      <c r="AY115" s="20" t="s">
        <v>206</v>
      </c>
      <c r="BE115" s="193">
        <f>IF(N115="základní",J115,0)</f>
        <v>0</v>
      </c>
      <c r="BF115" s="193">
        <f>IF(N115="snížená",J115,0)</f>
        <v>0</v>
      </c>
      <c r="BG115" s="193">
        <f>IF(N115="zákl. přenesená",J115,0)</f>
        <v>0</v>
      </c>
      <c r="BH115" s="193">
        <f>IF(N115="sníž. přenesená",J115,0)</f>
        <v>0</v>
      </c>
      <c r="BI115" s="193">
        <f>IF(N115="nulová",J115,0)</f>
        <v>0</v>
      </c>
      <c r="BJ115" s="20" t="s">
        <v>80</v>
      </c>
      <c r="BK115" s="193">
        <f>ROUND(I115*H115,2)</f>
        <v>0</v>
      </c>
      <c r="BL115" s="20" t="s">
        <v>213</v>
      </c>
      <c r="BM115" s="192" t="s">
        <v>643</v>
      </c>
    </row>
    <row r="116" spans="1:65" s="12" customFormat="1" ht="25.9" customHeight="1">
      <c r="B116" s="165"/>
      <c r="C116" s="166"/>
      <c r="D116" s="167" t="s">
        <v>72</v>
      </c>
      <c r="E116" s="168" t="s">
        <v>972</v>
      </c>
      <c r="F116" s="168" t="s">
        <v>973</v>
      </c>
      <c r="G116" s="166"/>
      <c r="H116" s="166"/>
      <c r="I116" s="169"/>
      <c r="J116" s="170">
        <f>BK116</f>
        <v>0</v>
      </c>
      <c r="K116" s="166"/>
      <c r="L116" s="171"/>
      <c r="M116" s="172"/>
      <c r="N116" s="173"/>
      <c r="O116" s="173"/>
      <c r="P116" s="174">
        <f>SUM(P117:P133)</f>
        <v>0</v>
      </c>
      <c r="Q116" s="173"/>
      <c r="R116" s="174">
        <f>SUM(R117:R133)</f>
        <v>87.128740000000008</v>
      </c>
      <c r="S116" s="173"/>
      <c r="T116" s="175">
        <f>SUM(T117:T133)</f>
        <v>0</v>
      </c>
      <c r="AR116" s="176" t="s">
        <v>80</v>
      </c>
      <c r="AT116" s="177" t="s">
        <v>72</v>
      </c>
      <c r="AU116" s="177" t="s">
        <v>73</v>
      </c>
      <c r="AY116" s="176" t="s">
        <v>206</v>
      </c>
      <c r="BK116" s="178">
        <f>SUM(BK117:BK133)</f>
        <v>0</v>
      </c>
    </row>
    <row r="117" spans="1:65" s="2" customFormat="1" ht="16.5" customHeight="1">
      <c r="A117" s="37"/>
      <c r="B117" s="38"/>
      <c r="C117" s="181" t="s">
        <v>359</v>
      </c>
      <c r="D117" s="181" t="s">
        <v>208</v>
      </c>
      <c r="E117" s="182" t="s">
        <v>974</v>
      </c>
      <c r="F117" s="183" t="s">
        <v>975</v>
      </c>
      <c r="G117" s="184" t="s">
        <v>723</v>
      </c>
      <c r="H117" s="185">
        <v>4</v>
      </c>
      <c r="I117" s="186"/>
      <c r="J117" s="187">
        <f>ROUND(I117*H117,2)</f>
        <v>0</v>
      </c>
      <c r="K117" s="183" t="s">
        <v>901</v>
      </c>
      <c r="L117" s="42"/>
      <c r="M117" s="188" t="s">
        <v>21</v>
      </c>
      <c r="N117" s="189" t="s">
        <v>44</v>
      </c>
      <c r="O117" s="67"/>
      <c r="P117" s="190">
        <f>O117*H117</f>
        <v>0</v>
      </c>
      <c r="Q117" s="190">
        <v>0.1133</v>
      </c>
      <c r="R117" s="190">
        <f>Q117*H117</f>
        <v>0.45319999999999999</v>
      </c>
      <c r="S117" s="190">
        <v>0</v>
      </c>
      <c r="T117" s="191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92" t="s">
        <v>213</v>
      </c>
      <c r="AT117" s="192" t="s">
        <v>208</v>
      </c>
      <c r="AU117" s="192" t="s">
        <v>80</v>
      </c>
      <c r="AY117" s="20" t="s">
        <v>206</v>
      </c>
      <c r="BE117" s="193">
        <f>IF(N117="základní",J117,0)</f>
        <v>0</v>
      </c>
      <c r="BF117" s="193">
        <f>IF(N117="snížená",J117,0)</f>
        <v>0</v>
      </c>
      <c r="BG117" s="193">
        <f>IF(N117="zákl. přenesená",J117,0)</f>
        <v>0</v>
      </c>
      <c r="BH117" s="193">
        <f>IF(N117="sníž. přenesená",J117,0)</f>
        <v>0</v>
      </c>
      <c r="BI117" s="193">
        <f>IF(N117="nulová",J117,0)</f>
        <v>0</v>
      </c>
      <c r="BJ117" s="20" t="s">
        <v>80</v>
      </c>
      <c r="BK117" s="193">
        <f>ROUND(I117*H117,2)</f>
        <v>0</v>
      </c>
      <c r="BL117" s="20" t="s">
        <v>213</v>
      </c>
      <c r="BM117" s="192" t="s">
        <v>663</v>
      </c>
    </row>
    <row r="118" spans="1:65" s="2" customFormat="1" ht="21.75" customHeight="1">
      <c r="A118" s="37"/>
      <c r="B118" s="38"/>
      <c r="C118" s="181" t="s">
        <v>365</v>
      </c>
      <c r="D118" s="181" t="s">
        <v>208</v>
      </c>
      <c r="E118" s="182" t="s">
        <v>980</v>
      </c>
      <c r="F118" s="183" t="s">
        <v>981</v>
      </c>
      <c r="G118" s="184" t="s">
        <v>247</v>
      </c>
      <c r="H118" s="185">
        <v>20</v>
      </c>
      <c r="I118" s="186"/>
      <c r="J118" s="187">
        <f>ROUND(I118*H118,2)</f>
        <v>0</v>
      </c>
      <c r="K118" s="183" t="s">
        <v>901</v>
      </c>
      <c r="L118" s="42"/>
      <c r="M118" s="188" t="s">
        <v>21</v>
      </c>
      <c r="N118" s="189" t="s">
        <v>44</v>
      </c>
      <c r="O118" s="67"/>
      <c r="P118" s="190">
        <f>O118*H118</f>
        <v>0</v>
      </c>
      <c r="Q118" s="190">
        <v>7.6000000000000004E-4</v>
      </c>
      <c r="R118" s="190">
        <f>Q118*H118</f>
        <v>1.5200000000000002E-2</v>
      </c>
      <c r="S118" s="190">
        <v>0</v>
      </c>
      <c r="T118" s="191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92" t="s">
        <v>213</v>
      </c>
      <c r="AT118" s="192" t="s">
        <v>208</v>
      </c>
      <c r="AU118" s="192" t="s">
        <v>80</v>
      </c>
      <c r="AY118" s="20" t="s">
        <v>206</v>
      </c>
      <c r="BE118" s="193">
        <f>IF(N118="základní",J118,0)</f>
        <v>0</v>
      </c>
      <c r="BF118" s="193">
        <f>IF(N118="snížená",J118,0)</f>
        <v>0</v>
      </c>
      <c r="BG118" s="193">
        <f>IF(N118="zákl. přenesená",J118,0)</f>
        <v>0</v>
      </c>
      <c r="BH118" s="193">
        <f>IF(N118="sníž. přenesená",J118,0)</f>
        <v>0</v>
      </c>
      <c r="BI118" s="193">
        <f>IF(N118="nulová",J118,0)</f>
        <v>0</v>
      </c>
      <c r="BJ118" s="20" t="s">
        <v>80</v>
      </c>
      <c r="BK118" s="193">
        <f>ROUND(I118*H118,2)</f>
        <v>0</v>
      </c>
      <c r="BL118" s="20" t="s">
        <v>213</v>
      </c>
      <c r="BM118" s="192" t="s">
        <v>681</v>
      </c>
    </row>
    <row r="119" spans="1:65" s="2" customFormat="1" ht="24.2" customHeight="1">
      <c r="A119" s="37"/>
      <c r="B119" s="38"/>
      <c r="C119" s="181" t="s">
        <v>372</v>
      </c>
      <c r="D119" s="181" t="s">
        <v>208</v>
      </c>
      <c r="E119" s="182" t="s">
        <v>982</v>
      </c>
      <c r="F119" s="183" t="s">
        <v>983</v>
      </c>
      <c r="G119" s="184" t="s">
        <v>375</v>
      </c>
      <c r="H119" s="185">
        <v>337.2</v>
      </c>
      <c r="I119" s="186"/>
      <c r="J119" s="187">
        <f>ROUND(I119*H119,2)</f>
        <v>0</v>
      </c>
      <c r="K119" s="183" t="s">
        <v>901</v>
      </c>
      <c r="L119" s="42"/>
      <c r="M119" s="188" t="s">
        <v>21</v>
      </c>
      <c r="N119" s="189" t="s">
        <v>44</v>
      </c>
      <c r="O119" s="67"/>
      <c r="P119" s="190">
        <f>O119*H119</f>
        <v>0</v>
      </c>
      <c r="Q119" s="190">
        <v>0.188</v>
      </c>
      <c r="R119" s="190">
        <f>Q119*H119</f>
        <v>63.393599999999999</v>
      </c>
      <c r="S119" s="190">
        <v>0</v>
      </c>
      <c r="T119" s="191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213</v>
      </c>
      <c r="AT119" s="192" t="s">
        <v>208</v>
      </c>
      <c r="AU119" s="192" t="s">
        <v>80</v>
      </c>
      <c r="AY119" s="20" t="s">
        <v>206</v>
      </c>
      <c r="BE119" s="193">
        <f>IF(N119="základní",J119,0)</f>
        <v>0</v>
      </c>
      <c r="BF119" s="193">
        <f>IF(N119="snížená",J119,0)</f>
        <v>0</v>
      </c>
      <c r="BG119" s="193">
        <f>IF(N119="zákl. přenesená",J119,0)</f>
        <v>0</v>
      </c>
      <c r="BH119" s="193">
        <f>IF(N119="sníž. přenesená",J119,0)</f>
        <v>0</v>
      </c>
      <c r="BI119" s="193">
        <f>IF(N119="nulová",J119,0)</f>
        <v>0</v>
      </c>
      <c r="BJ119" s="20" t="s">
        <v>80</v>
      </c>
      <c r="BK119" s="193">
        <f>ROUND(I119*H119,2)</f>
        <v>0</v>
      </c>
      <c r="BL119" s="20" t="s">
        <v>213</v>
      </c>
      <c r="BM119" s="192" t="s">
        <v>693</v>
      </c>
    </row>
    <row r="120" spans="1:65" s="2" customFormat="1" ht="19.5">
      <c r="A120" s="37"/>
      <c r="B120" s="38"/>
      <c r="C120" s="39"/>
      <c r="D120" s="199" t="s">
        <v>217</v>
      </c>
      <c r="E120" s="39"/>
      <c r="F120" s="200" t="s">
        <v>984</v>
      </c>
      <c r="G120" s="39"/>
      <c r="H120" s="39"/>
      <c r="I120" s="196"/>
      <c r="J120" s="39"/>
      <c r="K120" s="39"/>
      <c r="L120" s="42"/>
      <c r="M120" s="197"/>
      <c r="N120" s="198"/>
      <c r="O120" s="67"/>
      <c r="P120" s="67"/>
      <c r="Q120" s="67"/>
      <c r="R120" s="67"/>
      <c r="S120" s="67"/>
      <c r="T120" s="68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20" t="s">
        <v>217</v>
      </c>
      <c r="AU120" s="20" t="s">
        <v>80</v>
      </c>
    </row>
    <row r="121" spans="1:65" s="2" customFormat="1" ht="24.2" customHeight="1">
      <c r="A121" s="37"/>
      <c r="B121" s="38"/>
      <c r="C121" s="181" t="s">
        <v>382</v>
      </c>
      <c r="D121" s="181" t="s">
        <v>208</v>
      </c>
      <c r="E121" s="182" t="s">
        <v>1006</v>
      </c>
      <c r="F121" s="183" t="s">
        <v>1007</v>
      </c>
      <c r="G121" s="184" t="s">
        <v>723</v>
      </c>
      <c r="H121" s="185">
        <v>2</v>
      </c>
      <c r="I121" s="186"/>
      <c r="J121" s="187">
        <f t="shared" ref="J121:J133" si="10">ROUND(I121*H121,2)</f>
        <v>0</v>
      </c>
      <c r="K121" s="183" t="s">
        <v>901</v>
      </c>
      <c r="L121" s="42"/>
      <c r="M121" s="188" t="s">
        <v>21</v>
      </c>
      <c r="N121" s="189" t="s">
        <v>44</v>
      </c>
      <c r="O121" s="67"/>
      <c r="P121" s="190">
        <f t="shared" ref="P121:P133" si="11">O121*H121</f>
        <v>0</v>
      </c>
      <c r="Q121" s="190">
        <v>5.1000000000000004E-3</v>
      </c>
      <c r="R121" s="190">
        <f t="shared" ref="R121:R133" si="12">Q121*H121</f>
        <v>1.0200000000000001E-2</v>
      </c>
      <c r="S121" s="190">
        <v>0</v>
      </c>
      <c r="T121" s="191">
        <f t="shared" ref="T121:T133" si="13"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213</v>
      </c>
      <c r="AT121" s="192" t="s">
        <v>208</v>
      </c>
      <c r="AU121" s="192" t="s">
        <v>80</v>
      </c>
      <c r="AY121" s="20" t="s">
        <v>206</v>
      </c>
      <c r="BE121" s="193">
        <f t="shared" ref="BE121:BE133" si="14">IF(N121="základní",J121,0)</f>
        <v>0</v>
      </c>
      <c r="BF121" s="193">
        <f t="shared" ref="BF121:BF133" si="15">IF(N121="snížená",J121,0)</f>
        <v>0</v>
      </c>
      <c r="BG121" s="193">
        <f t="shared" ref="BG121:BG133" si="16">IF(N121="zákl. přenesená",J121,0)</f>
        <v>0</v>
      </c>
      <c r="BH121" s="193">
        <f t="shared" ref="BH121:BH133" si="17">IF(N121="sníž. přenesená",J121,0)</f>
        <v>0</v>
      </c>
      <c r="BI121" s="193">
        <f t="shared" ref="BI121:BI133" si="18">IF(N121="nulová",J121,0)</f>
        <v>0</v>
      </c>
      <c r="BJ121" s="20" t="s">
        <v>80</v>
      </c>
      <c r="BK121" s="193">
        <f t="shared" ref="BK121:BK133" si="19">ROUND(I121*H121,2)</f>
        <v>0</v>
      </c>
      <c r="BL121" s="20" t="s">
        <v>213</v>
      </c>
      <c r="BM121" s="192" t="s">
        <v>706</v>
      </c>
    </row>
    <row r="122" spans="1:65" s="2" customFormat="1" ht="24.2" customHeight="1">
      <c r="A122" s="37"/>
      <c r="B122" s="38"/>
      <c r="C122" s="181" t="s">
        <v>7</v>
      </c>
      <c r="D122" s="181" t="s">
        <v>208</v>
      </c>
      <c r="E122" s="182" t="s">
        <v>1062</v>
      </c>
      <c r="F122" s="183" t="s">
        <v>1063</v>
      </c>
      <c r="G122" s="184" t="s">
        <v>723</v>
      </c>
      <c r="H122" s="185">
        <v>1</v>
      </c>
      <c r="I122" s="186"/>
      <c r="J122" s="187">
        <f t="shared" si="10"/>
        <v>0</v>
      </c>
      <c r="K122" s="183" t="s">
        <v>901</v>
      </c>
      <c r="L122" s="42"/>
      <c r="M122" s="188" t="s">
        <v>21</v>
      </c>
      <c r="N122" s="189" t="s">
        <v>44</v>
      </c>
      <c r="O122" s="67"/>
      <c r="P122" s="190">
        <f t="shared" si="11"/>
        <v>0</v>
      </c>
      <c r="Q122" s="190">
        <v>5.1000000000000004E-3</v>
      </c>
      <c r="R122" s="190">
        <f t="shared" si="12"/>
        <v>5.1000000000000004E-3</v>
      </c>
      <c r="S122" s="190">
        <v>0</v>
      </c>
      <c r="T122" s="191">
        <f t="shared" si="13"/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213</v>
      </c>
      <c r="AT122" s="192" t="s">
        <v>208</v>
      </c>
      <c r="AU122" s="192" t="s">
        <v>80</v>
      </c>
      <c r="AY122" s="20" t="s">
        <v>206</v>
      </c>
      <c r="BE122" s="193">
        <f t="shared" si="14"/>
        <v>0</v>
      </c>
      <c r="BF122" s="193">
        <f t="shared" si="15"/>
        <v>0</v>
      </c>
      <c r="BG122" s="193">
        <f t="shared" si="16"/>
        <v>0</v>
      </c>
      <c r="BH122" s="193">
        <f t="shared" si="17"/>
        <v>0</v>
      </c>
      <c r="BI122" s="193">
        <f t="shared" si="18"/>
        <v>0</v>
      </c>
      <c r="BJ122" s="20" t="s">
        <v>80</v>
      </c>
      <c r="BK122" s="193">
        <f t="shared" si="19"/>
        <v>0</v>
      </c>
      <c r="BL122" s="20" t="s">
        <v>213</v>
      </c>
      <c r="BM122" s="192" t="s">
        <v>720</v>
      </c>
    </row>
    <row r="123" spans="1:65" s="2" customFormat="1" ht="24.2" customHeight="1">
      <c r="A123" s="37"/>
      <c r="B123" s="38"/>
      <c r="C123" s="181" t="s">
        <v>400</v>
      </c>
      <c r="D123" s="181" t="s">
        <v>208</v>
      </c>
      <c r="E123" s="182" t="s">
        <v>1012</v>
      </c>
      <c r="F123" s="183" t="s">
        <v>1013</v>
      </c>
      <c r="G123" s="184" t="s">
        <v>723</v>
      </c>
      <c r="H123" s="185">
        <v>2</v>
      </c>
      <c r="I123" s="186"/>
      <c r="J123" s="187">
        <f t="shared" si="10"/>
        <v>0</v>
      </c>
      <c r="K123" s="183" t="s">
        <v>901</v>
      </c>
      <c r="L123" s="42"/>
      <c r="M123" s="188" t="s">
        <v>21</v>
      </c>
      <c r="N123" s="189" t="s">
        <v>44</v>
      </c>
      <c r="O123" s="67"/>
      <c r="P123" s="190">
        <f t="shared" si="11"/>
        <v>0</v>
      </c>
      <c r="Q123" s="190">
        <v>2E-3</v>
      </c>
      <c r="R123" s="190">
        <f t="shared" si="12"/>
        <v>4.0000000000000001E-3</v>
      </c>
      <c r="S123" s="190">
        <v>0</v>
      </c>
      <c r="T123" s="191">
        <f t="shared" si="13"/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213</v>
      </c>
      <c r="AT123" s="192" t="s">
        <v>208</v>
      </c>
      <c r="AU123" s="192" t="s">
        <v>80</v>
      </c>
      <c r="AY123" s="20" t="s">
        <v>206</v>
      </c>
      <c r="BE123" s="193">
        <f t="shared" si="14"/>
        <v>0</v>
      </c>
      <c r="BF123" s="193">
        <f t="shared" si="15"/>
        <v>0</v>
      </c>
      <c r="BG123" s="193">
        <f t="shared" si="16"/>
        <v>0</v>
      </c>
      <c r="BH123" s="193">
        <f t="shared" si="17"/>
        <v>0</v>
      </c>
      <c r="BI123" s="193">
        <f t="shared" si="18"/>
        <v>0</v>
      </c>
      <c r="BJ123" s="20" t="s">
        <v>80</v>
      </c>
      <c r="BK123" s="193">
        <f t="shared" si="19"/>
        <v>0</v>
      </c>
      <c r="BL123" s="20" t="s">
        <v>213</v>
      </c>
      <c r="BM123" s="192" t="s">
        <v>730</v>
      </c>
    </row>
    <row r="124" spans="1:65" s="2" customFormat="1" ht="24.2" customHeight="1">
      <c r="A124" s="37"/>
      <c r="B124" s="38"/>
      <c r="C124" s="181" t="s">
        <v>409</v>
      </c>
      <c r="D124" s="181" t="s">
        <v>208</v>
      </c>
      <c r="E124" s="182" t="s">
        <v>1064</v>
      </c>
      <c r="F124" s="183" t="s">
        <v>1065</v>
      </c>
      <c r="G124" s="184" t="s">
        <v>723</v>
      </c>
      <c r="H124" s="185">
        <v>3</v>
      </c>
      <c r="I124" s="186"/>
      <c r="J124" s="187">
        <f t="shared" si="10"/>
        <v>0</v>
      </c>
      <c r="K124" s="183" t="s">
        <v>901</v>
      </c>
      <c r="L124" s="42"/>
      <c r="M124" s="188" t="s">
        <v>21</v>
      </c>
      <c r="N124" s="189" t="s">
        <v>44</v>
      </c>
      <c r="O124" s="67"/>
      <c r="P124" s="190">
        <f t="shared" si="11"/>
        <v>0</v>
      </c>
      <c r="Q124" s="190">
        <v>3.0000000000000001E-3</v>
      </c>
      <c r="R124" s="190">
        <f t="shared" si="12"/>
        <v>9.0000000000000011E-3</v>
      </c>
      <c r="S124" s="190">
        <v>0</v>
      </c>
      <c r="T124" s="191">
        <f t="shared" si="13"/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213</v>
      </c>
      <c r="AT124" s="192" t="s">
        <v>208</v>
      </c>
      <c r="AU124" s="192" t="s">
        <v>80</v>
      </c>
      <c r="AY124" s="20" t="s">
        <v>206</v>
      </c>
      <c r="BE124" s="193">
        <f t="shared" si="14"/>
        <v>0</v>
      </c>
      <c r="BF124" s="193">
        <f t="shared" si="15"/>
        <v>0</v>
      </c>
      <c r="BG124" s="193">
        <f t="shared" si="16"/>
        <v>0</v>
      </c>
      <c r="BH124" s="193">
        <f t="shared" si="17"/>
        <v>0</v>
      </c>
      <c r="BI124" s="193">
        <f t="shared" si="18"/>
        <v>0</v>
      </c>
      <c r="BJ124" s="20" t="s">
        <v>80</v>
      </c>
      <c r="BK124" s="193">
        <f t="shared" si="19"/>
        <v>0</v>
      </c>
      <c r="BL124" s="20" t="s">
        <v>213</v>
      </c>
      <c r="BM124" s="192" t="s">
        <v>741</v>
      </c>
    </row>
    <row r="125" spans="1:65" s="2" customFormat="1" ht="16.5" customHeight="1">
      <c r="A125" s="37"/>
      <c r="B125" s="38"/>
      <c r="C125" s="181" t="s">
        <v>415</v>
      </c>
      <c r="D125" s="181" t="s">
        <v>208</v>
      </c>
      <c r="E125" s="182" t="s">
        <v>1015</v>
      </c>
      <c r="F125" s="183" t="s">
        <v>1016</v>
      </c>
      <c r="G125" s="184" t="s">
        <v>723</v>
      </c>
      <c r="H125" s="185">
        <v>4</v>
      </c>
      <c r="I125" s="186"/>
      <c r="J125" s="187">
        <f t="shared" si="10"/>
        <v>0</v>
      </c>
      <c r="K125" s="183" t="s">
        <v>901</v>
      </c>
      <c r="L125" s="42"/>
      <c r="M125" s="188" t="s">
        <v>21</v>
      </c>
      <c r="N125" s="189" t="s">
        <v>44</v>
      </c>
      <c r="O125" s="67"/>
      <c r="P125" s="190">
        <f t="shared" si="11"/>
        <v>0</v>
      </c>
      <c r="Q125" s="190">
        <v>0</v>
      </c>
      <c r="R125" s="190">
        <f t="shared" si="12"/>
        <v>0</v>
      </c>
      <c r="S125" s="190">
        <v>0</v>
      </c>
      <c r="T125" s="191">
        <f t="shared" si="13"/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213</v>
      </c>
      <c r="AT125" s="192" t="s">
        <v>208</v>
      </c>
      <c r="AU125" s="192" t="s">
        <v>80</v>
      </c>
      <c r="AY125" s="20" t="s">
        <v>206</v>
      </c>
      <c r="BE125" s="193">
        <f t="shared" si="14"/>
        <v>0</v>
      </c>
      <c r="BF125" s="193">
        <f t="shared" si="15"/>
        <v>0</v>
      </c>
      <c r="BG125" s="193">
        <f t="shared" si="16"/>
        <v>0</v>
      </c>
      <c r="BH125" s="193">
        <f t="shared" si="17"/>
        <v>0</v>
      </c>
      <c r="BI125" s="193">
        <f t="shared" si="18"/>
        <v>0</v>
      </c>
      <c r="BJ125" s="20" t="s">
        <v>80</v>
      </c>
      <c r="BK125" s="193">
        <f t="shared" si="19"/>
        <v>0</v>
      </c>
      <c r="BL125" s="20" t="s">
        <v>213</v>
      </c>
      <c r="BM125" s="192" t="s">
        <v>760</v>
      </c>
    </row>
    <row r="126" spans="1:65" s="2" customFormat="1" ht="21.75" customHeight="1">
      <c r="A126" s="37"/>
      <c r="B126" s="38"/>
      <c r="C126" s="181" t="s">
        <v>422</v>
      </c>
      <c r="D126" s="181" t="s">
        <v>208</v>
      </c>
      <c r="E126" s="182" t="s">
        <v>1018</v>
      </c>
      <c r="F126" s="183" t="s">
        <v>1019</v>
      </c>
      <c r="G126" s="184" t="s">
        <v>723</v>
      </c>
      <c r="H126" s="185">
        <v>11</v>
      </c>
      <c r="I126" s="186"/>
      <c r="J126" s="187">
        <f t="shared" si="10"/>
        <v>0</v>
      </c>
      <c r="K126" s="183" t="s">
        <v>901</v>
      </c>
      <c r="L126" s="42"/>
      <c r="M126" s="188" t="s">
        <v>21</v>
      </c>
      <c r="N126" s="189" t="s">
        <v>44</v>
      </c>
      <c r="O126" s="67"/>
      <c r="P126" s="190">
        <f t="shared" si="11"/>
        <v>0</v>
      </c>
      <c r="Q126" s="190">
        <v>4.5999999999999999E-2</v>
      </c>
      <c r="R126" s="190">
        <f t="shared" si="12"/>
        <v>0.50600000000000001</v>
      </c>
      <c r="S126" s="190">
        <v>0</v>
      </c>
      <c r="T126" s="191">
        <f t="shared" si="13"/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2" t="s">
        <v>213</v>
      </c>
      <c r="AT126" s="192" t="s">
        <v>208</v>
      </c>
      <c r="AU126" s="192" t="s">
        <v>80</v>
      </c>
      <c r="AY126" s="20" t="s">
        <v>206</v>
      </c>
      <c r="BE126" s="193">
        <f t="shared" si="14"/>
        <v>0</v>
      </c>
      <c r="BF126" s="193">
        <f t="shared" si="15"/>
        <v>0</v>
      </c>
      <c r="BG126" s="193">
        <f t="shared" si="16"/>
        <v>0</v>
      </c>
      <c r="BH126" s="193">
        <f t="shared" si="17"/>
        <v>0</v>
      </c>
      <c r="BI126" s="193">
        <f t="shared" si="18"/>
        <v>0</v>
      </c>
      <c r="BJ126" s="20" t="s">
        <v>80</v>
      </c>
      <c r="BK126" s="193">
        <f t="shared" si="19"/>
        <v>0</v>
      </c>
      <c r="BL126" s="20" t="s">
        <v>213</v>
      </c>
      <c r="BM126" s="192" t="s">
        <v>773</v>
      </c>
    </row>
    <row r="127" spans="1:65" s="2" customFormat="1" ht="21.75" customHeight="1">
      <c r="A127" s="37"/>
      <c r="B127" s="38"/>
      <c r="C127" s="181" t="s">
        <v>429</v>
      </c>
      <c r="D127" s="181" t="s">
        <v>208</v>
      </c>
      <c r="E127" s="182" t="s">
        <v>1021</v>
      </c>
      <c r="F127" s="183" t="s">
        <v>1022</v>
      </c>
      <c r="G127" s="184" t="s">
        <v>723</v>
      </c>
      <c r="H127" s="185">
        <v>5</v>
      </c>
      <c r="I127" s="186"/>
      <c r="J127" s="187">
        <f t="shared" si="10"/>
        <v>0</v>
      </c>
      <c r="K127" s="183" t="s">
        <v>901</v>
      </c>
      <c r="L127" s="42"/>
      <c r="M127" s="188" t="s">
        <v>21</v>
      </c>
      <c r="N127" s="189" t="s">
        <v>44</v>
      </c>
      <c r="O127" s="67"/>
      <c r="P127" s="190">
        <f t="shared" si="11"/>
        <v>0</v>
      </c>
      <c r="Q127" s="190">
        <v>3.5999999999999997E-2</v>
      </c>
      <c r="R127" s="190">
        <f t="shared" si="12"/>
        <v>0.18</v>
      </c>
      <c r="S127" s="190">
        <v>0</v>
      </c>
      <c r="T127" s="191">
        <f t="shared" si="13"/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213</v>
      </c>
      <c r="AT127" s="192" t="s">
        <v>208</v>
      </c>
      <c r="AU127" s="192" t="s">
        <v>80</v>
      </c>
      <c r="AY127" s="20" t="s">
        <v>206</v>
      </c>
      <c r="BE127" s="193">
        <f t="shared" si="14"/>
        <v>0</v>
      </c>
      <c r="BF127" s="193">
        <f t="shared" si="15"/>
        <v>0</v>
      </c>
      <c r="BG127" s="193">
        <f t="shared" si="16"/>
        <v>0</v>
      </c>
      <c r="BH127" s="193">
        <f t="shared" si="17"/>
        <v>0</v>
      </c>
      <c r="BI127" s="193">
        <f t="shared" si="18"/>
        <v>0</v>
      </c>
      <c r="BJ127" s="20" t="s">
        <v>80</v>
      </c>
      <c r="BK127" s="193">
        <f t="shared" si="19"/>
        <v>0</v>
      </c>
      <c r="BL127" s="20" t="s">
        <v>213</v>
      </c>
      <c r="BM127" s="192" t="s">
        <v>787</v>
      </c>
    </row>
    <row r="128" spans="1:65" s="2" customFormat="1" ht="21.75" customHeight="1">
      <c r="A128" s="37"/>
      <c r="B128" s="38"/>
      <c r="C128" s="181" t="s">
        <v>436</v>
      </c>
      <c r="D128" s="181" t="s">
        <v>208</v>
      </c>
      <c r="E128" s="182" t="s">
        <v>1023</v>
      </c>
      <c r="F128" s="183" t="s">
        <v>1024</v>
      </c>
      <c r="G128" s="184" t="s">
        <v>723</v>
      </c>
      <c r="H128" s="185">
        <v>61</v>
      </c>
      <c r="I128" s="186"/>
      <c r="J128" s="187">
        <f t="shared" si="10"/>
        <v>0</v>
      </c>
      <c r="K128" s="183" t="s">
        <v>901</v>
      </c>
      <c r="L128" s="42"/>
      <c r="M128" s="188" t="s">
        <v>21</v>
      </c>
      <c r="N128" s="189" t="s">
        <v>44</v>
      </c>
      <c r="O128" s="67"/>
      <c r="P128" s="190">
        <f t="shared" si="11"/>
        <v>0</v>
      </c>
      <c r="Q128" s="190">
        <v>4.4999999999999998E-2</v>
      </c>
      <c r="R128" s="190">
        <f t="shared" si="12"/>
        <v>2.7450000000000001</v>
      </c>
      <c r="S128" s="190">
        <v>0</v>
      </c>
      <c r="T128" s="191">
        <f t="shared" si="13"/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213</v>
      </c>
      <c r="AT128" s="192" t="s">
        <v>208</v>
      </c>
      <c r="AU128" s="192" t="s">
        <v>80</v>
      </c>
      <c r="AY128" s="20" t="s">
        <v>206</v>
      </c>
      <c r="BE128" s="193">
        <f t="shared" si="14"/>
        <v>0</v>
      </c>
      <c r="BF128" s="193">
        <f t="shared" si="15"/>
        <v>0</v>
      </c>
      <c r="BG128" s="193">
        <f t="shared" si="16"/>
        <v>0</v>
      </c>
      <c r="BH128" s="193">
        <f t="shared" si="17"/>
        <v>0</v>
      </c>
      <c r="BI128" s="193">
        <f t="shared" si="18"/>
        <v>0</v>
      </c>
      <c r="BJ128" s="20" t="s">
        <v>80</v>
      </c>
      <c r="BK128" s="193">
        <f t="shared" si="19"/>
        <v>0</v>
      </c>
      <c r="BL128" s="20" t="s">
        <v>213</v>
      </c>
      <c r="BM128" s="192" t="s">
        <v>799</v>
      </c>
    </row>
    <row r="129" spans="1:65" s="2" customFormat="1" ht="16.5" customHeight="1">
      <c r="A129" s="37"/>
      <c r="B129" s="38"/>
      <c r="C129" s="181" t="s">
        <v>444</v>
      </c>
      <c r="D129" s="181" t="s">
        <v>208</v>
      </c>
      <c r="E129" s="182" t="s">
        <v>1026</v>
      </c>
      <c r="F129" s="183" t="s">
        <v>1027</v>
      </c>
      <c r="G129" s="184" t="s">
        <v>723</v>
      </c>
      <c r="H129" s="185">
        <v>196.95</v>
      </c>
      <c r="I129" s="186"/>
      <c r="J129" s="187">
        <f t="shared" si="10"/>
        <v>0</v>
      </c>
      <c r="K129" s="183" t="s">
        <v>901</v>
      </c>
      <c r="L129" s="42"/>
      <c r="M129" s="188" t="s">
        <v>21</v>
      </c>
      <c r="N129" s="189" t="s">
        <v>44</v>
      </c>
      <c r="O129" s="67"/>
      <c r="P129" s="190">
        <f t="shared" si="11"/>
        <v>0</v>
      </c>
      <c r="Q129" s="190">
        <v>0.08</v>
      </c>
      <c r="R129" s="190">
        <f t="shared" si="12"/>
        <v>15.756</v>
      </c>
      <c r="S129" s="190">
        <v>0</v>
      </c>
      <c r="T129" s="191">
        <f t="shared" si="13"/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213</v>
      </c>
      <c r="AT129" s="192" t="s">
        <v>208</v>
      </c>
      <c r="AU129" s="192" t="s">
        <v>80</v>
      </c>
      <c r="AY129" s="20" t="s">
        <v>206</v>
      </c>
      <c r="BE129" s="193">
        <f t="shared" si="14"/>
        <v>0</v>
      </c>
      <c r="BF129" s="193">
        <f t="shared" si="15"/>
        <v>0</v>
      </c>
      <c r="BG129" s="193">
        <f t="shared" si="16"/>
        <v>0</v>
      </c>
      <c r="BH129" s="193">
        <f t="shared" si="17"/>
        <v>0</v>
      </c>
      <c r="BI129" s="193">
        <f t="shared" si="18"/>
        <v>0</v>
      </c>
      <c r="BJ129" s="20" t="s">
        <v>80</v>
      </c>
      <c r="BK129" s="193">
        <f t="shared" si="19"/>
        <v>0</v>
      </c>
      <c r="BL129" s="20" t="s">
        <v>213</v>
      </c>
      <c r="BM129" s="192" t="s">
        <v>811</v>
      </c>
    </row>
    <row r="130" spans="1:65" s="2" customFormat="1" ht="21.75" customHeight="1">
      <c r="A130" s="37"/>
      <c r="B130" s="38"/>
      <c r="C130" s="181" t="s">
        <v>453</v>
      </c>
      <c r="D130" s="181" t="s">
        <v>208</v>
      </c>
      <c r="E130" s="182" t="s">
        <v>1029</v>
      </c>
      <c r="F130" s="183" t="s">
        <v>1030</v>
      </c>
      <c r="G130" s="184" t="s">
        <v>723</v>
      </c>
      <c r="H130" s="185">
        <v>47.47</v>
      </c>
      <c r="I130" s="186"/>
      <c r="J130" s="187">
        <f t="shared" si="10"/>
        <v>0</v>
      </c>
      <c r="K130" s="183" t="s">
        <v>901</v>
      </c>
      <c r="L130" s="42"/>
      <c r="M130" s="188" t="s">
        <v>21</v>
      </c>
      <c r="N130" s="189" t="s">
        <v>44</v>
      </c>
      <c r="O130" s="67"/>
      <c r="P130" s="190">
        <f t="shared" si="11"/>
        <v>0</v>
      </c>
      <c r="Q130" s="190">
        <v>5.1999999999999998E-2</v>
      </c>
      <c r="R130" s="190">
        <f t="shared" si="12"/>
        <v>2.4684399999999997</v>
      </c>
      <c r="S130" s="190">
        <v>0</v>
      </c>
      <c r="T130" s="191">
        <f t="shared" si="13"/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213</v>
      </c>
      <c r="AT130" s="192" t="s">
        <v>208</v>
      </c>
      <c r="AU130" s="192" t="s">
        <v>80</v>
      </c>
      <c r="AY130" s="20" t="s">
        <v>206</v>
      </c>
      <c r="BE130" s="193">
        <f t="shared" si="14"/>
        <v>0</v>
      </c>
      <c r="BF130" s="193">
        <f t="shared" si="15"/>
        <v>0</v>
      </c>
      <c r="BG130" s="193">
        <f t="shared" si="16"/>
        <v>0</v>
      </c>
      <c r="BH130" s="193">
        <f t="shared" si="17"/>
        <v>0</v>
      </c>
      <c r="BI130" s="193">
        <f t="shared" si="18"/>
        <v>0</v>
      </c>
      <c r="BJ130" s="20" t="s">
        <v>80</v>
      </c>
      <c r="BK130" s="193">
        <f t="shared" si="19"/>
        <v>0</v>
      </c>
      <c r="BL130" s="20" t="s">
        <v>213</v>
      </c>
      <c r="BM130" s="192" t="s">
        <v>825</v>
      </c>
    </row>
    <row r="131" spans="1:65" s="2" customFormat="1" ht="24.2" customHeight="1">
      <c r="A131" s="37"/>
      <c r="B131" s="38"/>
      <c r="C131" s="181" t="s">
        <v>462</v>
      </c>
      <c r="D131" s="181" t="s">
        <v>208</v>
      </c>
      <c r="E131" s="182" t="s">
        <v>1066</v>
      </c>
      <c r="F131" s="183" t="s">
        <v>1067</v>
      </c>
      <c r="G131" s="184" t="s">
        <v>723</v>
      </c>
      <c r="H131" s="185">
        <v>1</v>
      </c>
      <c r="I131" s="186"/>
      <c r="J131" s="187">
        <f t="shared" si="10"/>
        <v>0</v>
      </c>
      <c r="K131" s="183" t="s">
        <v>901</v>
      </c>
      <c r="L131" s="42"/>
      <c r="M131" s="188" t="s">
        <v>21</v>
      </c>
      <c r="N131" s="189" t="s">
        <v>44</v>
      </c>
      <c r="O131" s="67"/>
      <c r="P131" s="190">
        <f t="shared" si="11"/>
        <v>0</v>
      </c>
      <c r="Q131" s="190">
        <v>5.5E-2</v>
      </c>
      <c r="R131" s="190">
        <f t="shared" si="12"/>
        <v>5.5E-2</v>
      </c>
      <c r="S131" s="190">
        <v>0</v>
      </c>
      <c r="T131" s="191">
        <f t="shared" si="13"/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213</v>
      </c>
      <c r="AT131" s="192" t="s">
        <v>208</v>
      </c>
      <c r="AU131" s="192" t="s">
        <v>80</v>
      </c>
      <c r="AY131" s="20" t="s">
        <v>206</v>
      </c>
      <c r="BE131" s="193">
        <f t="shared" si="14"/>
        <v>0</v>
      </c>
      <c r="BF131" s="193">
        <f t="shared" si="15"/>
        <v>0</v>
      </c>
      <c r="BG131" s="193">
        <f t="shared" si="16"/>
        <v>0</v>
      </c>
      <c r="BH131" s="193">
        <f t="shared" si="17"/>
        <v>0</v>
      </c>
      <c r="BI131" s="193">
        <f t="shared" si="18"/>
        <v>0</v>
      </c>
      <c r="BJ131" s="20" t="s">
        <v>80</v>
      </c>
      <c r="BK131" s="193">
        <f t="shared" si="19"/>
        <v>0</v>
      </c>
      <c r="BL131" s="20" t="s">
        <v>213</v>
      </c>
      <c r="BM131" s="192" t="s">
        <v>837</v>
      </c>
    </row>
    <row r="132" spans="1:65" s="2" customFormat="1" ht="24.2" customHeight="1">
      <c r="A132" s="37"/>
      <c r="B132" s="38"/>
      <c r="C132" s="181" t="s">
        <v>646</v>
      </c>
      <c r="D132" s="181" t="s">
        <v>208</v>
      </c>
      <c r="E132" s="182" t="s">
        <v>1068</v>
      </c>
      <c r="F132" s="183" t="s">
        <v>1069</v>
      </c>
      <c r="G132" s="184" t="s">
        <v>723</v>
      </c>
      <c r="H132" s="185">
        <v>5</v>
      </c>
      <c r="I132" s="186"/>
      <c r="J132" s="187">
        <f t="shared" si="10"/>
        <v>0</v>
      </c>
      <c r="K132" s="183" t="s">
        <v>901</v>
      </c>
      <c r="L132" s="42"/>
      <c r="M132" s="188" t="s">
        <v>21</v>
      </c>
      <c r="N132" s="189" t="s">
        <v>44</v>
      </c>
      <c r="O132" s="67"/>
      <c r="P132" s="190">
        <f t="shared" si="11"/>
        <v>0</v>
      </c>
      <c r="Q132" s="190">
        <v>7.0000000000000007E-2</v>
      </c>
      <c r="R132" s="190">
        <f t="shared" si="12"/>
        <v>0.35000000000000003</v>
      </c>
      <c r="S132" s="190">
        <v>0</v>
      </c>
      <c r="T132" s="191">
        <f t="shared" si="13"/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213</v>
      </c>
      <c r="AT132" s="192" t="s">
        <v>208</v>
      </c>
      <c r="AU132" s="192" t="s">
        <v>80</v>
      </c>
      <c r="AY132" s="20" t="s">
        <v>206</v>
      </c>
      <c r="BE132" s="193">
        <f t="shared" si="14"/>
        <v>0</v>
      </c>
      <c r="BF132" s="193">
        <f t="shared" si="15"/>
        <v>0</v>
      </c>
      <c r="BG132" s="193">
        <f t="shared" si="16"/>
        <v>0</v>
      </c>
      <c r="BH132" s="193">
        <f t="shared" si="17"/>
        <v>0</v>
      </c>
      <c r="BI132" s="193">
        <f t="shared" si="18"/>
        <v>0</v>
      </c>
      <c r="BJ132" s="20" t="s">
        <v>80</v>
      </c>
      <c r="BK132" s="193">
        <f t="shared" si="19"/>
        <v>0</v>
      </c>
      <c r="BL132" s="20" t="s">
        <v>213</v>
      </c>
      <c r="BM132" s="192" t="s">
        <v>847</v>
      </c>
    </row>
    <row r="133" spans="1:65" s="2" customFormat="1" ht="24.2" customHeight="1">
      <c r="A133" s="37"/>
      <c r="B133" s="38"/>
      <c r="C133" s="181" t="s">
        <v>643</v>
      </c>
      <c r="D133" s="181" t="s">
        <v>208</v>
      </c>
      <c r="E133" s="182" t="s">
        <v>1041</v>
      </c>
      <c r="F133" s="183" t="s">
        <v>1042</v>
      </c>
      <c r="G133" s="184" t="s">
        <v>723</v>
      </c>
      <c r="H133" s="185">
        <v>19</v>
      </c>
      <c r="I133" s="186"/>
      <c r="J133" s="187">
        <f t="shared" si="10"/>
        <v>0</v>
      </c>
      <c r="K133" s="183" t="s">
        <v>901</v>
      </c>
      <c r="L133" s="42"/>
      <c r="M133" s="188" t="s">
        <v>21</v>
      </c>
      <c r="N133" s="189" t="s">
        <v>44</v>
      </c>
      <c r="O133" s="67"/>
      <c r="P133" s="190">
        <f t="shared" si="11"/>
        <v>0</v>
      </c>
      <c r="Q133" s="190">
        <v>6.2E-2</v>
      </c>
      <c r="R133" s="190">
        <f t="shared" si="12"/>
        <v>1.1779999999999999</v>
      </c>
      <c r="S133" s="190">
        <v>0</v>
      </c>
      <c r="T133" s="191">
        <f t="shared" si="13"/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213</v>
      </c>
      <c r="AT133" s="192" t="s">
        <v>208</v>
      </c>
      <c r="AU133" s="192" t="s">
        <v>80</v>
      </c>
      <c r="AY133" s="20" t="s">
        <v>206</v>
      </c>
      <c r="BE133" s="193">
        <f t="shared" si="14"/>
        <v>0</v>
      </c>
      <c r="BF133" s="193">
        <f t="shared" si="15"/>
        <v>0</v>
      </c>
      <c r="BG133" s="193">
        <f t="shared" si="16"/>
        <v>0</v>
      </c>
      <c r="BH133" s="193">
        <f t="shared" si="17"/>
        <v>0</v>
      </c>
      <c r="BI133" s="193">
        <f t="shared" si="18"/>
        <v>0</v>
      </c>
      <c r="BJ133" s="20" t="s">
        <v>80</v>
      </c>
      <c r="BK133" s="193">
        <f t="shared" si="19"/>
        <v>0</v>
      </c>
      <c r="BL133" s="20" t="s">
        <v>213</v>
      </c>
      <c r="BM133" s="192" t="s">
        <v>866</v>
      </c>
    </row>
    <row r="134" spans="1:65" s="12" customFormat="1" ht="25.9" customHeight="1">
      <c r="B134" s="165"/>
      <c r="C134" s="166"/>
      <c r="D134" s="167" t="s">
        <v>72</v>
      </c>
      <c r="E134" s="168" t="s">
        <v>1044</v>
      </c>
      <c r="F134" s="168" t="s">
        <v>1045</v>
      </c>
      <c r="G134" s="166"/>
      <c r="H134" s="166"/>
      <c r="I134" s="169"/>
      <c r="J134" s="170">
        <f>BK134</f>
        <v>0</v>
      </c>
      <c r="K134" s="166"/>
      <c r="L134" s="171"/>
      <c r="M134" s="172"/>
      <c r="N134" s="173"/>
      <c r="O134" s="173"/>
      <c r="P134" s="174">
        <f>SUM(P135:P136)</f>
        <v>0</v>
      </c>
      <c r="Q134" s="173"/>
      <c r="R134" s="174">
        <f>SUM(R135:R136)</f>
        <v>0</v>
      </c>
      <c r="S134" s="173"/>
      <c r="T134" s="175">
        <f>SUM(T135:T136)</f>
        <v>0</v>
      </c>
      <c r="AR134" s="176" t="s">
        <v>80</v>
      </c>
      <c r="AT134" s="177" t="s">
        <v>72</v>
      </c>
      <c r="AU134" s="177" t="s">
        <v>73</v>
      </c>
      <c r="AY134" s="176" t="s">
        <v>206</v>
      </c>
      <c r="BK134" s="178">
        <f>SUM(BK135:BK136)</f>
        <v>0</v>
      </c>
    </row>
    <row r="135" spans="1:65" s="2" customFormat="1" ht="16.5" customHeight="1">
      <c r="A135" s="37"/>
      <c r="B135" s="38"/>
      <c r="C135" s="181" t="s">
        <v>656</v>
      </c>
      <c r="D135" s="181" t="s">
        <v>208</v>
      </c>
      <c r="E135" s="182" t="s">
        <v>1046</v>
      </c>
      <c r="F135" s="183" t="s">
        <v>1047</v>
      </c>
      <c r="G135" s="184" t="s">
        <v>327</v>
      </c>
      <c r="H135" s="185">
        <v>1571.874</v>
      </c>
      <c r="I135" s="186"/>
      <c r="J135" s="187">
        <f>ROUND(I135*H135,2)</f>
        <v>0</v>
      </c>
      <c r="K135" s="183" t="s">
        <v>901</v>
      </c>
      <c r="L135" s="42"/>
      <c r="M135" s="188" t="s">
        <v>21</v>
      </c>
      <c r="N135" s="189" t="s">
        <v>44</v>
      </c>
      <c r="O135" s="67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213</v>
      </c>
      <c r="AT135" s="192" t="s">
        <v>208</v>
      </c>
      <c r="AU135" s="192" t="s">
        <v>80</v>
      </c>
      <c r="AY135" s="20" t="s">
        <v>206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20" t="s">
        <v>80</v>
      </c>
      <c r="BK135" s="193">
        <f>ROUND(I135*H135,2)</f>
        <v>0</v>
      </c>
      <c r="BL135" s="20" t="s">
        <v>213</v>
      </c>
      <c r="BM135" s="192" t="s">
        <v>880</v>
      </c>
    </row>
    <row r="136" spans="1:65" s="2" customFormat="1" ht="19.5">
      <c r="A136" s="37"/>
      <c r="B136" s="38"/>
      <c r="C136" s="39"/>
      <c r="D136" s="199" t="s">
        <v>217</v>
      </c>
      <c r="E136" s="39"/>
      <c r="F136" s="200" t="s">
        <v>1049</v>
      </c>
      <c r="G136" s="39"/>
      <c r="H136" s="39"/>
      <c r="I136" s="196"/>
      <c r="J136" s="39"/>
      <c r="K136" s="39"/>
      <c r="L136" s="42"/>
      <c r="M136" s="254"/>
      <c r="N136" s="255"/>
      <c r="O136" s="256"/>
      <c r="P136" s="256"/>
      <c r="Q136" s="256"/>
      <c r="R136" s="256"/>
      <c r="S136" s="256"/>
      <c r="T136" s="25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20" t="s">
        <v>217</v>
      </c>
      <c r="AU136" s="20" t="s">
        <v>80</v>
      </c>
    </row>
    <row r="137" spans="1:65" s="2" customFormat="1" ht="6.95" customHeight="1">
      <c r="A137" s="37"/>
      <c r="B137" s="50"/>
      <c r="C137" s="51"/>
      <c r="D137" s="51"/>
      <c r="E137" s="51"/>
      <c r="F137" s="51"/>
      <c r="G137" s="51"/>
      <c r="H137" s="51"/>
      <c r="I137" s="51"/>
      <c r="J137" s="51"/>
      <c r="K137" s="51"/>
      <c r="L137" s="42"/>
      <c r="M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</sheetData>
  <sheetProtection algorithmName="SHA-512" hashValue="K2tP2iEWaSLRO6aOLKKea8X2JqfzWd/oNbb3MZq2snVQuwuYF0VKgEaIUOaCOq4IPIuKkqcNTCpS7t+N0us9xg==" saltValue="dOU7J885es/RY8l92gMUtiv8DpB1uw2f0SH/teoBOLwfM/JCMnzCnkyezNgH0odwurVWtbUq9Cq6bK6MN/8fqw==" spinCount="100000" sheet="1" objects="1" scenarios="1" formatColumns="0" formatRows="0" autoFilter="0"/>
  <autoFilter ref="C88:K136" xr:uid="{00000000-0009-0000-0000-000004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799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109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1070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1071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ROUND(J109,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ROUND((SUM(BE109:BE798)),  2)</f>
        <v>0</v>
      </c>
      <c r="G35" s="37"/>
      <c r="H35" s="37"/>
      <c r="I35" s="127">
        <v>0.21</v>
      </c>
      <c r="J35" s="126">
        <f>ROUND(((SUM(BE109:BE798))*I35),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ROUND((SUM(BF109:BF798)),  2)</f>
        <v>0</v>
      </c>
      <c r="G36" s="37"/>
      <c r="H36" s="37"/>
      <c r="I36" s="127">
        <v>0.12</v>
      </c>
      <c r="J36" s="126">
        <f>ROUND(((SUM(BF109:BF798))*I36),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ROUND((SUM(BG109:BG798)),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ROUND((SUM(BH109:BH798)),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ROUND((SUM(BI109:BI798)),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1070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D.2.3 - Přípojka a přeložka dešťové a splaškové kanalizace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J109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1072</v>
      </c>
      <c r="E64" s="146"/>
      <c r="F64" s="146"/>
      <c r="G64" s="146"/>
      <c r="H64" s="146"/>
      <c r="I64" s="146"/>
      <c r="J64" s="147">
        <f>J110</f>
        <v>0</v>
      </c>
      <c r="K64" s="144"/>
      <c r="L64" s="148"/>
    </row>
    <row r="65" spans="2:12" s="9" customFormat="1" ht="24.95" customHeight="1">
      <c r="B65" s="143"/>
      <c r="C65" s="144"/>
      <c r="D65" s="145" t="s">
        <v>1073</v>
      </c>
      <c r="E65" s="146"/>
      <c r="F65" s="146"/>
      <c r="G65" s="146"/>
      <c r="H65" s="146"/>
      <c r="I65" s="146"/>
      <c r="J65" s="147">
        <f>J159</f>
        <v>0</v>
      </c>
      <c r="K65" s="144"/>
      <c r="L65" s="148"/>
    </row>
    <row r="66" spans="2:12" s="9" customFormat="1" ht="24.95" customHeight="1">
      <c r="B66" s="143"/>
      <c r="C66" s="144"/>
      <c r="D66" s="145" t="s">
        <v>1074</v>
      </c>
      <c r="E66" s="146"/>
      <c r="F66" s="146"/>
      <c r="G66" s="146"/>
      <c r="H66" s="146"/>
      <c r="I66" s="146"/>
      <c r="J66" s="147">
        <f>J172</f>
        <v>0</v>
      </c>
      <c r="K66" s="144"/>
      <c r="L66" s="148"/>
    </row>
    <row r="67" spans="2:12" s="9" customFormat="1" ht="24.95" customHeight="1">
      <c r="B67" s="143"/>
      <c r="C67" s="144"/>
      <c r="D67" s="145" t="s">
        <v>1075</v>
      </c>
      <c r="E67" s="146"/>
      <c r="F67" s="146"/>
      <c r="G67" s="146"/>
      <c r="H67" s="146"/>
      <c r="I67" s="146"/>
      <c r="J67" s="147">
        <f>J213</f>
        <v>0</v>
      </c>
      <c r="K67" s="144"/>
      <c r="L67" s="148"/>
    </row>
    <row r="68" spans="2:12" s="9" customFormat="1" ht="24.95" customHeight="1">
      <c r="B68" s="143"/>
      <c r="C68" s="144"/>
      <c r="D68" s="145" t="s">
        <v>1076</v>
      </c>
      <c r="E68" s="146"/>
      <c r="F68" s="146"/>
      <c r="G68" s="146"/>
      <c r="H68" s="146"/>
      <c r="I68" s="146"/>
      <c r="J68" s="147">
        <f>J254</f>
        <v>0</v>
      </c>
      <c r="K68" s="144"/>
      <c r="L68" s="148"/>
    </row>
    <row r="69" spans="2:12" s="9" customFormat="1" ht="24.95" customHeight="1">
      <c r="B69" s="143"/>
      <c r="C69" s="144"/>
      <c r="D69" s="145" t="s">
        <v>1077</v>
      </c>
      <c r="E69" s="146"/>
      <c r="F69" s="146"/>
      <c r="G69" s="146"/>
      <c r="H69" s="146"/>
      <c r="I69" s="146"/>
      <c r="J69" s="147">
        <f>J283</f>
        <v>0</v>
      </c>
      <c r="K69" s="144"/>
      <c r="L69" s="148"/>
    </row>
    <row r="70" spans="2:12" s="9" customFormat="1" ht="24.95" customHeight="1">
      <c r="B70" s="143"/>
      <c r="C70" s="144"/>
      <c r="D70" s="145" t="s">
        <v>1078</v>
      </c>
      <c r="E70" s="146"/>
      <c r="F70" s="146"/>
      <c r="G70" s="146"/>
      <c r="H70" s="146"/>
      <c r="I70" s="146"/>
      <c r="J70" s="147">
        <f>J296</f>
        <v>0</v>
      </c>
      <c r="K70" s="144"/>
      <c r="L70" s="148"/>
    </row>
    <row r="71" spans="2:12" s="9" customFormat="1" ht="24.95" customHeight="1">
      <c r="B71" s="143"/>
      <c r="C71" s="144"/>
      <c r="D71" s="145" t="s">
        <v>1079</v>
      </c>
      <c r="E71" s="146"/>
      <c r="F71" s="146"/>
      <c r="G71" s="146"/>
      <c r="H71" s="146"/>
      <c r="I71" s="146"/>
      <c r="J71" s="147">
        <f>J317</f>
        <v>0</v>
      </c>
      <c r="K71" s="144"/>
      <c r="L71" s="148"/>
    </row>
    <row r="72" spans="2:12" s="9" customFormat="1" ht="24.95" customHeight="1">
      <c r="B72" s="143"/>
      <c r="C72" s="144"/>
      <c r="D72" s="145" t="s">
        <v>1080</v>
      </c>
      <c r="E72" s="146"/>
      <c r="F72" s="146"/>
      <c r="G72" s="146"/>
      <c r="H72" s="146"/>
      <c r="I72" s="146"/>
      <c r="J72" s="147">
        <f>J322</f>
        <v>0</v>
      </c>
      <c r="K72" s="144"/>
      <c r="L72" s="148"/>
    </row>
    <row r="73" spans="2:12" s="9" customFormat="1" ht="24.95" customHeight="1">
      <c r="B73" s="143"/>
      <c r="C73" s="144"/>
      <c r="D73" s="145" t="s">
        <v>1081</v>
      </c>
      <c r="E73" s="146"/>
      <c r="F73" s="146"/>
      <c r="G73" s="146"/>
      <c r="H73" s="146"/>
      <c r="I73" s="146"/>
      <c r="J73" s="147">
        <f>J335</f>
        <v>0</v>
      </c>
      <c r="K73" s="144"/>
      <c r="L73" s="148"/>
    </row>
    <row r="74" spans="2:12" s="9" customFormat="1" ht="24.95" customHeight="1">
      <c r="B74" s="143"/>
      <c r="C74" s="144"/>
      <c r="D74" s="145" t="s">
        <v>1082</v>
      </c>
      <c r="E74" s="146"/>
      <c r="F74" s="146"/>
      <c r="G74" s="146"/>
      <c r="H74" s="146"/>
      <c r="I74" s="146"/>
      <c r="J74" s="147">
        <f>J340</f>
        <v>0</v>
      </c>
      <c r="K74" s="144"/>
      <c r="L74" s="148"/>
    </row>
    <row r="75" spans="2:12" s="9" customFormat="1" ht="24.95" customHeight="1">
      <c r="B75" s="143"/>
      <c r="C75" s="144"/>
      <c r="D75" s="145" t="s">
        <v>1083</v>
      </c>
      <c r="E75" s="146"/>
      <c r="F75" s="146"/>
      <c r="G75" s="146"/>
      <c r="H75" s="146"/>
      <c r="I75" s="146"/>
      <c r="J75" s="147">
        <f>J365</f>
        <v>0</v>
      </c>
      <c r="K75" s="144"/>
      <c r="L75" s="148"/>
    </row>
    <row r="76" spans="2:12" s="9" customFormat="1" ht="24.95" customHeight="1">
      <c r="B76" s="143"/>
      <c r="C76" s="144"/>
      <c r="D76" s="145" t="s">
        <v>1084</v>
      </c>
      <c r="E76" s="146"/>
      <c r="F76" s="146"/>
      <c r="G76" s="146"/>
      <c r="H76" s="146"/>
      <c r="I76" s="146"/>
      <c r="J76" s="147">
        <f>J374</f>
        <v>0</v>
      </c>
      <c r="K76" s="144"/>
      <c r="L76" s="148"/>
    </row>
    <row r="77" spans="2:12" s="9" customFormat="1" ht="24.95" customHeight="1">
      <c r="B77" s="143"/>
      <c r="C77" s="144"/>
      <c r="D77" s="145" t="s">
        <v>1085</v>
      </c>
      <c r="E77" s="146"/>
      <c r="F77" s="146"/>
      <c r="G77" s="146"/>
      <c r="H77" s="146"/>
      <c r="I77" s="146"/>
      <c r="J77" s="147">
        <f>J379</f>
        <v>0</v>
      </c>
      <c r="K77" s="144"/>
      <c r="L77" s="148"/>
    </row>
    <row r="78" spans="2:12" s="9" customFormat="1" ht="24.95" customHeight="1">
      <c r="B78" s="143"/>
      <c r="C78" s="144"/>
      <c r="D78" s="145" t="s">
        <v>1086</v>
      </c>
      <c r="E78" s="146"/>
      <c r="F78" s="146"/>
      <c r="G78" s="146"/>
      <c r="H78" s="146"/>
      <c r="I78" s="146"/>
      <c r="J78" s="147">
        <f>J388</f>
        <v>0</v>
      </c>
      <c r="K78" s="144"/>
      <c r="L78" s="148"/>
    </row>
    <row r="79" spans="2:12" s="9" customFormat="1" ht="24.95" customHeight="1">
      <c r="B79" s="143"/>
      <c r="C79" s="144"/>
      <c r="D79" s="145" t="s">
        <v>1087</v>
      </c>
      <c r="E79" s="146"/>
      <c r="F79" s="146"/>
      <c r="G79" s="146"/>
      <c r="H79" s="146"/>
      <c r="I79" s="146"/>
      <c r="J79" s="147">
        <f>J401</f>
        <v>0</v>
      </c>
      <c r="K79" s="144"/>
      <c r="L79" s="148"/>
    </row>
    <row r="80" spans="2:12" s="9" customFormat="1" ht="24.95" customHeight="1">
      <c r="B80" s="143"/>
      <c r="C80" s="144"/>
      <c r="D80" s="145" t="s">
        <v>1088</v>
      </c>
      <c r="E80" s="146"/>
      <c r="F80" s="146"/>
      <c r="G80" s="146"/>
      <c r="H80" s="146"/>
      <c r="I80" s="146"/>
      <c r="J80" s="147">
        <f>J462</f>
        <v>0</v>
      </c>
      <c r="K80" s="144"/>
      <c r="L80" s="148"/>
    </row>
    <row r="81" spans="1:31" s="9" customFormat="1" ht="24.95" customHeight="1">
      <c r="B81" s="143"/>
      <c r="C81" s="144"/>
      <c r="D81" s="145" t="s">
        <v>1089</v>
      </c>
      <c r="E81" s="146"/>
      <c r="F81" s="146"/>
      <c r="G81" s="146"/>
      <c r="H81" s="146"/>
      <c r="I81" s="146"/>
      <c r="J81" s="147">
        <f>J525</f>
        <v>0</v>
      </c>
      <c r="K81" s="144"/>
      <c r="L81" s="148"/>
    </row>
    <row r="82" spans="1:31" s="9" customFormat="1" ht="24.95" customHeight="1">
      <c r="B82" s="143"/>
      <c r="C82" s="144"/>
      <c r="D82" s="145" t="s">
        <v>1090</v>
      </c>
      <c r="E82" s="146"/>
      <c r="F82" s="146"/>
      <c r="G82" s="146"/>
      <c r="H82" s="146"/>
      <c r="I82" s="146"/>
      <c r="J82" s="147">
        <f>J534</f>
        <v>0</v>
      </c>
      <c r="K82" s="144"/>
      <c r="L82" s="148"/>
    </row>
    <row r="83" spans="1:31" s="9" customFormat="1" ht="24.95" customHeight="1">
      <c r="B83" s="143"/>
      <c r="C83" s="144"/>
      <c r="D83" s="145" t="s">
        <v>1091</v>
      </c>
      <c r="E83" s="146"/>
      <c r="F83" s="146"/>
      <c r="G83" s="146"/>
      <c r="H83" s="146"/>
      <c r="I83" s="146"/>
      <c r="J83" s="147">
        <f>J539</f>
        <v>0</v>
      </c>
      <c r="K83" s="144"/>
      <c r="L83" s="148"/>
    </row>
    <row r="84" spans="1:31" s="9" customFormat="1" ht="24.95" customHeight="1">
      <c r="B84" s="143"/>
      <c r="C84" s="144"/>
      <c r="D84" s="145" t="s">
        <v>1092</v>
      </c>
      <c r="E84" s="146"/>
      <c r="F84" s="146"/>
      <c r="G84" s="146"/>
      <c r="H84" s="146"/>
      <c r="I84" s="146"/>
      <c r="J84" s="147">
        <f>J544</f>
        <v>0</v>
      </c>
      <c r="K84" s="144"/>
      <c r="L84" s="148"/>
    </row>
    <row r="85" spans="1:31" s="9" customFormat="1" ht="24.95" customHeight="1">
      <c r="B85" s="143"/>
      <c r="C85" s="144"/>
      <c r="D85" s="145" t="s">
        <v>1093</v>
      </c>
      <c r="E85" s="146"/>
      <c r="F85" s="146"/>
      <c r="G85" s="146"/>
      <c r="H85" s="146"/>
      <c r="I85" s="146"/>
      <c r="J85" s="147">
        <f>J548</f>
        <v>0</v>
      </c>
      <c r="K85" s="144"/>
      <c r="L85" s="148"/>
    </row>
    <row r="86" spans="1:31" s="9" customFormat="1" ht="24.95" customHeight="1">
      <c r="B86" s="143"/>
      <c r="C86" s="144"/>
      <c r="D86" s="145" t="s">
        <v>1094</v>
      </c>
      <c r="E86" s="146"/>
      <c r="F86" s="146"/>
      <c r="G86" s="146"/>
      <c r="H86" s="146"/>
      <c r="I86" s="146"/>
      <c r="J86" s="147">
        <f>J555</f>
        <v>0</v>
      </c>
      <c r="K86" s="144"/>
      <c r="L86" s="148"/>
    </row>
    <row r="87" spans="1:31" s="9" customFormat="1" ht="24.95" customHeight="1">
      <c r="B87" s="143"/>
      <c r="C87" s="144"/>
      <c r="D87" s="145" t="s">
        <v>1095</v>
      </c>
      <c r="E87" s="146"/>
      <c r="F87" s="146"/>
      <c r="G87" s="146"/>
      <c r="H87" s="146"/>
      <c r="I87" s="146"/>
      <c r="J87" s="147">
        <f>J571</f>
        <v>0</v>
      </c>
      <c r="K87" s="144"/>
      <c r="L87" s="148"/>
    </row>
    <row r="88" spans="1:31" s="2" customFormat="1" ht="21.75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116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31" s="2" customFormat="1" ht="6.95" customHeight="1">
      <c r="A89" s="37"/>
      <c r="B89" s="50"/>
      <c r="C89" s="51"/>
      <c r="D89" s="51"/>
      <c r="E89" s="51"/>
      <c r="F89" s="51"/>
      <c r="G89" s="51"/>
      <c r="H89" s="51"/>
      <c r="I89" s="51"/>
      <c r="J89" s="51"/>
      <c r="K89" s="51"/>
      <c r="L89" s="116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3" spans="1:31" s="2" customFormat="1" ht="6.95" customHeight="1">
      <c r="A93" s="37"/>
      <c r="B93" s="52"/>
      <c r="C93" s="53"/>
      <c r="D93" s="53"/>
      <c r="E93" s="53"/>
      <c r="F93" s="53"/>
      <c r="G93" s="53"/>
      <c r="H93" s="53"/>
      <c r="I93" s="53"/>
      <c r="J93" s="53"/>
      <c r="K93" s="53"/>
      <c r="L93" s="116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31" s="2" customFormat="1" ht="24.95" customHeight="1">
      <c r="A94" s="37"/>
      <c r="B94" s="38"/>
      <c r="C94" s="26" t="s">
        <v>191</v>
      </c>
      <c r="D94" s="39"/>
      <c r="E94" s="39"/>
      <c r="F94" s="39"/>
      <c r="G94" s="39"/>
      <c r="H94" s="39"/>
      <c r="I94" s="39"/>
      <c r="J94" s="39"/>
      <c r="K94" s="39"/>
      <c r="L94" s="116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pans="1:31" s="2" customFormat="1" ht="6.95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116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pans="1:31" s="2" customFormat="1" ht="12" customHeight="1">
      <c r="A96" s="37"/>
      <c r="B96" s="38"/>
      <c r="C96" s="32" t="s">
        <v>16</v>
      </c>
      <c r="D96" s="39"/>
      <c r="E96" s="39"/>
      <c r="F96" s="39"/>
      <c r="G96" s="39"/>
      <c r="H96" s="39"/>
      <c r="I96" s="39"/>
      <c r="J96" s="39"/>
      <c r="K96" s="39"/>
      <c r="L96" s="116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pans="1:65" s="2" customFormat="1" ht="26.25" customHeight="1">
      <c r="A97" s="37"/>
      <c r="B97" s="38"/>
      <c r="C97" s="39"/>
      <c r="D97" s="39"/>
      <c r="E97" s="397" t="str">
        <f>E7</f>
        <v>Novostavba Onkologické kliniky P4 - Přeložky, Přípojky, OS, Komunikace, chodníky a přístřešky, Sadové úpravy</v>
      </c>
      <c r="F97" s="398"/>
      <c r="G97" s="398"/>
      <c r="H97" s="398"/>
      <c r="I97" s="39"/>
      <c r="J97" s="39"/>
      <c r="K97" s="39"/>
      <c r="L97" s="116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pans="1:65" s="1" customFormat="1" ht="12" customHeight="1">
      <c r="B98" s="24"/>
      <c r="C98" s="32" t="s">
        <v>174</v>
      </c>
      <c r="D98" s="25"/>
      <c r="E98" s="25"/>
      <c r="F98" s="25"/>
      <c r="G98" s="25"/>
      <c r="H98" s="25"/>
      <c r="I98" s="25"/>
      <c r="J98" s="25"/>
      <c r="K98" s="25"/>
      <c r="L98" s="23"/>
    </row>
    <row r="99" spans="1:65" s="2" customFormat="1" ht="16.5" customHeight="1">
      <c r="A99" s="37"/>
      <c r="B99" s="38"/>
      <c r="C99" s="39"/>
      <c r="D99" s="39"/>
      <c r="E99" s="397" t="s">
        <v>1070</v>
      </c>
      <c r="F99" s="396"/>
      <c r="G99" s="396"/>
      <c r="H99" s="396"/>
      <c r="I99" s="39"/>
      <c r="J99" s="39"/>
      <c r="K99" s="39"/>
      <c r="L99" s="116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pans="1:65" s="2" customFormat="1" ht="12" customHeight="1">
      <c r="A100" s="37"/>
      <c r="B100" s="38"/>
      <c r="C100" s="32" t="s">
        <v>176</v>
      </c>
      <c r="D100" s="39"/>
      <c r="E100" s="39"/>
      <c r="F100" s="39"/>
      <c r="G100" s="39"/>
      <c r="H100" s="39"/>
      <c r="I100" s="39"/>
      <c r="J100" s="39"/>
      <c r="K100" s="39"/>
      <c r="L100" s="116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pans="1:65" s="2" customFormat="1" ht="16.5" customHeight="1">
      <c r="A101" s="37"/>
      <c r="B101" s="38"/>
      <c r="C101" s="39"/>
      <c r="D101" s="39"/>
      <c r="E101" s="361" t="str">
        <f>E11</f>
        <v>D.2.3 - Přípojka a přeložka dešťové a splaškové kanalizace</v>
      </c>
      <c r="F101" s="396"/>
      <c r="G101" s="396"/>
      <c r="H101" s="396"/>
      <c r="I101" s="39"/>
      <c r="J101" s="39"/>
      <c r="K101" s="39"/>
      <c r="L101" s="116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pans="1:65" s="2" customFormat="1" ht="6.95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116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pans="1:65" s="2" customFormat="1" ht="12" customHeight="1">
      <c r="A103" s="37"/>
      <c r="B103" s="38"/>
      <c r="C103" s="32" t="s">
        <v>22</v>
      </c>
      <c r="D103" s="39"/>
      <c r="E103" s="39"/>
      <c r="F103" s="30" t="str">
        <f>F14</f>
        <v>Olomouc</v>
      </c>
      <c r="G103" s="39"/>
      <c r="H103" s="39"/>
      <c r="I103" s="32" t="s">
        <v>24</v>
      </c>
      <c r="J103" s="62" t="str">
        <f>IF(J14="","",J14)</f>
        <v>16. 2. 2024</v>
      </c>
      <c r="K103" s="39"/>
      <c r="L103" s="116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pans="1:65" s="2" customFormat="1" ht="6.95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116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pans="1:65" s="2" customFormat="1" ht="25.7" customHeight="1">
      <c r="A105" s="37"/>
      <c r="B105" s="38"/>
      <c r="C105" s="32" t="s">
        <v>26</v>
      </c>
      <c r="D105" s="39"/>
      <c r="E105" s="39"/>
      <c r="F105" s="30" t="str">
        <f>E17</f>
        <v>Fakultní nemocnice Olomouc</v>
      </c>
      <c r="G105" s="39"/>
      <c r="H105" s="39"/>
      <c r="I105" s="32" t="s">
        <v>32</v>
      </c>
      <c r="J105" s="35" t="str">
        <f>E23</f>
        <v>Adam Rujbr Architects</v>
      </c>
      <c r="K105" s="39"/>
      <c r="L105" s="116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pans="1:65" s="2" customFormat="1" ht="15.2" customHeight="1">
      <c r="A106" s="37"/>
      <c r="B106" s="38"/>
      <c r="C106" s="32" t="s">
        <v>30</v>
      </c>
      <c r="D106" s="39"/>
      <c r="E106" s="39"/>
      <c r="F106" s="30" t="str">
        <f>IF(E20="","",E20)</f>
        <v>Vyplň údaj</v>
      </c>
      <c r="G106" s="39"/>
      <c r="H106" s="39"/>
      <c r="I106" s="32" t="s">
        <v>35</v>
      </c>
      <c r="J106" s="35" t="str">
        <f>E26</f>
        <v xml:space="preserve"> </v>
      </c>
      <c r="K106" s="39"/>
      <c r="L106" s="116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65" s="2" customFormat="1" ht="10.35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116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65" s="11" customFormat="1" ht="29.25" customHeight="1">
      <c r="A108" s="154"/>
      <c r="B108" s="155"/>
      <c r="C108" s="156" t="s">
        <v>192</v>
      </c>
      <c r="D108" s="157" t="s">
        <v>58</v>
      </c>
      <c r="E108" s="157" t="s">
        <v>54</v>
      </c>
      <c r="F108" s="157" t="s">
        <v>55</v>
      </c>
      <c r="G108" s="157" t="s">
        <v>193</v>
      </c>
      <c r="H108" s="157" t="s">
        <v>194</v>
      </c>
      <c r="I108" s="157" t="s">
        <v>195</v>
      </c>
      <c r="J108" s="157" t="s">
        <v>180</v>
      </c>
      <c r="K108" s="158" t="s">
        <v>196</v>
      </c>
      <c r="L108" s="159"/>
      <c r="M108" s="71" t="s">
        <v>21</v>
      </c>
      <c r="N108" s="72" t="s">
        <v>43</v>
      </c>
      <c r="O108" s="72" t="s">
        <v>197</v>
      </c>
      <c r="P108" s="72" t="s">
        <v>198</v>
      </c>
      <c r="Q108" s="72" t="s">
        <v>199</v>
      </c>
      <c r="R108" s="72" t="s">
        <v>200</v>
      </c>
      <c r="S108" s="72" t="s">
        <v>201</v>
      </c>
      <c r="T108" s="73" t="s">
        <v>202</v>
      </c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</row>
    <row r="109" spans="1:65" s="2" customFormat="1" ht="22.9" customHeight="1">
      <c r="A109" s="37"/>
      <c r="B109" s="38"/>
      <c r="C109" s="78" t="s">
        <v>203</v>
      </c>
      <c r="D109" s="39"/>
      <c r="E109" s="39"/>
      <c r="F109" s="39"/>
      <c r="G109" s="39"/>
      <c r="H109" s="39"/>
      <c r="I109" s="39"/>
      <c r="J109" s="160">
        <f>BK109</f>
        <v>0</v>
      </c>
      <c r="K109" s="39"/>
      <c r="L109" s="42"/>
      <c r="M109" s="74"/>
      <c r="N109" s="161"/>
      <c r="O109" s="75"/>
      <c r="P109" s="162">
        <f>P110+P159+P172+P213+P254+P283+P296+P317+P322+P335+P340+P365+P374+P379+P388+P401+P462+P525+P534+P539+P544+P548+P555+P571</f>
        <v>0</v>
      </c>
      <c r="Q109" s="75"/>
      <c r="R109" s="162">
        <f>R110+R159+R172+R213+R254+R283+R296+R317+R322+R335+R340+R365+R374+R379+R388+R401+R462+R525+R534+R539+R544+R548+R555+R571</f>
        <v>2296.0504765299997</v>
      </c>
      <c r="S109" s="75"/>
      <c r="T109" s="163">
        <f>T110+T159+T172+T213+T254+T283+T296+T317+T322+T335+T340+T365+T374+T379+T388+T401+T462+T525+T534+T539+T544+T548+T555+T571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20" t="s">
        <v>72</v>
      </c>
      <c r="AU109" s="20" t="s">
        <v>181</v>
      </c>
      <c r="BK109" s="164">
        <f>BK110+BK159+BK172+BK213+BK254+BK283+BK296+BK317+BK322+BK335+BK340+BK365+BK374+BK379+BK388+BK401+BK462+BK525+BK534+BK539+BK544+BK548+BK555+BK571</f>
        <v>0</v>
      </c>
    </row>
    <row r="110" spans="1:65" s="12" customFormat="1" ht="25.9" customHeight="1">
      <c r="B110" s="165"/>
      <c r="C110" s="166"/>
      <c r="D110" s="167" t="s">
        <v>72</v>
      </c>
      <c r="E110" s="168" t="s">
        <v>313</v>
      </c>
      <c r="F110" s="168" t="s">
        <v>1096</v>
      </c>
      <c r="G110" s="166"/>
      <c r="H110" s="166"/>
      <c r="I110" s="169"/>
      <c r="J110" s="170">
        <f>BK110</f>
        <v>0</v>
      </c>
      <c r="K110" s="166"/>
      <c r="L110" s="171"/>
      <c r="M110" s="172"/>
      <c r="N110" s="173"/>
      <c r="O110" s="173"/>
      <c r="P110" s="174">
        <f>SUM(P111:P158)</f>
        <v>0</v>
      </c>
      <c r="Q110" s="173"/>
      <c r="R110" s="174">
        <f>SUM(R111:R158)</f>
        <v>29.916897000000002</v>
      </c>
      <c r="S110" s="173"/>
      <c r="T110" s="175">
        <f>SUM(T111:T158)</f>
        <v>0</v>
      </c>
      <c r="AR110" s="176" t="s">
        <v>80</v>
      </c>
      <c r="AT110" s="177" t="s">
        <v>72</v>
      </c>
      <c r="AU110" s="177" t="s">
        <v>73</v>
      </c>
      <c r="AY110" s="176" t="s">
        <v>206</v>
      </c>
      <c r="BK110" s="178">
        <f>SUM(BK111:BK158)</f>
        <v>0</v>
      </c>
    </row>
    <row r="111" spans="1:65" s="2" customFormat="1" ht="24.2" customHeight="1">
      <c r="A111" s="37"/>
      <c r="B111" s="38"/>
      <c r="C111" s="181" t="s">
        <v>80</v>
      </c>
      <c r="D111" s="181" t="s">
        <v>208</v>
      </c>
      <c r="E111" s="182" t="s">
        <v>1097</v>
      </c>
      <c r="F111" s="183" t="s">
        <v>1098</v>
      </c>
      <c r="G111" s="184" t="s">
        <v>1099</v>
      </c>
      <c r="H111" s="185">
        <v>960</v>
      </c>
      <c r="I111" s="186"/>
      <c r="J111" s="187">
        <f>ROUND(I111*H111,2)</f>
        <v>0</v>
      </c>
      <c r="K111" s="183" t="s">
        <v>1100</v>
      </c>
      <c r="L111" s="42"/>
      <c r="M111" s="188" t="s">
        <v>21</v>
      </c>
      <c r="N111" s="189" t="s">
        <v>44</v>
      </c>
      <c r="O111" s="67"/>
      <c r="P111" s="190">
        <f>O111*H111</f>
        <v>0</v>
      </c>
      <c r="Q111" s="190">
        <v>0</v>
      </c>
      <c r="R111" s="190">
        <f>Q111*H111</f>
        <v>0</v>
      </c>
      <c r="S111" s="190">
        <v>0</v>
      </c>
      <c r="T111" s="191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92" t="s">
        <v>213</v>
      </c>
      <c r="AT111" s="192" t="s">
        <v>208</v>
      </c>
      <c r="AU111" s="192" t="s">
        <v>80</v>
      </c>
      <c r="AY111" s="20" t="s">
        <v>206</v>
      </c>
      <c r="BE111" s="193">
        <f>IF(N111="základní",J111,0)</f>
        <v>0</v>
      </c>
      <c r="BF111" s="193">
        <f>IF(N111="snížená",J111,0)</f>
        <v>0</v>
      </c>
      <c r="BG111" s="193">
        <f>IF(N111="zákl. přenesená",J111,0)</f>
        <v>0</v>
      </c>
      <c r="BH111" s="193">
        <f>IF(N111="sníž. přenesená",J111,0)</f>
        <v>0</v>
      </c>
      <c r="BI111" s="193">
        <f>IF(N111="nulová",J111,0)</f>
        <v>0</v>
      </c>
      <c r="BJ111" s="20" t="s">
        <v>80</v>
      </c>
      <c r="BK111" s="193">
        <f>ROUND(I111*H111,2)</f>
        <v>0</v>
      </c>
      <c r="BL111" s="20" t="s">
        <v>213</v>
      </c>
      <c r="BM111" s="192" t="s">
        <v>82</v>
      </c>
    </row>
    <row r="112" spans="1:65" s="13" customFormat="1">
      <c r="B112" s="201"/>
      <c r="C112" s="202"/>
      <c r="D112" s="199" t="s">
        <v>219</v>
      </c>
      <c r="E112" s="203" t="s">
        <v>21</v>
      </c>
      <c r="F112" s="204" t="s">
        <v>1101</v>
      </c>
      <c r="G112" s="202"/>
      <c r="H112" s="203" t="s">
        <v>21</v>
      </c>
      <c r="I112" s="205"/>
      <c r="J112" s="202"/>
      <c r="K112" s="202"/>
      <c r="L112" s="206"/>
      <c r="M112" s="207"/>
      <c r="N112" s="208"/>
      <c r="O112" s="208"/>
      <c r="P112" s="208"/>
      <c r="Q112" s="208"/>
      <c r="R112" s="208"/>
      <c r="S112" s="208"/>
      <c r="T112" s="209"/>
      <c r="AT112" s="210" t="s">
        <v>219</v>
      </c>
      <c r="AU112" s="210" t="s">
        <v>80</v>
      </c>
      <c r="AV112" s="13" t="s">
        <v>80</v>
      </c>
      <c r="AW112" s="13" t="s">
        <v>34</v>
      </c>
      <c r="AX112" s="13" t="s">
        <v>73</v>
      </c>
      <c r="AY112" s="210" t="s">
        <v>206</v>
      </c>
    </row>
    <row r="113" spans="1:65" s="14" customFormat="1">
      <c r="B113" s="211"/>
      <c r="C113" s="212"/>
      <c r="D113" s="199" t="s">
        <v>219</v>
      </c>
      <c r="E113" s="213" t="s">
        <v>21</v>
      </c>
      <c r="F113" s="214" t="s">
        <v>1102</v>
      </c>
      <c r="G113" s="212"/>
      <c r="H113" s="215">
        <v>960</v>
      </c>
      <c r="I113" s="216"/>
      <c r="J113" s="212"/>
      <c r="K113" s="212"/>
      <c r="L113" s="217"/>
      <c r="M113" s="218"/>
      <c r="N113" s="219"/>
      <c r="O113" s="219"/>
      <c r="P113" s="219"/>
      <c r="Q113" s="219"/>
      <c r="R113" s="219"/>
      <c r="S113" s="219"/>
      <c r="T113" s="220"/>
      <c r="AT113" s="221" t="s">
        <v>219</v>
      </c>
      <c r="AU113" s="221" t="s">
        <v>80</v>
      </c>
      <c r="AV113" s="14" t="s">
        <v>82</v>
      </c>
      <c r="AW113" s="14" t="s">
        <v>34</v>
      </c>
      <c r="AX113" s="14" t="s">
        <v>73</v>
      </c>
      <c r="AY113" s="221" t="s">
        <v>206</v>
      </c>
    </row>
    <row r="114" spans="1:65" s="15" customFormat="1">
      <c r="B114" s="222"/>
      <c r="C114" s="223"/>
      <c r="D114" s="199" t="s">
        <v>219</v>
      </c>
      <c r="E114" s="224" t="s">
        <v>21</v>
      </c>
      <c r="F114" s="225" t="s">
        <v>236</v>
      </c>
      <c r="G114" s="223"/>
      <c r="H114" s="226">
        <v>960</v>
      </c>
      <c r="I114" s="227"/>
      <c r="J114" s="223"/>
      <c r="K114" s="223"/>
      <c r="L114" s="228"/>
      <c r="M114" s="229"/>
      <c r="N114" s="230"/>
      <c r="O114" s="230"/>
      <c r="P114" s="230"/>
      <c r="Q114" s="230"/>
      <c r="R114" s="230"/>
      <c r="S114" s="230"/>
      <c r="T114" s="231"/>
      <c r="AT114" s="232" t="s">
        <v>219</v>
      </c>
      <c r="AU114" s="232" t="s">
        <v>80</v>
      </c>
      <c r="AV114" s="15" t="s">
        <v>213</v>
      </c>
      <c r="AW114" s="15" t="s">
        <v>34</v>
      </c>
      <c r="AX114" s="15" t="s">
        <v>80</v>
      </c>
      <c r="AY114" s="232" t="s">
        <v>206</v>
      </c>
    </row>
    <row r="115" spans="1:65" s="2" customFormat="1" ht="24.2" customHeight="1">
      <c r="A115" s="37"/>
      <c r="B115" s="38"/>
      <c r="C115" s="181" t="s">
        <v>82</v>
      </c>
      <c r="D115" s="181" t="s">
        <v>208</v>
      </c>
      <c r="E115" s="182" t="s">
        <v>1103</v>
      </c>
      <c r="F115" s="183" t="s">
        <v>1104</v>
      </c>
      <c r="G115" s="184" t="s">
        <v>1105</v>
      </c>
      <c r="H115" s="185">
        <v>60</v>
      </c>
      <c r="I115" s="186"/>
      <c r="J115" s="187">
        <f>ROUND(I115*H115,2)</f>
        <v>0</v>
      </c>
      <c r="K115" s="183" t="s">
        <v>1100</v>
      </c>
      <c r="L115" s="42"/>
      <c r="M115" s="188" t="s">
        <v>21</v>
      </c>
      <c r="N115" s="189" t="s">
        <v>44</v>
      </c>
      <c r="O115" s="67"/>
      <c r="P115" s="190">
        <f>O115*H115</f>
        <v>0</v>
      </c>
      <c r="Q115" s="190">
        <v>0</v>
      </c>
      <c r="R115" s="190">
        <f>Q115*H115</f>
        <v>0</v>
      </c>
      <c r="S115" s="190">
        <v>0</v>
      </c>
      <c r="T115" s="191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92" t="s">
        <v>213</v>
      </c>
      <c r="AT115" s="192" t="s">
        <v>208</v>
      </c>
      <c r="AU115" s="192" t="s">
        <v>80</v>
      </c>
      <c r="AY115" s="20" t="s">
        <v>206</v>
      </c>
      <c r="BE115" s="193">
        <f>IF(N115="základní",J115,0)</f>
        <v>0</v>
      </c>
      <c r="BF115" s="193">
        <f>IF(N115="snížená",J115,0)</f>
        <v>0</v>
      </c>
      <c r="BG115" s="193">
        <f>IF(N115="zákl. přenesená",J115,0)</f>
        <v>0</v>
      </c>
      <c r="BH115" s="193">
        <f>IF(N115="sníž. přenesená",J115,0)</f>
        <v>0</v>
      </c>
      <c r="BI115" s="193">
        <f>IF(N115="nulová",J115,0)</f>
        <v>0</v>
      </c>
      <c r="BJ115" s="20" t="s">
        <v>80</v>
      </c>
      <c r="BK115" s="193">
        <f>ROUND(I115*H115,2)</f>
        <v>0</v>
      </c>
      <c r="BL115" s="20" t="s">
        <v>213</v>
      </c>
      <c r="BM115" s="192" t="s">
        <v>213</v>
      </c>
    </row>
    <row r="116" spans="1:65" s="13" customFormat="1">
      <c r="B116" s="201"/>
      <c r="C116" s="202"/>
      <c r="D116" s="199" t="s">
        <v>219</v>
      </c>
      <c r="E116" s="203" t="s">
        <v>21</v>
      </c>
      <c r="F116" s="204" t="s">
        <v>1106</v>
      </c>
      <c r="G116" s="202"/>
      <c r="H116" s="203" t="s">
        <v>21</v>
      </c>
      <c r="I116" s="205"/>
      <c r="J116" s="202"/>
      <c r="K116" s="202"/>
      <c r="L116" s="206"/>
      <c r="M116" s="207"/>
      <c r="N116" s="208"/>
      <c r="O116" s="208"/>
      <c r="P116" s="208"/>
      <c r="Q116" s="208"/>
      <c r="R116" s="208"/>
      <c r="S116" s="208"/>
      <c r="T116" s="209"/>
      <c r="AT116" s="210" t="s">
        <v>219</v>
      </c>
      <c r="AU116" s="210" t="s">
        <v>80</v>
      </c>
      <c r="AV116" s="13" t="s">
        <v>80</v>
      </c>
      <c r="AW116" s="13" t="s">
        <v>34</v>
      </c>
      <c r="AX116" s="13" t="s">
        <v>73</v>
      </c>
      <c r="AY116" s="210" t="s">
        <v>206</v>
      </c>
    </row>
    <row r="117" spans="1:65" s="14" customFormat="1">
      <c r="B117" s="211"/>
      <c r="C117" s="212"/>
      <c r="D117" s="199" t="s">
        <v>219</v>
      </c>
      <c r="E117" s="213" t="s">
        <v>21</v>
      </c>
      <c r="F117" s="214" t="s">
        <v>1107</v>
      </c>
      <c r="G117" s="212"/>
      <c r="H117" s="215">
        <v>60</v>
      </c>
      <c r="I117" s="216"/>
      <c r="J117" s="212"/>
      <c r="K117" s="212"/>
      <c r="L117" s="217"/>
      <c r="M117" s="218"/>
      <c r="N117" s="219"/>
      <c r="O117" s="219"/>
      <c r="P117" s="219"/>
      <c r="Q117" s="219"/>
      <c r="R117" s="219"/>
      <c r="S117" s="219"/>
      <c r="T117" s="220"/>
      <c r="AT117" s="221" t="s">
        <v>219</v>
      </c>
      <c r="AU117" s="221" t="s">
        <v>80</v>
      </c>
      <c r="AV117" s="14" t="s">
        <v>82</v>
      </c>
      <c r="AW117" s="14" t="s">
        <v>34</v>
      </c>
      <c r="AX117" s="14" t="s">
        <v>73</v>
      </c>
      <c r="AY117" s="221" t="s">
        <v>206</v>
      </c>
    </row>
    <row r="118" spans="1:65" s="15" customFormat="1">
      <c r="B118" s="222"/>
      <c r="C118" s="223"/>
      <c r="D118" s="199" t="s">
        <v>219</v>
      </c>
      <c r="E118" s="224" t="s">
        <v>21</v>
      </c>
      <c r="F118" s="225" t="s">
        <v>236</v>
      </c>
      <c r="G118" s="223"/>
      <c r="H118" s="226">
        <v>60</v>
      </c>
      <c r="I118" s="227"/>
      <c r="J118" s="223"/>
      <c r="K118" s="223"/>
      <c r="L118" s="228"/>
      <c r="M118" s="229"/>
      <c r="N118" s="230"/>
      <c r="O118" s="230"/>
      <c r="P118" s="230"/>
      <c r="Q118" s="230"/>
      <c r="R118" s="230"/>
      <c r="S118" s="230"/>
      <c r="T118" s="231"/>
      <c r="AT118" s="232" t="s">
        <v>219</v>
      </c>
      <c r="AU118" s="232" t="s">
        <v>80</v>
      </c>
      <c r="AV118" s="15" t="s">
        <v>213</v>
      </c>
      <c r="AW118" s="15" t="s">
        <v>34</v>
      </c>
      <c r="AX118" s="15" t="s">
        <v>80</v>
      </c>
      <c r="AY118" s="232" t="s">
        <v>206</v>
      </c>
    </row>
    <row r="119" spans="1:65" s="2" customFormat="1" ht="16.5" customHeight="1">
      <c r="A119" s="37"/>
      <c r="B119" s="38"/>
      <c r="C119" s="181" t="s">
        <v>244</v>
      </c>
      <c r="D119" s="181" t="s">
        <v>208</v>
      </c>
      <c r="E119" s="182" t="s">
        <v>1108</v>
      </c>
      <c r="F119" s="183" t="s">
        <v>1109</v>
      </c>
      <c r="G119" s="184" t="s">
        <v>247</v>
      </c>
      <c r="H119" s="185">
        <v>4.2</v>
      </c>
      <c r="I119" s="186"/>
      <c r="J119" s="187">
        <f>ROUND(I119*H119,2)</f>
        <v>0</v>
      </c>
      <c r="K119" s="183" t="s">
        <v>1100</v>
      </c>
      <c r="L119" s="42"/>
      <c r="M119" s="188" t="s">
        <v>21</v>
      </c>
      <c r="N119" s="189" t="s">
        <v>44</v>
      </c>
      <c r="O119" s="67"/>
      <c r="P119" s="190">
        <f>O119*H119</f>
        <v>0</v>
      </c>
      <c r="Q119" s="190">
        <v>0.44</v>
      </c>
      <c r="R119" s="190">
        <f>Q119*H119</f>
        <v>1.8480000000000001</v>
      </c>
      <c r="S119" s="190">
        <v>0</v>
      </c>
      <c r="T119" s="191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213</v>
      </c>
      <c r="AT119" s="192" t="s">
        <v>208</v>
      </c>
      <c r="AU119" s="192" t="s">
        <v>80</v>
      </c>
      <c r="AY119" s="20" t="s">
        <v>206</v>
      </c>
      <c r="BE119" s="193">
        <f>IF(N119="základní",J119,0)</f>
        <v>0</v>
      </c>
      <c r="BF119" s="193">
        <f>IF(N119="snížená",J119,0)</f>
        <v>0</v>
      </c>
      <c r="BG119" s="193">
        <f>IF(N119="zákl. přenesená",J119,0)</f>
        <v>0</v>
      </c>
      <c r="BH119" s="193">
        <f>IF(N119="sníž. přenesená",J119,0)</f>
        <v>0</v>
      </c>
      <c r="BI119" s="193">
        <f>IF(N119="nulová",J119,0)</f>
        <v>0</v>
      </c>
      <c r="BJ119" s="20" t="s">
        <v>80</v>
      </c>
      <c r="BK119" s="193">
        <f>ROUND(I119*H119,2)</f>
        <v>0</v>
      </c>
      <c r="BL119" s="20" t="s">
        <v>213</v>
      </c>
      <c r="BM119" s="192" t="s">
        <v>268</v>
      </c>
    </row>
    <row r="120" spans="1:65" s="13" customFormat="1">
      <c r="B120" s="201"/>
      <c r="C120" s="202"/>
      <c r="D120" s="199" t="s">
        <v>219</v>
      </c>
      <c r="E120" s="203" t="s">
        <v>21</v>
      </c>
      <c r="F120" s="204" t="s">
        <v>1110</v>
      </c>
      <c r="G120" s="202"/>
      <c r="H120" s="203" t="s">
        <v>21</v>
      </c>
      <c r="I120" s="205"/>
      <c r="J120" s="202"/>
      <c r="K120" s="202"/>
      <c r="L120" s="206"/>
      <c r="M120" s="207"/>
      <c r="N120" s="208"/>
      <c r="O120" s="208"/>
      <c r="P120" s="208"/>
      <c r="Q120" s="208"/>
      <c r="R120" s="208"/>
      <c r="S120" s="208"/>
      <c r="T120" s="209"/>
      <c r="AT120" s="210" t="s">
        <v>219</v>
      </c>
      <c r="AU120" s="210" t="s">
        <v>80</v>
      </c>
      <c r="AV120" s="13" t="s">
        <v>80</v>
      </c>
      <c r="AW120" s="13" t="s">
        <v>34</v>
      </c>
      <c r="AX120" s="13" t="s">
        <v>73</v>
      </c>
      <c r="AY120" s="210" t="s">
        <v>206</v>
      </c>
    </row>
    <row r="121" spans="1:65" s="14" customFormat="1">
      <c r="B121" s="211"/>
      <c r="C121" s="212"/>
      <c r="D121" s="199" t="s">
        <v>219</v>
      </c>
      <c r="E121" s="213" t="s">
        <v>21</v>
      </c>
      <c r="F121" s="214" t="s">
        <v>1111</v>
      </c>
      <c r="G121" s="212"/>
      <c r="H121" s="215">
        <v>4.2</v>
      </c>
      <c r="I121" s="216"/>
      <c r="J121" s="212"/>
      <c r="K121" s="212"/>
      <c r="L121" s="217"/>
      <c r="M121" s="218"/>
      <c r="N121" s="219"/>
      <c r="O121" s="219"/>
      <c r="P121" s="219"/>
      <c r="Q121" s="219"/>
      <c r="R121" s="219"/>
      <c r="S121" s="219"/>
      <c r="T121" s="220"/>
      <c r="AT121" s="221" t="s">
        <v>219</v>
      </c>
      <c r="AU121" s="221" t="s">
        <v>80</v>
      </c>
      <c r="AV121" s="14" t="s">
        <v>82</v>
      </c>
      <c r="AW121" s="14" t="s">
        <v>34</v>
      </c>
      <c r="AX121" s="14" t="s">
        <v>73</v>
      </c>
      <c r="AY121" s="221" t="s">
        <v>206</v>
      </c>
    </row>
    <row r="122" spans="1:65" s="15" customFormat="1">
      <c r="B122" s="222"/>
      <c r="C122" s="223"/>
      <c r="D122" s="199" t="s">
        <v>219</v>
      </c>
      <c r="E122" s="224" t="s">
        <v>21</v>
      </c>
      <c r="F122" s="225" t="s">
        <v>236</v>
      </c>
      <c r="G122" s="223"/>
      <c r="H122" s="226">
        <v>4.2</v>
      </c>
      <c r="I122" s="227"/>
      <c r="J122" s="223"/>
      <c r="K122" s="223"/>
      <c r="L122" s="228"/>
      <c r="M122" s="229"/>
      <c r="N122" s="230"/>
      <c r="O122" s="230"/>
      <c r="P122" s="230"/>
      <c r="Q122" s="230"/>
      <c r="R122" s="230"/>
      <c r="S122" s="230"/>
      <c r="T122" s="231"/>
      <c r="AT122" s="232" t="s">
        <v>219</v>
      </c>
      <c r="AU122" s="232" t="s">
        <v>80</v>
      </c>
      <c r="AV122" s="15" t="s">
        <v>213</v>
      </c>
      <c r="AW122" s="15" t="s">
        <v>34</v>
      </c>
      <c r="AX122" s="15" t="s">
        <v>80</v>
      </c>
      <c r="AY122" s="232" t="s">
        <v>206</v>
      </c>
    </row>
    <row r="123" spans="1:65" s="2" customFormat="1" ht="16.5" customHeight="1">
      <c r="A123" s="37"/>
      <c r="B123" s="38"/>
      <c r="C123" s="181" t="s">
        <v>213</v>
      </c>
      <c r="D123" s="181" t="s">
        <v>208</v>
      </c>
      <c r="E123" s="182" t="s">
        <v>1112</v>
      </c>
      <c r="F123" s="183" t="s">
        <v>1113</v>
      </c>
      <c r="G123" s="184" t="s">
        <v>247</v>
      </c>
      <c r="H123" s="185">
        <v>4.2</v>
      </c>
      <c r="I123" s="186"/>
      <c r="J123" s="187">
        <f>ROUND(I123*H123,2)</f>
        <v>0</v>
      </c>
      <c r="K123" s="183" t="s">
        <v>1100</v>
      </c>
      <c r="L123" s="42"/>
      <c r="M123" s="188" t="s">
        <v>21</v>
      </c>
      <c r="N123" s="189" t="s">
        <v>44</v>
      </c>
      <c r="O123" s="67"/>
      <c r="P123" s="190">
        <f>O123*H123</f>
        <v>0</v>
      </c>
      <c r="Q123" s="190">
        <v>0.66</v>
      </c>
      <c r="R123" s="190">
        <f>Q123*H123</f>
        <v>2.7720000000000002</v>
      </c>
      <c r="S123" s="190">
        <v>0</v>
      </c>
      <c r="T123" s="19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213</v>
      </c>
      <c r="AT123" s="192" t="s">
        <v>208</v>
      </c>
      <c r="AU123" s="192" t="s">
        <v>80</v>
      </c>
      <c r="AY123" s="20" t="s">
        <v>206</v>
      </c>
      <c r="BE123" s="193">
        <f>IF(N123="základní",J123,0)</f>
        <v>0</v>
      </c>
      <c r="BF123" s="193">
        <f>IF(N123="snížená",J123,0)</f>
        <v>0</v>
      </c>
      <c r="BG123" s="193">
        <f>IF(N123="zákl. přenesená",J123,0)</f>
        <v>0</v>
      </c>
      <c r="BH123" s="193">
        <f>IF(N123="sníž. přenesená",J123,0)</f>
        <v>0</v>
      </c>
      <c r="BI123" s="193">
        <f>IF(N123="nulová",J123,0)</f>
        <v>0</v>
      </c>
      <c r="BJ123" s="20" t="s">
        <v>80</v>
      </c>
      <c r="BK123" s="193">
        <f>ROUND(I123*H123,2)</f>
        <v>0</v>
      </c>
      <c r="BL123" s="20" t="s">
        <v>213</v>
      </c>
      <c r="BM123" s="192" t="s">
        <v>289</v>
      </c>
    </row>
    <row r="124" spans="1:65" s="13" customFormat="1">
      <c r="B124" s="201"/>
      <c r="C124" s="202"/>
      <c r="D124" s="199" t="s">
        <v>219</v>
      </c>
      <c r="E124" s="203" t="s">
        <v>21</v>
      </c>
      <c r="F124" s="204" t="s">
        <v>1110</v>
      </c>
      <c r="G124" s="202"/>
      <c r="H124" s="203" t="s">
        <v>21</v>
      </c>
      <c r="I124" s="205"/>
      <c r="J124" s="202"/>
      <c r="K124" s="202"/>
      <c r="L124" s="206"/>
      <c r="M124" s="207"/>
      <c r="N124" s="208"/>
      <c r="O124" s="208"/>
      <c r="P124" s="208"/>
      <c r="Q124" s="208"/>
      <c r="R124" s="208"/>
      <c r="S124" s="208"/>
      <c r="T124" s="209"/>
      <c r="AT124" s="210" t="s">
        <v>219</v>
      </c>
      <c r="AU124" s="210" t="s">
        <v>80</v>
      </c>
      <c r="AV124" s="13" t="s">
        <v>80</v>
      </c>
      <c r="AW124" s="13" t="s">
        <v>34</v>
      </c>
      <c r="AX124" s="13" t="s">
        <v>73</v>
      </c>
      <c r="AY124" s="210" t="s">
        <v>206</v>
      </c>
    </row>
    <row r="125" spans="1:65" s="14" customFormat="1">
      <c r="B125" s="211"/>
      <c r="C125" s="212"/>
      <c r="D125" s="199" t="s">
        <v>219</v>
      </c>
      <c r="E125" s="213" t="s">
        <v>21</v>
      </c>
      <c r="F125" s="214" t="s">
        <v>1111</v>
      </c>
      <c r="G125" s="212"/>
      <c r="H125" s="215">
        <v>4.2</v>
      </c>
      <c r="I125" s="216"/>
      <c r="J125" s="212"/>
      <c r="K125" s="212"/>
      <c r="L125" s="217"/>
      <c r="M125" s="218"/>
      <c r="N125" s="219"/>
      <c r="O125" s="219"/>
      <c r="P125" s="219"/>
      <c r="Q125" s="219"/>
      <c r="R125" s="219"/>
      <c r="S125" s="219"/>
      <c r="T125" s="220"/>
      <c r="AT125" s="221" t="s">
        <v>219</v>
      </c>
      <c r="AU125" s="221" t="s">
        <v>80</v>
      </c>
      <c r="AV125" s="14" t="s">
        <v>82</v>
      </c>
      <c r="AW125" s="14" t="s">
        <v>34</v>
      </c>
      <c r="AX125" s="14" t="s">
        <v>73</v>
      </c>
      <c r="AY125" s="221" t="s">
        <v>206</v>
      </c>
    </row>
    <row r="126" spans="1:65" s="15" customFormat="1">
      <c r="B126" s="222"/>
      <c r="C126" s="223"/>
      <c r="D126" s="199" t="s">
        <v>219</v>
      </c>
      <c r="E126" s="224" t="s">
        <v>21</v>
      </c>
      <c r="F126" s="225" t="s">
        <v>236</v>
      </c>
      <c r="G126" s="223"/>
      <c r="H126" s="226">
        <v>4.2</v>
      </c>
      <c r="I126" s="227"/>
      <c r="J126" s="223"/>
      <c r="K126" s="223"/>
      <c r="L126" s="228"/>
      <c r="M126" s="229"/>
      <c r="N126" s="230"/>
      <c r="O126" s="230"/>
      <c r="P126" s="230"/>
      <c r="Q126" s="230"/>
      <c r="R126" s="230"/>
      <c r="S126" s="230"/>
      <c r="T126" s="231"/>
      <c r="AT126" s="232" t="s">
        <v>219</v>
      </c>
      <c r="AU126" s="232" t="s">
        <v>80</v>
      </c>
      <c r="AV126" s="15" t="s">
        <v>213</v>
      </c>
      <c r="AW126" s="15" t="s">
        <v>34</v>
      </c>
      <c r="AX126" s="15" t="s">
        <v>80</v>
      </c>
      <c r="AY126" s="232" t="s">
        <v>206</v>
      </c>
    </row>
    <row r="127" spans="1:65" s="2" customFormat="1" ht="16.5" customHeight="1">
      <c r="A127" s="37"/>
      <c r="B127" s="38"/>
      <c r="C127" s="181" t="s">
        <v>257</v>
      </c>
      <c r="D127" s="181" t="s">
        <v>208</v>
      </c>
      <c r="E127" s="182" t="s">
        <v>1114</v>
      </c>
      <c r="F127" s="183" t="s">
        <v>1115</v>
      </c>
      <c r="G127" s="184" t="s">
        <v>247</v>
      </c>
      <c r="H127" s="185">
        <v>4.2</v>
      </c>
      <c r="I127" s="186"/>
      <c r="J127" s="187">
        <f>ROUND(I127*H127,2)</f>
        <v>0</v>
      </c>
      <c r="K127" s="183" t="s">
        <v>1100</v>
      </c>
      <c r="L127" s="42"/>
      <c r="M127" s="188" t="s">
        <v>21</v>
      </c>
      <c r="N127" s="189" t="s">
        <v>44</v>
      </c>
      <c r="O127" s="67"/>
      <c r="P127" s="190">
        <f>O127*H127</f>
        <v>0</v>
      </c>
      <c r="Q127" s="190">
        <v>0.90051000000000003</v>
      </c>
      <c r="R127" s="190">
        <f>Q127*H127</f>
        <v>3.7821420000000003</v>
      </c>
      <c r="S127" s="190">
        <v>0</v>
      </c>
      <c r="T127" s="19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213</v>
      </c>
      <c r="AT127" s="192" t="s">
        <v>208</v>
      </c>
      <c r="AU127" s="192" t="s">
        <v>80</v>
      </c>
      <c r="AY127" s="20" t="s">
        <v>206</v>
      </c>
      <c r="BE127" s="193">
        <f>IF(N127="základní",J127,0)</f>
        <v>0</v>
      </c>
      <c r="BF127" s="193">
        <f>IF(N127="snížená",J127,0)</f>
        <v>0</v>
      </c>
      <c r="BG127" s="193">
        <f>IF(N127="zákl. přenesená",J127,0)</f>
        <v>0</v>
      </c>
      <c r="BH127" s="193">
        <f>IF(N127="sníž. přenesená",J127,0)</f>
        <v>0</v>
      </c>
      <c r="BI127" s="193">
        <f>IF(N127="nulová",J127,0)</f>
        <v>0</v>
      </c>
      <c r="BJ127" s="20" t="s">
        <v>80</v>
      </c>
      <c r="BK127" s="193">
        <f>ROUND(I127*H127,2)</f>
        <v>0</v>
      </c>
      <c r="BL127" s="20" t="s">
        <v>213</v>
      </c>
      <c r="BM127" s="192" t="s">
        <v>304</v>
      </c>
    </row>
    <row r="128" spans="1:65" s="13" customFormat="1">
      <c r="B128" s="201"/>
      <c r="C128" s="202"/>
      <c r="D128" s="199" t="s">
        <v>219</v>
      </c>
      <c r="E128" s="203" t="s">
        <v>21</v>
      </c>
      <c r="F128" s="204" t="s">
        <v>1116</v>
      </c>
      <c r="G128" s="202"/>
      <c r="H128" s="203" t="s">
        <v>21</v>
      </c>
      <c r="I128" s="205"/>
      <c r="J128" s="202"/>
      <c r="K128" s="202"/>
      <c r="L128" s="206"/>
      <c r="M128" s="207"/>
      <c r="N128" s="208"/>
      <c r="O128" s="208"/>
      <c r="P128" s="208"/>
      <c r="Q128" s="208"/>
      <c r="R128" s="208"/>
      <c r="S128" s="208"/>
      <c r="T128" s="209"/>
      <c r="AT128" s="210" t="s">
        <v>219</v>
      </c>
      <c r="AU128" s="210" t="s">
        <v>80</v>
      </c>
      <c r="AV128" s="13" t="s">
        <v>80</v>
      </c>
      <c r="AW128" s="13" t="s">
        <v>34</v>
      </c>
      <c r="AX128" s="13" t="s">
        <v>73</v>
      </c>
      <c r="AY128" s="210" t="s">
        <v>206</v>
      </c>
    </row>
    <row r="129" spans="1:65" s="14" customFormat="1">
      <c r="B129" s="211"/>
      <c r="C129" s="212"/>
      <c r="D129" s="199" t="s">
        <v>219</v>
      </c>
      <c r="E129" s="213" t="s">
        <v>21</v>
      </c>
      <c r="F129" s="214" t="s">
        <v>1111</v>
      </c>
      <c r="G129" s="212"/>
      <c r="H129" s="215">
        <v>4.2</v>
      </c>
      <c r="I129" s="216"/>
      <c r="J129" s="212"/>
      <c r="K129" s="212"/>
      <c r="L129" s="217"/>
      <c r="M129" s="218"/>
      <c r="N129" s="219"/>
      <c r="O129" s="219"/>
      <c r="P129" s="219"/>
      <c r="Q129" s="219"/>
      <c r="R129" s="219"/>
      <c r="S129" s="219"/>
      <c r="T129" s="220"/>
      <c r="AT129" s="221" t="s">
        <v>219</v>
      </c>
      <c r="AU129" s="221" t="s">
        <v>80</v>
      </c>
      <c r="AV129" s="14" t="s">
        <v>82</v>
      </c>
      <c r="AW129" s="14" t="s">
        <v>34</v>
      </c>
      <c r="AX129" s="14" t="s">
        <v>73</v>
      </c>
      <c r="AY129" s="221" t="s">
        <v>206</v>
      </c>
    </row>
    <row r="130" spans="1:65" s="15" customFormat="1">
      <c r="B130" s="222"/>
      <c r="C130" s="223"/>
      <c r="D130" s="199" t="s">
        <v>219</v>
      </c>
      <c r="E130" s="224" t="s">
        <v>21</v>
      </c>
      <c r="F130" s="225" t="s">
        <v>236</v>
      </c>
      <c r="G130" s="223"/>
      <c r="H130" s="226">
        <v>4.2</v>
      </c>
      <c r="I130" s="227"/>
      <c r="J130" s="223"/>
      <c r="K130" s="223"/>
      <c r="L130" s="228"/>
      <c r="M130" s="229"/>
      <c r="N130" s="230"/>
      <c r="O130" s="230"/>
      <c r="P130" s="230"/>
      <c r="Q130" s="230"/>
      <c r="R130" s="230"/>
      <c r="S130" s="230"/>
      <c r="T130" s="231"/>
      <c r="AT130" s="232" t="s">
        <v>219</v>
      </c>
      <c r="AU130" s="232" t="s">
        <v>80</v>
      </c>
      <c r="AV130" s="15" t="s">
        <v>213</v>
      </c>
      <c r="AW130" s="15" t="s">
        <v>34</v>
      </c>
      <c r="AX130" s="15" t="s">
        <v>80</v>
      </c>
      <c r="AY130" s="232" t="s">
        <v>206</v>
      </c>
    </row>
    <row r="131" spans="1:65" s="2" customFormat="1" ht="16.5" customHeight="1">
      <c r="A131" s="37"/>
      <c r="B131" s="38"/>
      <c r="C131" s="181" t="s">
        <v>268</v>
      </c>
      <c r="D131" s="181" t="s">
        <v>208</v>
      </c>
      <c r="E131" s="182" t="s">
        <v>1117</v>
      </c>
      <c r="F131" s="183" t="s">
        <v>1118</v>
      </c>
      <c r="G131" s="184" t="s">
        <v>247</v>
      </c>
      <c r="H131" s="185">
        <v>8.4</v>
      </c>
      <c r="I131" s="186"/>
      <c r="J131" s="187">
        <f>ROUND(I131*H131,2)</f>
        <v>0</v>
      </c>
      <c r="K131" s="183" t="s">
        <v>1100</v>
      </c>
      <c r="L131" s="42"/>
      <c r="M131" s="188" t="s">
        <v>21</v>
      </c>
      <c r="N131" s="189" t="s">
        <v>44</v>
      </c>
      <c r="O131" s="67"/>
      <c r="P131" s="190">
        <f>O131*H131</f>
        <v>0</v>
      </c>
      <c r="Q131" s="190">
        <v>1.105</v>
      </c>
      <c r="R131" s="190">
        <f>Q131*H131</f>
        <v>9.282</v>
      </c>
      <c r="S131" s="190">
        <v>0</v>
      </c>
      <c r="T131" s="19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213</v>
      </c>
      <c r="AT131" s="192" t="s">
        <v>208</v>
      </c>
      <c r="AU131" s="192" t="s">
        <v>80</v>
      </c>
      <c r="AY131" s="20" t="s">
        <v>206</v>
      </c>
      <c r="BE131" s="193">
        <f>IF(N131="základní",J131,0)</f>
        <v>0</v>
      </c>
      <c r="BF131" s="193">
        <f>IF(N131="snížená",J131,0)</f>
        <v>0</v>
      </c>
      <c r="BG131" s="193">
        <f>IF(N131="zákl. přenesená",J131,0)</f>
        <v>0</v>
      </c>
      <c r="BH131" s="193">
        <f>IF(N131="sníž. přenesená",J131,0)</f>
        <v>0</v>
      </c>
      <c r="BI131" s="193">
        <f>IF(N131="nulová",J131,0)</f>
        <v>0</v>
      </c>
      <c r="BJ131" s="20" t="s">
        <v>80</v>
      </c>
      <c r="BK131" s="193">
        <f>ROUND(I131*H131,2)</f>
        <v>0</v>
      </c>
      <c r="BL131" s="20" t="s">
        <v>213</v>
      </c>
      <c r="BM131" s="192" t="s">
        <v>8</v>
      </c>
    </row>
    <row r="132" spans="1:65" s="13" customFormat="1">
      <c r="B132" s="201"/>
      <c r="C132" s="202"/>
      <c r="D132" s="199" t="s">
        <v>219</v>
      </c>
      <c r="E132" s="203" t="s">
        <v>21</v>
      </c>
      <c r="F132" s="204" t="s">
        <v>1119</v>
      </c>
      <c r="G132" s="202"/>
      <c r="H132" s="203" t="s">
        <v>21</v>
      </c>
      <c r="I132" s="205"/>
      <c r="J132" s="202"/>
      <c r="K132" s="202"/>
      <c r="L132" s="206"/>
      <c r="M132" s="207"/>
      <c r="N132" s="208"/>
      <c r="O132" s="208"/>
      <c r="P132" s="208"/>
      <c r="Q132" s="208"/>
      <c r="R132" s="208"/>
      <c r="S132" s="208"/>
      <c r="T132" s="209"/>
      <c r="AT132" s="210" t="s">
        <v>219</v>
      </c>
      <c r="AU132" s="210" t="s">
        <v>80</v>
      </c>
      <c r="AV132" s="13" t="s">
        <v>80</v>
      </c>
      <c r="AW132" s="13" t="s">
        <v>34</v>
      </c>
      <c r="AX132" s="13" t="s">
        <v>73</v>
      </c>
      <c r="AY132" s="210" t="s">
        <v>206</v>
      </c>
    </row>
    <row r="133" spans="1:65" s="14" customFormat="1">
      <c r="B133" s="211"/>
      <c r="C133" s="212"/>
      <c r="D133" s="199" t="s">
        <v>219</v>
      </c>
      <c r="E133" s="213" t="s">
        <v>21</v>
      </c>
      <c r="F133" s="214" t="s">
        <v>1120</v>
      </c>
      <c r="G133" s="212"/>
      <c r="H133" s="215">
        <v>8.4</v>
      </c>
      <c r="I133" s="216"/>
      <c r="J133" s="212"/>
      <c r="K133" s="212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219</v>
      </c>
      <c r="AU133" s="221" t="s">
        <v>80</v>
      </c>
      <c r="AV133" s="14" t="s">
        <v>82</v>
      </c>
      <c r="AW133" s="14" t="s">
        <v>34</v>
      </c>
      <c r="AX133" s="14" t="s">
        <v>73</v>
      </c>
      <c r="AY133" s="221" t="s">
        <v>206</v>
      </c>
    </row>
    <row r="134" spans="1:65" s="15" customFormat="1">
      <c r="B134" s="222"/>
      <c r="C134" s="223"/>
      <c r="D134" s="199" t="s">
        <v>219</v>
      </c>
      <c r="E134" s="224" t="s">
        <v>21</v>
      </c>
      <c r="F134" s="225" t="s">
        <v>236</v>
      </c>
      <c r="G134" s="223"/>
      <c r="H134" s="226">
        <v>8.4</v>
      </c>
      <c r="I134" s="227"/>
      <c r="J134" s="223"/>
      <c r="K134" s="223"/>
      <c r="L134" s="228"/>
      <c r="M134" s="229"/>
      <c r="N134" s="230"/>
      <c r="O134" s="230"/>
      <c r="P134" s="230"/>
      <c r="Q134" s="230"/>
      <c r="R134" s="230"/>
      <c r="S134" s="230"/>
      <c r="T134" s="231"/>
      <c r="AT134" s="232" t="s">
        <v>219</v>
      </c>
      <c r="AU134" s="232" t="s">
        <v>80</v>
      </c>
      <c r="AV134" s="15" t="s">
        <v>213</v>
      </c>
      <c r="AW134" s="15" t="s">
        <v>34</v>
      </c>
      <c r="AX134" s="15" t="s">
        <v>80</v>
      </c>
      <c r="AY134" s="232" t="s">
        <v>206</v>
      </c>
    </row>
    <row r="135" spans="1:65" s="2" customFormat="1" ht="16.5" customHeight="1">
      <c r="A135" s="37"/>
      <c r="B135" s="38"/>
      <c r="C135" s="181" t="s">
        <v>275</v>
      </c>
      <c r="D135" s="181" t="s">
        <v>208</v>
      </c>
      <c r="E135" s="182" t="s">
        <v>1121</v>
      </c>
      <c r="F135" s="183" t="s">
        <v>1122</v>
      </c>
      <c r="G135" s="184" t="s">
        <v>247</v>
      </c>
      <c r="H135" s="185">
        <v>33</v>
      </c>
      <c r="I135" s="186"/>
      <c r="J135" s="187">
        <f>ROUND(I135*H135,2)</f>
        <v>0</v>
      </c>
      <c r="K135" s="183" t="s">
        <v>1100</v>
      </c>
      <c r="L135" s="42"/>
      <c r="M135" s="188" t="s">
        <v>21</v>
      </c>
      <c r="N135" s="189" t="s">
        <v>44</v>
      </c>
      <c r="O135" s="67"/>
      <c r="P135" s="190">
        <f>O135*H135</f>
        <v>0</v>
      </c>
      <c r="Q135" s="190">
        <v>0.35799999999999998</v>
      </c>
      <c r="R135" s="190">
        <f>Q135*H135</f>
        <v>11.814</v>
      </c>
      <c r="S135" s="190">
        <v>0</v>
      </c>
      <c r="T135" s="19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213</v>
      </c>
      <c r="AT135" s="192" t="s">
        <v>208</v>
      </c>
      <c r="AU135" s="192" t="s">
        <v>80</v>
      </c>
      <c r="AY135" s="20" t="s">
        <v>206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20" t="s">
        <v>80</v>
      </c>
      <c r="BK135" s="193">
        <f>ROUND(I135*H135,2)</f>
        <v>0</v>
      </c>
      <c r="BL135" s="20" t="s">
        <v>213</v>
      </c>
      <c r="BM135" s="192" t="s">
        <v>332</v>
      </c>
    </row>
    <row r="136" spans="1:65" s="13" customFormat="1">
      <c r="B136" s="201"/>
      <c r="C136" s="202"/>
      <c r="D136" s="199" t="s">
        <v>219</v>
      </c>
      <c r="E136" s="203" t="s">
        <v>21</v>
      </c>
      <c r="F136" s="204" t="s">
        <v>1123</v>
      </c>
      <c r="G136" s="202"/>
      <c r="H136" s="203" t="s">
        <v>21</v>
      </c>
      <c r="I136" s="205"/>
      <c r="J136" s="202"/>
      <c r="K136" s="202"/>
      <c r="L136" s="206"/>
      <c r="M136" s="207"/>
      <c r="N136" s="208"/>
      <c r="O136" s="208"/>
      <c r="P136" s="208"/>
      <c r="Q136" s="208"/>
      <c r="R136" s="208"/>
      <c r="S136" s="208"/>
      <c r="T136" s="209"/>
      <c r="AT136" s="210" t="s">
        <v>219</v>
      </c>
      <c r="AU136" s="210" t="s">
        <v>80</v>
      </c>
      <c r="AV136" s="13" t="s">
        <v>80</v>
      </c>
      <c r="AW136" s="13" t="s">
        <v>34</v>
      </c>
      <c r="AX136" s="13" t="s">
        <v>73</v>
      </c>
      <c r="AY136" s="210" t="s">
        <v>206</v>
      </c>
    </row>
    <row r="137" spans="1:65" s="14" customFormat="1">
      <c r="B137" s="211"/>
      <c r="C137" s="212"/>
      <c r="D137" s="199" t="s">
        <v>219</v>
      </c>
      <c r="E137" s="213" t="s">
        <v>21</v>
      </c>
      <c r="F137" s="214" t="s">
        <v>1124</v>
      </c>
      <c r="G137" s="212"/>
      <c r="H137" s="215">
        <v>33</v>
      </c>
      <c r="I137" s="216"/>
      <c r="J137" s="212"/>
      <c r="K137" s="212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219</v>
      </c>
      <c r="AU137" s="221" t="s">
        <v>80</v>
      </c>
      <c r="AV137" s="14" t="s">
        <v>82</v>
      </c>
      <c r="AW137" s="14" t="s">
        <v>34</v>
      </c>
      <c r="AX137" s="14" t="s">
        <v>73</v>
      </c>
      <c r="AY137" s="221" t="s">
        <v>206</v>
      </c>
    </row>
    <row r="138" spans="1:65" s="15" customFormat="1">
      <c r="B138" s="222"/>
      <c r="C138" s="223"/>
      <c r="D138" s="199" t="s">
        <v>219</v>
      </c>
      <c r="E138" s="224" t="s">
        <v>21</v>
      </c>
      <c r="F138" s="225" t="s">
        <v>236</v>
      </c>
      <c r="G138" s="223"/>
      <c r="H138" s="226">
        <v>33</v>
      </c>
      <c r="I138" s="227"/>
      <c r="J138" s="223"/>
      <c r="K138" s="223"/>
      <c r="L138" s="228"/>
      <c r="M138" s="229"/>
      <c r="N138" s="230"/>
      <c r="O138" s="230"/>
      <c r="P138" s="230"/>
      <c r="Q138" s="230"/>
      <c r="R138" s="230"/>
      <c r="S138" s="230"/>
      <c r="T138" s="231"/>
      <c r="AT138" s="232" t="s">
        <v>219</v>
      </c>
      <c r="AU138" s="232" t="s">
        <v>80</v>
      </c>
      <c r="AV138" s="15" t="s">
        <v>213</v>
      </c>
      <c r="AW138" s="15" t="s">
        <v>34</v>
      </c>
      <c r="AX138" s="15" t="s">
        <v>80</v>
      </c>
      <c r="AY138" s="232" t="s">
        <v>206</v>
      </c>
    </row>
    <row r="139" spans="1:65" s="2" customFormat="1" ht="16.5" customHeight="1">
      <c r="A139" s="37"/>
      <c r="B139" s="38"/>
      <c r="C139" s="181" t="s">
        <v>289</v>
      </c>
      <c r="D139" s="181" t="s">
        <v>208</v>
      </c>
      <c r="E139" s="182" t="s">
        <v>1125</v>
      </c>
      <c r="F139" s="183" t="s">
        <v>1126</v>
      </c>
      <c r="G139" s="184" t="s">
        <v>375</v>
      </c>
      <c r="H139" s="185">
        <v>6</v>
      </c>
      <c r="I139" s="186"/>
      <c r="J139" s="187">
        <f>ROUND(I139*H139,2)</f>
        <v>0</v>
      </c>
      <c r="K139" s="183" t="s">
        <v>1100</v>
      </c>
      <c r="L139" s="42"/>
      <c r="M139" s="188" t="s">
        <v>21</v>
      </c>
      <c r="N139" s="189" t="s">
        <v>44</v>
      </c>
      <c r="O139" s="67"/>
      <c r="P139" s="190">
        <f>O139*H139</f>
        <v>0</v>
      </c>
      <c r="Q139" s="190">
        <v>1.0699999999999999E-2</v>
      </c>
      <c r="R139" s="190">
        <f>Q139*H139</f>
        <v>6.4199999999999993E-2</v>
      </c>
      <c r="S139" s="190">
        <v>0</v>
      </c>
      <c r="T139" s="19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213</v>
      </c>
      <c r="AT139" s="192" t="s">
        <v>208</v>
      </c>
      <c r="AU139" s="192" t="s">
        <v>80</v>
      </c>
      <c r="AY139" s="20" t="s">
        <v>206</v>
      </c>
      <c r="BE139" s="193">
        <f>IF(N139="základní",J139,0)</f>
        <v>0</v>
      </c>
      <c r="BF139" s="193">
        <f>IF(N139="snížená",J139,0)</f>
        <v>0</v>
      </c>
      <c r="BG139" s="193">
        <f>IF(N139="zákl. přenesená",J139,0)</f>
        <v>0</v>
      </c>
      <c r="BH139" s="193">
        <f>IF(N139="sníž. přenesená",J139,0)</f>
        <v>0</v>
      </c>
      <c r="BI139" s="193">
        <f>IF(N139="nulová",J139,0)</f>
        <v>0</v>
      </c>
      <c r="BJ139" s="20" t="s">
        <v>80</v>
      </c>
      <c r="BK139" s="193">
        <f>ROUND(I139*H139,2)</f>
        <v>0</v>
      </c>
      <c r="BL139" s="20" t="s">
        <v>213</v>
      </c>
      <c r="BM139" s="192" t="s">
        <v>350</v>
      </c>
    </row>
    <row r="140" spans="1:65" s="13" customFormat="1">
      <c r="B140" s="201"/>
      <c r="C140" s="202"/>
      <c r="D140" s="199" t="s">
        <v>219</v>
      </c>
      <c r="E140" s="203" t="s">
        <v>21</v>
      </c>
      <c r="F140" s="204" t="s">
        <v>1127</v>
      </c>
      <c r="G140" s="202"/>
      <c r="H140" s="203" t="s">
        <v>21</v>
      </c>
      <c r="I140" s="205"/>
      <c r="J140" s="202"/>
      <c r="K140" s="202"/>
      <c r="L140" s="206"/>
      <c r="M140" s="207"/>
      <c r="N140" s="208"/>
      <c r="O140" s="208"/>
      <c r="P140" s="208"/>
      <c r="Q140" s="208"/>
      <c r="R140" s="208"/>
      <c r="S140" s="208"/>
      <c r="T140" s="209"/>
      <c r="AT140" s="210" t="s">
        <v>219</v>
      </c>
      <c r="AU140" s="210" t="s">
        <v>80</v>
      </c>
      <c r="AV140" s="13" t="s">
        <v>80</v>
      </c>
      <c r="AW140" s="13" t="s">
        <v>34</v>
      </c>
      <c r="AX140" s="13" t="s">
        <v>73</v>
      </c>
      <c r="AY140" s="210" t="s">
        <v>206</v>
      </c>
    </row>
    <row r="141" spans="1:65" s="14" customFormat="1">
      <c r="B141" s="211"/>
      <c r="C141" s="212"/>
      <c r="D141" s="199" t="s">
        <v>219</v>
      </c>
      <c r="E141" s="213" t="s">
        <v>21</v>
      </c>
      <c r="F141" s="214" t="s">
        <v>1128</v>
      </c>
      <c r="G141" s="212"/>
      <c r="H141" s="215">
        <v>1.5</v>
      </c>
      <c r="I141" s="216"/>
      <c r="J141" s="212"/>
      <c r="K141" s="212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219</v>
      </c>
      <c r="AU141" s="221" t="s">
        <v>80</v>
      </c>
      <c r="AV141" s="14" t="s">
        <v>82</v>
      </c>
      <c r="AW141" s="14" t="s">
        <v>34</v>
      </c>
      <c r="AX141" s="14" t="s">
        <v>73</v>
      </c>
      <c r="AY141" s="221" t="s">
        <v>206</v>
      </c>
    </row>
    <row r="142" spans="1:65" s="13" customFormat="1">
      <c r="B142" s="201"/>
      <c r="C142" s="202"/>
      <c r="D142" s="199" t="s">
        <v>219</v>
      </c>
      <c r="E142" s="203" t="s">
        <v>21</v>
      </c>
      <c r="F142" s="204" t="s">
        <v>1129</v>
      </c>
      <c r="G142" s="202"/>
      <c r="H142" s="203" t="s">
        <v>21</v>
      </c>
      <c r="I142" s="205"/>
      <c r="J142" s="202"/>
      <c r="K142" s="202"/>
      <c r="L142" s="206"/>
      <c r="M142" s="207"/>
      <c r="N142" s="208"/>
      <c r="O142" s="208"/>
      <c r="P142" s="208"/>
      <c r="Q142" s="208"/>
      <c r="R142" s="208"/>
      <c r="S142" s="208"/>
      <c r="T142" s="209"/>
      <c r="AT142" s="210" t="s">
        <v>219</v>
      </c>
      <c r="AU142" s="210" t="s">
        <v>80</v>
      </c>
      <c r="AV142" s="13" t="s">
        <v>80</v>
      </c>
      <c r="AW142" s="13" t="s">
        <v>34</v>
      </c>
      <c r="AX142" s="13" t="s">
        <v>73</v>
      </c>
      <c r="AY142" s="210" t="s">
        <v>206</v>
      </c>
    </row>
    <row r="143" spans="1:65" s="14" customFormat="1">
      <c r="B143" s="211"/>
      <c r="C143" s="212"/>
      <c r="D143" s="199" t="s">
        <v>219</v>
      </c>
      <c r="E143" s="213" t="s">
        <v>21</v>
      </c>
      <c r="F143" s="214" t="s">
        <v>1130</v>
      </c>
      <c r="G143" s="212"/>
      <c r="H143" s="215">
        <v>3</v>
      </c>
      <c r="I143" s="216"/>
      <c r="J143" s="212"/>
      <c r="K143" s="212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219</v>
      </c>
      <c r="AU143" s="221" t="s">
        <v>80</v>
      </c>
      <c r="AV143" s="14" t="s">
        <v>82</v>
      </c>
      <c r="AW143" s="14" t="s">
        <v>34</v>
      </c>
      <c r="AX143" s="14" t="s">
        <v>73</v>
      </c>
      <c r="AY143" s="221" t="s">
        <v>206</v>
      </c>
    </row>
    <row r="144" spans="1:65" s="13" customFormat="1">
      <c r="B144" s="201"/>
      <c r="C144" s="202"/>
      <c r="D144" s="199" t="s">
        <v>219</v>
      </c>
      <c r="E144" s="203" t="s">
        <v>21</v>
      </c>
      <c r="F144" s="204" t="s">
        <v>1131</v>
      </c>
      <c r="G144" s="202"/>
      <c r="H144" s="203" t="s">
        <v>21</v>
      </c>
      <c r="I144" s="205"/>
      <c r="J144" s="202"/>
      <c r="K144" s="202"/>
      <c r="L144" s="206"/>
      <c r="M144" s="207"/>
      <c r="N144" s="208"/>
      <c r="O144" s="208"/>
      <c r="P144" s="208"/>
      <c r="Q144" s="208"/>
      <c r="R144" s="208"/>
      <c r="S144" s="208"/>
      <c r="T144" s="209"/>
      <c r="AT144" s="210" t="s">
        <v>219</v>
      </c>
      <c r="AU144" s="210" t="s">
        <v>80</v>
      </c>
      <c r="AV144" s="13" t="s">
        <v>80</v>
      </c>
      <c r="AW144" s="13" t="s">
        <v>34</v>
      </c>
      <c r="AX144" s="13" t="s">
        <v>73</v>
      </c>
      <c r="AY144" s="210" t="s">
        <v>206</v>
      </c>
    </row>
    <row r="145" spans="1:65" s="14" customFormat="1">
      <c r="B145" s="211"/>
      <c r="C145" s="212"/>
      <c r="D145" s="199" t="s">
        <v>219</v>
      </c>
      <c r="E145" s="213" t="s">
        <v>21</v>
      </c>
      <c r="F145" s="214" t="s">
        <v>1128</v>
      </c>
      <c r="G145" s="212"/>
      <c r="H145" s="215">
        <v>1.5</v>
      </c>
      <c r="I145" s="216"/>
      <c r="J145" s="212"/>
      <c r="K145" s="212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219</v>
      </c>
      <c r="AU145" s="221" t="s">
        <v>80</v>
      </c>
      <c r="AV145" s="14" t="s">
        <v>82</v>
      </c>
      <c r="AW145" s="14" t="s">
        <v>34</v>
      </c>
      <c r="AX145" s="14" t="s">
        <v>73</v>
      </c>
      <c r="AY145" s="221" t="s">
        <v>206</v>
      </c>
    </row>
    <row r="146" spans="1:65" s="15" customFormat="1">
      <c r="B146" s="222"/>
      <c r="C146" s="223"/>
      <c r="D146" s="199" t="s">
        <v>219</v>
      </c>
      <c r="E146" s="224" t="s">
        <v>21</v>
      </c>
      <c r="F146" s="225" t="s">
        <v>236</v>
      </c>
      <c r="G146" s="223"/>
      <c r="H146" s="226">
        <v>6</v>
      </c>
      <c r="I146" s="227"/>
      <c r="J146" s="223"/>
      <c r="K146" s="223"/>
      <c r="L146" s="228"/>
      <c r="M146" s="229"/>
      <c r="N146" s="230"/>
      <c r="O146" s="230"/>
      <c r="P146" s="230"/>
      <c r="Q146" s="230"/>
      <c r="R146" s="230"/>
      <c r="S146" s="230"/>
      <c r="T146" s="231"/>
      <c r="AT146" s="232" t="s">
        <v>219</v>
      </c>
      <c r="AU146" s="232" t="s">
        <v>80</v>
      </c>
      <c r="AV146" s="15" t="s">
        <v>213</v>
      </c>
      <c r="AW146" s="15" t="s">
        <v>34</v>
      </c>
      <c r="AX146" s="15" t="s">
        <v>80</v>
      </c>
      <c r="AY146" s="232" t="s">
        <v>206</v>
      </c>
    </row>
    <row r="147" spans="1:65" s="2" customFormat="1" ht="16.5" customHeight="1">
      <c r="A147" s="37"/>
      <c r="B147" s="38"/>
      <c r="C147" s="181" t="s">
        <v>295</v>
      </c>
      <c r="D147" s="181" t="s">
        <v>208</v>
      </c>
      <c r="E147" s="182" t="s">
        <v>1132</v>
      </c>
      <c r="F147" s="183" t="s">
        <v>1133</v>
      </c>
      <c r="G147" s="184" t="s">
        <v>375</v>
      </c>
      <c r="H147" s="185">
        <v>4.5</v>
      </c>
      <c r="I147" s="186"/>
      <c r="J147" s="187">
        <f>ROUND(I147*H147,2)</f>
        <v>0</v>
      </c>
      <c r="K147" s="183" t="s">
        <v>1100</v>
      </c>
      <c r="L147" s="42"/>
      <c r="M147" s="188" t="s">
        <v>21</v>
      </c>
      <c r="N147" s="189" t="s">
        <v>44</v>
      </c>
      <c r="O147" s="67"/>
      <c r="P147" s="190">
        <f>O147*H147</f>
        <v>0</v>
      </c>
      <c r="Q147" s="190">
        <v>1.2710000000000001E-2</v>
      </c>
      <c r="R147" s="190">
        <f>Q147*H147</f>
        <v>5.7195000000000003E-2</v>
      </c>
      <c r="S147" s="190">
        <v>0</v>
      </c>
      <c r="T147" s="19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213</v>
      </c>
      <c r="AT147" s="192" t="s">
        <v>208</v>
      </c>
      <c r="AU147" s="192" t="s">
        <v>80</v>
      </c>
      <c r="AY147" s="20" t="s">
        <v>206</v>
      </c>
      <c r="BE147" s="193">
        <f>IF(N147="základní",J147,0)</f>
        <v>0</v>
      </c>
      <c r="BF147" s="193">
        <f>IF(N147="snížená",J147,0)</f>
        <v>0</v>
      </c>
      <c r="BG147" s="193">
        <f>IF(N147="zákl. přenesená",J147,0)</f>
        <v>0</v>
      </c>
      <c r="BH147" s="193">
        <f>IF(N147="sníž. přenesená",J147,0)</f>
        <v>0</v>
      </c>
      <c r="BI147" s="193">
        <f>IF(N147="nulová",J147,0)</f>
        <v>0</v>
      </c>
      <c r="BJ147" s="20" t="s">
        <v>80</v>
      </c>
      <c r="BK147" s="193">
        <f>ROUND(I147*H147,2)</f>
        <v>0</v>
      </c>
      <c r="BL147" s="20" t="s">
        <v>213</v>
      </c>
      <c r="BM147" s="192" t="s">
        <v>365</v>
      </c>
    </row>
    <row r="148" spans="1:65" s="13" customFormat="1">
      <c r="B148" s="201"/>
      <c r="C148" s="202"/>
      <c r="D148" s="199" t="s">
        <v>219</v>
      </c>
      <c r="E148" s="203" t="s">
        <v>21</v>
      </c>
      <c r="F148" s="204" t="s">
        <v>1134</v>
      </c>
      <c r="G148" s="202"/>
      <c r="H148" s="203" t="s">
        <v>21</v>
      </c>
      <c r="I148" s="205"/>
      <c r="J148" s="202"/>
      <c r="K148" s="202"/>
      <c r="L148" s="206"/>
      <c r="M148" s="207"/>
      <c r="N148" s="208"/>
      <c r="O148" s="208"/>
      <c r="P148" s="208"/>
      <c r="Q148" s="208"/>
      <c r="R148" s="208"/>
      <c r="S148" s="208"/>
      <c r="T148" s="209"/>
      <c r="AT148" s="210" t="s">
        <v>219</v>
      </c>
      <c r="AU148" s="210" t="s">
        <v>80</v>
      </c>
      <c r="AV148" s="13" t="s">
        <v>80</v>
      </c>
      <c r="AW148" s="13" t="s">
        <v>34</v>
      </c>
      <c r="AX148" s="13" t="s">
        <v>73</v>
      </c>
      <c r="AY148" s="210" t="s">
        <v>206</v>
      </c>
    </row>
    <row r="149" spans="1:65" s="14" customFormat="1">
      <c r="B149" s="211"/>
      <c r="C149" s="212"/>
      <c r="D149" s="199" t="s">
        <v>219</v>
      </c>
      <c r="E149" s="213" t="s">
        <v>21</v>
      </c>
      <c r="F149" s="214" t="s">
        <v>1128</v>
      </c>
      <c r="G149" s="212"/>
      <c r="H149" s="215">
        <v>1.5</v>
      </c>
      <c r="I149" s="216"/>
      <c r="J149" s="212"/>
      <c r="K149" s="212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219</v>
      </c>
      <c r="AU149" s="221" t="s">
        <v>80</v>
      </c>
      <c r="AV149" s="14" t="s">
        <v>82</v>
      </c>
      <c r="AW149" s="14" t="s">
        <v>34</v>
      </c>
      <c r="AX149" s="14" t="s">
        <v>73</v>
      </c>
      <c r="AY149" s="221" t="s">
        <v>206</v>
      </c>
    </row>
    <row r="150" spans="1:65" s="13" customFormat="1">
      <c r="B150" s="201"/>
      <c r="C150" s="202"/>
      <c r="D150" s="199" t="s">
        <v>219</v>
      </c>
      <c r="E150" s="203" t="s">
        <v>21</v>
      </c>
      <c r="F150" s="204" t="s">
        <v>1135</v>
      </c>
      <c r="G150" s="202"/>
      <c r="H150" s="203" t="s">
        <v>21</v>
      </c>
      <c r="I150" s="205"/>
      <c r="J150" s="202"/>
      <c r="K150" s="202"/>
      <c r="L150" s="206"/>
      <c r="M150" s="207"/>
      <c r="N150" s="208"/>
      <c r="O150" s="208"/>
      <c r="P150" s="208"/>
      <c r="Q150" s="208"/>
      <c r="R150" s="208"/>
      <c r="S150" s="208"/>
      <c r="T150" s="209"/>
      <c r="AT150" s="210" t="s">
        <v>219</v>
      </c>
      <c r="AU150" s="210" t="s">
        <v>80</v>
      </c>
      <c r="AV150" s="13" t="s">
        <v>80</v>
      </c>
      <c r="AW150" s="13" t="s">
        <v>34</v>
      </c>
      <c r="AX150" s="13" t="s">
        <v>73</v>
      </c>
      <c r="AY150" s="210" t="s">
        <v>206</v>
      </c>
    </row>
    <row r="151" spans="1:65" s="14" customFormat="1">
      <c r="B151" s="211"/>
      <c r="C151" s="212"/>
      <c r="D151" s="199" t="s">
        <v>219</v>
      </c>
      <c r="E151" s="213" t="s">
        <v>21</v>
      </c>
      <c r="F151" s="214" t="s">
        <v>1130</v>
      </c>
      <c r="G151" s="212"/>
      <c r="H151" s="215">
        <v>3</v>
      </c>
      <c r="I151" s="216"/>
      <c r="J151" s="212"/>
      <c r="K151" s="212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219</v>
      </c>
      <c r="AU151" s="221" t="s">
        <v>80</v>
      </c>
      <c r="AV151" s="14" t="s">
        <v>82</v>
      </c>
      <c r="AW151" s="14" t="s">
        <v>34</v>
      </c>
      <c r="AX151" s="14" t="s">
        <v>73</v>
      </c>
      <c r="AY151" s="221" t="s">
        <v>206</v>
      </c>
    </row>
    <row r="152" spans="1:65" s="15" customFormat="1">
      <c r="B152" s="222"/>
      <c r="C152" s="223"/>
      <c r="D152" s="199" t="s">
        <v>219</v>
      </c>
      <c r="E152" s="224" t="s">
        <v>21</v>
      </c>
      <c r="F152" s="225" t="s">
        <v>236</v>
      </c>
      <c r="G152" s="223"/>
      <c r="H152" s="226">
        <v>4.5</v>
      </c>
      <c r="I152" s="227"/>
      <c r="J152" s="223"/>
      <c r="K152" s="223"/>
      <c r="L152" s="228"/>
      <c r="M152" s="229"/>
      <c r="N152" s="230"/>
      <c r="O152" s="230"/>
      <c r="P152" s="230"/>
      <c r="Q152" s="230"/>
      <c r="R152" s="230"/>
      <c r="S152" s="230"/>
      <c r="T152" s="231"/>
      <c r="AT152" s="232" t="s">
        <v>219</v>
      </c>
      <c r="AU152" s="232" t="s">
        <v>80</v>
      </c>
      <c r="AV152" s="15" t="s">
        <v>213</v>
      </c>
      <c r="AW152" s="15" t="s">
        <v>34</v>
      </c>
      <c r="AX152" s="15" t="s">
        <v>80</v>
      </c>
      <c r="AY152" s="232" t="s">
        <v>206</v>
      </c>
    </row>
    <row r="153" spans="1:65" s="2" customFormat="1" ht="16.5" customHeight="1">
      <c r="A153" s="37"/>
      <c r="B153" s="38"/>
      <c r="C153" s="181" t="s">
        <v>304</v>
      </c>
      <c r="D153" s="181" t="s">
        <v>208</v>
      </c>
      <c r="E153" s="182" t="s">
        <v>1136</v>
      </c>
      <c r="F153" s="183" t="s">
        <v>1137</v>
      </c>
      <c r="G153" s="184" t="s">
        <v>375</v>
      </c>
      <c r="H153" s="185">
        <v>12</v>
      </c>
      <c r="I153" s="186"/>
      <c r="J153" s="187">
        <f>ROUND(I153*H153,2)</f>
        <v>0</v>
      </c>
      <c r="K153" s="183" t="s">
        <v>1100</v>
      </c>
      <c r="L153" s="42"/>
      <c r="M153" s="188" t="s">
        <v>21</v>
      </c>
      <c r="N153" s="189" t="s">
        <v>44</v>
      </c>
      <c r="O153" s="67"/>
      <c r="P153" s="190">
        <f>O153*H153</f>
        <v>0</v>
      </c>
      <c r="Q153" s="190">
        <v>2.478E-2</v>
      </c>
      <c r="R153" s="190">
        <f>Q153*H153</f>
        <v>0.29736000000000001</v>
      </c>
      <c r="S153" s="190">
        <v>0</v>
      </c>
      <c r="T153" s="19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2" t="s">
        <v>213</v>
      </c>
      <c r="AT153" s="192" t="s">
        <v>208</v>
      </c>
      <c r="AU153" s="192" t="s">
        <v>80</v>
      </c>
      <c r="AY153" s="20" t="s">
        <v>206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20" t="s">
        <v>80</v>
      </c>
      <c r="BK153" s="193">
        <f>ROUND(I153*H153,2)</f>
        <v>0</v>
      </c>
      <c r="BL153" s="20" t="s">
        <v>213</v>
      </c>
      <c r="BM153" s="192" t="s">
        <v>382</v>
      </c>
    </row>
    <row r="154" spans="1:65" s="13" customFormat="1">
      <c r="B154" s="201"/>
      <c r="C154" s="202"/>
      <c r="D154" s="199" t="s">
        <v>219</v>
      </c>
      <c r="E154" s="203" t="s">
        <v>21</v>
      </c>
      <c r="F154" s="204" t="s">
        <v>1138</v>
      </c>
      <c r="G154" s="202"/>
      <c r="H154" s="203" t="s">
        <v>21</v>
      </c>
      <c r="I154" s="205"/>
      <c r="J154" s="202"/>
      <c r="K154" s="202"/>
      <c r="L154" s="206"/>
      <c r="M154" s="207"/>
      <c r="N154" s="208"/>
      <c r="O154" s="208"/>
      <c r="P154" s="208"/>
      <c r="Q154" s="208"/>
      <c r="R154" s="208"/>
      <c r="S154" s="208"/>
      <c r="T154" s="209"/>
      <c r="AT154" s="210" t="s">
        <v>219</v>
      </c>
      <c r="AU154" s="210" t="s">
        <v>80</v>
      </c>
      <c r="AV154" s="13" t="s">
        <v>80</v>
      </c>
      <c r="AW154" s="13" t="s">
        <v>34</v>
      </c>
      <c r="AX154" s="13" t="s">
        <v>73</v>
      </c>
      <c r="AY154" s="210" t="s">
        <v>206</v>
      </c>
    </row>
    <row r="155" spans="1:65" s="14" customFormat="1">
      <c r="B155" s="211"/>
      <c r="C155" s="212"/>
      <c r="D155" s="199" t="s">
        <v>219</v>
      </c>
      <c r="E155" s="213" t="s">
        <v>21</v>
      </c>
      <c r="F155" s="214" t="s">
        <v>1139</v>
      </c>
      <c r="G155" s="212"/>
      <c r="H155" s="215">
        <v>4.5</v>
      </c>
      <c r="I155" s="216"/>
      <c r="J155" s="212"/>
      <c r="K155" s="212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219</v>
      </c>
      <c r="AU155" s="221" t="s">
        <v>80</v>
      </c>
      <c r="AV155" s="14" t="s">
        <v>82</v>
      </c>
      <c r="AW155" s="14" t="s">
        <v>34</v>
      </c>
      <c r="AX155" s="14" t="s">
        <v>73</v>
      </c>
      <c r="AY155" s="221" t="s">
        <v>206</v>
      </c>
    </row>
    <row r="156" spans="1:65" s="13" customFormat="1">
      <c r="B156" s="201"/>
      <c r="C156" s="202"/>
      <c r="D156" s="199" t="s">
        <v>219</v>
      </c>
      <c r="E156" s="203" t="s">
        <v>21</v>
      </c>
      <c r="F156" s="204" t="s">
        <v>1140</v>
      </c>
      <c r="G156" s="202"/>
      <c r="H156" s="203" t="s">
        <v>21</v>
      </c>
      <c r="I156" s="205"/>
      <c r="J156" s="202"/>
      <c r="K156" s="202"/>
      <c r="L156" s="206"/>
      <c r="M156" s="207"/>
      <c r="N156" s="208"/>
      <c r="O156" s="208"/>
      <c r="P156" s="208"/>
      <c r="Q156" s="208"/>
      <c r="R156" s="208"/>
      <c r="S156" s="208"/>
      <c r="T156" s="209"/>
      <c r="AT156" s="210" t="s">
        <v>219</v>
      </c>
      <c r="AU156" s="210" t="s">
        <v>80</v>
      </c>
      <c r="AV156" s="13" t="s">
        <v>80</v>
      </c>
      <c r="AW156" s="13" t="s">
        <v>34</v>
      </c>
      <c r="AX156" s="13" t="s">
        <v>73</v>
      </c>
      <c r="AY156" s="210" t="s">
        <v>206</v>
      </c>
    </row>
    <row r="157" spans="1:65" s="14" customFormat="1">
      <c r="B157" s="211"/>
      <c r="C157" s="212"/>
      <c r="D157" s="199" t="s">
        <v>219</v>
      </c>
      <c r="E157" s="213" t="s">
        <v>21</v>
      </c>
      <c r="F157" s="214" t="s">
        <v>1141</v>
      </c>
      <c r="G157" s="212"/>
      <c r="H157" s="215">
        <v>7.5</v>
      </c>
      <c r="I157" s="216"/>
      <c r="J157" s="212"/>
      <c r="K157" s="212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219</v>
      </c>
      <c r="AU157" s="221" t="s">
        <v>80</v>
      </c>
      <c r="AV157" s="14" t="s">
        <v>82</v>
      </c>
      <c r="AW157" s="14" t="s">
        <v>34</v>
      </c>
      <c r="AX157" s="14" t="s">
        <v>73</v>
      </c>
      <c r="AY157" s="221" t="s">
        <v>206</v>
      </c>
    </row>
    <row r="158" spans="1:65" s="15" customFormat="1">
      <c r="B158" s="222"/>
      <c r="C158" s="223"/>
      <c r="D158" s="199" t="s">
        <v>219</v>
      </c>
      <c r="E158" s="224" t="s">
        <v>21</v>
      </c>
      <c r="F158" s="225" t="s">
        <v>236</v>
      </c>
      <c r="G158" s="223"/>
      <c r="H158" s="226">
        <v>12</v>
      </c>
      <c r="I158" s="227"/>
      <c r="J158" s="223"/>
      <c r="K158" s="223"/>
      <c r="L158" s="228"/>
      <c r="M158" s="229"/>
      <c r="N158" s="230"/>
      <c r="O158" s="230"/>
      <c r="P158" s="230"/>
      <c r="Q158" s="230"/>
      <c r="R158" s="230"/>
      <c r="S158" s="230"/>
      <c r="T158" s="231"/>
      <c r="AT158" s="232" t="s">
        <v>219</v>
      </c>
      <c r="AU158" s="232" t="s">
        <v>80</v>
      </c>
      <c r="AV158" s="15" t="s">
        <v>213</v>
      </c>
      <c r="AW158" s="15" t="s">
        <v>34</v>
      </c>
      <c r="AX158" s="15" t="s">
        <v>80</v>
      </c>
      <c r="AY158" s="232" t="s">
        <v>206</v>
      </c>
    </row>
    <row r="159" spans="1:65" s="12" customFormat="1" ht="25.9" customHeight="1">
      <c r="B159" s="165"/>
      <c r="C159" s="166"/>
      <c r="D159" s="167" t="s">
        <v>72</v>
      </c>
      <c r="E159" s="168" t="s">
        <v>8</v>
      </c>
      <c r="F159" s="168" t="s">
        <v>1142</v>
      </c>
      <c r="G159" s="166"/>
      <c r="H159" s="166"/>
      <c r="I159" s="169"/>
      <c r="J159" s="170">
        <f>BK159</f>
        <v>0</v>
      </c>
      <c r="K159" s="166"/>
      <c r="L159" s="171"/>
      <c r="M159" s="172"/>
      <c r="N159" s="173"/>
      <c r="O159" s="173"/>
      <c r="P159" s="174">
        <f>SUM(P160:P171)</f>
        <v>0</v>
      </c>
      <c r="Q159" s="173"/>
      <c r="R159" s="174">
        <f>SUM(R160:R171)</f>
        <v>0</v>
      </c>
      <c r="S159" s="173"/>
      <c r="T159" s="175">
        <f>SUM(T160:T171)</f>
        <v>0</v>
      </c>
      <c r="AR159" s="176" t="s">
        <v>80</v>
      </c>
      <c r="AT159" s="177" t="s">
        <v>72</v>
      </c>
      <c r="AU159" s="177" t="s">
        <v>73</v>
      </c>
      <c r="AY159" s="176" t="s">
        <v>206</v>
      </c>
      <c r="BK159" s="178">
        <f>SUM(BK160:BK171)</f>
        <v>0</v>
      </c>
    </row>
    <row r="160" spans="1:65" s="2" customFormat="1" ht="16.5" customHeight="1">
      <c r="A160" s="37"/>
      <c r="B160" s="38"/>
      <c r="C160" s="181" t="s">
        <v>313</v>
      </c>
      <c r="D160" s="181" t="s">
        <v>208</v>
      </c>
      <c r="E160" s="182" t="s">
        <v>1143</v>
      </c>
      <c r="F160" s="183" t="s">
        <v>1144</v>
      </c>
      <c r="G160" s="184" t="s">
        <v>211</v>
      </c>
      <c r="H160" s="185">
        <v>24.03</v>
      </c>
      <c r="I160" s="186"/>
      <c r="J160" s="187">
        <f>ROUND(I160*H160,2)</f>
        <v>0</v>
      </c>
      <c r="K160" s="183" t="s">
        <v>1100</v>
      </c>
      <c r="L160" s="42"/>
      <c r="M160" s="188" t="s">
        <v>21</v>
      </c>
      <c r="N160" s="189" t="s">
        <v>44</v>
      </c>
      <c r="O160" s="67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213</v>
      </c>
      <c r="AT160" s="192" t="s">
        <v>208</v>
      </c>
      <c r="AU160" s="192" t="s">
        <v>80</v>
      </c>
      <c r="AY160" s="20" t="s">
        <v>206</v>
      </c>
      <c r="BE160" s="193">
        <f>IF(N160="základní",J160,0)</f>
        <v>0</v>
      </c>
      <c r="BF160" s="193">
        <f>IF(N160="snížená",J160,0)</f>
        <v>0</v>
      </c>
      <c r="BG160" s="193">
        <f>IF(N160="zákl. přenesená",J160,0)</f>
        <v>0</v>
      </c>
      <c r="BH160" s="193">
        <f>IF(N160="sníž. přenesená",J160,0)</f>
        <v>0</v>
      </c>
      <c r="BI160" s="193">
        <f>IF(N160="nulová",J160,0)</f>
        <v>0</v>
      </c>
      <c r="BJ160" s="20" t="s">
        <v>80</v>
      </c>
      <c r="BK160" s="193">
        <f>ROUND(I160*H160,2)</f>
        <v>0</v>
      </c>
      <c r="BL160" s="20" t="s">
        <v>213</v>
      </c>
      <c r="BM160" s="192" t="s">
        <v>400</v>
      </c>
    </row>
    <row r="161" spans="1:65" s="13" customFormat="1">
      <c r="B161" s="201"/>
      <c r="C161" s="202"/>
      <c r="D161" s="199" t="s">
        <v>219</v>
      </c>
      <c r="E161" s="203" t="s">
        <v>21</v>
      </c>
      <c r="F161" s="204" t="s">
        <v>1145</v>
      </c>
      <c r="G161" s="202"/>
      <c r="H161" s="203" t="s">
        <v>21</v>
      </c>
      <c r="I161" s="205"/>
      <c r="J161" s="202"/>
      <c r="K161" s="202"/>
      <c r="L161" s="206"/>
      <c r="M161" s="207"/>
      <c r="N161" s="208"/>
      <c r="O161" s="208"/>
      <c r="P161" s="208"/>
      <c r="Q161" s="208"/>
      <c r="R161" s="208"/>
      <c r="S161" s="208"/>
      <c r="T161" s="209"/>
      <c r="AT161" s="210" t="s">
        <v>219</v>
      </c>
      <c r="AU161" s="210" t="s">
        <v>80</v>
      </c>
      <c r="AV161" s="13" t="s">
        <v>80</v>
      </c>
      <c r="AW161" s="13" t="s">
        <v>34</v>
      </c>
      <c r="AX161" s="13" t="s">
        <v>73</v>
      </c>
      <c r="AY161" s="210" t="s">
        <v>206</v>
      </c>
    </row>
    <row r="162" spans="1:65" s="14" customFormat="1">
      <c r="B162" s="211"/>
      <c r="C162" s="212"/>
      <c r="D162" s="199" t="s">
        <v>219</v>
      </c>
      <c r="E162" s="213" t="s">
        <v>21</v>
      </c>
      <c r="F162" s="214" t="s">
        <v>1146</v>
      </c>
      <c r="G162" s="212"/>
      <c r="H162" s="215">
        <v>6.75</v>
      </c>
      <c r="I162" s="216"/>
      <c r="J162" s="212"/>
      <c r="K162" s="212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219</v>
      </c>
      <c r="AU162" s="221" t="s">
        <v>80</v>
      </c>
      <c r="AV162" s="14" t="s">
        <v>82</v>
      </c>
      <c r="AW162" s="14" t="s">
        <v>34</v>
      </c>
      <c r="AX162" s="14" t="s">
        <v>73</v>
      </c>
      <c r="AY162" s="221" t="s">
        <v>206</v>
      </c>
    </row>
    <row r="163" spans="1:65" s="13" customFormat="1">
      <c r="B163" s="201"/>
      <c r="C163" s="202"/>
      <c r="D163" s="199" t="s">
        <v>219</v>
      </c>
      <c r="E163" s="203" t="s">
        <v>21</v>
      </c>
      <c r="F163" s="204" t="s">
        <v>1147</v>
      </c>
      <c r="G163" s="202"/>
      <c r="H163" s="203" t="s">
        <v>21</v>
      </c>
      <c r="I163" s="205"/>
      <c r="J163" s="202"/>
      <c r="K163" s="202"/>
      <c r="L163" s="206"/>
      <c r="M163" s="207"/>
      <c r="N163" s="208"/>
      <c r="O163" s="208"/>
      <c r="P163" s="208"/>
      <c r="Q163" s="208"/>
      <c r="R163" s="208"/>
      <c r="S163" s="208"/>
      <c r="T163" s="209"/>
      <c r="AT163" s="210" t="s">
        <v>219</v>
      </c>
      <c r="AU163" s="210" t="s">
        <v>80</v>
      </c>
      <c r="AV163" s="13" t="s">
        <v>80</v>
      </c>
      <c r="AW163" s="13" t="s">
        <v>34</v>
      </c>
      <c r="AX163" s="13" t="s">
        <v>73</v>
      </c>
      <c r="AY163" s="210" t="s">
        <v>206</v>
      </c>
    </row>
    <row r="164" spans="1:65" s="14" customFormat="1">
      <c r="B164" s="211"/>
      <c r="C164" s="212"/>
      <c r="D164" s="199" t="s">
        <v>219</v>
      </c>
      <c r="E164" s="213" t="s">
        <v>21</v>
      </c>
      <c r="F164" s="214" t="s">
        <v>1148</v>
      </c>
      <c r="G164" s="212"/>
      <c r="H164" s="215">
        <v>12.96</v>
      </c>
      <c r="I164" s="216"/>
      <c r="J164" s="212"/>
      <c r="K164" s="212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219</v>
      </c>
      <c r="AU164" s="221" t="s">
        <v>80</v>
      </c>
      <c r="AV164" s="14" t="s">
        <v>82</v>
      </c>
      <c r="AW164" s="14" t="s">
        <v>34</v>
      </c>
      <c r="AX164" s="14" t="s">
        <v>73</v>
      </c>
      <c r="AY164" s="221" t="s">
        <v>206</v>
      </c>
    </row>
    <row r="165" spans="1:65" s="13" customFormat="1">
      <c r="B165" s="201"/>
      <c r="C165" s="202"/>
      <c r="D165" s="199" t="s">
        <v>219</v>
      </c>
      <c r="E165" s="203" t="s">
        <v>21</v>
      </c>
      <c r="F165" s="204" t="s">
        <v>1149</v>
      </c>
      <c r="G165" s="202"/>
      <c r="H165" s="203" t="s">
        <v>21</v>
      </c>
      <c r="I165" s="205"/>
      <c r="J165" s="202"/>
      <c r="K165" s="202"/>
      <c r="L165" s="206"/>
      <c r="M165" s="207"/>
      <c r="N165" s="208"/>
      <c r="O165" s="208"/>
      <c r="P165" s="208"/>
      <c r="Q165" s="208"/>
      <c r="R165" s="208"/>
      <c r="S165" s="208"/>
      <c r="T165" s="209"/>
      <c r="AT165" s="210" t="s">
        <v>219</v>
      </c>
      <c r="AU165" s="210" t="s">
        <v>80</v>
      </c>
      <c r="AV165" s="13" t="s">
        <v>80</v>
      </c>
      <c r="AW165" s="13" t="s">
        <v>34</v>
      </c>
      <c r="AX165" s="13" t="s">
        <v>73</v>
      </c>
      <c r="AY165" s="210" t="s">
        <v>206</v>
      </c>
    </row>
    <row r="166" spans="1:65" s="14" customFormat="1">
      <c r="B166" s="211"/>
      <c r="C166" s="212"/>
      <c r="D166" s="199" t="s">
        <v>219</v>
      </c>
      <c r="E166" s="213" t="s">
        <v>21</v>
      </c>
      <c r="F166" s="214" t="s">
        <v>1150</v>
      </c>
      <c r="G166" s="212"/>
      <c r="H166" s="215">
        <v>4.32</v>
      </c>
      <c r="I166" s="216"/>
      <c r="J166" s="212"/>
      <c r="K166" s="212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219</v>
      </c>
      <c r="AU166" s="221" t="s">
        <v>80</v>
      </c>
      <c r="AV166" s="14" t="s">
        <v>82</v>
      </c>
      <c r="AW166" s="14" t="s">
        <v>34</v>
      </c>
      <c r="AX166" s="14" t="s">
        <v>73</v>
      </c>
      <c r="AY166" s="221" t="s">
        <v>206</v>
      </c>
    </row>
    <row r="167" spans="1:65" s="15" customFormat="1">
      <c r="B167" s="222"/>
      <c r="C167" s="223"/>
      <c r="D167" s="199" t="s">
        <v>219</v>
      </c>
      <c r="E167" s="224" t="s">
        <v>21</v>
      </c>
      <c r="F167" s="225" t="s">
        <v>236</v>
      </c>
      <c r="G167" s="223"/>
      <c r="H167" s="226">
        <v>24.03</v>
      </c>
      <c r="I167" s="227"/>
      <c r="J167" s="223"/>
      <c r="K167" s="223"/>
      <c r="L167" s="228"/>
      <c r="M167" s="229"/>
      <c r="N167" s="230"/>
      <c r="O167" s="230"/>
      <c r="P167" s="230"/>
      <c r="Q167" s="230"/>
      <c r="R167" s="230"/>
      <c r="S167" s="230"/>
      <c r="T167" s="231"/>
      <c r="AT167" s="232" t="s">
        <v>219</v>
      </c>
      <c r="AU167" s="232" t="s">
        <v>80</v>
      </c>
      <c r="AV167" s="15" t="s">
        <v>213</v>
      </c>
      <c r="AW167" s="15" t="s">
        <v>34</v>
      </c>
      <c r="AX167" s="15" t="s">
        <v>80</v>
      </c>
      <c r="AY167" s="232" t="s">
        <v>206</v>
      </c>
    </row>
    <row r="168" spans="1:65" s="2" customFormat="1" ht="16.5" customHeight="1">
      <c r="A168" s="37"/>
      <c r="B168" s="38"/>
      <c r="C168" s="181" t="s">
        <v>8</v>
      </c>
      <c r="D168" s="181" t="s">
        <v>208</v>
      </c>
      <c r="E168" s="182" t="s">
        <v>1151</v>
      </c>
      <c r="F168" s="183" t="s">
        <v>1152</v>
      </c>
      <c r="G168" s="184" t="s">
        <v>211</v>
      </c>
      <c r="H168" s="185">
        <v>1.575</v>
      </c>
      <c r="I168" s="186"/>
      <c r="J168" s="187">
        <f>ROUND(I168*H168,2)</f>
        <v>0</v>
      </c>
      <c r="K168" s="183" t="s">
        <v>1100</v>
      </c>
      <c r="L168" s="42"/>
      <c r="M168" s="188" t="s">
        <v>21</v>
      </c>
      <c r="N168" s="189" t="s">
        <v>44</v>
      </c>
      <c r="O168" s="67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2" t="s">
        <v>213</v>
      </c>
      <c r="AT168" s="192" t="s">
        <v>208</v>
      </c>
      <c r="AU168" s="192" t="s">
        <v>80</v>
      </c>
      <c r="AY168" s="20" t="s">
        <v>206</v>
      </c>
      <c r="BE168" s="193">
        <f>IF(N168="základní",J168,0)</f>
        <v>0</v>
      </c>
      <c r="BF168" s="193">
        <f>IF(N168="snížená",J168,0)</f>
        <v>0</v>
      </c>
      <c r="BG168" s="193">
        <f>IF(N168="zákl. přenesená",J168,0)</f>
        <v>0</v>
      </c>
      <c r="BH168" s="193">
        <f>IF(N168="sníž. přenesená",J168,0)</f>
        <v>0</v>
      </c>
      <c r="BI168" s="193">
        <f>IF(N168="nulová",J168,0)</f>
        <v>0</v>
      </c>
      <c r="BJ168" s="20" t="s">
        <v>80</v>
      </c>
      <c r="BK168" s="193">
        <f>ROUND(I168*H168,2)</f>
        <v>0</v>
      </c>
      <c r="BL168" s="20" t="s">
        <v>213</v>
      </c>
      <c r="BM168" s="192" t="s">
        <v>415</v>
      </c>
    </row>
    <row r="169" spans="1:65" s="13" customFormat="1">
      <c r="B169" s="201"/>
      <c r="C169" s="202"/>
      <c r="D169" s="199" t="s">
        <v>219</v>
      </c>
      <c r="E169" s="203" t="s">
        <v>21</v>
      </c>
      <c r="F169" s="204" t="s">
        <v>1153</v>
      </c>
      <c r="G169" s="202"/>
      <c r="H169" s="203" t="s">
        <v>21</v>
      </c>
      <c r="I169" s="205"/>
      <c r="J169" s="202"/>
      <c r="K169" s="202"/>
      <c r="L169" s="206"/>
      <c r="M169" s="207"/>
      <c r="N169" s="208"/>
      <c r="O169" s="208"/>
      <c r="P169" s="208"/>
      <c r="Q169" s="208"/>
      <c r="R169" s="208"/>
      <c r="S169" s="208"/>
      <c r="T169" s="209"/>
      <c r="AT169" s="210" t="s">
        <v>219</v>
      </c>
      <c r="AU169" s="210" t="s">
        <v>80</v>
      </c>
      <c r="AV169" s="13" t="s">
        <v>80</v>
      </c>
      <c r="AW169" s="13" t="s">
        <v>34</v>
      </c>
      <c r="AX169" s="13" t="s">
        <v>73</v>
      </c>
      <c r="AY169" s="210" t="s">
        <v>206</v>
      </c>
    </row>
    <row r="170" spans="1:65" s="14" customFormat="1">
      <c r="B170" s="211"/>
      <c r="C170" s="212"/>
      <c r="D170" s="199" t="s">
        <v>219</v>
      </c>
      <c r="E170" s="213" t="s">
        <v>21</v>
      </c>
      <c r="F170" s="214" t="s">
        <v>1154</v>
      </c>
      <c r="G170" s="212"/>
      <c r="H170" s="215">
        <v>1.575</v>
      </c>
      <c r="I170" s="216"/>
      <c r="J170" s="212"/>
      <c r="K170" s="212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219</v>
      </c>
      <c r="AU170" s="221" t="s">
        <v>80</v>
      </c>
      <c r="AV170" s="14" t="s">
        <v>82</v>
      </c>
      <c r="AW170" s="14" t="s">
        <v>34</v>
      </c>
      <c r="AX170" s="14" t="s">
        <v>73</v>
      </c>
      <c r="AY170" s="221" t="s">
        <v>206</v>
      </c>
    </row>
    <row r="171" spans="1:65" s="15" customFormat="1">
      <c r="B171" s="222"/>
      <c r="C171" s="223"/>
      <c r="D171" s="199" t="s">
        <v>219</v>
      </c>
      <c r="E171" s="224" t="s">
        <v>21</v>
      </c>
      <c r="F171" s="225" t="s">
        <v>236</v>
      </c>
      <c r="G171" s="223"/>
      <c r="H171" s="226">
        <v>1.575</v>
      </c>
      <c r="I171" s="227"/>
      <c r="J171" s="223"/>
      <c r="K171" s="223"/>
      <c r="L171" s="228"/>
      <c r="M171" s="229"/>
      <c r="N171" s="230"/>
      <c r="O171" s="230"/>
      <c r="P171" s="230"/>
      <c r="Q171" s="230"/>
      <c r="R171" s="230"/>
      <c r="S171" s="230"/>
      <c r="T171" s="231"/>
      <c r="AT171" s="232" t="s">
        <v>219</v>
      </c>
      <c r="AU171" s="232" t="s">
        <v>80</v>
      </c>
      <c r="AV171" s="15" t="s">
        <v>213</v>
      </c>
      <c r="AW171" s="15" t="s">
        <v>34</v>
      </c>
      <c r="AX171" s="15" t="s">
        <v>80</v>
      </c>
      <c r="AY171" s="232" t="s">
        <v>206</v>
      </c>
    </row>
    <row r="172" spans="1:65" s="12" customFormat="1" ht="25.9" customHeight="1">
      <c r="B172" s="165"/>
      <c r="C172" s="166"/>
      <c r="D172" s="167" t="s">
        <v>72</v>
      </c>
      <c r="E172" s="168" t="s">
        <v>324</v>
      </c>
      <c r="F172" s="168" t="s">
        <v>1155</v>
      </c>
      <c r="G172" s="166"/>
      <c r="H172" s="166"/>
      <c r="I172" s="169"/>
      <c r="J172" s="170">
        <f>BK172</f>
        <v>0</v>
      </c>
      <c r="K172" s="166"/>
      <c r="L172" s="171"/>
      <c r="M172" s="172"/>
      <c r="N172" s="173"/>
      <c r="O172" s="173"/>
      <c r="P172" s="174">
        <f>SUM(P173:P212)</f>
        <v>0</v>
      </c>
      <c r="Q172" s="173"/>
      <c r="R172" s="174">
        <f>SUM(R173:R212)</f>
        <v>0</v>
      </c>
      <c r="S172" s="173"/>
      <c r="T172" s="175">
        <f>SUM(T173:T212)</f>
        <v>0</v>
      </c>
      <c r="AR172" s="176" t="s">
        <v>80</v>
      </c>
      <c r="AT172" s="177" t="s">
        <v>72</v>
      </c>
      <c r="AU172" s="177" t="s">
        <v>73</v>
      </c>
      <c r="AY172" s="176" t="s">
        <v>206</v>
      </c>
      <c r="BK172" s="178">
        <f>SUM(BK173:BK212)</f>
        <v>0</v>
      </c>
    </row>
    <row r="173" spans="1:65" s="2" customFormat="1" ht="16.5" customHeight="1">
      <c r="A173" s="37"/>
      <c r="B173" s="38"/>
      <c r="C173" s="181" t="s">
        <v>324</v>
      </c>
      <c r="D173" s="181" t="s">
        <v>208</v>
      </c>
      <c r="E173" s="182" t="s">
        <v>1156</v>
      </c>
      <c r="F173" s="183" t="s">
        <v>1157</v>
      </c>
      <c r="G173" s="184" t="s">
        <v>211</v>
      </c>
      <c r="H173" s="185">
        <v>24.03</v>
      </c>
      <c r="I173" s="186"/>
      <c r="J173" s="187">
        <f>ROUND(I173*H173,2)</f>
        <v>0</v>
      </c>
      <c r="K173" s="183" t="s">
        <v>1100</v>
      </c>
      <c r="L173" s="42"/>
      <c r="M173" s="188" t="s">
        <v>21</v>
      </c>
      <c r="N173" s="189" t="s">
        <v>44</v>
      </c>
      <c r="O173" s="67"/>
      <c r="P173" s="190">
        <f>O173*H173</f>
        <v>0</v>
      </c>
      <c r="Q173" s="190">
        <v>0</v>
      </c>
      <c r="R173" s="190">
        <f>Q173*H173</f>
        <v>0</v>
      </c>
      <c r="S173" s="190">
        <v>0</v>
      </c>
      <c r="T173" s="19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213</v>
      </c>
      <c r="AT173" s="192" t="s">
        <v>208</v>
      </c>
      <c r="AU173" s="192" t="s">
        <v>80</v>
      </c>
      <c r="AY173" s="20" t="s">
        <v>206</v>
      </c>
      <c r="BE173" s="193">
        <f>IF(N173="základní",J173,0)</f>
        <v>0</v>
      </c>
      <c r="BF173" s="193">
        <f>IF(N173="snížená",J173,0)</f>
        <v>0</v>
      </c>
      <c r="BG173" s="193">
        <f>IF(N173="zákl. přenesená",J173,0)</f>
        <v>0</v>
      </c>
      <c r="BH173" s="193">
        <f>IF(N173="sníž. přenesená",J173,0)</f>
        <v>0</v>
      </c>
      <c r="BI173" s="193">
        <f>IF(N173="nulová",J173,0)</f>
        <v>0</v>
      </c>
      <c r="BJ173" s="20" t="s">
        <v>80</v>
      </c>
      <c r="BK173" s="193">
        <f>ROUND(I173*H173,2)</f>
        <v>0</v>
      </c>
      <c r="BL173" s="20" t="s">
        <v>213</v>
      </c>
      <c r="BM173" s="192" t="s">
        <v>429</v>
      </c>
    </row>
    <row r="174" spans="1:65" s="13" customFormat="1">
      <c r="B174" s="201"/>
      <c r="C174" s="202"/>
      <c r="D174" s="199" t="s">
        <v>219</v>
      </c>
      <c r="E174" s="203" t="s">
        <v>21</v>
      </c>
      <c r="F174" s="204" t="s">
        <v>1158</v>
      </c>
      <c r="G174" s="202"/>
      <c r="H174" s="203" t="s">
        <v>21</v>
      </c>
      <c r="I174" s="205"/>
      <c r="J174" s="202"/>
      <c r="K174" s="202"/>
      <c r="L174" s="206"/>
      <c r="M174" s="207"/>
      <c r="N174" s="208"/>
      <c r="O174" s="208"/>
      <c r="P174" s="208"/>
      <c r="Q174" s="208"/>
      <c r="R174" s="208"/>
      <c r="S174" s="208"/>
      <c r="T174" s="209"/>
      <c r="AT174" s="210" t="s">
        <v>219</v>
      </c>
      <c r="AU174" s="210" t="s">
        <v>80</v>
      </c>
      <c r="AV174" s="13" t="s">
        <v>80</v>
      </c>
      <c r="AW174" s="13" t="s">
        <v>34</v>
      </c>
      <c r="AX174" s="13" t="s">
        <v>73</v>
      </c>
      <c r="AY174" s="210" t="s">
        <v>206</v>
      </c>
    </row>
    <row r="175" spans="1:65" s="14" customFormat="1">
      <c r="B175" s="211"/>
      <c r="C175" s="212"/>
      <c r="D175" s="199" t="s">
        <v>219</v>
      </c>
      <c r="E175" s="213" t="s">
        <v>21</v>
      </c>
      <c r="F175" s="214" t="s">
        <v>1159</v>
      </c>
      <c r="G175" s="212"/>
      <c r="H175" s="215">
        <v>24.03</v>
      </c>
      <c r="I175" s="216"/>
      <c r="J175" s="212"/>
      <c r="K175" s="212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219</v>
      </c>
      <c r="AU175" s="221" t="s">
        <v>80</v>
      </c>
      <c r="AV175" s="14" t="s">
        <v>82</v>
      </c>
      <c r="AW175" s="14" t="s">
        <v>34</v>
      </c>
      <c r="AX175" s="14" t="s">
        <v>73</v>
      </c>
      <c r="AY175" s="221" t="s">
        <v>206</v>
      </c>
    </row>
    <row r="176" spans="1:65" s="15" customFormat="1">
      <c r="B176" s="222"/>
      <c r="C176" s="223"/>
      <c r="D176" s="199" t="s">
        <v>219</v>
      </c>
      <c r="E176" s="224" t="s">
        <v>21</v>
      </c>
      <c r="F176" s="225" t="s">
        <v>236</v>
      </c>
      <c r="G176" s="223"/>
      <c r="H176" s="226">
        <v>24.03</v>
      </c>
      <c r="I176" s="227"/>
      <c r="J176" s="223"/>
      <c r="K176" s="223"/>
      <c r="L176" s="228"/>
      <c r="M176" s="229"/>
      <c r="N176" s="230"/>
      <c r="O176" s="230"/>
      <c r="P176" s="230"/>
      <c r="Q176" s="230"/>
      <c r="R176" s="230"/>
      <c r="S176" s="230"/>
      <c r="T176" s="231"/>
      <c r="AT176" s="232" t="s">
        <v>219</v>
      </c>
      <c r="AU176" s="232" t="s">
        <v>80</v>
      </c>
      <c r="AV176" s="15" t="s">
        <v>213</v>
      </c>
      <c r="AW176" s="15" t="s">
        <v>34</v>
      </c>
      <c r="AX176" s="15" t="s">
        <v>80</v>
      </c>
      <c r="AY176" s="232" t="s">
        <v>206</v>
      </c>
    </row>
    <row r="177" spans="1:65" s="2" customFormat="1" ht="24.2" customHeight="1">
      <c r="A177" s="37"/>
      <c r="B177" s="38"/>
      <c r="C177" s="181" t="s">
        <v>332</v>
      </c>
      <c r="D177" s="181" t="s">
        <v>208</v>
      </c>
      <c r="E177" s="182" t="s">
        <v>1160</v>
      </c>
      <c r="F177" s="183" t="s">
        <v>1161</v>
      </c>
      <c r="G177" s="184" t="s">
        <v>211</v>
      </c>
      <c r="H177" s="185">
        <v>931.66</v>
      </c>
      <c r="I177" s="186"/>
      <c r="J177" s="187">
        <f>ROUND(I177*H177,2)</f>
        <v>0</v>
      </c>
      <c r="K177" s="183" t="s">
        <v>1100</v>
      </c>
      <c r="L177" s="42"/>
      <c r="M177" s="188" t="s">
        <v>21</v>
      </c>
      <c r="N177" s="189" t="s">
        <v>44</v>
      </c>
      <c r="O177" s="67"/>
      <c r="P177" s="190">
        <f>O177*H177</f>
        <v>0</v>
      </c>
      <c r="Q177" s="190">
        <v>0</v>
      </c>
      <c r="R177" s="190">
        <f>Q177*H177</f>
        <v>0</v>
      </c>
      <c r="S177" s="190">
        <v>0</v>
      </c>
      <c r="T177" s="19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2" t="s">
        <v>213</v>
      </c>
      <c r="AT177" s="192" t="s">
        <v>208</v>
      </c>
      <c r="AU177" s="192" t="s">
        <v>80</v>
      </c>
      <c r="AY177" s="20" t="s">
        <v>206</v>
      </c>
      <c r="BE177" s="193">
        <f>IF(N177="základní",J177,0)</f>
        <v>0</v>
      </c>
      <c r="BF177" s="193">
        <f>IF(N177="snížená",J177,0)</f>
        <v>0</v>
      </c>
      <c r="BG177" s="193">
        <f>IF(N177="zákl. přenesená",J177,0)</f>
        <v>0</v>
      </c>
      <c r="BH177" s="193">
        <f>IF(N177="sníž. přenesená",J177,0)</f>
        <v>0</v>
      </c>
      <c r="BI177" s="193">
        <f>IF(N177="nulová",J177,0)</f>
        <v>0</v>
      </c>
      <c r="BJ177" s="20" t="s">
        <v>80</v>
      </c>
      <c r="BK177" s="193">
        <f>ROUND(I177*H177,2)</f>
        <v>0</v>
      </c>
      <c r="BL177" s="20" t="s">
        <v>213</v>
      </c>
      <c r="BM177" s="192" t="s">
        <v>444</v>
      </c>
    </row>
    <row r="178" spans="1:65" s="13" customFormat="1">
      <c r="B178" s="201"/>
      <c r="C178" s="202"/>
      <c r="D178" s="199" t="s">
        <v>219</v>
      </c>
      <c r="E178" s="203" t="s">
        <v>21</v>
      </c>
      <c r="F178" s="204" t="s">
        <v>1162</v>
      </c>
      <c r="G178" s="202"/>
      <c r="H178" s="203" t="s">
        <v>21</v>
      </c>
      <c r="I178" s="205"/>
      <c r="J178" s="202"/>
      <c r="K178" s="202"/>
      <c r="L178" s="206"/>
      <c r="M178" s="207"/>
      <c r="N178" s="208"/>
      <c r="O178" s="208"/>
      <c r="P178" s="208"/>
      <c r="Q178" s="208"/>
      <c r="R178" s="208"/>
      <c r="S178" s="208"/>
      <c r="T178" s="209"/>
      <c r="AT178" s="210" t="s">
        <v>219</v>
      </c>
      <c r="AU178" s="210" t="s">
        <v>80</v>
      </c>
      <c r="AV178" s="13" t="s">
        <v>80</v>
      </c>
      <c r="AW178" s="13" t="s">
        <v>34</v>
      </c>
      <c r="AX178" s="13" t="s">
        <v>73</v>
      </c>
      <c r="AY178" s="210" t="s">
        <v>206</v>
      </c>
    </row>
    <row r="179" spans="1:65" s="14" customFormat="1">
      <c r="B179" s="211"/>
      <c r="C179" s="212"/>
      <c r="D179" s="199" t="s">
        <v>219</v>
      </c>
      <c r="E179" s="213" t="s">
        <v>21</v>
      </c>
      <c r="F179" s="214" t="s">
        <v>1163</v>
      </c>
      <c r="G179" s="212"/>
      <c r="H179" s="215">
        <v>931.66</v>
      </c>
      <c r="I179" s="216"/>
      <c r="J179" s="212"/>
      <c r="K179" s="212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219</v>
      </c>
      <c r="AU179" s="221" t="s">
        <v>80</v>
      </c>
      <c r="AV179" s="14" t="s">
        <v>82</v>
      </c>
      <c r="AW179" s="14" t="s">
        <v>34</v>
      </c>
      <c r="AX179" s="14" t="s">
        <v>73</v>
      </c>
      <c r="AY179" s="221" t="s">
        <v>206</v>
      </c>
    </row>
    <row r="180" spans="1:65" s="15" customFormat="1">
      <c r="B180" s="222"/>
      <c r="C180" s="223"/>
      <c r="D180" s="199" t="s">
        <v>219</v>
      </c>
      <c r="E180" s="224" t="s">
        <v>21</v>
      </c>
      <c r="F180" s="225" t="s">
        <v>236</v>
      </c>
      <c r="G180" s="223"/>
      <c r="H180" s="226">
        <v>931.66</v>
      </c>
      <c r="I180" s="227"/>
      <c r="J180" s="223"/>
      <c r="K180" s="223"/>
      <c r="L180" s="228"/>
      <c r="M180" s="229"/>
      <c r="N180" s="230"/>
      <c r="O180" s="230"/>
      <c r="P180" s="230"/>
      <c r="Q180" s="230"/>
      <c r="R180" s="230"/>
      <c r="S180" s="230"/>
      <c r="T180" s="231"/>
      <c r="AT180" s="232" t="s">
        <v>219</v>
      </c>
      <c r="AU180" s="232" t="s">
        <v>80</v>
      </c>
      <c r="AV180" s="15" t="s">
        <v>213</v>
      </c>
      <c r="AW180" s="15" t="s">
        <v>34</v>
      </c>
      <c r="AX180" s="15" t="s">
        <v>80</v>
      </c>
      <c r="AY180" s="232" t="s">
        <v>206</v>
      </c>
    </row>
    <row r="181" spans="1:65" s="2" customFormat="1" ht="24.2" customHeight="1">
      <c r="A181" s="37"/>
      <c r="B181" s="38"/>
      <c r="C181" s="181" t="s">
        <v>342</v>
      </c>
      <c r="D181" s="181" t="s">
        <v>208</v>
      </c>
      <c r="E181" s="182" t="s">
        <v>1164</v>
      </c>
      <c r="F181" s="183" t="s">
        <v>1165</v>
      </c>
      <c r="G181" s="184" t="s">
        <v>211</v>
      </c>
      <c r="H181" s="185">
        <v>465.83</v>
      </c>
      <c r="I181" s="186"/>
      <c r="J181" s="187">
        <f>ROUND(I181*H181,2)</f>
        <v>0</v>
      </c>
      <c r="K181" s="183" t="s">
        <v>1100</v>
      </c>
      <c r="L181" s="42"/>
      <c r="M181" s="188" t="s">
        <v>21</v>
      </c>
      <c r="N181" s="189" t="s">
        <v>44</v>
      </c>
      <c r="O181" s="67"/>
      <c r="P181" s="190">
        <f>O181*H181</f>
        <v>0</v>
      </c>
      <c r="Q181" s="190">
        <v>0</v>
      </c>
      <c r="R181" s="190">
        <f>Q181*H181</f>
        <v>0</v>
      </c>
      <c r="S181" s="190">
        <v>0</v>
      </c>
      <c r="T181" s="19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2" t="s">
        <v>213</v>
      </c>
      <c r="AT181" s="192" t="s">
        <v>208</v>
      </c>
      <c r="AU181" s="192" t="s">
        <v>80</v>
      </c>
      <c r="AY181" s="20" t="s">
        <v>206</v>
      </c>
      <c r="BE181" s="193">
        <f>IF(N181="základní",J181,0)</f>
        <v>0</v>
      </c>
      <c r="BF181" s="193">
        <f>IF(N181="snížená",J181,0)</f>
        <v>0</v>
      </c>
      <c r="BG181" s="193">
        <f>IF(N181="zákl. přenesená",J181,0)</f>
        <v>0</v>
      </c>
      <c r="BH181" s="193">
        <f>IF(N181="sníž. přenesená",J181,0)</f>
        <v>0</v>
      </c>
      <c r="BI181" s="193">
        <f>IF(N181="nulová",J181,0)</f>
        <v>0</v>
      </c>
      <c r="BJ181" s="20" t="s">
        <v>80</v>
      </c>
      <c r="BK181" s="193">
        <f>ROUND(I181*H181,2)</f>
        <v>0</v>
      </c>
      <c r="BL181" s="20" t="s">
        <v>213</v>
      </c>
      <c r="BM181" s="192" t="s">
        <v>462</v>
      </c>
    </row>
    <row r="182" spans="1:65" s="13" customFormat="1">
      <c r="B182" s="201"/>
      <c r="C182" s="202"/>
      <c r="D182" s="199" t="s">
        <v>219</v>
      </c>
      <c r="E182" s="203" t="s">
        <v>21</v>
      </c>
      <c r="F182" s="204" t="s">
        <v>1166</v>
      </c>
      <c r="G182" s="202"/>
      <c r="H182" s="203" t="s">
        <v>21</v>
      </c>
      <c r="I182" s="205"/>
      <c r="J182" s="202"/>
      <c r="K182" s="202"/>
      <c r="L182" s="206"/>
      <c r="M182" s="207"/>
      <c r="N182" s="208"/>
      <c r="O182" s="208"/>
      <c r="P182" s="208"/>
      <c r="Q182" s="208"/>
      <c r="R182" s="208"/>
      <c r="S182" s="208"/>
      <c r="T182" s="209"/>
      <c r="AT182" s="210" t="s">
        <v>219</v>
      </c>
      <c r="AU182" s="210" t="s">
        <v>80</v>
      </c>
      <c r="AV182" s="13" t="s">
        <v>80</v>
      </c>
      <c r="AW182" s="13" t="s">
        <v>34</v>
      </c>
      <c r="AX182" s="13" t="s">
        <v>73</v>
      </c>
      <c r="AY182" s="210" t="s">
        <v>206</v>
      </c>
    </row>
    <row r="183" spans="1:65" s="14" customFormat="1">
      <c r="B183" s="211"/>
      <c r="C183" s="212"/>
      <c r="D183" s="199" t="s">
        <v>219</v>
      </c>
      <c r="E183" s="213" t="s">
        <v>21</v>
      </c>
      <c r="F183" s="214" t="s">
        <v>1167</v>
      </c>
      <c r="G183" s="212"/>
      <c r="H183" s="215">
        <v>465.83</v>
      </c>
      <c r="I183" s="216"/>
      <c r="J183" s="212"/>
      <c r="K183" s="212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219</v>
      </c>
      <c r="AU183" s="221" t="s">
        <v>80</v>
      </c>
      <c r="AV183" s="14" t="s">
        <v>82</v>
      </c>
      <c r="AW183" s="14" t="s">
        <v>34</v>
      </c>
      <c r="AX183" s="14" t="s">
        <v>73</v>
      </c>
      <c r="AY183" s="221" t="s">
        <v>206</v>
      </c>
    </row>
    <row r="184" spans="1:65" s="15" customFormat="1">
      <c r="B184" s="222"/>
      <c r="C184" s="223"/>
      <c r="D184" s="199" t="s">
        <v>219</v>
      </c>
      <c r="E184" s="224" t="s">
        <v>21</v>
      </c>
      <c r="F184" s="225" t="s">
        <v>236</v>
      </c>
      <c r="G184" s="223"/>
      <c r="H184" s="226">
        <v>465.83</v>
      </c>
      <c r="I184" s="227"/>
      <c r="J184" s="223"/>
      <c r="K184" s="223"/>
      <c r="L184" s="228"/>
      <c r="M184" s="229"/>
      <c r="N184" s="230"/>
      <c r="O184" s="230"/>
      <c r="P184" s="230"/>
      <c r="Q184" s="230"/>
      <c r="R184" s="230"/>
      <c r="S184" s="230"/>
      <c r="T184" s="231"/>
      <c r="AT184" s="232" t="s">
        <v>219</v>
      </c>
      <c r="AU184" s="232" t="s">
        <v>80</v>
      </c>
      <c r="AV184" s="15" t="s">
        <v>213</v>
      </c>
      <c r="AW184" s="15" t="s">
        <v>34</v>
      </c>
      <c r="AX184" s="15" t="s">
        <v>80</v>
      </c>
      <c r="AY184" s="232" t="s">
        <v>206</v>
      </c>
    </row>
    <row r="185" spans="1:65" s="2" customFormat="1" ht="24.2" customHeight="1">
      <c r="A185" s="37"/>
      <c r="B185" s="38"/>
      <c r="C185" s="181" t="s">
        <v>350</v>
      </c>
      <c r="D185" s="181" t="s">
        <v>208</v>
      </c>
      <c r="E185" s="182" t="s">
        <v>1168</v>
      </c>
      <c r="F185" s="183" t="s">
        <v>1169</v>
      </c>
      <c r="G185" s="184" t="s">
        <v>211</v>
      </c>
      <c r="H185" s="185">
        <v>103.518</v>
      </c>
      <c r="I185" s="186"/>
      <c r="J185" s="187">
        <f>ROUND(I185*H185,2)</f>
        <v>0</v>
      </c>
      <c r="K185" s="183" t="s">
        <v>1100</v>
      </c>
      <c r="L185" s="42"/>
      <c r="M185" s="188" t="s">
        <v>21</v>
      </c>
      <c r="N185" s="189" t="s">
        <v>44</v>
      </c>
      <c r="O185" s="67"/>
      <c r="P185" s="190">
        <f>O185*H185</f>
        <v>0</v>
      </c>
      <c r="Q185" s="190">
        <v>0</v>
      </c>
      <c r="R185" s="190">
        <f>Q185*H185</f>
        <v>0</v>
      </c>
      <c r="S185" s="190">
        <v>0</v>
      </c>
      <c r="T185" s="191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92" t="s">
        <v>213</v>
      </c>
      <c r="AT185" s="192" t="s">
        <v>208</v>
      </c>
      <c r="AU185" s="192" t="s">
        <v>80</v>
      </c>
      <c r="AY185" s="20" t="s">
        <v>206</v>
      </c>
      <c r="BE185" s="193">
        <f>IF(N185="základní",J185,0)</f>
        <v>0</v>
      </c>
      <c r="BF185" s="193">
        <f>IF(N185="snížená",J185,0)</f>
        <v>0</v>
      </c>
      <c r="BG185" s="193">
        <f>IF(N185="zákl. přenesená",J185,0)</f>
        <v>0</v>
      </c>
      <c r="BH185" s="193">
        <f>IF(N185="sníž. přenesená",J185,0)</f>
        <v>0</v>
      </c>
      <c r="BI185" s="193">
        <f>IF(N185="nulová",J185,0)</f>
        <v>0</v>
      </c>
      <c r="BJ185" s="20" t="s">
        <v>80</v>
      </c>
      <c r="BK185" s="193">
        <f>ROUND(I185*H185,2)</f>
        <v>0</v>
      </c>
      <c r="BL185" s="20" t="s">
        <v>213</v>
      </c>
      <c r="BM185" s="192" t="s">
        <v>643</v>
      </c>
    </row>
    <row r="186" spans="1:65" s="13" customFormat="1">
      <c r="B186" s="201"/>
      <c r="C186" s="202"/>
      <c r="D186" s="199" t="s">
        <v>219</v>
      </c>
      <c r="E186" s="203" t="s">
        <v>21</v>
      </c>
      <c r="F186" s="204" t="s">
        <v>1162</v>
      </c>
      <c r="G186" s="202"/>
      <c r="H186" s="203" t="s">
        <v>21</v>
      </c>
      <c r="I186" s="205"/>
      <c r="J186" s="202"/>
      <c r="K186" s="202"/>
      <c r="L186" s="206"/>
      <c r="M186" s="207"/>
      <c r="N186" s="208"/>
      <c r="O186" s="208"/>
      <c r="P186" s="208"/>
      <c r="Q186" s="208"/>
      <c r="R186" s="208"/>
      <c r="S186" s="208"/>
      <c r="T186" s="209"/>
      <c r="AT186" s="210" t="s">
        <v>219</v>
      </c>
      <c r="AU186" s="210" t="s">
        <v>80</v>
      </c>
      <c r="AV186" s="13" t="s">
        <v>80</v>
      </c>
      <c r="AW186" s="13" t="s">
        <v>34</v>
      </c>
      <c r="AX186" s="13" t="s">
        <v>73</v>
      </c>
      <c r="AY186" s="210" t="s">
        <v>206</v>
      </c>
    </row>
    <row r="187" spans="1:65" s="14" customFormat="1">
      <c r="B187" s="211"/>
      <c r="C187" s="212"/>
      <c r="D187" s="199" t="s">
        <v>219</v>
      </c>
      <c r="E187" s="213" t="s">
        <v>21</v>
      </c>
      <c r="F187" s="214" t="s">
        <v>1170</v>
      </c>
      <c r="G187" s="212"/>
      <c r="H187" s="215">
        <v>103.518</v>
      </c>
      <c r="I187" s="216"/>
      <c r="J187" s="212"/>
      <c r="K187" s="212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219</v>
      </c>
      <c r="AU187" s="221" t="s">
        <v>80</v>
      </c>
      <c r="AV187" s="14" t="s">
        <v>82</v>
      </c>
      <c r="AW187" s="14" t="s">
        <v>34</v>
      </c>
      <c r="AX187" s="14" t="s">
        <v>73</v>
      </c>
      <c r="AY187" s="221" t="s">
        <v>206</v>
      </c>
    </row>
    <row r="188" spans="1:65" s="15" customFormat="1">
      <c r="B188" s="222"/>
      <c r="C188" s="223"/>
      <c r="D188" s="199" t="s">
        <v>219</v>
      </c>
      <c r="E188" s="224" t="s">
        <v>21</v>
      </c>
      <c r="F188" s="225" t="s">
        <v>236</v>
      </c>
      <c r="G188" s="223"/>
      <c r="H188" s="226">
        <v>103.518</v>
      </c>
      <c r="I188" s="227"/>
      <c r="J188" s="223"/>
      <c r="K188" s="223"/>
      <c r="L188" s="228"/>
      <c r="M188" s="229"/>
      <c r="N188" s="230"/>
      <c r="O188" s="230"/>
      <c r="P188" s="230"/>
      <c r="Q188" s="230"/>
      <c r="R188" s="230"/>
      <c r="S188" s="230"/>
      <c r="T188" s="231"/>
      <c r="AT188" s="232" t="s">
        <v>219</v>
      </c>
      <c r="AU188" s="232" t="s">
        <v>80</v>
      </c>
      <c r="AV188" s="15" t="s">
        <v>213</v>
      </c>
      <c r="AW188" s="15" t="s">
        <v>34</v>
      </c>
      <c r="AX188" s="15" t="s">
        <v>80</v>
      </c>
      <c r="AY188" s="232" t="s">
        <v>206</v>
      </c>
    </row>
    <row r="189" spans="1:65" s="2" customFormat="1" ht="24.2" customHeight="1">
      <c r="A189" s="37"/>
      <c r="B189" s="38"/>
      <c r="C189" s="181" t="s">
        <v>359</v>
      </c>
      <c r="D189" s="181" t="s">
        <v>208</v>
      </c>
      <c r="E189" s="182" t="s">
        <v>1171</v>
      </c>
      <c r="F189" s="183" t="s">
        <v>1172</v>
      </c>
      <c r="G189" s="184" t="s">
        <v>211</v>
      </c>
      <c r="H189" s="185">
        <v>51.759</v>
      </c>
      <c r="I189" s="186"/>
      <c r="J189" s="187">
        <f>ROUND(I189*H189,2)</f>
        <v>0</v>
      </c>
      <c r="K189" s="183" t="s">
        <v>1100</v>
      </c>
      <c r="L189" s="42"/>
      <c r="M189" s="188" t="s">
        <v>21</v>
      </c>
      <c r="N189" s="189" t="s">
        <v>44</v>
      </c>
      <c r="O189" s="67"/>
      <c r="P189" s="190">
        <f>O189*H189</f>
        <v>0</v>
      </c>
      <c r="Q189" s="190">
        <v>0</v>
      </c>
      <c r="R189" s="190">
        <f>Q189*H189</f>
        <v>0</v>
      </c>
      <c r="S189" s="190">
        <v>0</v>
      </c>
      <c r="T189" s="19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92" t="s">
        <v>213</v>
      </c>
      <c r="AT189" s="192" t="s">
        <v>208</v>
      </c>
      <c r="AU189" s="192" t="s">
        <v>80</v>
      </c>
      <c r="AY189" s="20" t="s">
        <v>206</v>
      </c>
      <c r="BE189" s="193">
        <f>IF(N189="základní",J189,0)</f>
        <v>0</v>
      </c>
      <c r="BF189" s="193">
        <f>IF(N189="snížená",J189,0)</f>
        <v>0</v>
      </c>
      <c r="BG189" s="193">
        <f>IF(N189="zákl. přenesená",J189,0)</f>
        <v>0</v>
      </c>
      <c r="BH189" s="193">
        <f>IF(N189="sníž. přenesená",J189,0)</f>
        <v>0</v>
      </c>
      <c r="BI189" s="193">
        <f>IF(N189="nulová",J189,0)</f>
        <v>0</v>
      </c>
      <c r="BJ189" s="20" t="s">
        <v>80</v>
      </c>
      <c r="BK189" s="193">
        <f>ROUND(I189*H189,2)</f>
        <v>0</v>
      </c>
      <c r="BL189" s="20" t="s">
        <v>213</v>
      </c>
      <c r="BM189" s="192" t="s">
        <v>663</v>
      </c>
    </row>
    <row r="190" spans="1:65" s="13" customFormat="1">
      <c r="B190" s="201"/>
      <c r="C190" s="202"/>
      <c r="D190" s="199" t="s">
        <v>219</v>
      </c>
      <c r="E190" s="203" t="s">
        <v>21</v>
      </c>
      <c r="F190" s="204" t="s">
        <v>1166</v>
      </c>
      <c r="G190" s="202"/>
      <c r="H190" s="203" t="s">
        <v>21</v>
      </c>
      <c r="I190" s="205"/>
      <c r="J190" s="202"/>
      <c r="K190" s="202"/>
      <c r="L190" s="206"/>
      <c r="M190" s="207"/>
      <c r="N190" s="208"/>
      <c r="O190" s="208"/>
      <c r="P190" s="208"/>
      <c r="Q190" s="208"/>
      <c r="R190" s="208"/>
      <c r="S190" s="208"/>
      <c r="T190" s="209"/>
      <c r="AT190" s="210" t="s">
        <v>219</v>
      </c>
      <c r="AU190" s="210" t="s">
        <v>80</v>
      </c>
      <c r="AV190" s="13" t="s">
        <v>80</v>
      </c>
      <c r="AW190" s="13" t="s">
        <v>34</v>
      </c>
      <c r="AX190" s="13" t="s">
        <v>73</v>
      </c>
      <c r="AY190" s="210" t="s">
        <v>206</v>
      </c>
    </row>
    <row r="191" spans="1:65" s="14" customFormat="1">
      <c r="B191" s="211"/>
      <c r="C191" s="212"/>
      <c r="D191" s="199" t="s">
        <v>219</v>
      </c>
      <c r="E191" s="213" t="s">
        <v>21</v>
      </c>
      <c r="F191" s="214" t="s">
        <v>1173</v>
      </c>
      <c r="G191" s="212"/>
      <c r="H191" s="215">
        <v>51.759</v>
      </c>
      <c r="I191" s="216"/>
      <c r="J191" s="212"/>
      <c r="K191" s="212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219</v>
      </c>
      <c r="AU191" s="221" t="s">
        <v>80</v>
      </c>
      <c r="AV191" s="14" t="s">
        <v>82</v>
      </c>
      <c r="AW191" s="14" t="s">
        <v>34</v>
      </c>
      <c r="AX191" s="14" t="s">
        <v>73</v>
      </c>
      <c r="AY191" s="221" t="s">
        <v>206</v>
      </c>
    </row>
    <row r="192" spans="1:65" s="15" customFormat="1">
      <c r="B192" s="222"/>
      <c r="C192" s="223"/>
      <c r="D192" s="199" t="s">
        <v>219</v>
      </c>
      <c r="E192" s="224" t="s">
        <v>21</v>
      </c>
      <c r="F192" s="225" t="s">
        <v>236</v>
      </c>
      <c r="G192" s="223"/>
      <c r="H192" s="226">
        <v>51.759</v>
      </c>
      <c r="I192" s="227"/>
      <c r="J192" s="223"/>
      <c r="K192" s="223"/>
      <c r="L192" s="228"/>
      <c r="M192" s="229"/>
      <c r="N192" s="230"/>
      <c r="O192" s="230"/>
      <c r="P192" s="230"/>
      <c r="Q192" s="230"/>
      <c r="R192" s="230"/>
      <c r="S192" s="230"/>
      <c r="T192" s="231"/>
      <c r="AT192" s="232" t="s">
        <v>219</v>
      </c>
      <c r="AU192" s="232" t="s">
        <v>80</v>
      </c>
      <c r="AV192" s="15" t="s">
        <v>213</v>
      </c>
      <c r="AW192" s="15" t="s">
        <v>34</v>
      </c>
      <c r="AX192" s="15" t="s">
        <v>80</v>
      </c>
      <c r="AY192" s="232" t="s">
        <v>206</v>
      </c>
    </row>
    <row r="193" spans="1:65" s="2" customFormat="1" ht="16.5" customHeight="1">
      <c r="A193" s="37"/>
      <c r="B193" s="38"/>
      <c r="C193" s="181" t="s">
        <v>365</v>
      </c>
      <c r="D193" s="181" t="s">
        <v>208</v>
      </c>
      <c r="E193" s="182" t="s">
        <v>1174</v>
      </c>
      <c r="F193" s="183" t="s">
        <v>1175</v>
      </c>
      <c r="G193" s="184" t="s">
        <v>211</v>
      </c>
      <c r="H193" s="185">
        <v>239.63</v>
      </c>
      <c r="I193" s="186"/>
      <c r="J193" s="187">
        <f>ROUND(I193*H193,2)</f>
        <v>0</v>
      </c>
      <c r="K193" s="183" t="s">
        <v>1100</v>
      </c>
      <c r="L193" s="42"/>
      <c r="M193" s="188" t="s">
        <v>21</v>
      </c>
      <c r="N193" s="189" t="s">
        <v>44</v>
      </c>
      <c r="O193" s="67"/>
      <c r="P193" s="190">
        <f>O193*H193</f>
        <v>0</v>
      </c>
      <c r="Q193" s="190">
        <v>0</v>
      </c>
      <c r="R193" s="190">
        <f>Q193*H193</f>
        <v>0</v>
      </c>
      <c r="S193" s="190">
        <v>0</v>
      </c>
      <c r="T193" s="191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92" t="s">
        <v>213</v>
      </c>
      <c r="AT193" s="192" t="s">
        <v>208</v>
      </c>
      <c r="AU193" s="192" t="s">
        <v>80</v>
      </c>
      <c r="AY193" s="20" t="s">
        <v>206</v>
      </c>
      <c r="BE193" s="193">
        <f>IF(N193="základní",J193,0)</f>
        <v>0</v>
      </c>
      <c r="BF193" s="193">
        <f>IF(N193="snížená",J193,0)</f>
        <v>0</v>
      </c>
      <c r="BG193" s="193">
        <f>IF(N193="zákl. přenesená",J193,0)</f>
        <v>0</v>
      </c>
      <c r="BH193" s="193">
        <f>IF(N193="sníž. přenesená",J193,0)</f>
        <v>0</v>
      </c>
      <c r="BI193" s="193">
        <f>IF(N193="nulová",J193,0)</f>
        <v>0</v>
      </c>
      <c r="BJ193" s="20" t="s">
        <v>80</v>
      </c>
      <c r="BK193" s="193">
        <f>ROUND(I193*H193,2)</f>
        <v>0</v>
      </c>
      <c r="BL193" s="20" t="s">
        <v>213</v>
      </c>
      <c r="BM193" s="192" t="s">
        <v>681</v>
      </c>
    </row>
    <row r="194" spans="1:65" s="13" customFormat="1">
      <c r="B194" s="201"/>
      <c r="C194" s="202"/>
      <c r="D194" s="199" t="s">
        <v>219</v>
      </c>
      <c r="E194" s="203" t="s">
        <v>21</v>
      </c>
      <c r="F194" s="204" t="s">
        <v>1176</v>
      </c>
      <c r="G194" s="202"/>
      <c r="H194" s="203" t="s">
        <v>21</v>
      </c>
      <c r="I194" s="205"/>
      <c r="J194" s="202"/>
      <c r="K194" s="202"/>
      <c r="L194" s="206"/>
      <c r="M194" s="207"/>
      <c r="N194" s="208"/>
      <c r="O194" s="208"/>
      <c r="P194" s="208"/>
      <c r="Q194" s="208"/>
      <c r="R194" s="208"/>
      <c r="S194" s="208"/>
      <c r="T194" s="209"/>
      <c r="AT194" s="210" t="s">
        <v>219</v>
      </c>
      <c r="AU194" s="210" t="s">
        <v>80</v>
      </c>
      <c r="AV194" s="13" t="s">
        <v>80</v>
      </c>
      <c r="AW194" s="13" t="s">
        <v>34</v>
      </c>
      <c r="AX194" s="13" t="s">
        <v>73</v>
      </c>
      <c r="AY194" s="210" t="s">
        <v>206</v>
      </c>
    </row>
    <row r="195" spans="1:65" s="14" customFormat="1">
      <c r="B195" s="211"/>
      <c r="C195" s="212"/>
      <c r="D195" s="199" t="s">
        <v>219</v>
      </c>
      <c r="E195" s="213" t="s">
        <v>21</v>
      </c>
      <c r="F195" s="214" t="s">
        <v>1177</v>
      </c>
      <c r="G195" s="212"/>
      <c r="H195" s="215">
        <v>239.63</v>
      </c>
      <c r="I195" s="216"/>
      <c r="J195" s="212"/>
      <c r="K195" s="212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219</v>
      </c>
      <c r="AU195" s="221" t="s">
        <v>80</v>
      </c>
      <c r="AV195" s="14" t="s">
        <v>82</v>
      </c>
      <c r="AW195" s="14" t="s">
        <v>34</v>
      </c>
      <c r="AX195" s="14" t="s">
        <v>73</v>
      </c>
      <c r="AY195" s="221" t="s">
        <v>206</v>
      </c>
    </row>
    <row r="196" spans="1:65" s="15" customFormat="1">
      <c r="B196" s="222"/>
      <c r="C196" s="223"/>
      <c r="D196" s="199" t="s">
        <v>219</v>
      </c>
      <c r="E196" s="224" t="s">
        <v>21</v>
      </c>
      <c r="F196" s="225" t="s">
        <v>236</v>
      </c>
      <c r="G196" s="223"/>
      <c r="H196" s="226">
        <v>239.63</v>
      </c>
      <c r="I196" s="227"/>
      <c r="J196" s="223"/>
      <c r="K196" s="223"/>
      <c r="L196" s="228"/>
      <c r="M196" s="229"/>
      <c r="N196" s="230"/>
      <c r="O196" s="230"/>
      <c r="P196" s="230"/>
      <c r="Q196" s="230"/>
      <c r="R196" s="230"/>
      <c r="S196" s="230"/>
      <c r="T196" s="231"/>
      <c r="AT196" s="232" t="s">
        <v>219</v>
      </c>
      <c r="AU196" s="232" t="s">
        <v>80</v>
      </c>
      <c r="AV196" s="15" t="s">
        <v>213</v>
      </c>
      <c r="AW196" s="15" t="s">
        <v>34</v>
      </c>
      <c r="AX196" s="15" t="s">
        <v>80</v>
      </c>
      <c r="AY196" s="232" t="s">
        <v>206</v>
      </c>
    </row>
    <row r="197" spans="1:65" s="2" customFormat="1" ht="16.5" customHeight="1">
      <c r="A197" s="37"/>
      <c r="B197" s="38"/>
      <c r="C197" s="181" t="s">
        <v>372</v>
      </c>
      <c r="D197" s="181" t="s">
        <v>208</v>
      </c>
      <c r="E197" s="182" t="s">
        <v>1178</v>
      </c>
      <c r="F197" s="183" t="s">
        <v>1179</v>
      </c>
      <c r="G197" s="184" t="s">
        <v>211</v>
      </c>
      <c r="H197" s="185">
        <v>26.63</v>
      </c>
      <c r="I197" s="186"/>
      <c r="J197" s="187">
        <f>ROUND(I197*H197,2)</f>
        <v>0</v>
      </c>
      <c r="K197" s="183" t="s">
        <v>1100</v>
      </c>
      <c r="L197" s="42"/>
      <c r="M197" s="188" t="s">
        <v>21</v>
      </c>
      <c r="N197" s="189" t="s">
        <v>44</v>
      </c>
      <c r="O197" s="67"/>
      <c r="P197" s="190">
        <f>O197*H197</f>
        <v>0</v>
      </c>
      <c r="Q197" s="190">
        <v>0</v>
      </c>
      <c r="R197" s="190">
        <f>Q197*H197</f>
        <v>0</v>
      </c>
      <c r="S197" s="190">
        <v>0</v>
      </c>
      <c r="T197" s="19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92" t="s">
        <v>213</v>
      </c>
      <c r="AT197" s="192" t="s">
        <v>208</v>
      </c>
      <c r="AU197" s="192" t="s">
        <v>80</v>
      </c>
      <c r="AY197" s="20" t="s">
        <v>206</v>
      </c>
      <c r="BE197" s="193">
        <f>IF(N197="základní",J197,0)</f>
        <v>0</v>
      </c>
      <c r="BF197" s="193">
        <f>IF(N197="snížená",J197,0)</f>
        <v>0</v>
      </c>
      <c r="BG197" s="193">
        <f>IF(N197="zákl. přenesená",J197,0)</f>
        <v>0</v>
      </c>
      <c r="BH197" s="193">
        <f>IF(N197="sníž. přenesená",J197,0)</f>
        <v>0</v>
      </c>
      <c r="BI197" s="193">
        <f>IF(N197="nulová",J197,0)</f>
        <v>0</v>
      </c>
      <c r="BJ197" s="20" t="s">
        <v>80</v>
      </c>
      <c r="BK197" s="193">
        <f>ROUND(I197*H197,2)</f>
        <v>0</v>
      </c>
      <c r="BL197" s="20" t="s">
        <v>213</v>
      </c>
      <c r="BM197" s="192" t="s">
        <v>693</v>
      </c>
    </row>
    <row r="198" spans="1:65" s="13" customFormat="1">
      <c r="B198" s="201"/>
      <c r="C198" s="202"/>
      <c r="D198" s="199" t="s">
        <v>219</v>
      </c>
      <c r="E198" s="203" t="s">
        <v>21</v>
      </c>
      <c r="F198" s="204" t="s">
        <v>1176</v>
      </c>
      <c r="G198" s="202"/>
      <c r="H198" s="203" t="s">
        <v>21</v>
      </c>
      <c r="I198" s="205"/>
      <c r="J198" s="202"/>
      <c r="K198" s="202"/>
      <c r="L198" s="206"/>
      <c r="M198" s="207"/>
      <c r="N198" s="208"/>
      <c r="O198" s="208"/>
      <c r="P198" s="208"/>
      <c r="Q198" s="208"/>
      <c r="R198" s="208"/>
      <c r="S198" s="208"/>
      <c r="T198" s="209"/>
      <c r="AT198" s="210" t="s">
        <v>219</v>
      </c>
      <c r="AU198" s="210" t="s">
        <v>80</v>
      </c>
      <c r="AV198" s="13" t="s">
        <v>80</v>
      </c>
      <c r="AW198" s="13" t="s">
        <v>34</v>
      </c>
      <c r="AX198" s="13" t="s">
        <v>73</v>
      </c>
      <c r="AY198" s="210" t="s">
        <v>206</v>
      </c>
    </row>
    <row r="199" spans="1:65" s="14" customFormat="1">
      <c r="B199" s="211"/>
      <c r="C199" s="212"/>
      <c r="D199" s="199" t="s">
        <v>219</v>
      </c>
      <c r="E199" s="213" t="s">
        <v>21</v>
      </c>
      <c r="F199" s="214" t="s">
        <v>1180</v>
      </c>
      <c r="G199" s="212"/>
      <c r="H199" s="215">
        <v>26.63</v>
      </c>
      <c r="I199" s="216"/>
      <c r="J199" s="212"/>
      <c r="K199" s="212"/>
      <c r="L199" s="217"/>
      <c r="M199" s="218"/>
      <c r="N199" s="219"/>
      <c r="O199" s="219"/>
      <c r="P199" s="219"/>
      <c r="Q199" s="219"/>
      <c r="R199" s="219"/>
      <c r="S199" s="219"/>
      <c r="T199" s="220"/>
      <c r="AT199" s="221" t="s">
        <v>219</v>
      </c>
      <c r="AU199" s="221" t="s">
        <v>80</v>
      </c>
      <c r="AV199" s="14" t="s">
        <v>82</v>
      </c>
      <c r="AW199" s="14" t="s">
        <v>34</v>
      </c>
      <c r="AX199" s="14" t="s">
        <v>73</v>
      </c>
      <c r="AY199" s="221" t="s">
        <v>206</v>
      </c>
    </row>
    <row r="200" spans="1:65" s="15" customFormat="1">
      <c r="B200" s="222"/>
      <c r="C200" s="223"/>
      <c r="D200" s="199" t="s">
        <v>219</v>
      </c>
      <c r="E200" s="224" t="s">
        <v>21</v>
      </c>
      <c r="F200" s="225" t="s">
        <v>236</v>
      </c>
      <c r="G200" s="223"/>
      <c r="H200" s="226">
        <v>26.63</v>
      </c>
      <c r="I200" s="227"/>
      <c r="J200" s="223"/>
      <c r="K200" s="223"/>
      <c r="L200" s="228"/>
      <c r="M200" s="229"/>
      <c r="N200" s="230"/>
      <c r="O200" s="230"/>
      <c r="P200" s="230"/>
      <c r="Q200" s="230"/>
      <c r="R200" s="230"/>
      <c r="S200" s="230"/>
      <c r="T200" s="231"/>
      <c r="AT200" s="232" t="s">
        <v>219</v>
      </c>
      <c r="AU200" s="232" t="s">
        <v>80</v>
      </c>
      <c r="AV200" s="15" t="s">
        <v>213</v>
      </c>
      <c r="AW200" s="15" t="s">
        <v>34</v>
      </c>
      <c r="AX200" s="15" t="s">
        <v>80</v>
      </c>
      <c r="AY200" s="232" t="s">
        <v>206</v>
      </c>
    </row>
    <row r="201" spans="1:65" s="2" customFormat="1" ht="16.5" customHeight="1">
      <c r="A201" s="37"/>
      <c r="B201" s="38"/>
      <c r="C201" s="181" t="s">
        <v>382</v>
      </c>
      <c r="D201" s="181" t="s">
        <v>208</v>
      </c>
      <c r="E201" s="182" t="s">
        <v>1181</v>
      </c>
      <c r="F201" s="183" t="s">
        <v>1182</v>
      </c>
      <c r="G201" s="184" t="s">
        <v>211</v>
      </c>
      <c r="H201" s="185">
        <v>119.815</v>
      </c>
      <c r="I201" s="186"/>
      <c r="J201" s="187">
        <f>ROUND(I201*H201,2)</f>
        <v>0</v>
      </c>
      <c r="K201" s="183" t="s">
        <v>1100</v>
      </c>
      <c r="L201" s="42"/>
      <c r="M201" s="188" t="s">
        <v>21</v>
      </c>
      <c r="N201" s="189" t="s">
        <v>44</v>
      </c>
      <c r="O201" s="67"/>
      <c r="P201" s="190">
        <f>O201*H201</f>
        <v>0</v>
      </c>
      <c r="Q201" s="190">
        <v>0</v>
      </c>
      <c r="R201" s="190">
        <f>Q201*H201</f>
        <v>0</v>
      </c>
      <c r="S201" s="190">
        <v>0</v>
      </c>
      <c r="T201" s="191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92" t="s">
        <v>213</v>
      </c>
      <c r="AT201" s="192" t="s">
        <v>208</v>
      </c>
      <c r="AU201" s="192" t="s">
        <v>80</v>
      </c>
      <c r="AY201" s="20" t="s">
        <v>206</v>
      </c>
      <c r="BE201" s="193">
        <f>IF(N201="základní",J201,0)</f>
        <v>0</v>
      </c>
      <c r="BF201" s="193">
        <f>IF(N201="snížená",J201,0)</f>
        <v>0</v>
      </c>
      <c r="BG201" s="193">
        <f>IF(N201="zákl. přenesená",J201,0)</f>
        <v>0</v>
      </c>
      <c r="BH201" s="193">
        <f>IF(N201="sníž. přenesená",J201,0)</f>
        <v>0</v>
      </c>
      <c r="BI201" s="193">
        <f>IF(N201="nulová",J201,0)</f>
        <v>0</v>
      </c>
      <c r="BJ201" s="20" t="s">
        <v>80</v>
      </c>
      <c r="BK201" s="193">
        <f>ROUND(I201*H201,2)</f>
        <v>0</v>
      </c>
      <c r="BL201" s="20" t="s">
        <v>213</v>
      </c>
      <c r="BM201" s="192" t="s">
        <v>706</v>
      </c>
    </row>
    <row r="202" spans="1:65" s="13" customFormat="1">
      <c r="B202" s="201"/>
      <c r="C202" s="202"/>
      <c r="D202" s="199" t="s">
        <v>219</v>
      </c>
      <c r="E202" s="203" t="s">
        <v>21</v>
      </c>
      <c r="F202" s="204" t="s">
        <v>1183</v>
      </c>
      <c r="G202" s="202"/>
      <c r="H202" s="203" t="s">
        <v>21</v>
      </c>
      <c r="I202" s="205"/>
      <c r="J202" s="202"/>
      <c r="K202" s="202"/>
      <c r="L202" s="206"/>
      <c r="M202" s="207"/>
      <c r="N202" s="208"/>
      <c r="O202" s="208"/>
      <c r="P202" s="208"/>
      <c r="Q202" s="208"/>
      <c r="R202" s="208"/>
      <c r="S202" s="208"/>
      <c r="T202" s="209"/>
      <c r="AT202" s="210" t="s">
        <v>219</v>
      </c>
      <c r="AU202" s="210" t="s">
        <v>80</v>
      </c>
      <c r="AV202" s="13" t="s">
        <v>80</v>
      </c>
      <c r="AW202" s="13" t="s">
        <v>34</v>
      </c>
      <c r="AX202" s="13" t="s">
        <v>73</v>
      </c>
      <c r="AY202" s="210" t="s">
        <v>206</v>
      </c>
    </row>
    <row r="203" spans="1:65" s="14" customFormat="1">
      <c r="B203" s="211"/>
      <c r="C203" s="212"/>
      <c r="D203" s="199" t="s">
        <v>219</v>
      </c>
      <c r="E203" s="213" t="s">
        <v>21</v>
      </c>
      <c r="F203" s="214" t="s">
        <v>1184</v>
      </c>
      <c r="G203" s="212"/>
      <c r="H203" s="215">
        <v>119.815</v>
      </c>
      <c r="I203" s="216"/>
      <c r="J203" s="212"/>
      <c r="K203" s="212"/>
      <c r="L203" s="217"/>
      <c r="M203" s="218"/>
      <c r="N203" s="219"/>
      <c r="O203" s="219"/>
      <c r="P203" s="219"/>
      <c r="Q203" s="219"/>
      <c r="R203" s="219"/>
      <c r="S203" s="219"/>
      <c r="T203" s="220"/>
      <c r="AT203" s="221" t="s">
        <v>219</v>
      </c>
      <c r="AU203" s="221" t="s">
        <v>80</v>
      </c>
      <c r="AV203" s="14" t="s">
        <v>82</v>
      </c>
      <c r="AW203" s="14" t="s">
        <v>34</v>
      </c>
      <c r="AX203" s="14" t="s">
        <v>73</v>
      </c>
      <c r="AY203" s="221" t="s">
        <v>206</v>
      </c>
    </row>
    <row r="204" spans="1:65" s="15" customFormat="1">
      <c r="B204" s="222"/>
      <c r="C204" s="223"/>
      <c r="D204" s="199" t="s">
        <v>219</v>
      </c>
      <c r="E204" s="224" t="s">
        <v>21</v>
      </c>
      <c r="F204" s="225" t="s">
        <v>236</v>
      </c>
      <c r="G204" s="223"/>
      <c r="H204" s="226">
        <v>119.815</v>
      </c>
      <c r="I204" s="227"/>
      <c r="J204" s="223"/>
      <c r="K204" s="223"/>
      <c r="L204" s="228"/>
      <c r="M204" s="229"/>
      <c r="N204" s="230"/>
      <c r="O204" s="230"/>
      <c r="P204" s="230"/>
      <c r="Q204" s="230"/>
      <c r="R204" s="230"/>
      <c r="S204" s="230"/>
      <c r="T204" s="231"/>
      <c r="AT204" s="232" t="s">
        <v>219</v>
      </c>
      <c r="AU204" s="232" t="s">
        <v>80</v>
      </c>
      <c r="AV204" s="15" t="s">
        <v>213</v>
      </c>
      <c r="AW204" s="15" t="s">
        <v>34</v>
      </c>
      <c r="AX204" s="15" t="s">
        <v>80</v>
      </c>
      <c r="AY204" s="232" t="s">
        <v>206</v>
      </c>
    </row>
    <row r="205" spans="1:65" s="2" customFormat="1" ht="16.5" customHeight="1">
      <c r="A205" s="37"/>
      <c r="B205" s="38"/>
      <c r="C205" s="181" t="s">
        <v>7</v>
      </c>
      <c r="D205" s="181" t="s">
        <v>208</v>
      </c>
      <c r="E205" s="182" t="s">
        <v>1185</v>
      </c>
      <c r="F205" s="183" t="s">
        <v>1186</v>
      </c>
      <c r="G205" s="184" t="s">
        <v>211</v>
      </c>
      <c r="H205" s="185">
        <v>13.315</v>
      </c>
      <c r="I205" s="186"/>
      <c r="J205" s="187">
        <f>ROUND(I205*H205,2)</f>
        <v>0</v>
      </c>
      <c r="K205" s="183" t="s">
        <v>1100</v>
      </c>
      <c r="L205" s="42"/>
      <c r="M205" s="188" t="s">
        <v>21</v>
      </c>
      <c r="N205" s="189" t="s">
        <v>44</v>
      </c>
      <c r="O205" s="67"/>
      <c r="P205" s="190">
        <f>O205*H205</f>
        <v>0</v>
      </c>
      <c r="Q205" s="190">
        <v>0</v>
      </c>
      <c r="R205" s="190">
        <f>Q205*H205</f>
        <v>0</v>
      </c>
      <c r="S205" s="190">
        <v>0</v>
      </c>
      <c r="T205" s="191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92" t="s">
        <v>213</v>
      </c>
      <c r="AT205" s="192" t="s">
        <v>208</v>
      </c>
      <c r="AU205" s="192" t="s">
        <v>80</v>
      </c>
      <c r="AY205" s="20" t="s">
        <v>206</v>
      </c>
      <c r="BE205" s="193">
        <f>IF(N205="základní",J205,0)</f>
        <v>0</v>
      </c>
      <c r="BF205" s="193">
        <f>IF(N205="snížená",J205,0)</f>
        <v>0</v>
      </c>
      <c r="BG205" s="193">
        <f>IF(N205="zákl. přenesená",J205,0)</f>
        <v>0</v>
      </c>
      <c r="BH205" s="193">
        <f>IF(N205="sníž. přenesená",J205,0)</f>
        <v>0</v>
      </c>
      <c r="BI205" s="193">
        <f>IF(N205="nulová",J205,0)</f>
        <v>0</v>
      </c>
      <c r="BJ205" s="20" t="s">
        <v>80</v>
      </c>
      <c r="BK205" s="193">
        <f>ROUND(I205*H205,2)</f>
        <v>0</v>
      </c>
      <c r="BL205" s="20" t="s">
        <v>213</v>
      </c>
      <c r="BM205" s="192" t="s">
        <v>720</v>
      </c>
    </row>
    <row r="206" spans="1:65" s="13" customFormat="1">
      <c r="B206" s="201"/>
      <c r="C206" s="202"/>
      <c r="D206" s="199" t="s">
        <v>219</v>
      </c>
      <c r="E206" s="203" t="s">
        <v>21</v>
      </c>
      <c r="F206" s="204" t="s">
        <v>1183</v>
      </c>
      <c r="G206" s="202"/>
      <c r="H206" s="203" t="s">
        <v>21</v>
      </c>
      <c r="I206" s="205"/>
      <c r="J206" s="202"/>
      <c r="K206" s="202"/>
      <c r="L206" s="206"/>
      <c r="M206" s="207"/>
      <c r="N206" s="208"/>
      <c r="O206" s="208"/>
      <c r="P206" s="208"/>
      <c r="Q206" s="208"/>
      <c r="R206" s="208"/>
      <c r="S206" s="208"/>
      <c r="T206" s="209"/>
      <c r="AT206" s="210" t="s">
        <v>219</v>
      </c>
      <c r="AU206" s="210" t="s">
        <v>80</v>
      </c>
      <c r="AV206" s="13" t="s">
        <v>80</v>
      </c>
      <c r="AW206" s="13" t="s">
        <v>34</v>
      </c>
      <c r="AX206" s="13" t="s">
        <v>73</v>
      </c>
      <c r="AY206" s="210" t="s">
        <v>206</v>
      </c>
    </row>
    <row r="207" spans="1:65" s="14" customFormat="1">
      <c r="B207" s="211"/>
      <c r="C207" s="212"/>
      <c r="D207" s="199" t="s">
        <v>219</v>
      </c>
      <c r="E207" s="213" t="s">
        <v>21</v>
      </c>
      <c r="F207" s="214" t="s">
        <v>1187</v>
      </c>
      <c r="G207" s="212"/>
      <c r="H207" s="215">
        <v>13.315</v>
      </c>
      <c r="I207" s="216"/>
      <c r="J207" s="212"/>
      <c r="K207" s="212"/>
      <c r="L207" s="217"/>
      <c r="M207" s="218"/>
      <c r="N207" s="219"/>
      <c r="O207" s="219"/>
      <c r="P207" s="219"/>
      <c r="Q207" s="219"/>
      <c r="R207" s="219"/>
      <c r="S207" s="219"/>
      <c r="T207" s="220"/>
      <c r="AT207" s="221" t="s">
        <v>219</v>
      </c>
      <c r="AU207" s="221" t="s">
        <v>80</v>
      </c>
      <c r="AV207" s="14" t="s">
        <v>82</v>
      </c>
      <c r="AW207" s="14" t="s">
        <v>34</v>
      </c>
      <c r="AX207" s="14" t="s">
        <v>73</v>
      </c>
      <c r="AY207" s="221" t="s">
        <v>206</v>
      </c>
    </row>
    <row r="208" spans="1:65" s="15" customFormat="1">
      <c r="B208" s="222"/>
      <c r="C208" s="223"/>
      <c r="D208" s="199" t="s">
        <v>219</v>
      </c>
      <c r="E208" s="224" t="s">
        <v>21</v>
      </c>
      <c r="F208" s="225" t="s">
        <v>236</v>
      </c>
      <c r="G208" s="223"/>
      <c r="H208" s="226">
        <v>13.315</v>
      </c>
      <c r="I208" s="227"/>
      <c r="J208" s="223"/>
      <c r="K208" s="223"/>
      <c r="L208" s="228"/>
      <c r="M208" s="229"/>
      <c r="N208" s="230"/>
      <c r="O208" s="230"/>
      <c r="P208" s="230"/>
      <c r="Q208" s="230"/>
      <c r="R208" s="230"/>
      <c r="S208" s="230"/>
      <c r="T208" s="231"/>
      <c r="AT208" s="232" t="s">
        <v>219</v>
      </c>
      <c r="AU208" s="232" t="s">
        <v>80</v>
      </c>
      <c r="AV208" s="15" t="s">
        <v>213</v>
      </c>
      <c r="AW208" s="15" t="s">
        <v>34</v>
      </c>
      <c r="AX208" s="15" t="s">
        <v>80</v>
      </c>
      <c r="AY208" s="232" t="s">
        <v>206</v>
      </c>
    </row>
    <row r="209" spans="1:65" s="2" customFormat="1" ht="16.5" customHeight="1">
      <c r="A209" s="37"/>
      <c r="B209" s="38"/>
      <c r="C209" s="181" t="s">
        <v>400</v>
      </c>
      <c r="D209" s="181" t="s">
        <v>208</v>
      </c>
      <c r="E209" s="182" t="s">
        <v>1188</v>
      </c>
      <c r="F209" s="183" t="s">
        <v>1189</v>
      </c>
      <c r="G209" s="184" t="s">
        <v>211</v>
      </c>
      <c r="H209" s="185">
        <v>0.65800000000000003</v>
      </c>
      <c r="I209" s="186"/>
      <c r="J209" s="187">
        <f>ROUND(I209*H209,2)</f>
        <v>0</v>
      </c>
      <c r="K209" s="183" t="s">
        <v>1100</v>
      </c>
      <c r="L209" s="42"/>
      <c r="M209" s="188" t="s">
        <v>21</v>
      </c>
      <c r="N209" s="189" t="s">
        <v>44</v>
      </c>
      <c r="O209" s="67"/>
      <c r="P209" s="190">
        <f>O209*H209</f>
        <v>0</v>
      </c>
      <c r="Q209" s="190">
        <v>0</v>
      </c>
      <c r="R209" s="190">
        <f>Q209*H209</f>
        <v>0</v>
      </c>
      <c r="S209" s="190">
        <v>0</v>
      </c>
      <c r="T209" s="191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92" t="s">
        <v>213</v>
      </c>
      <c r="AT209" s="192" t="s">
        <v>208</v>
      </c>
      <c r="AU209" s="192" t="s">
        <v>80</v>
      </c>
      <c r="AY209" s="20" t="s">
        <v>206</v>
      </c>
      <c r="BE209" s="193">
        <f>IF(N209="základní",J209,0)</f>
        <v>0</v>
      </c>
      <c r="BF209" s="193">
        <f>IF(N209="snížená",J209,0)</f>
        <v>0</v>
      </c>
      <c r="BG209" s="193">
        <f>IF(N209="zákl. přenesená",J209,0)</f>
        <v>0</v>
      </c>
      <c r="BH209" s="193">
        <f>IF(N209="sníž. přenesená",J209,0)</f>
        <v>0</v>
      </c>
      <c r="BI209" s="193">
        <f>IF(N209="nulová",J209,0)</f>
        <v>0</v>
      </c>
      <c r="BJ209" s="20" t="s">
        <v>80</v>
      </c>
      <c r="BK209" s="193">
        <f>ROUND(I209*H209,2)</f>
        <v>0</v>
      </c>
      <c r="BL209" s="20" t="s">
        <v>213</v>
      </c>
      <c r="BM209" s="192" t="s">
        <v>730</v>
      </c>
    </row>
    <row r="210" spans="1:65" s="13" customFormat="1">
      <c r="B210" s="201"/>
      <c r="C210" s="202"/>
      <c r="D210" s="199" t="s">
        <v>219</v>
      </c>
      <c r="E210" s="203" t="s">
        <v>21</v>
      </c>
      <c r="F210" s="204" t="s">
        <v>1190</v>
      </c>
      <c r="G210" s="202"/>
      <c r="H210" s="203" t="s">
        <v>21</v>
      </c>
      <c r="I210" s="205"/>
      <c r="J210" s="202"/>
      <c r="K210" s="202"/>
      <c r="L210" s="206"/>
      <c r="M210" s="207"/>
      <c r="N210" s="208"/>
      <c r="O210" s="208"/>
      <c r="P210" s="208"/>
      <c r="Q210" s="208"/>
      <c r="R210" s="208"/>
      <c r="S210" s="208"/>
      <c r="T210" s="209"/>
      <c r="AT210" s="210" t="s">
        <v>219</v>
      </c>
      <c r="AU210" s="210" t="s">
        <v>80</v>
      </c>
      <c r="AV210" s="13" t="s">
        <v>80</v>
      </c>
      <c r="AW210" s="13" t="s">
        <v>34</v>
      </c>
      <c r="AX210" s="13" t="s">
        <v>73</v>
      </c>
      <c r="AY210" s="210" t="s">
        <v>206</v>
      </c>
    </row>
    <row r="211" spans="1:65" s="14" customFormat="1">
      <c r="B211" s="211"/>
      <c r="C211" s="212"/>
      <c r="D211" s="199" t="s">
        <v>219</v>
      </c>
      <c r="E211" s="213" t="s">
        <v>21</v>
      </c>
      <c r="F211" s="214" t="s">
        <v>1191</v>
      </c>
      <c r="G211" s="212"/>
      <c r="H211" s="215">
        <v>0.65800000000000003</v>
      </c>
      <c r="I211" s="216"/>
      <c r="J211" s="212"/>
      <c r="K211" s="212"/>
      <c r="L211" s="217"/>
      <c r="M211" s="218"/>
      <c r="N211" s="219"/>
      <c r="O211" s="219"/>
      <c r="P211" s="219"/>
      <c r="Q211" s="219"/>
      <c r="R211" s="219"/>
      <c r="S211" s="219"/>
      <c r="T211" s="220"/>
      <c r="AT211" s="221" t="s">
        <v>219</v>
      </c>
      <c r="AU211" s="221" t="s">
        <v>80</v>
      </c>
      <c r="AV211" s="14" t="s">
        <v>82</v>
      </c>
      <c r="AW211" s="14" t="s">
        <v>34</v>
      </c>
      <c r="AX211" s="14" t="s">
        <v>73</v>
      </c>
      <c r="AY211" s="221" t="s">
        <v>206</v>
      </c>
    </row>
    <row r="212" spans="1:65" s="15" customFormat="1">
      <c r="B212" s="222"/>
      <c r="C212" s="223"/>
      <c r="D212" s="199" t="s">
        <v>219</v>
      </c>
      <c r="E212" s="224" t="s">
        <v>21</v>
      </c>
      <c r="F212" s="225" t="s">
        <v>236</v>
      </c>
      <c r="G212" s="223"/>
      <c r="H212" s="226">
        <v>0.65800000000000003</v>
      </c>
      <c r="I212" s="227"/>
      <c r="J212" s="223"/>
      <c r="K212" s="223"/>
      <c r="L212" s="228"/>
      <c r="M212" s="229"/>
      <c r="N212" s="230"/>
      <c r="O212" s="230"/>
      <c r="P212" s="230"/>
      <c r="Q212" s="230"/>
      <c r="R212" s="230"/>
      <c r="S212" s="230"/>
      <c r="T212" s="231"/>
      <c r="AT212" s="232" t="s">
        <v>219</v>
      </c>
      <c r="AU212" s="232" t="s">
        <v>80</v>
      </c>
      <c r="AV212" s="15" t="s">
        <v>213</v>
      </c>
      <c r="AW212" s="15" t="s">
        <v>34</v>
      </c>
      <c r="AX212" s="15" t="s">
        <v>80</v>
      </c>
      <c r="AY212" s="232" t="s">
        <v>206</v>
      </c>
    </row>
    <row r="213" spans="1:65" s="12" customFormat="1" ht="25.9" customHeight="1">
      <c r="B213" s="165"/>
      <c r="C213" s="166"/>
      <c r="D213" s="167" t="s">
        <v>72</v>
      </c>
      <c r="E213" s="168" t="s">
        <v>342</v>
      </c>
      <c r="F213" s="168" t="s">
        <v>1192</v>
      </c>
      <c r="G213" s="166"/>
      <c r="H213" s="166"/>
      <c r="I213" s="169"/>
      <c r="J213" s="170">
        <f>BK213</f>
        <v>0</v>
      </c>
      <c r="K213" s="166"/>
      <c r="L213" s="171"/>
      <c r="M213" s="172"/>
      <c r="N213" s="173"/>
      <c r="O213" s="173"/>
      <c r="P213" s="174">
        <f>SUM(P214:P253)</f>
        <v>0</v>
      </c>
      <c r="Q213" s="173"/>
      <c r="R213" s="174">
        <f>SUM(R214:R253)</f>
        <v>2.1136385400000002</v>
      </c>
      <c r="S213" s="173"/>
      <c r="T213" s="175">
        <f>SUM(T214:T253)</f>
        <v>0</v>
      </c>
      <c r="AR213" s="176" t="s">
        <v>80</v>
      </c>
      <c r="AT213" s="177" t="s">
        <v>72</v>
      </c>
      <c r="AU213" s="177" t="s">
        <v>73</v>
      </c>
      <c r="AY213" s="176" t="s">
        <v>206</v>
      </c>
      <c r="BK213" s="178">
        <f>SUM(BK214:BK253)</f>
        <v>0</v>
      </c>
    </row>
    <row r="214" spans="1:65" s="2" customFormat="1" ht="24.2" customHeight="1">
      <c r="A214" s="37"/>
      <c r="B214" s="38"/>
      <c r="C214" s="181" t="s">
        <v>409</v>
      </c>
      <c r="D214" s="181" t="s">
        <v>208</v>
      </c>
      <c r="E214" s="182" t="s">
        <v>1193</v>
      </c>
      <c r="F214" s="183" t="s">
        <v>1194</v>
      </c>
      <c r="G214" s="184" t="s">
        <v>247</v>
      </c>
      <c r="H214" s="185">
        <v>1162.422</v>
      </c>
      <c r="I214" s="186"/>
      <c r="J214" s="187">
        <f>ROUND(I214*H214,2)</f>
        <v>0</v>
      </c>
      <c r="K214" s="183" t="s">
        <v>1100</v>
      </c>
      <c r="L214" s="42"/>
      <c r="M214" s="188" t="s">
        <v>21</v>
      </c>
      <c r="N214" s="189" t="s">
        <v>44</v>
      </c>
      <c r="O214" s="67"/>
      <c r="P214" s="190">
        <f>O214*H214</f>
        <v>0</v>
      </c>
      <c r="Q214" s="190">
        <v>9.8999999999999999E-4</v>
      </c>
      <c r="R214" s="190">
        <f>Q214*H214</f>
        <v>1.15079778</v>
      </c>
      <c r="S214" s="190">
        <v>0</v>
      </c>
      <c r="T214" s="191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92" t="s">
        <v>213</v>
      </c>
      <c r="AT214" s="192" t="s">
        <v>208</v>
      </c>
      <c r="AU214" s="192" t="s">
        <v>80</v>
      </c>
      <c r="AY214" s="20" t="s">
        <v>206</v>
      </c>
      <c r="BE214" s="193">
        <f>IF(N214="základní",J214,0)</f>
        <v>0</v>
      </c>
      <c r="BF214" s="193">
        <f>IF(N214="snížená",J214,0)</f>
        <v>0</v>
      </c>
      <c r="BG214" s="193">
        <f>IF(N214="zákl. přenesená",J214,0)</f>
        <v>0</v>
      </c>
      <c r="BH214" s="193">
        <f>IF(N214="sníž. přenesená",J214,0)</f>
        <v>0</v>
      </c>
      <c r="BI214" s="193">
        <f>IF(N214="nulová",J214,0)</f>
        <v>0</v>
      </c>
      <c r="BJ214" s="20" t="s">
        <v>80</v>
      </c>
      <c r="BK214" s="193">
        <f>ROUND(I214*H214,2)</f>
        <v>0</v>
      </c>
      <c r="BL214" s="20" t="s">
        <v>213</v>
      </c>
      <c r="BM214" s="192" t="s">
        <v>741</v>
      </c>
    </row>
    <row r="215" spans="1:65" s="13" customFormat="1">
      <c r="B215" s="201"/>
      <c r="C215" s="202"/>
      <c r="D215" s="199" t="s">
        <v>219</v>
      </c>
      <c r="E215" s="203" t="s">
        <v>21</v>
      </c>
      <c r="F215" s="204" t="s">
        <v>1162</v>
      </c>
      <c r="G215" s="202"/>
      <c r="H215" s="203" t="s">
        <v>21</v>
      </c>
      <c r="I215" s="205"/>
      <c r="J215" s="202"/>
      <c r="K215" s="202"/>
      <c r="L215" s="206"/>
      <c r="M215" s="207"/>
      <c r="N215" s="208"/>
      <c r="O215" s="208"/>
      <c r="P215" s="208"/>
      <c r="Q215" s="208"/>
      <c r="R215" s="208"/>
      <c r="S215" s="208"/>
      <c r="T215" s="209"/>
      <c r="AT215" s="210" t="s">
        <v>219</v>
      </c>
      <c r="AU215" s="210" t="s">
        <v>80</v>
      </c>
      <c r="AV215" s="13" t="s">
        <v>80</v>
      </c>
      <c r="AW215" s="13" t="s">
        <v>34</v>
      </c>
      <c r="AX215" s="13" t="s">
        <v>73</v>
      </c>
      <c r="AY215" s="210" t="s">
        <v>206</v>
      </c>
    </row>
    <row r="216" spans="1:65" s="14" customFormat="1">
      <c r="B216" s="211"/>
      <c r="C216" s="212"/>
      <c r="D216" s="199" t="s">
        <v>219</v>
      </c>
      <c r="E216" s="213" t="s">
        <v>21</v>
      </c>
      <c r="F216" s="214" t="s">
        <v>1195</v>
      </c>
      <c r="G216" s="212"/>
      <c r="H216" s="215">
        <v>1162.422</v>
      </c>
      <c r="I216" s="216"/>
      <c r="J216" s="212"/>
      <c r="K216" s="212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219</v>
      </c>
      <c r="AU216" s="221" t="s">
        <v>80</v>
      </c>
      <c r="AV216" s="14" t="s">
        <v>82</v>
      </c>
      <c r="AW216" s="14" t="s">
        <v>34</v>
      </c>
      <c r="AX216" s="14" t="s">
        <v>73</v>
      </c>
      <c r="AY216" s="221" t="s">
        <v>206</v>
      </c>
    </row>
    <row r="217" spans="1:65" s="15" customFormat="1">
      <c r="B217" s="222"/>
      <c r="C217" s="223"/>
      <c r="D217" s="199" t="s">
        <v>219</v>
      </c>
      <c r="E217" s="224" t="s">
        <v>21</v>
      </c>
      <c r="F217" s="225" t="s">
        <v>236</v>
      </c>
      <c r="G217" s="223"/>
      <c r="H217" s="226">
        <v>1162.422</v>
      </c>
      <c r="I217" s="227"/>
      <c r="J217" s="223"/>
      <c r="K217" s="223"/>
      <c r="L217" s="228"/>
      <c r="M217" s="229"/>
      <c r="N217" s="230"/>
      <c r="O217" s="230"/>
      <c r="P217" s="230"/>
      <c r="Q217" s="230"/>
      <c r="R217" s="230"/>
      <c r="S217" s="230"/>
      <c r="T217" s="231"/>
      <c r="AT217" s="232" t="s">
        <v>219</v>
      </c>
      <c r="AU217" s="232" t="s">
        <v>80</v>
      </c>
      <c r="AV217" s="15" t="s">
        <v>213</v>
      </c>
      <c r="AW217" s="15" t="s">
        <v>34</v>
      </c>
      <c r="AX217" s="15" t="s">
        <v>80</v>
      </c>
      <c r="AY217" s="232" t="s">
        <v>206</v>
      </c>
    </row>
    <row r="218" spans="1:65" s="2" customFormat="1" ht="24.2" customHeight="1">
      <c r="A218" s="37"/>
      <c r="B218" s="38"/>
      <c r="C218" s="181" t="s">
        <v>415</v>
      </c>
      <c r="D218" s="181" t="s">
        <v>208</v>
      </c>
      <c r="E218" s="182" t="s">
        <v>1196</v>
      </c>
      <c r="F218" s="183" t="s">
        <v>1197</v>
      </c>
      <c r="G218" s="184" t="s">
        <v>247</v>
      </c>
      <c r="H218" s="185">
        <v>730.54100000000005</v>
      </c>
      <c r="I218" s="186"/>
      <c r="J218" s="187">
        <f>ROUND(I218*H218,2)</f>
        <v>0</v>
      </c>
      <c r="K218" s="183" t="s">
        <v>1100</v>
      </c>
      <c r="L218" s="42"/>
      <c r="M218" s="188" t="s">
        <v>21</v>
      </c>
      <c r="N218" s="189" t="s">
        <v>44</v>
      </c>
      <c r="O218" s="67"/>
      <c r="P218" s="190">
        <f>O218*H218</f>
        <v>0</v>
      </c>
      <c r="Q218" s="190">
        <v>8.5999999999999998E-4</v>
      </c>
      <c r="R218" s="190">
        <f>Q218*H218</f>
        <v>0.62826526000000005</v>
      </c>
      <c r="S218" s="190">
        <v>0</v>
      </c>
      <c r="T218" s="191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92" t="s">
        <v>213</v>
      </c>
      <c r="AT218" s="192" t="s">
        <v>208</v>
      </c>
      <c r="AU218" s="192" t="s">
        <v>80</v>
      </c>
      <c r="AY218" s="20" t="s">
        <v>206</v>
      </c>
      <c r="BE218" s="193">
        <f>IF(N218="základní",J218,0)</f>
        <v>0</v>
      </c>
      <c r="BF218" s="193">
        <f>IF(N218="snížená",J218,0)</f>
        <v>0</v>
      </c>
      <c r="BG218" s="193">
        <f>IF(N218="zákl. přenesená",J218,0)</f>
        <v>0</v>
      </c>
      <c r="BH218" s="193">
        <f>IF(N218="sníž. přenesená",J218,0)</f>
        <v>0</v>
      </c>
      <c r="BI218" s="193">
        <f>IF(N218="nulová",J218,0)</f>
        <v>0</v>
      </c>
      <c r="BJ218" s="20" t="s">
        <v>80</v>
      </c>
      <c r="BK218" s="193">
        <f>ROUND(I218*H218,2)</f>
        <v>0</v>
      </c>
      <c r="BL218" s="20" t="s">
        <v>213</v>
      </c>
      <c r="BM218" s="192" t="s">
        <v>760</v>
      </c>
    </row>
    <row r="219" spans="1:65" s="13" customFormat="1">
      <c r="B219" s="201"/>
      <c r="C219" s="202"/>
      <c r="D219" s="199" t="s">
        <v>219</v>
      </c>
      <c r="E219" s="203" t="s">
        <v>21</v>
      </c>
      <c r="F219" s="204" t="s">
        <v>1162</v>
      </c>
      <c r="G219" s="202"/>
      <c r="H219" s="203" t="s">
        <v>21</v>
      </c>
      <c r="I219" s="205"/>
      <c r="J219" s="202"/>
      <c r="K219" s="202"/>
      <c r="L219" s="206"/>
      <c r="M219" s="207"/>
      <c r="N219" s="208"/>
      <c r="O219" s="208"/>
      <c r="P219" s="208"/>
      <c r="Q219" s="208"/>
      <c r="R219" s="208"/>
      <c r="S219" s="208"/>
      <c r="T219" s="209"/>
      <c r="AT219" s="210" t="s">
        <v>219</v>
      </c>
      <c r="AU219" s="210" t="s">
        <v>80</v>
      </c>
      <c r="AV219" s="13" t="s">
        <v>80</v>
      </c>
      <c r="AW219" s="13" t="s">
        <v>34</v>
      </c>
      <c r="AX219" s="13" t="s">
        <v>73</v>
      </c>
      <c r="AY219" s="210" t="s">
        <v>206</v>
      </c>
    </row>
    <row r="220" spans="1:65" s="14" customFormat="1">
      <c r="B220" s="211"/>
      <c r="C220" s="212"/>
      <c r="D220" s="199" t="s">
        <v>219</v>
      </c>
      <c r="E220" s="213" t="s">
        <v>21</v>
      </c>
      <c r="F220" s="214" t="s">
        <v>1198</v>
      </c>
      <c r="G220" s="212"/>
      <c r="H220" s="215">
        <v>730.54100000000005</v>
      </c>
      <c r="I220" s="216"/>
      <c r="J220" s="212"/>
      <c r="K220" s="212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219</v>
      </c>
      <c r="AU220" s="221" t="s">
        <v>80</v>
      </c>
      <c r="AV220" s="14" t="s">
        <v>82</v>
      </c>
      <c r="AW220" s="14" t="s">
        <v>34</v>
      </c>
      <c r="AX220" s="14" t="s">
        <v>73</v>
      </c>
      <c r="AY220" s="221" t="s">
        <v>206</v>
      </c>
    </row>
    <row r="221" spans="1:65" s="15" customFormat="1">
      <c r="B221" s="222"/>
      <c r="C221" s="223"/>
      <c r="D221" s="199" t="s">
        <v>219</v>
      </c>
      <c r="E221" s="224" t="s">
        <v>21</v>
      </c>
      <c r="F221" s="225" t="s">
        <v>236</v>
      </c>
      <c r="G221" s="223"/>
      <c r="H221" s="226">
        <v>730.54100000000005</v>
      </c>
      <c r="I221" s="227"/>
      <c r="J221" s="223"/>
      <c r="K221" s="223"/>
      <c r="L221" s="228"/>
      <c r="M221" s="229"/>
      <c r="N221" s="230"/>
      <c r="O221" s="230"/>
      <c r="P221" s="230"/>
      <c r="Q221" s="230"/>
      <c r="R221" s="230"/>
      <c r="S221" s="230"/>
      <c r="T221" s="231"/>
      <c r="AT221" s="232" t="s">
        <v>219</v>
      </c>
      <c r="AU221" s="232" t="s">
        <v>80</v>
      </c>
      <c r="AV221" s="15" t="s">
        <v>213</v>
      </c>
      <c r="AW221" s="15" t="s">
        <v>34</v>
      </c>
      <c r="AX221" s="15" t="s">
        <v>80</v>
      </c>
      <c r="AY221" s="232" t="s">
        <v>206</v>
      </c>
    </row>
    <row r="222" spans="1:65" s="2" customFormat="1" ht="24.2" customHeight="1">
      <c r="A222" s="37"/>
      <c r="B222" s="38"/>
      <c r="C222" s="181" t="s">
        <v>422</v>
      </c>
      <c r="D222" s="181" t="s">
        <v>208</v>
      </c>
      <c r="E222" s="182" t="s">
        <v>1199</v>
      </c>
      <c r="F222" s="183" t="s">
        <v>1200</v>
      </c>
      <c r="G222" s="184" t="s">
        <v>247</v>
      </c>
      <c r="H222" s="185">
        <v>9.43</v>
      </c>
      <c r="I222" s="186"/>
      <c r="J222" s="187">
        <f>ROUND(I222*H222,2)</f>
        <v>0</v>
      </c>
      <c r="K222" s="183" t="s">
        <v>1100</v>
      </c>
      <c r="L222" s="42"/>
      <c r="M222" s="188" t="s">
        <v>21</v>
      </c>
      <c r="N222" s="189" t="s">
        <v>44</v>
      </c>
      <c r="O222" s="67"/>
      <c r="P222" s="190">
        <f>O222*H222</f>
        <v>0</v>
      </c>
      <c r="Q222" s="190">
        <v>1.1900000000000001E-3</v>
      </c>
      <c r="R222" s="190">
        <f>Q222*H222</f>
        <v>1.1221700000000001E-2</v>
      </c>
      <c r="S222" s="190">
        <v>0</v>
      </c>
      <c r="T222" s="191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92" t="s">
        <v>213</v>
      </c>
      <c r="AT222" s="192" t="s">
        <v>208</v>
      </c>
      <c r="AU222" s="192" t="s">
        <v>80</v>
      </c>
      <c r="AY222" s="20" t="s">
        <v>206</v>
      </c>
      <c r="BE222" s="193">
        <f>IF(N222="základní",J222,0)</f>
        <v>0</v>
      </c>
      <c r="BF222" s="193">
        <f>IF(N222="snížená",J222,0)</f>
        <v>0</v>
      </c>
      <c r="BG222" s="193">
        <f>IF(N222="zákl. přenesená",J222,0)</f>
        <v>0</v>
      </c>
      <c r="BH222" s="193">
        <f>IF(N222="sníž. přenesená",J222,0)</f>
        <v>0</v>
      </c>
      <c r="BI222" s="193">
        <f>IF(N222="nulová",J222,0)</f>
        <v>0</v>
      </c>
      <c r="BJ222" s="20" t="s">
        <v>80</v>
      </c>
      <c r="BK222" s="193">
        <f>ROUND(I222*H222,2)</f>
        <v>0</v>
      </c>
      <c r="BL222" s="20" t="s">
        <v>213</v>
      </c>
      <c r="BM222" s="192" t="s">
        <v>773</v>
      </c>
    </row>
    <row r="223" spans="1:65" s="13" customFormat="1">
      <c r="B223" s="201"/>
      <c r="C223" s="202"/>
      <c r="D223" s="199" t="s">
        <v>219</v>
      </c>
      <c r="E223" s="203" t="s">
        <v>21</v>
      </c>
      <c r="F223" s="204" t="s">
        <v>1162</v>
      </c>
      <c r="G223" s="202"/>
      <c r="H223" s="203" t="s">
        <v>21</v>
      </c>
      <c r="I223" s="205"/>
      <c r="J223" s="202"/>
      <c r="K223" s="202"/>
      <c r="L223" s="206"/>
      <c r="M223" s="207"/>
      <c r="N223" s="208"/>
      <c r="O223" s="208"/>
      <c r="P223" s="208"/>
      <c r="Q223" s="208"/>
      <c r="R223" s="208"/>
      <c r="S223" s="208"/>
      <c r="T223" s="209"/>
      <c r="AT223" s="210" t="s">
        <v>219</v>
      </c>
      <c r="AU223" s="210" t="s">
        <v>80</v>
      </c>
      <c r="AV223" s="13" t="s">
        <v>80</v>
      </c>
      <c r="AW223" s="13" t="s">
        <v>34</v>
      </c>
      <c r="AX223" s="13" t="s">
        <v>73</v>
      </c>
      <c r="AY223" s="210" t="s">
        <v>206</v>
      </c>
    </row>
    <row r="224" spans="1:65" s="14" customFormat="1">
      <c r="B224" s="211"/>
      <c r="C224" s="212"/>
      <c r="D224" s="199" t="s">
        <v>219</v>
      </c>
      <c r="E224" s="213" t="s">
        <v>21</v>
      </c>
      <c r="F224" s="214" t="s">
        <v>1201</v>
      </c>
      <c r="G224" s="212"/>
      <c r="H224" s="215">
        <v>9.43</v>
      </c>
      <c r="I224" s="216"/>
      <c r="J224" s="212"/>
      <c r="K224" s="212"/>
      <c r="L224" s="217"/>
      <c r="M224" s="218"/>
      <c r="N224" s="219"/>
      <c r="O224" s="219"/>
      <c r="P224" s="219"/>
      <c r="Q224" s="219"/>
      <c r="R224" s="219"/>
      <c r="S224" s="219"/>
      <c r="T224" s="220"/>
      <c r="AT224" s="221" t="s">
        <v>219</v>
      </c>
      <c r="AU224" s="221" t="s">
        <v>80</v>
      </c>
      <c r="AV224" s="14" t="s">
        <v>82</v>
      </c>
      <c r="AW224" s="14" t="s">
        <v>34</v>
      </c>
      <c r="AX224" s="14" t="s">
        <v>73</v>
      </c>
      <c r="AY224" s="221" t="s">
        <v>206</v>
      </c>
    </row>
    <row r="225" spans="1:65" s="15" customFormat="1">
      <c r="B225" s="222"/>
      <c r="C225" s="223"/>
      <c r="D225" s="199" t="s">
        <v>219</v>
      </c>
      <c r="E225" s="224" t="s">
        <v>21</v>
      </c>
      <c r="F225" s="225" t="s">
        <v>236</v>
      </c>
      <c r="G225" s="223"/>
      <c r="H225" s="226">
        <v>9.43</v>
      </c>
      <c r="I225" s="227"/>
      <c r="J225" s="223"/>
      <c r="K225" s="223"/>
      <c r="L225" s="228"/>
      <c r="M225" s="229"/>
      <c r="N225" s="230"/>
      <c r="O225" s="230"/>
      <c r="P225" s="230"/>
      <c r="Q225" s="230"/>
      <c r="R225" s="230"/>
      <c r="S225" s="230"/>
      <c r="T225" s="231"/>
      <c r="AT225" s="232" t="s">
        <v>219</v>
      </c>
      <c r="AU225" s="232" t="s">
        <v>80</v>
      </c>
      <c r="AV225" s="15" t="s">
        <v>213</v>
      </c>
      <c r="AW225" s="15" t="s">
        <v>34</v>
      </c>
      <c r="AX225" s="15" t="s">
        <v>80</v>
      </c>
      <c r="AY225" s="232" t="s">
        <v>206</v>
      </c>
    </row>
    <row r="226" spans="1:65" s="2" customFormat="1" ht="24.2" customHeight="1">
      <c r="A226" s="37"/>
      <c r="B226" s="38"/>
      <c r="C226" s="181" t="s">
        <v>429</v>
      </c>
      <c r="D226" s="181" t="s">
        <v>208</v>
      </c>
      <c r="E226" s="182" t="s">
        <v>1202</v>
      </c>
      <c r="F226" s="183" t="s">
        <v>1203</v>
      </c>
      <c r="G226" s="184" t="s">
        <v>247</v>
      </c>
      <c r="H226" s="185">
        <v>1162.422</v>
      </c>
      <c r="I226" s="186"/>
      <c r="J226" s="187">
        <f>ROUND(I226*H226,2)</f>
        <v>0</v>
      </c>
      <c r="K226" s="183" t="s">
        <v>1100</v>
      </c>
      <c r="L226" s="42"/>
      <c r="M226" s="188" t="s">
        <v>21</v>
      </c>
      <c r="N226" s="189" t="s">
        <v>44</v>
      </c>
      <c r="O226" s="67"/>
      <c r="P226" s="190">
        <f>O226*H226</f>
        <v>0</v>
      </c>
      <c r="Q226" s="190">
        <v>0</v>
      </c>
      <c r="R226" s="190">
        <f>Q226*H226</f>
        <v>0</v>
      </c>
      <c r="S226" s="190">
        <v>0</v>
      </c>
      <c r="T226" s="191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92" t="s">
        <v>213</v>
      </c>
      <c r="AT226" s="192" t="s">
        <v>208</v>
      </c>
      <c r="AU226" s="192" t="s">
        <v>80</v>
      </c>
      <c r="AY226" s="20" t="s">
        <v>206</v>
      </c>
      <c r="BE226" s="193">
        <f>IF(N226="základní",J226,0)</f>
        <v>0</v>
      </c>
      <c r="BF226" s="193">
        <f>IF(N226="snížená",J226,0)</f>
        <v>0</v>
      </c>
      <c r="BG226" s="193">
        <f>IF(N226="zákl. přenesená",J226,0)</f>
        <v>0</v>
      </c>
      <c r="BH226" s="193">
        <f>IF(N226="sníž. přenesená",J226,0)</f>
        <v>0</v>
      </c>
      <c r="BI226" s="193">
        <f>IF(N226="nulová",J226,0)</f>
        <v>0</v>
      </c>
      <c r="BJ226" s="20" t="s">
        <v>80</v>
      </c>
      <c r="BK226" s="193">
        <f>ROUND(I226*H226,2)</f>
        <v>0</v>
      </c>
      <c r="BL226" s="20" t="s">
        <v>213</v>
      </c>
      <c r="BM226" s="192" t="s">
        <v>787</v>
      </c>
    </row>
    <row r="227" spans="1:65" s="13" customFormat="1">
      <c r="B227" s="201"/>
      <c r="C227" s="202"/>
      <c r="D227" s="199" t="s">
        <v>219</v>
      </c>
      <c r="E227" s="203" t="s">
        <v>21</v>
      </c>
      <c r="F227" s="204" t="s">
        <v>1162</v>
      </c>
      <c r="G227" s="202"/>
      <c r="H227" s="203" t="s">
        <v>21</v>
      </c>
      <c r="I227" s="205"/>
      <c r="J227" s="202"/>
      <c r="K227" s="202"/>
      <c r="L227" s="206"/>
      <c r="M227" s="207"/>
      <c r="N227" s="208"/>
      <c r="O227" s="208"/>
      <c r="P227" s="208"/>
      <c r="Q227" s="208"/>
      <c r="R227" s="208"/>
      <c r="S227" s="208"/>
      <c r="T227" s="209"/>
      <c r="AT227" s="210" t="s">
        <v>219</v>
      </c>
      <c r="AU227" s="210" t="s">
        <v>80</v>
      </c>
      <c r="AV227" s="13" t="s">
        <v>80</v>
      </c>
      <c r="AW227" s="13" t="s">
        <v>34</v>
      </c>
      <c r="AX227" s="13" t="s">
        <v>73</v>
      </c>
      <c r="AY227" s="210" t="s">
        <v>206</v>
      </c>
    </row>
    <row r="228" spans="1:65" s="14" customFormat="1">
      <c r="B228" s="211"/>
      <c r="C228" s="212"/>
      <c r="D228" s="199" t="s">
        <v>219</v>
      </c>
      <c r="E228" s="213" t="s">
        <v>21</v>
      </c>
      <c r="F228" s="214" t="s">
        <v>1195</v>
      </c>
      <c r="G228" s="212"/>
      <c r="H228" s="215">
        <v>1162.422</v>
      </c>
      <c r="I228" s="216"/>
      <c r="J228" s="212"/>
      <c r="K228" s="212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219</v>
      </c>
      <c r="AU228" s="221" t="s">
        <v>80</v>
      </c>
      <c r="AV228" s="14" t="s">
        <v>82</v>
      </c>
      <c r="AW228" s="14" t="s">
        <v>34</v>
      </c>
      <c r="AX228" s="14" t="s">
        <v>73</v>
      </c>
      <c r="AY228" s="221" t="s">
        <v>206</v>
      </c>
    </row>
    <row r="229" spans="1:65" s="15" customFormat="1">
      <c r="B229" s="222"/>
      <c r="C229" s="223"/>
      <c r="D229" s="199" t="s">
        <v>219</v>
      </c>
      <c r="E229" s="224" t="s">
        <v>21</v>
      </c>
      <c r="F229" s="225" t="s">
        <v>236</v>
      </c>
      <c r="G229" s="223"/>
      <c r="H229" s="226">
        <v>1162.422</v>
      </c>
      <c r="I229" s="227"/>
      <c r="J229" s="223"/>
      <c r="K229" s="223"/>
      <c r="L229" s="228"/>
      <c r="M229" s="229"/>
      <c r="N229" s="230"/>
      <c r="O229" s="230"/>
      <c r="P229" s="230"/>
      <c r="Q229" s="230"/>
      <c r="R229" s="230"/>
      <c r="S229" s="230"/>
      <c r="T229" s="231"/>
      <c r="AT229" s="232" t="s">
        <v>219</v>
      </c>
      <c r="AU229" s="232" t="s">
        <v>80</v>
      </c>
      <c r="AV229" s="15" t="s">
        <v>213</v>
      </c>
      <c r="AW229" s="15" t="s">
        <v>34</v>
      </c>
      <c r="AX229" s="15" t="s">
        <v>80</v>
      </c>
      <c r="AY229" s="232" t="s">
        <v>206</v>
      </c>
    </row>
    <row r="230" spans="1:65" s="2" customFormat="1" ht="24.2" customHeight="1">
      <c r="A230" s="37"/>
      <c r="B230" s="38"/>
      <c r="C230" s="181" t="s">
        <v>436</v>
      </c>
      <c r="D230" s="181" t="s">
        <v>208</v>
      </c>
      <c r="E230" s="182" t="s">
        <v>1204</v>
      </c>
      <c r="F230" s="183" t="s">
        <v>1205</v>
      </c>
      <c r="G230" s="184" t="s">
        <v>247</v>
      </c>
      <c r="H230" s="185">
        <v>730.54100000000005</v>
      </c>
      <c r="I230" s="186"/>
      <c r="J230" s="187">
        <f>ROUND(I230*H230,2)</f>
        <v>0</v>
      </c>
      <c r="K230" s="183" t="s">
        <v>1100</v>
      </c>
      <c r="L230" s="42"/>
      <c r="M230" s="188" t="s">
        <v>21</v>
      </c>
      <c r="N230" s="189" t="s">
        <v>44</v>
      </c>
      <c r="O230" s="67"/>
      <c r="P230" s="190">
        <f>O230*H230</f>
        <v>0</v>
      </c>
      <c r="Q230" s="190">
        <v>0</v>
      </c>
      <c r="R230" s="190">
        <f>Q230*H230</f>
        <v>0</v>
      </c>
      <c r="S230" s="190">
        <v>0</v>
      </c>
      <c r="T230" s="191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92" t="s">
        <v>213</v>
      </c>
      <c r="AT230" s="192" t="s">
        <v>208</v>
      </c>
      <c r="AU230" s="192" t="s">
        <v>80</v>
      </c>
      <c r="AY230" s="20" t="s">
        <v>206</v>
      </c>
      <c r="BE230" s="193">
        <f>IF(N230="základní",J230,0)</f>
        <v>0</v>
      </c>
      <c r="BF230" s="193">
        <f>IF(N230="snížená",J230,0)</f>
        <v>0</v>
      </c>
      <c r="BG230" s="193">
        <f>IF(N230="zákl. přenesená",J230,0)</f>
        <v>0</v>
      </c>
      <c r="BH230" s="193">
        <f>IF(N230="sníž. přenesená",J230,0)</f>
        <v>0</v>
      </c>
      <c r="BI230" s="193">
        <f>IF(N230="nulová",J230,0)</f>
        <v>0</v>
      </c>
      <c r="BJ230" s="20" t="s">
        <v>80</v>
      </c>
      <c r="BK230" s="193">
        <f>ROUND(I230*H230,2)</f>
        <v>0</v>
      </c>
      <c r="BL230" s="20" t="s">
        <v>213</v>
      </c>
      <c r="BM230" s="192" t="s">
        <v>799</v>
      </c>
    </row>
    <row r="231" spans="1:65" s="13" customFormat="1">
      <c r="B231" s="201"/>
      <c r="C231" s="202"/>
      <c r="D231" s="199" t="s">
        <v>219</v>
      </c>
      <c r="E231" s="203" t="s">
        <v>21</v>
      </c>
      <c r="F231" s="204" t="s">
        <v>1162</v>
      </c>
      <c r="G231" s="202"/>
      <c r="H231" s="203" t="s">
        <v>21</v>
      </c>
      <c r="I231" s="205"/>
      <c r="J231" s="202"/>
      <c r="K231" s="202"/>
      <c r="L231" s="206"/>
      <c r="M231" s="207"/>
      <c r="N231" s="208"/>
      <c r="O231" s="208"/>
      <c r="P231" s="208"/>
      <c r="Q231" s="208"/>
      <c r="R231" s="208"/>
      <c r="S231" s="208"/>
      <c r="T231" s="209"/>
      <c r="AT231" s="210" t="s">
        <v>219</v>
      </c>
      <c r="AU231" s="210" t="s">
        <v>80</v>
      </c>
      <c r="AV231" s="13" t="s">
        <v>80</v>
      </c>
      <c r="AW231" s="13" t="s">
        <v>34</v>
      </c>
      <c r="AX231" s="13" t="s">
        <v>73</v>
      </c>
      <c r="AY231" s="210" t="s">
        <v>206</v>
      </c>
    </row>
    <row r="232" spans="1:65" s="14" customFormat="1">
      <c r="B232" s="211"/>
      <c r="C232" s="212"/>
      <c r="D232" s="199" t="s">
        <v>219</v>
      </c>
      <c r="E232" s="213" t="s">
        <v>21</v>
      </c>
      <c r="F232" s="214" t="s">
        <v>1198</v>
      </c>
      <c r="G232" s="212"/>
      <c r="H232" s="215">
        <v>730.54100000000005</v>
      </c>
      <c r="I232" s="216"/>
      <c r="J232" s="212"/>
      <c r="K232" s="212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219</v>
      </c>
      <c r="AU232" s="221" t="s">
        <v>80</v>
      </c>
      <c r="AV232" s="14" t="s">
        <v>82</v>
      </c>
      <c r="AW232" s="14" t="s">
        <v>34</v>
      </c>
      <c r="AX232" s="14" t="s">
        <v>73</v>
      </c>
      <c r="AY232" s="221" t="s">
        <v>206</v>
      </c>
    </row>
    <row r="233" spans="1:65" s="15" customFormat="1">
      <c r="B233" s="222"/>
      <c r="C233" s="223"/>
      <c r="D233" s="199" t="s">
        <v>219</v>
      </c>
      <c r="E233" s="224" t="s">
        <v>21</v>
      </c>
      <c r="F233" s="225" t="s">
        <v>236</v>
      </c>
      <c r="G233" s="223"/>
      <c r="H233" s="226">
        <v>730.54100000000005</v>
      </c>
      <c r="I233" s="227"/>
      <c r="J233" s="223"/>
      <c r="K233" s="223"/>
      <c r="L233" s="228"/>
      <c r="M233" s="229"/>
      <c r="N233" s="230"/>
      <c r="O233" s="230"/>
      <c r="P233" s="230"/>
      <c r="Q233" s="230"/>
      <c r="R233" s="230"/>
      <c r="S233" s="230"/>
      <c r="T233" s="231"/>
      <c r="AT233" s="232" t="s">
        <v>219</v>
      </c>
      <c r="AU233" s="232" t="s">
        <v>80</v>
      </c>
      <c r="AV233" s="15" t="s">
        <v>213</v>
      </c>
      <c r="AW233" s="15" t="s">
        <v>34</v>
      </c>
      <c r="AX233" s="15" t="s">
        <v>80</v>
      </c>
      <c r="AY233" s="232" t="s">
        <v>206</v>
      </c>
    </row>
    <row r="234" spans="1:65" s="2" customFormat="1" ht="24.2" customHeight="1">
      <c r="A234" s="37"/>
      <c r="B234" s="38"/>
      <c r="C234" s="181" t="s">
        <v>444</v>
      </c>
      <c r="D234" s="181" t="s">
        <v>208</v>
      </c>
      <c r="E234" s="182" t="s">
        <v>1206</v>
      </c>
      <c r="F234" s="183" t="s">
        <v>1207</v>
      </c>
      <c r="G234" s="184" t="s">
        <v>247</v>
      </c>
      <c r="H234" s="185">
        <v>9.43</v>
      </c>
      <c r="I234" s="186"/>
      <c r="J234" s="187">
        <f>ROUND(I234*H234,2)</f>
        <v>0</v>
      </c>
      <c r="K234" s="183" t="s">
        <v>1100</v>
      </c>
      <c r="L234" s="42"/>
      <c r="M234" s="188" t="s">
        <v>21</v>
      </c>
      <c r="N234" s="189" t="s">
        <v>44</v>
      </c>
      <c r="O234" s="67"/>
      <c r="P234" s="190">
        <f>O234*H234</f>
        <v>0</v>
      </c>
      <c r="Q234" s="190">
        <v>0</v>
      </c>
      <c r="R234" s="190">
        <f>Q234*H234</f>
        <v>0</v>
      </c>
      <c r="S234" s="190">
        <v>0</v>
      </c>
      <c r="T234" s="191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92" t="s">
        <v>213</v>
      </c>
      <c r="AT234" s="192" t="s">
        <v>208</v>
      </c>
      <c r="AU234" s="192" t="s">
        <v>80</v>
      </c>
      <c r="AY234" s="20" t="s">
        <v>206</v>
      </c>
      <c r="BE234" s="193">
        <f>IF(N234="základní",J234,0)</f>
        <v>0</v>
      </c>
      <c r="BF234" s="193">
        <f>IF(N234="snížená",J234,0)</f>
        <v>0</v>
      </c>
      <c r="BG234" s="193">
        <f>IF(N234="zákl. přenesená",J234,0)</f>
        <v>0</v>
      </c>
      <c r="BH234" s="193">
        <f>IF(N234="sníž. přenesená",J234,0)</f>
        <v>0</v>
      </c>
      <c r="BI234" s="193">
        <f>IF(N234="nulová",J234,0)</f>
        <v>0</v>
      </c>
      <c r="BJ234" s="20" t="s">
        <v>80</v>
      </c>
      <c r="BK234" s="193">
        <f>ROUND(I234*H234,2)</f>
        <v>0</v>
      </c>
      <c r="BL234" s="20" t="s">
        <v>213</v>
      </c>
      <c r="BM234" s="192" t="s">
        <v>811</v>
      </c>
    </row>
    <row r="235" spans="1:65" s="13" customFormat="1">
      <c r="B235" s="201"/>
      <c r="C235" s="202"/>
      <c r="D235" s="199" t="s">
        <v>219</v>
      </c>
      <c r="E235" s="203" t="s">
        <v>21</v>
      </c>
      <c r="F235" s="204" t="s">
        <v>1162</v>
      </c>
      <c r="G235" s="202"/>
      <c r="H235" s="203" t="s">
        <v>21</v>
      </c>
      <c r="I235" s="205"/>
      <c r="J235" s="202"/>
      <c r="K235" s="202"/>
      <c r="L235" s="206"/>
      <c r="M235" s="207"/>
      <c r="N235" s="208"/>
      <c r="O235" s="208"/>
      <c r="P235" s="208"/>
      <c r="Q235" s="208"/>
      <c r="R235" s="208"/>
      <c r="S235" s="208"/>
      <c r="T235" s="209"/>
      <c r="AT235" s="210" t="s">
        <v>219</v>
      </c>
      <c r="AU235" s="210" t="s">
        <v>80</v>
      </c>
      <c r="AV235" s="13" t="s">
        <v>80</v>
      </c>
      <c r="AW235" s="13" t="s">
        <v>34</v>
      </c>
      <c r="AX235" s="13" t="s">
        <v>73</v>
      </c>
      <c r="AY235" s="210" t="s">
        <v>206</v>
      </c>
    </row>
    <row r="236" spans="1:65" s="14" customFormat="1">
      <c r="B236" s="211"/>
      <c r="C236" s="212"/>
      <c r="D236" s="199" t="s">
        <v>219</v>
      </c>
      <c r="E236" s="213" t="s">
        <v>21</v>
      </c>
      <c r="F236" s="214" t="s">
        <v>1201</v>
      </c>
      <c r="G236" s="212"/>
      <c r="H236" s="215">
        <v>9.43</v>
      </c>
      <c r="I236" s="216"/>
      <c r="J236" s="212"/>
      <c r="K236" s="212"/>
      <c r="L236" s="217"/>
      <c r="M236" s="218"/>
      <c r="N236" s="219"/>
      <c r="O236" s="219"/>
      <c r="P236" s="219"/>
      <c r="Q236" s="219"/>
      <c r="R236" s="219"/>
      <c r="S236" s="219"/>
      <c r="T236" s="220"/>
      <c r="AT236" s="221" t="s">
        <v>219</v>
      </c>
      <c r="AU236" s="221" t="s">
        <v>80</v>
      </c>
      <c r="AV236" s="14" t="s">
        <v>82</v>
      </c>
      <c r="AW236" s="14" t="s">
        <v>34</v>
      </c>
      <c r="AX236" s="14" t="s">
        <v>73</v>
      </c>
      <c r="AY236" s="221" t="s">
        <v>206</v>
      </c>
    </row>
    <row r="237" spans="1:65" s="15" customFormat="1">
      <c r="B237" s="222"/>
      <c r="C237" s="223"/>
      <c r="D237" s="199" t="s">
        <v>219</v>
      </c>
      <c r="E237" s="224" t="s">
        <v>21</v>
      </c>
      <c r="F237" s="225" t="s">
        <v>236</v>
      </c>
      <c r="G237" s="223"/>
      <c r="H237" s="226">
        <v>9.43</v>
      </c>
      <c r="I237" s="227"/>
      <c r="J237" s="223"/>
      <c r="K237" s="223"/>
      <c r="L237" s="228"/>
      <c r="M237" s="229"/>
      <c r="N237" s="230"/>
      <c r="O237" s="230"/>
      <c r="P237" s="230"/>
      <c r="Q237" s="230"/>
      <c r="R237" s="230"/>
      <c r="S237" s="230"/>
      <c r="T237" s="231"/>
      <c r="AT237" s="232" t="s">
        <v>219</v>
      </c>
      <c r="AU237" s="232" t="s">
        <v>80</v>
      </c>
      <c r="AV237" s="15" t="s">
        <v>213</v>
      </c>
      <c r="AW237" s="15" t="s">
        <v>34</v>
      </c>
      <c r="AX237" s="15" t="s">
        <v>80</v>
      </c>
      <c r="AY237" s="232" t="s">
        <v>206</v>
      </c>
    </row>
    <row r="238" spans="1:65" s="2" customFormat="1" ht="16.5" customHeight="1">
      <c r="A238" s="37"/>
      <c r="B238" s="38"/>
      <c r="C238" s="181" t="s">
        <v>453</v>
      </c>
      <c r="D238" s="181" t="s">
        <v>208</v>
      </c>
      <c r="E238" s="182" t="s">
        <v>1208</v>
      </c>
      <c r="F238" s="183" t="s">
        <v>1209</v>
      </c>
      <c r="G238" s="184" t="s">
        <v>247</v>
      </c>
      <c r="H238" s="185">
        <v>46.66</v>
      </c>
      <c r="I238" s="186"/>
      <c r="J238" s="187">
        <f>ROUND(I238*H238,2)</f>
        <v>0</v>
      </c>
      <c r="K238" s="183" t="s">
        <v>1100</v>
      </c>
      <c r="L238" s="42"/>
      <c r="M238" s="188" t="s">
        <v>21</v>
      </c>
      <c r="N238" s="189" t="s">
        <v>44</v>
      </c>
      <c r="O238" s="67"/>
      <c r="P238" s="190">
        <f>O238*H238</f>
        <v>0</v>
      </c>
      <c r="Q238" s="190">
        <v>2.0799999999999998E-3</v>
      </c>
      <c r="R238" s="190">
        <f>Q238*H238</f>
        <v>9.7052799999999981E-2</v>
      </c>
      <c r="S238" s="190">
        <v>0</v>
      </c>
      <c r="T238" s="191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92" t="s">
        <v>213</v>
      </c>
      <c r="AT238" s="192" t="s">
        <v>208</v>
      </c>
      <c r="AU238" s="192" t="s">
        <v>80</v>
      </c>
      <c r="AY238" s="20" t="s">
        <v>206</v>
      </c>
      <c r="BE238" s="193">
        <f>IF(N238="základní",J238,0)</f>
        <v>0</v>
      </c>
      <c r="BF238" s="193">
        <f>IF(N238="snížená",J238,0)</f>
        <v>0</v>
      </c>
      <c r="BG238" s="193">
        <f>IF(N238="zákl. přenesená",J238,0)</f>
        <v>0</v>
      </c>
      <c r="BH238" s="193">
        <f>IF(N238="sníž. přenesená",J238,0)</f>
        <v>0</v>
      </c>
      <c r="BI238" s="193">
        <f>IF(N238="nulová",J238,0)</f>
        <v>0</v>
      </c>
      <c r="BJ238" s="20" t="s">
        <v>80</v>
      </c>
      <c r="BK238" s="193">
        <f>ROUND(I238*H238,2)</f>
        <v>0</v>
      </c>
      <c r="BL238" s="20" t="s">
        <v>213</v>
      </c>
      <c r="BM238" s="192" t="s">
        <v>825</v>
      </c>
    </row>
    <row r="239" spans="1:65" s="13" customFormat="1">
      <c r="B239" s="201"/>
      <c r="C239" s="202"/>
      <c r="D239" s="199" t="s">
        <v>219</v>
      </c>
      <c r="E239" s="203" t="s">
        <v>21</v>
      </c>
      <c r="F239" s="204" t="s">
        <v>1176</v>
      </c>
      <c r="G239" s="202"/>
      <c r="H239" s="203" t="s">
        <v>21</v>
      </c>
      <c r="I239" s="205"/>
      <c r="J239" s="202"/>
      <c r="K239" s="202"/>
      <c r="L239" s="206"/>
      <c r="M239" s="207"/>
      <c r="N239" s="208"/>
      <c r="O239" s="208"/>
      <c r="P239" s="208"/>
      <c r="Q239" s="208"/>
      <c r="R239" s="208"/>
      <c r="S239" s="208"/>
      <c r="T239" s="209"/>
      <c r="AT239" s="210" t="s">
        <v>219</v>
      </c>
      <c r="AU239" s="210" t="s">
        <v>80</v>
      </c>
      <c r="AV239" s="13" t="s">
        <v>80</v>
      </c>
      <c r="AW239" s="13" t="s">
        <v>34</v>
      </c>
      <c r="AX239" s="13" t="s">
        <v>73</v>
      </c>
      <c r="AY239" s="210" t="s">
        <v>206</v>
      </c>
    </row>
    <row r="240" spans="1:65" s="14" customFormat="1">
      <c r="B240" s="211"/>
      <c r="C240" s="212"/>
      <c r="D240" s="199" t="s">
        <v>219</v>
      </c>
      <c r="E240" s="213" t="s">
        <v>21</v>
      </c>
      <c r="F240" s="214" t="s">
        <v>1210</v>
      </c>
      <c r="G240" s="212"/>
      <c r="H240" s="215">
        <v>46.66</v>
      </c>
      <c r="I240" s="216"/>
      <c r="J240" s="212"/>
      <c r="K240" s="212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219</v>
      </c>
      <c r="AU240" s="221" t="s">
        <v>80</v>
      </c>
      <c r="AV240" s="14" t="s">
        <v>82</v>
      </c>
      <c r="AW240" s="14" t="s">
        <v>34</v>
      </c>
      <c r="AX240" s="14" t="s">
        <v>73</v>
      </c>
      <c r="AY240" s="221" t="s">
        <v>206</v>
      </c>
    </row>
    <row r="241" spans="1:65" s="15" customFormat="1">
      <c r="B241" s="222"/>
      <c r="C241" s="223"/>
      <c r="D241" s="199" t="s">
        <v>219</v>
      </c>
      <c r="E241" s="224" t="s">
        <v>21</v>
      </c>
      <c r="F241" s="225" t="s">
        <v>236</v>
      </c>
      <c r="G241" s="223"/>
      <c r="H241" s="226">
        <v>46.66</v>
      </c>
      <c r="I241" s="227"/>
      <c r="J241" s="223"/>
      <c r="K241" s="223"/>
      <c r="L241" s="228"/>
      <c r="M241" s="229"/>
      <c r="N241" s="230"/>
      <c r="O241" s="230"/>
      <c r="P241" s="230"/>
      <c r="Q241" s="230"/>
      <c r="R241" s="230"/>
      <c r="S241" s="230"/>
      <c r="T241" s="231"/>
      <c r="AT241" s="232" t="s">
        <v>219</v>
      </c>
      <c r="AU241" s="232" t="s">
        <v>80</v>
      </c>
      <c r="AV241" s="15" t="s">
        <v>213</v>
      </c>
      <c r="AW241" s="15" t="s">
        <v>34</v>
      </c>
      <c r="AX241" s="15" t="s">
        <v>80</v>
      </c>
      <c r="AY241" s="232" t="s">
        <v>206</v>
      </c>
    </row>
    <row r="242" spans="1:65" s="2" customFormat="1" ht="16.5" customHeight="1">
      <c r="A242" s="37"/>
      <c r="B242" s="38"/>
      <c r="C242" s="181" t="s">
        <v>462</v>
      </c>
      <c r="D242" s="181" t="s">
        <v>208</v>
      </c>
      <c r="E242" s="182" t="s">
        <v>1211</v>
      </c>
      <c r="F242" s="183" t="s">
        <v>1212</v>
      </c>
      <c r="G242" s="184" t="s">
        <v>247</v>
      </c>
      <c r="H242" s="185">
        <v>46.66</v>
      </c>
      <c r="I242" s="186"/>
      <c r="J242" s="187">
        <f>ROUND(I242*H242,2)</f>
        <v>0</v>
      </c>
      <c r="K242" s="183" t="s">
        <v>1100</v>
      </c>
      <c r="L242" s="42"/>
      <c r="M242" s="188" t="s">
        <v>21</v>
      </c>
      <c r="N242" s="189" t="s">
        <v>44</v>
      </c>
      <c r="O242" s="67"/>
      <c r="P242" s="190">
        <f>O242*H242</f>
        <v>0</v>
      </c>
      <c r="Q242" s="190">
        <v>0</v>
      </c>
      <c r="R242" s="190">
        <f>Q242*H242</f>
        <v>0</v>
      </c>
      <c r="S242" s="190">
        <v>0</v>
      </c>
      <c r="T242" s="191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92" t="s">
        <v>213</v>
      </c>
      <c r="AT242" s="192" t="s">
        <v>208</v>
      </c>
      <c r="AU242" s="192" t="s">
        <v>80</v>
      </c>
      <c r="AY242" s="20" t="s">
        <v>206</v>
      </c>
      <c r="BE242" s="193">
        <f>IF(N242="základní",J242,0)</f>
        <v>0</v>
      </c>
      <c r="BF242" s="193">
        <f>IF(N242="snížená",J242,0)</f>
        <v>0</v>
      </c>
      <c r="BG242" s="193">
        <f>IF(N242="zákl. přenesená",J242,0)</f>
        <v>0</v>
      </c>
      <c r="BH242" s="193">
        <f>IF(N242="sníž. přenesená",J242,0)</f>
        <v>0</v>
      </c>
      <c r="BI242" s="193">
        <f>IF(N242="nulová",J242,0)</f>
        <v>0</v>
      </c>
      <c r="BJ242" s="20" t="s">
        <v>80</v>
      </c>
      <c r="BK242" s="193">
        <f>ROUND(I242*H242,2)</f>
        <v>0</v>
      </c>
      <c r="BL242" s="20" t="s">
        <v>213</v>
      </c>
      <c r="BM242" s="192" t="s">
        <v>837</v>
      </c>
    </row>
    <row r="243" spans="1:65" s="13" customFormat="1">
      <c r="B243" s="201"/>
      <c r="C243" s="202"/>
      <c r="D243" s="199" t="s">
        <v>219</v>
      </c>
      <c r="E243" s="203" t="s">
        <v>21</v>
      </c>
      <c r="F243" s="204" t="s">
        <v>1213</v>
      </c>
      <c r="G243" s="202"/>
      <c r="H243" s="203" t="s">
        <v>21</v>
      </c>
      <c r="I243" s="205"/>
      <c r="J243" s="202"/>
      <c r="K243" s="202"/>
      <c r="L243" s="206"/>
      <c r="M243" s="207"/>
      <c r="N243" s="208"/>
      <c r="O243" s="208"/>
      <c r="P243" s="208"/>
      <c r="Q243" s="208"/>
      <c r="R243" s="208"/>
      <c r="S243" s="208"/>
      <c r="T243" s="209"/>
      <c r="AT243" s="210" t="s">
        <v>219</v>
      </c>
      <c r="AU243" s="210" t="s">
        <v>80</v>
      </c>
      <c r="AV243" s="13" t="s">
        <v>80</v>
      </c>
      <c r="AW243" s="13" t="s">
        <v>34</v>
      </c>
      <c r="AX243" s="13" t="s">
        <v>73</v>
      </c>
      <c r="AY243" s="210" t="s">
        <v>206</v>
      </c>
    </row>
    <row r="244" spans="1:65" s="14" customFormat="1">
      <c r="B244" s="211"/>
      <c r="C244" s="212"/>
      <c r="D244" s="199" t="s">
        <v>219</v>
      </c>
      <c r="E244" s="213" t="s">
        <v>21</v>
      </c>
      <c r="F244" s="214" t="s">
        <v>1210</v>
      </c>
      <c r="G244" s="212"/>
      <c r="H244" s="215">
        <v>46.66</v>
      </c>
      <c r="I244" s="216"/>
      <c r="J244" s="212"/>
      <c r="K244" s="212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219</v>
      </c>
      <c r="AU244" s="221" t="s">
        <v>80</v>
      </c>
      <c r="AV244" s="14" t="s">
        <v>82</v>
      </c>
      <c r="AW244" s="14" t="s">
        <v>34</v>
      </c>
      <c r="AX244" s="14" t="s">
        <v>73</v>
      </c>
      <c r="AY244" s="221" t="s">
        <v>206</v>
      </c>
    </row>
    <row r="245" spans="1:65" s="15" customFormat="1">
      <c r="B245" s="222"/>
      <c r="C245" s="223"/>
      <c r="D245" s="199" t="s">
        <v>219</v>
      </c>
      <c r="E245" s="224" t="s">
        <v>21</v>
      </c>
      <c r="F245" s="225" t="s">
        <v>236</v>
      </c>
      <c r="G245" s="223"/>
      <c r="H245" s="226">
        <v>46.66</v>
      </c>
      <c r="I245" s="227"/>
      <c r="J245" s="223"/>
      <c r="K245" s="223"/>
      <c r="L245" s="228"/>
      <c r="M245" s="229"/>
      <c r="N245" s="230"/>
      <c r="O245" s="230"/>
      <c r="P245" s="230"/>
      <c r="Q245" s="230"/>
      <c r="R245" s="230"/>
      <c r="S245" s="230"/>
      <c r="T245" s="231"/>
      <c r="AT245" s="232" t="s">
        <v>219</v>
      </c>
      <c r="AU245" s="232" t="s">
        <v>80</v>
      </c>
      <c r="AV245" s="15" t="s">
        <v>213</v>
      </c>
      <c r="AW245" s="15" t="s">
        <v>34</v>
      </c>
      <c r="AX245" s="15" t="s">
        <v>80</v>
      </c>
      <c r="AY245" s="232" t="s">
        <v>206</v>
      </c>
    </row>
    <row r="246" spans="1:65" s="2" customFormat="1" ht="16.5" customHeight="1">
      <c r="A246" s="37"/>
      <c r="B246" s="38"/>
      <c r="C246" s="181" t="s">
        <v>646</v>
      </c>
      <c r="D246" s="181" t="s">
        <v>208</v>
      </c>
      <c r="E246" s="182" t="s">
        <v>1214</v>
      </c>
      <c r="F246" s="183" t="s">
        <v>1215</v>
      </c>
      <c r="G246" s="184" t="s">
        <v>247</v>
      </c>
      <c r="H246" s="185">
        <v>46.66</v>
      </c>
      <c r="I246" s="186"/>
      <c r="J246" s="187">
        <f>ROUND(I246*H246,2)</f>
        <v>0</v>
      </c>
      <c r="K246" s="183" t="s">
        <v>1100</v>
      </c>
      <c r="L246" s="42"/>
      <c r="M246" s="188" t="s">
        <v>21</v>
      </c>
      <c r="N246" s="189" t="s">
        <v>44</v>
      </c>
      <c r="O246" s="67"/>
      <c r="P246" s="190">
        <f>O246*H246</f>
        <v>0</v>
      </c>
      <c r="Q246" s="190">
        <v>4.8500000000000001E-3</v>
      </c>
      <c r="R246" s="190">
        <f>Q246*H246</f>
        <v>0.226301</v>
      </c>
      <c r="S246" s="190">
        <v>0</v>
      </c>
      <c r="T246" s="191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92" t="s">
        <v>213</v>
      </c>
      <c r="AT246" s="192" t="s">
        <v>208</v>
      </c>
      <c r="AU246" s="192" t="s">
        <v>80</v>
      </c>
      <c r="AY246" s="20" t="s">
        <v>206</v>
      </c>
      <c r="BE246" s="193">
        <f>IF(N246="základní",J246,0)</f>
        <v>0</v>
      </c>
      <c r="BF246" s="193">
        <f>IF(N246="snížená",J246,0)</f>
        <v>0</v>
      </c>
      <c r="BG246" s="193">
        <f>IF(N246="zákl. přenesená",J246,0)</f>
        <v>0</v>
      </c>
      <c r="BH246" s="193">
        <f>IF(N246="sníž. přenesená",J246,0)</f>
        <v>0</v>
      </c>
      <c r="BI246" s="193">
        <f>IF(N246="nulová",J246,0)</f>
        <v>0</v>
      </c>
      <c r="BJ246" s="20" t="s">
        <v>80</v>
      </c>
      <c r="BK246" s="193">
        <f>ROUND(I246*H246,2)</f>
        <v>0</v>
      </c>
      <c r="BL246" s="20" t="s">
        <v>213</v>
      </c>
      <c r="BM246" s="192" t="s">
        <v>847</v>
      </c>
    </row>
    <row r="247" spans="1:65" s="13" customFormat="1">
      <c r="B247" s="201"/>
      <c r="C247" s="202"/>
      <c r="D247" s="199" t="s">
        <v>219</v>
      </c>
      <c r="E247" s="203" t="s">
        <v>21</v>
      </c>
      <c r="F247" s="204" t="s">
        <v>1216</v>
      </c>
      <c r="G247" s="202"/>
      <c r="H247" s="203" t="s">
        <v>21</v>
      </c>
      <c r="I247" s="205"/>
      <c r="J247" s="202"/>
      <c r="K247" s="202"/>
      <c r="L247" s="206"/>
      <c r="M247" s="207"/>
      <c r="N247" s="208"/>
      <c r="O247" s="208"/>
      <c r="P247" s="208"/>
      <c r="Q247" s="208"/>
      <c r="R247" s="208"/>
      <c r="S247" s="208"/>
      <c r="T247" s="209"/>
      <c r="AT247" s="210" t="s">
        <v>219</v>
      </c>
      <c r="AU247" s="210" t="s">
        <v>80</v>
      </c>
      <c r="AV247" s="13" t="s">
        <v>80</v>
      </c>
      <c r="AW247" s="13" t="s">
        <v>34</v>
      </c>
      <c r="AX247" s="13" t="s">
        <v>73</v>
      </c>
      <c r="AY247" s="210" t="s">
        <v>206</v>
      </c>
    </row>
    <row r="248" spans="1:65" s="14" customFormat="1">
      <c r="B248" s="211"/>
      <c r="C248" s="212"/>
      <c r="D248" s="199" t="s">
        <v>219</v>
      </c>
      <c r="E248" s="213" t="s">
        <v>21</v>
      </c>
      <c r="F248" s="214" t="s">
        <v>1210</v>
      </c>
      <c r="G248" s="212"/>
      <c r="H248" s="215">
        <v>46.66</v>
      </c>
      <c r="I248" s="216"/>
      <c r="J248" s="212"/>
      <c r="K248" s="212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219</v>
      </c>
      <c r="AU248" s="221" t="s">
        <v>80</v>
      </c>
      <c r="AV248" s="14" t="s">
        <v>82</v>
      </c>
      <c r="AW248" s="14" t="s">
        <v>34</v>
      </c>
      <c r="AX248" s="14" t="s">
        <v>73</v>
      </c>
      <c r="AY248" s="221" t="s">
        <v>206</v>
      </c>
    </row>
    <row r="249" spans="1:65" s="15" customFormat="1">
      <c r="B249" s="222"/>
      <c r="C249" s="223"/>
      <c r="D249" s="199" t="s">
        <v>219</v>
      </c>
      <c r="E249" s="224" t="s">
        <v>21</v>
      </c>
      <c r="F249" s="225" t="s">
        <v>236</v>
      </c>
      <c r="G249" s="223"/>
      <c r="H249" s="226">
        <v>46.66</v>
      </c>
      <c r="I249" s="227"/>
      <c r="J249" s="223"/>
      <c r="K249" s="223"/>
      <c r="L249" s="228"/>
      <c r="M249" s="229"/>
      <c r="N249" s="230"/>
      <c r="O249" s="230"/>
      <c r="P249" s="230"/>
      <c r="Q249" s="230"/>
      <c r="R249" s="230"/>
      <c r="S249" s="230"/>
      <c r="T249" s="231"/>
      <c r="AT249" s="232" t="s">
        <v>219</v>
      </c>
      <c r="AU249" s="232" t="s">
        <v>80</v>
      </c>
      <c r="AV249" s="15" t="s">
        <v>213</v>
      </c>
      <c r="AW249" s="15" t="s">
        <v>34</v>
      </c>
      <c r="AX249" s="15" t="s">
        <v>80</v>
      </c>
      <c r="AY249" s="232" t="s">
        <v>206</v>
      </c>
    </row>
    <row r="250" spans="1:65" s="2" customFormat="1" ht="16.5" customHeight="1">
      <c r="A250" s="37"/>
      <c r="B250" s="38"/>
      <c r="C250" s="181" t="s">
        <v>643</v>
      </c>
      <c r="D250" s="181" t="s">
        <v>208</v>
      </c>
      <c r="E250" s="182" t="s">
        <v>1217</v>
      </c>
      <c r="F250" s="183" t="s">
        <v>1218</v>
      </c>
      <c r="G250" s="184" t="s">
        <v>247</v>
      </c>
      <c r="H250" s="185">
        <v>46.66</v>
      </c>
      <c r="I250" s="186"/>
      <c r="J250" s="187">
        <f>ROUND(I250*H250,2)</f>
        <v>0</v>
      </c>
      <c r="K250" s="183" t="s">
        <v>1100</v>
      </c>
      <c r="L250" s="42"/>
      <c r="M250" s="188" t="s">
        <v>21</v>
      </c>
      <c r="N250" s="189" t="s">
        <v>44</v>
      </c>
      <c r="O250" s="67"/>
      <c r="P250" s="190">
        <f>O250*H250</f>
        <v>0</v>
      </c>
      <c r="Q250" s="190">
        <v>0</v>
      </c>
      <c r="R250" s="190">
        <f>Q250*H250</f>
        <v>0</v>
      </c>
      <c r="S250" s="190">
        <v>0</v>
      </c>
      <c r="T250" s="191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92" t="s">
        <v>213</v>
      </c>
      <c r="AT250" s="192" t="s">
        <v>208</v>
      </c>
      <c r="AU250" s="192" t="s">
        <v>80</v>
      </c>
      <c r="AY250" s="20" t="s">
        <v>206</v>
      </c>
      <c r="BE250" s="193">
        <f>IF(N250="základní",J250,0)</f>
        <v>0</v>
      </c>
      <c r="BF250" s="193">
        <f>IF(N250="snížená",J250,0)</f>
        <v>0</v>
      </c>
      <c r="BG250" s="193">
        <f>IF(N250="zákl. přenesená",J250,0)</f>
        <v>0</v>
      </c>
      <c r="BH250" s="193">
        <f>IF(N250="sníž. přenesená",J250,0)</f>
        <v>0</v>
      </c>
      <c r="BI250" s="193">
        <f>IF(N250="nulová",J250,0)</f>
        <v>0</v>
      </c>
      <c r="BJ250" s="20" t="s">
        <v>80</v>
      </c>
      <c r="BK250" s="193">
        <f>ROUND(I250*H250,2)</f>
        <v>0</v>
      </c>
      <c r="BL250" s="20" t="s">
        <v>213</v>
      </c>
      <c r="BM250" s="192" t="s">
        <v>866</v>
      </c>
    </row>
    <row r="251" spans="1:65" s="13" customFormat="1">
      <c r="B251" s="201"/>
      <c r="C251" s="202"/>
      <c r="D251" s="199" t="s">
        <v>219</v>
      </c>
      <c r="E251" s="203" t="s">
        <v>21</v>
      </c>
      <c r="F251" s="204" t="s">
        <v>1213</v>
      </c>
      <c r="G251" s="202"/>
      <c r="H251" s="203" t="s">
        <v>21</v>
      </c>
      <c r="I251" s="205"/>
      <c r="J251" s="202"/>
      <c r="K251" s="202"/>
      <c r="L251" s="206"/>
      <c r="M251" s="207"/>
      <c r="N251" s="208"/>
      <c r="O251" s="208"/>
      <c r="P251" s="208"/>
      <c r="Q251" s="208"/>
      <c r="R251" s="208"/>
      <c r="S251" s="208"/>
      <c r="T251" s="209"/>
      <c r="AT251" s="210" t="s">
        <v>219</v>
      </c>
      <c r="AU251" s="210" t="s">
        <v>80</v>
      </c>
      <c r="AV251" s="13" t="s">
        <v>80</v>
      </c>
      <c r="AW251" s="13" t="s">
        <v>34</v>
      </c>
      <c r="AX251" s="13" t="s">
        <v>73</v>
      </c>
      <c r="AY251" s="210" t="s">
        <v>206</v>
      </c>
    </row>
    <row r="252" spans="1:65" s="14" customFormat="1">
      <c r="B252" s="211"/>
      <c r="C252" s="212"/>
      <c r="D252" s="199" t="s">
        <v>219</v>
      </c>
      <c r="E252" s="213" t="s">
        <v>21</v>
      </c>
      <c r="F252" s="214" t="s">
        <v>1210</v>
      </c>
      <c r="G252" s="212"/>
      <c r="H252" s="215">
        <v>46.66</v>
      </c>
      <c r="I252" s="216"/>
      <c r="J252" s="212"/>
      <c r="K252" s="212"/>
      <c r="L252" s="217"/>
      <c r="M252" s="218"/>
      <c r="N252" s="219"/>
      <c r="O252" s="219"/>
      <c r="P252" s="219"/>
      <c r="Q252" s="219"/>
      <c r="R252" s="219"/>
      <c r="S252" s="219"/>
      <c r="T252" s="220"/>
      <c r="AT252" s="221" t="s">
        <v>219</v>
      </c>
      <c r="AU252" s="221" t="s">
        <v>80</v>
      </c>
      <c r="AV252" s="14" t="s">
        <v>82</v>
      </c>
      <c r="AW252" s="14" t="s">
        <v>34</v>
      </c>
      <c r="AX252" s="14" t="s">
        <v>73</v>
      </c>
      <c r="AY252" s="221" t="s">
        <v>206</v>
      </c>
    </row>
    <row r="253" spans="1:65" s="15" customFormat="1">
      <c r="B253" s="222"/>
      <c r="C253" s="223"/>
      <c r="D253" s="199" t="s">
        <v>219</v>
      </c>
      <c r="E253" s="224" t="s">
        <v>21</v>
      </c>
      <c r="F253" s="225" t="s">
        <v>236</v>
      </c>
      <c r="G253" s="223"/>
      <c r="H253" s="226">
        <v>46.66</v>
      </c>
      <c r="I253" s="227"/>
      <c r="J253" s="223"/>
      <c r="K253" s="223"/>
      <c r="L253" s="228"/>
      <c r="M253" s="229"/>
      <c r="N253" s="230"/>
      <c r="O253" s="230"/>
      <c r="P253" s="230"/>
      <c r="Q253" s="230"/>
      <c r="R253" s="230"/>
      <c r="S253" s="230"/>
      <c r="T253" s="231"/>
      <c r="AT253" s="232" t="s">
        <v>219</v>
      </c>
      <c r="AU253" s="232" t="s">
        <v>80</v>
      </c>
      <c r="AV253" s="15" t="s">
        <v>213</v>
      </c>
      <c r="AW253" s="15" t="s">
        <v>34</v>
      </c>
      <c r="AX253" s="15" t="s">
        <v>80</v>
      </c>
      <c r="AY253" s="232" t="s">
        <v>206</v>
      </c>
    </row>
    <row r="254" spans="1:65" s="12" customFormat="1" ht="25.9" customHeight="1">
      <c r="B254" s="165"/>
      <c r="C254" s="166"/>
      <c r="D254" s="167" t="s">
        <v>72</v>
      </c>
      <c r="E254" s="168" t="s">
        <v>350</v>
      </c>
      <c r="F254" s="168" t="s">
        <v>1219</v>
      </c>
      <c r="G254" s="166"/>
      <c r="H254" s="166"/>
      <c r="I254" s="169"/>
      <c r="J254" s="170">
        <f>BK254</f>
        <v>0</v>
      </c>
      <c r="K254" s="166"/>
      <c r="L254" s="171"/>
      <c r="M254" s="172"/>
      <c r="N254" s="173"/>
      <c r="O254" s="173"/>
      <c r="P254" s="174">
        <f>SUM(P255:P282)</f>
        <v>0</v>
      </c>
      <c r="Q254" s="173"/>
      <c r="R254" s="174">
        <f>SUM(R255:R282)</f>
        <v>0</v>
      </c>
      <c r="S254" s="173"/>
      <c r="T254" s="175">
        <f>SUM(T255:T282)</f>
        <v>0</v>
      </c>
      <c r="AR254" s="176" t="s">
        <v>80</v>
      </c>
      <c r="AT254" s="177" t="s">
        <v>72</v>
      </c>
      <c r="AU254" s="177" t="s">
        <v>73</v>
      </c>
      <c r="AY254" s="176" t="s">
        <v>206</v>
      </c>
      <c r="BK254" s="178">
        <f>SUM(BK255:BK282)</f>
        <v>0</v>
      </c>
    </row>
    <row r="255" spans="1:65" s="2" customFormat="1" ht="24.2" customHeight="1">
      <c r="A255" s="37"/>
      <c r="B255" s="38"/>
      <c r="C255" s="181" t="s">
        <v>656</v>
      </c>
      <c r="D255" s="181" t="s">
        <v>208</v>
      </c>
      <c r="E255" s="182" t="s">
        <v>1220</v>
      </c>
      <c r="F255" s="183" t="s">
        <v>1221</v>
      </c>
      <c r="G255" s="184" t="s">
        <v>211</v>
      </c>
      <c r="H255" s="185">
        <v>732.87199999999996</v>
      </c>
      <c r="I255" s="186"/>
      <c r="J255" s="187">
        <f>ROUND(I255*H255,2)</f>
        <v>0</v>
      </c>
      <c r="K255" s="183" t="s">
        <v>1100</v>
      </c>
      <c r="L255" s="42"/>
      <c r="M255" s="188" t="s">
        <v>21</v>
      </c>
      <c r="N255" s="189" t="s">
        <v>44</v>
      </c>
      <c r="O255" s="67"/>
      <c r="P255" s="190">
        <f>O255*H255</f>
        <v>0</v>
      </c>
      <c r="Q255" s="190">
        <v>0</v>
      </c>
      <c r="R255" s="190">
        <f>Q255*H255</f>
        <v>0</v>
      </c>
      <c r="S255" s="190">
        <v>0</v>
      </c>
      <c r="T255" s="191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92" t="s">
        <v>213</v>
      </c>
      <c r="AT255" s="192" t="s">
        <v>208</v>
      </c>
      <c r="AU255" s="192" t="s">
        <v>80</v>
      </c>
      <c r="AY255" s="20" t="s">
        <v>206</v>
      </c>
      <c r="BE255" s="193">
        <f>IF(N255="základní",J255,0)</f>
        <v>0</v>
      </c>
      <c r="BF255" s="193">
        <f>IF(N255="snížená",J255,0)</f>
        <v>0</v>
      </c>
      <c r="BG255" s="193">
        <f>IF(N255="zákl. přenesená",J255,0)</f>
        <v>0</v>
      </c>
      <c r="BH255" s="193">
        <f>IF(N255="sníž. přenesená",J255,0)</f>
        <v>0</v>
      </c>
      <c r="BI255" s="193">
        <f>IF(N255="nulová",J255,0)</f>
        <v>0</v>
      </c>
      <c r="BJ255" s="20" t="s">
        <v>80</v>
      </c>
      <c r="BK255" s="193">
        <f>ROUND(I255*H255,2)</f>
        <v>0</v>
      </c>
      <c r="BL255" s="20" t="s">
        <v>213</v>
      </c>
      <c r="BM255" s="192" t="s">
        <v>880</v>
      </c>
    </row>
    <row r="256" spans="1:65" s="13" customFormat="1">
      <c r="B256" s="201"/>
      <c r="C256" s="202"/>
      <c r="D256" s="199" t="s">
        <v>219</v>
      </c>
      <c r="E256" s="203" t="s">
        <v>21</v>
      </c>
      <c r="F256" s="204" t="s">
        <v>1162</v>
      </c>
      <c r="G256" s="202"/>
      <c r="H256" s="203" t="s">
        <v>21</v>
      </c>
      <c r="I256" s="205"/>
      <c r="J256" s="202"/>
      <c r="K256" s="202"/>
      <c r="L256" s="206"/>
      <c r="M256" s="207"/>
      <c r="N256" s="208"/>
      <c r="O256" s="208"/>
      <c r="P256" s="208"/>
      <c r="Q256" s="208"/>
      <c r="R256" s="208"/>
      <c r="S256" s="208"/>
      <c r="T256" s="209"/>
      <c r="AT256" s="210" t="s">
        <v>219</v>
      </c>
      <c r="AU256" s="210" t="s">
        <v>80</v>
      </c>
      <c r="AV256" s="13" t="s">
        <v>80</v>
      </c>
      <c r="AW256" s="13" t="s">
        <v>34</v>
      </c>
      <c r="AX256" s="13" t="s">
        <v>73</v>
      </c>
      <c r="AY256" s="210" t="s">
        <v>206</v>
      </c>
    </row>
    <row r="257" spans="1:65" s="14" customFormat="1">
      <c r="B257" s="211"/>
      <c r="C257" s="212"/>
      <c r="D257" s="199" t="s">
        <v>219</v>
      </c>
      <c r="E257" s="213" t="s">
        <v>21</v>
      </c>
      <c r="F257" s="214" t="s">
        <v>1222</v>
      </c>
      <c r="G257" s="212"/>
      <c r="H257" s="215">
        <v>732.87199999999996</v>
      </c>
      <c r="I257" s="216"/>
      <c r="J257" s="212"/>
      <c r="K257" s="212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219</v>
      </c>
      <c r="AU257" s="221" t="s">
        <v>80</v>
      </c>
      <c r="AV257" s="14" t="s">
        <v>82</v>
      </c>
      <c r="AW257" s="14" t="s">
        <v>34</v>
      </c>
      <c r="AX257" s="14" t="s">
        <v>73</v>
      </c>
      <c r="AY257" s="221" t="s">
        <v>206</v>
      </c>
    </row>
    <row r="258" spans="1:65" s="15" customFormat="1">
      <c r="B258" s="222"/>
      <c r="C258" s="223"/>
      <c r="D258" s="199" t="s">
        <v>219</v>
      </c>
      <c r="E258" s="224" t="s">
        <v>21</v>
      </c>
      <c r="F258" s="225" t="s">
        <v>236</v>
      </c>
      <c r="G258" s="223"/>
      <c r="H258" s="226">
        <v>732.87199999999996</v>
      </c>
      <c r="I258" s="227"/>
      <c r="J258" s="223"/>
      <c r="K258" s="223"/>
      <c r="L258" s="228"/>
      <c r="M258" s="229"/>
      <c r="N258" s="230"/>
      <c r="O258" s="230"/>
      <c r="P258" s="230"/>
      <c r="Q258" s="230"/>
      <c r="R258" s="230"/>
      <c r="S258" s="230"/>
      <c r="T258" s="231"/>
      <c r="AT258" s="232" t="s">
        <v>219</v>
      </c>
      <c r="AU258" s="232" t="s">
        <v>80</v>
      </c>
      <c r="AV258" s="15" t="s">
        <v>213</v>
      </c>
      <c r="AW258" s="15" t="s">
        <v>34</v>
      </c>
      <c r="AX258" s="15" t="s">
        <v>80</v>
      </c>
      <c r="AY258" s="232" t="s">
        <v>206</v>
      </c>
    </row>
    <row r="259" spans="1:65" s="2" customFormat="1" ht="24.2" customHeight="1">
      <c r="A259" s="37"/>
      <c r="B259" s="38"/>
      <c r="C259" s="181" t="s">
        <v>663</v>
      </c>
      <c r="D259" s="181" t="s">
        <v>208</v>
      </c>
      <c r="E259" s="182" t="s">
        <v>1223</v>
      </c>
      <c r="F259" s="183" t="s">
        <v>1224</v>
      </c>
      <c r="G259" s="184" t="s">
        <v>211</v>
      </c>
      <c r="H259" s="185">
        <v>299.83199999999999</v>
      </c>
      <c r="I259" s="186"/>
      <c r="J259" s="187">
        <f>ROUND(I259*H259,2)</f>
        <v>0</v>
      </c>
      <c r="K259" s="183" t="s">
        <v>1100</v>
      </c>
      <c r="L259" s="42"/>
      <c r="M259" s="188" t="s">
        <v>21</v>
      </c>
      <c r="N259" s="189" t="s">
        <v>44</v>
      </c>
      <c r="O259" s="67"/>
      <c r="P259" s="190">
        <f>O259*H259</f>
        <v>0</v>
      </c>
      <c r="Q259" s="190">
        <v>0</v>
      </c>
      <c r="R259" s="190">
        <f>Q259*H259</f>
        <v>0</v>
      </c>
      <c r="S259" s="190">
        <v>0</v>
      </c>
      <c r="T259" s="19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92" t="s">
        <v>213</v>
      </c>
      <c r="AT259" s="192" t="s">
        <v>208</v>
      </c>
      <c r="AU259" s="192" t="s">
        <v>80</v>
      </c>
      <c r="AY259" s="20" t="s">
        <v>206</v>
      </c>
      <c r="BE259" s="193">
        <f>IF(N259="základní",J259,0)</f>
        <v>0</v>
      </c>
      <c r="BF259" s="193">
        <f>IF(N259="snížená",J259,0)</f>
        <v>0</v>
      </c>
      <c r="BG259" s="193">
        <f>IF(N259="zákl. přenesená",J259,0)</f>
        <v>0</v>
      </c>
      <c r="BH259" s="193">
        <f>IF(N259="sníž. přenesená",J259,0)</f>
        <v>0</v>
      </c>
      <c r="BI259" s="193">
        <f>IF(N259="nulová",J259,0)</f>
        <v>0</v>
      </c>
      <c r="BJ259" s="20" t="s">
        <v>80</v>
      </c>
      <c r="BK259" s="193">
        <f>ROUND(I259*H259,2)</f>
        <v>0</v>
      </c>
      <c r="BL259" s="20" t="s">
        <v>213</v>
      </c>
      <c r="BM259" s="192" t="s">
        <v>522</v>
      </c>
    </row>
    <row r="260" spans="1:65" s="13" customFormat="1">
      <c r="B260" s="201"/>
      <c r="C260" s="202"/>
      <c r="D260" s="199" t="s">
        <v>219</v>
      </c>
      <c r="E260" s="203" t="s">
        <v>21</v>
      </c>
      <c r="F260" s="204" t="s">
        <v>1225</v>
      </c>
      <c r="G260" s="202"/>
      <c r="H260" s="203" t="s">
        <v>21</v>
      </c>
      <c r="I260" s="205"/>
      <c r="J260" s="202"/>
      <c r="K260" s="202"/>
      <c r="L260" s="206"/>
      <c r="M260" s="207"/>
      <c r="N260" s="208"/>
      <c r="O260" s="208"/>
      <c r="P260" s="208"/>
      <c r="Q260" s="208"/>
      <c r="R260" s="208"/>
      <c r="S260" s="208"/>
      <c r="T260" s="209"/>
      <c r="AT260" s="210" t="s">
        <v>219</v>
      </c>
      <c r="AU260" s="210" t="s">
        <v>80</v>
      </c>
      <c r="AV260" s="13" t="s">
        <v>80</v>
      </c>
      <c r="AW260" s="13" t="s">
        <v>34</v>
      </c>
      <c r="AX260" s="13" t="s">
        <v>73</v>
      </c>
      <c r="AY260" s="210" t="s">
        <v>206</v>
      </c>
    </row>
    <row r="261" spans="1:65" s="14" customFormat="1">
      <c r="B261" s="211"/>
      <c r="C261" s="212"/>
      <c r="D261" s="199" t="s">
        <v>219</v>
      </c>
      <c r="E261" s="213" t="s">
        <v>21</v>
      </c>
      <c r="F261" s="214" t="s">
        <v>1226</v>
      </c>
      <c r="G261" s="212"/>
      <c r="H261" s="215">
        <v>299.83199999999999</v>
      </c>
      <c r="I261" s="216"/>
      <c r="J261" s="212"/>
      <c r="K261" s="212"/>
      <c r="L261" s="217"/>
      <c r="M261" s="218"/>
      <c r="N261" s="219"/>
      <c r="O261" s="219"/>
      <c r="P261" s="219"/>
      <c r="Q261" s="219"/>
      <c r="R261" s="219"/>
      <c r="S261" s="219"/>
      <c r="T261" s="220"/>
      <c r="AT261" s="221" t="s">
        <v>219</v>
      </c>
      <c r="AU261" s="221" t="s">
        <v>80</v>
      </c>
      <c r="AV261" s="14" t="s">
        <v>82</v>
      </c>
      <c r="AW261" s="14" t="s">
        <v>34</v>
      </c>
      <c r="AX261" s="14" t="s">
        <v>73</v>
      </c>
      <c r="AY261" s="221" t="s">
        <v>206</v>
      </c>
    </row>
    <row r="262" spans="1:65" s="15" customFormat="1">
      <c r="B262" s="222"/>
      <c r="C262" s="223"/>
      <c r="D262" s="199" t="s">
        <v>219</v>
      </c>
      <c r="E262" s="224" t="s">
        <v>21</v>
      </c>
      <c r="F262" s="225" t="s">
        <v>236</v>
      </c>
      <c r="G262" s="223"/>
      <c r="H262" s="226">
        <v>299.83199999999999</v>
      </c>
      <c r="I262" s="227"/>
      <c r="J262" s="223"/>
      <c r="K262" s="223"/>
      <c r="L262" s="228"/>
      <c r="M262" s="229"/>
      <c r="N262" s="230"/>
      <c r="O262" s="230"/>
      <c r="P262" s="230"/>
      <c r="Q262" s="230"/>
      <c r="R262" s="230"/>
      <c r="S262" s="230"/>
      <c r="T262" s="231"/>
      <c r="AT262" s="232" t="s">
        <v>219</v>
      </c>
      <c r="AU262" s="232" t="s">
        <v>80</v>
      </c>
      <c r="AV262" s="15" t="s">
        <v>213</v>
      </c>
      <c r="AW262" s="15" t="s">
        <v>34</v>
      </c>
      <c r="AX262" s="15" t="s">
        <v>80</v>
      </c>
      <c r="AY262" s="232" t="s">
        <v>206</v>
      </c>
    </row>
    <row r="263" spans="1:65" s="2" customFormat="1" ht="24.2" customHeight="1">
      <c r="A263" s="37"/>
      <c r="B263" s="38"/>
      <c r="C263" s="181" t="s">
        <v>676</v>
      </c>
      <c r="D263" s="181" t="s">
        <v>208</v>
      </c>
      <c r="E263" s="182" t="s">
        <v>1227</v>
      </c>
      <c r="F263" s="183" t="s">
        <v>1228</v>
      </c>
      <c r="G263" s="184" t="s">
        <v>211</v>
      </c>
      <c r="H263" s="185">
        <v>268.73399999999998</v>
      </c>
      <c r="I263" s="186"/>
      <c r="J263" s="187">
        <f>ROUND(I263*H263,2)</f>
        <v>0</v>
      </c>
      <c r="K263" s="183" t="s">
        <v>1100</v>
      </c>
      <c r="L263" s="42"/>
      <c r="M263" s="188" t="s">
        <v>21</v>
      </c>
      <c r="N263" s="189" t="s">
        <v>44</v>
      </c>
      <c r="O263" s="67"/>
      <c r="P263" s="190">
        <f>O263*H263</f>
        <v>0</v>
      </c>
      <c r="Q263" s="190">
        <v>0</v>
      </c>
      <c r="R263" s="190">
        <f>Q263*H263</f>
        <v>0</v>
      </c>
      <c r="S263" s="190">
        <v>0</v>
      </c>
      <c r="T263" s="191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92" t="s">
        <v>213</v>
      </c>
      <c r="AT263" s="192" t="s">
        <v>208</v>
      </c>
      <c r="AU263" s="192" t="s">
        <v>80</v>
      </c>
      <c r="AY263" s="20" t="s">
        <v>206</v>
      </c>
      <c r="BE263" s="193">
        <f>IF(N263="základní",J263,0)</f>
        <v>0</v>
      </c>
      <c r="BF263" s="193">
        <f>IF(N263="snížená",J263,0)</f>
        <v>0</v>
      </c>
      <c r="BG263" s="193">
        <f>IF(N263="zákl. přenesená",J263,0)</f>
        <v>0</v>
      </c>
      <c r="BH263" s="193">
        <f>IF(N263="sníž. přenesená",J263,0)</f>
        <v>0</v>
      </c>
      <c r="BI263" s="193">
        <f>IF(N263="nulová",J263,0)</f>
        <v>0</v>
      </c>
      <c r="BJ263" s="20" t="s">
        <v>80</v>
      </c>
      <c r="BK263" s="193">
        <f>ROUND(I263*H263,2)</f>
        <v>0</v>
      </c>
      <c r="BL263" s="20" t="s">
        <v>213</v>
      </c>
      <c r="BM263" s="192" t="s">
        <v>549</v>
      </c>
    </row>
    <row r="264" spans="1:65" s="13" customFormat="1">
      <c r="B264" s="201"/>
      <c r="C264" s="202"/>
      <c r="D264" s="199" t="s">
        <v>219</v>
      </c>
      <c r="E264" s="203" t="s">
        <v>21</v>
      </c>
      <c r="F264" s="204" t="s">
        <v>1225</v>
      </c>
      <c r="G264" s="202"/>
      <c r="H264" s="203" t="s">
        <v>21</v>
      </c>
      <c r="I264" s="205"/>
      <c r="J264" s="202"/>
      <c r="K264" s="202"/>
      <c r="L264" s="206"/>
      <c r="M264" s="207"/>
      <c r="N264" s="208"/>
      <c r="O264" s="208"/>
      <c r="P264" s="208"/>
      <c r="Q264" s="208"/>
      <c r="R264" s="208"/>
      <c r="S264" s="208"/>
      <c r="T264" s="209"/>
      <c r="AT264" s="210" t="s">
        <v>219</v>
      </c>
      <c r="AU264" s="210" t="s">
        <v>80</v>
      </c>
      <c r="AV264" s="13" t="s">
        <v>80</v>
      </c>
      <c r="AW264" s="13" t="s">
        <v>34</v>
      </c>
      <c r="AX264" s="13" t="s">
        <v>73</v>
      </c>
      <c r="AY264" s="210" t="s">
        <v>206</v>
      </c>
    </row>
    <row r="265" spans="1:65" s="14" customFormat="1">
      <c r="B265" s="211"/>
      <c r="C265" s="212"/>
      <c r="D265" s="199" t="s">
        <v>219</v>
      </c>
      <c r="E265" s="213" t="s">
        <v>21</v>
      </c>
      <c r="F265" s="214" t="s">
        <v>1229</v>
      </c>
      <c r="G265" s="212"/>
      <c r="H265" s="215">
        <v>2.4740000000000002</v>
      </c>
      <c r="I265" s="216"/>
      <c r="J265" s="212"/>
      <c r="K265" s="212"/>
      <c r="L265" s="217"/>
      <c r="M265" s="218"/>
      <c r="N265" s="219"/>
      <c r="O265" s="219"/>
      <c r="P265" s="219"/>
      <c r="Q265" s="219"/>
      <c r="R265" s="219"/>
      <c r="S265" s="219"/>
      <c r="T265" s="220"/>
      <c r="AT265" s="221" t="s">
        <v>219</v>
      </c>
      <c r="AU265" s="221" t="s">
        <v>80</v>
      </c>
      <c r="AV265" s="14" t="s">
        <v>82</v>
      </c>
      <c r="AW265" s="14" t="s">
        <v>34</v>
      </c>
      <c r="AX265" s="14" t="s">
        <v>73</v>
      </c>
      <c r="AY265" s="221" t="s">
        <v>206</v>
      </c>
    </row>
    <row r="266" spans="1:65" s="13" customFormat="1">
      <c r="B266" s="201"/>
      <c r="C266" s="202"/>
      <c r="D266" s="199" t="s">
        <v>219</v>
      </c>
      <c r="E266" s="203" t="s">
        <v>21</v>
      </c>
      <c r="F266" s="204" t="s">
        <v>1230</v>
      </c>
      <c r="G266" s="202"/>
      <c r="H266" s="203" t="s">
        <v>21</v>
      </c>
      <c r="I266" s="205"/>
      <c r="J266" s="202"/>
      <c r="K266" s="202"/>
      <c r="L266" s="206"/>
      <c r="M266" s="207"/>
      <c r="N266" s="208"/>
      <c r="O266" s="208"/>
      <c r="P266" s="208"/>
      <c r="Q266" s="208"/>
      <c r="R266" s="208"/>
      <c r="S266" s="208"/>
      <c r="T266" s="209"/>
      <c r="AT266" s="210" t="s">
        <v>219</v>
      </c>
      <c r="AU266" s="210" t="s">
        <v>80</v>
      </c>
      <c r="AV266" s="13" t="s">
        <v>80</v>
      </c>
      <c r="AW266" s="13" t="s">
        <v>34</v>
      </c>
      <c r="AX266" s="13" t="s">
        <v>73</v>
      </c>
      <c r="AY266" s="210" t="s">
        <v>206</v>
      </c>
    </row>
    <row r="267" spans="1:65" s="14" customFormat="1">
      <c r="B267" s="211"/>
      <c r="C267" s="212"/>
      <c r="D267" s="199" t="s">
        <v>219</v>
      </c>
      <c r="E267" s="213" t="s">
        <v>21</v>
      </c>
      <c r="F267" s="214" t="s">
        <v>1231</v>
      </c>
      <c r="G267" s="212"/>
      <c r="H267" s="215">
        <v>266.26</v>
      </c>
      <c r="I267" s="216"/>
      <c r="J267" s="212"/>
      <c r="K267" s="212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219</v>
      </c>
      <c r="AU267" s="221" t="s">
        <v>80</v>
      </c>
      <c r="AV267" s="14" t="s">
        <v>82</v>
      </c>
      <c r="AW267" s="14" t="s">
        <v>34</v>
      </c>
      <c r="AX267" s="14" t="s">
        <v>73</v>
      </c>
      <c r="AY267" s="221" t="s">
        <v>206</v>
      </c>
    </row>
    <row r="268" spans="1:65" s="15" customFormat="1">
      <c r="B268" s="222"/>
      <c r="C268" s="223"/>
      <c r="D268" s="199" t="s">
        <v>219</v>
      </c>
      <c r="E268" s="224" t="s">
        <v>21</v>
      </c>
      <c r="F268" s="225" t="s">
        <v>236</v>
      </c>
      <c r="G268" s="223"/>
      <c r="H268" s="226">
        <v>268.73399999999998</v>
      </c>
      <c r="I268" s="227"/>
      <c r="J268" s="223"/>
      <c r="K268" s="223"/>
      <c r="L268" s="228"/>
      <c r="M268" s="229"/>
      <c r="N268" s="230"/>
      <c r="O268" s="230"/>
      <c r="P268" s="230"/>
      <c r="Q268" s="230"/>
      <c r="R268" s="230"/>
      <c r="S268" s="230"/>
      <c r="T268" s="231"/>
      <c r="AT268" s="232" t="s">
        <v>219</v>
      </c>
      <c r="AU268" s="232" t="s">
        <v>80</v>
      </c>
      <c r="AV268" s="15" t="s">
        <v>213</v>
      </c>
      <c r="AW268" s="15" t="s">
        <v>34</v>
      </c>
      <c r="AX268" s="15" t="s">
        <v>80</v>
      </c>
      <c r="AY268" s="232" t="s">
        <v>206</v>
      </c>
    </row>
    <row r="269" spans="1:65" s="2" customFormat="1" ht="24.2" customHeight="1">
      <c r="A269" s="37"/>
      <c r="B269" s="38"/>
      <c r="C269" s="181" t="s">
        <v>681</v>
      </c>
      <c r="D269" s="181" t="s">
        <v>208</v>
      </c>
      <c r="E269" s="182" t="s">
        <v>1232</v>
      </c>
      <c r="F269" s="183" t="s">
        <v>1233</v>
      </c>
      <c r="G269" s="184" t="s">
        <v>211</v>
      </c>
      <c r="H269" s="185">
        <v>1301.4380000000001</v>
      </c>
      <c r="I269" s="186"/>
      <c r="J269" s="187">
        <f>ROUND(I269*H269,2)</f>
        <v>0</v>
      </c>
      <c r="K269" s="183" t="s">
        <v>1100</v>
      </c>
      <c r="L269" s="42"/>
      <c r="M269" s="188" t="s">
        <v>21</v>
      </c>
      <c r="N269" s="189" t="s">
        <v>44</v>
      </c>
      <c r="O269" s="67"/>
      <c r="P269" s="190">
        <f>O269*H269</f>
        <v>0</v>
      </c>
      <c r="Q269" s="190">
        <v>0</v>
      </c>
      <c r="R269" s="190">
        <f>Q269*H269</f>
        <v>0</v>
      </c>
      <c r="S269" s="190">
        <v>0</v>
      </c>
      <c r="T269" s="191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92" t="s">
        <v>213</v>
      </c>
      <c r="AT269" s="192" t="s">
        <v>208</v>
      </c>
      <c r="AU269" s="192" t="s">
        <v>80</v>
      </c>
      <c r="AY269" s="20" t="s">
        <v>206</v>
      </c>
      <c r="BE269" s="193">
        <f>IF(N269="základní",J269,0)</f>
        <v>0</v>
      </c>
      <c r="BF269" s="193">
        <f>IF(N269="snížená",J269,0)</f>
        <v>0</v>
      </c>
      <c r="BG269" s="193">
        <f>IF(N269="zákl. přenesená",J269,0)</f>
        <v>0</v>
      </c>
      <c r="BH269" s="193">
        <f>IF(N269="sníž. přenesená",J269,0)</f>
        <v>0</v>
      </c>
      <c r="BI269" s="193">
        <f>IF(N269="nulová",J269,0)</f>
        <v>0</v>
      </c>
      <c r="BJ269" s="20" t="s">
        <v>80</v>
      </c>
      <c r="BK269" s="193">
        <f>ROUND(I269*H269,2)</f>
        <v>0</v>
      </c>
      <c r="BL269" s="20" t="s">
        <v>213</v>
      </c>
      <c r="BM269" s="192" t="s">
        <v>542</v>
      </c>
    </row>
    <row r="270" spans="1:65" s="13" customFormat="1">
      <c r="B270" s="201"/>
      <c r="C270" s="202"/>
      <c r="D270" s="199" t="s">
        <v>219</v>
      </c>
      <c r="E270" s="203" t="s">
        <v>21</v>
      </c>
      <c r="F270" s="204" t="s">
        <v>1234</v>
      </c>
      <c r="G270" s="202"/>
      <c r="H270" s="203" t="s">
        <v>21</v>
      </c>
      <c r="I270" s="205"/>
      <c r="J270" s="202"/>
      <c r="K270" s="202"/>
      <c r="L270" s="206"/>
      <c r="M270" s="207"/>
      <c r="N270" s="208"/>
      <c r="O270" s="208"/>
      <c r="P270" s="208"/>
      <c r="Q270" s="208"/>
      <c r="R270" s="208"/>
      <c r="S270" s="208"/>
      <c r="T270" s="209"/>
      <c r="AT270" s="210" t="s">
        <v>219</v>
      </c>
      <c r="AU270" s="210" t="s">
        <v>80</v>
      </c>
      <c r="AV270" s="13" t="s">
        <v>80</v>
      </c>
      <c r="AW270" s="13" t="s">
        <v>34</v>
      </c>
      <c r="AX270" s="13" t="s">
        <v>73</v>
      </c>
      <c r="AY270" s="210" t="s">
        <v>206</v>
      </c>
    </row>
    <row r="271" spans="1:65" s="14" customFormat="1">
      <c r="B271" s="211"/>
      <c r="C271" s="212"/>
      <c r="D271" s="199" t="s">
        <v>219</v>
      </c>
      <c r="E271" s="213" t="s">
        <v>21</v>
      </c>
      <c r="F271" s="214" t="s">
        <v>1235</v>
      </c>
      <c r="G271" s="212"/>
      <c r="H271" s="215">
        <v>1035.1780000000001</v>
      </c>
      <c r="I271" s="216"/>
      <c r="J271" s="212"/>
      <c r="K271" s="212"/>
      <c r="L271" s="217"/>
      <c r="M271" s="218"/>
      <c r="N271" s="219"/>
      <c r="O271" s="219"/>
      <c r="P271" s="219"/>
      <c r="Q271" s="219"/>
      <c r="R271" s="219"/>
      <c r="S271" s="219"/>
      <c r="T271" s="220"/>
      <c r="AT271" s="221" t="s">
        <v>219</v>
      </c>
      <c r="AU271" s="221" t="s">
        <v>80</v>
      </c>
      <c r="AV271" s="14" t="s">
        <v>82</v>
      </c>
      <c r="AW271" s="14" t="s">
        <v>34</v>
      </c>
      <c r="AX271" s="14" t="s">
        <v>73</v>
      </c>
      <c r="AY271" s="221" t="s">
        <v>206</v>
      </c>
    </row>
    <row r="272" spans="1:65" s="13" customFormat="1">
      <c r="B272" s="201"/>
      <c r="C272" s="202"/>
      <c r="D272" s="199" t="s">
        <v>219</v>
      </c>
      <c r="E272" s="203" t="s">
        <v>21</v>
      </c>
      <c r="F272" s="204" t="s">
        <v>1230</v>
      </c>
      <c r="G272" s="202"/>
      <c r="H272" s="203" t="s">
        <v>21</v>
      </c>
      <c r="I272" s="205"/>
      <c r="J272" s="202"/>
      <c r="K272" s="202"/>
      <c r="L272" s="206"/>
      <c r="M272" s="207"/>
      <c r="N272" s="208"/>
      <c r="O272" s="208"/>
      <c r="P272" s="208"/>
      <c r="Q272" s="208"/>
      <c r="R272" s="208"/>
      <c r="S272" s="208"/>
      <c r="T272" s="209"/>
      <c r="AT272" s="210" t="s">
        <v>219</v>
      </c>
      <c r="AU272" s="210" t="s">
        <v>80</v>
      </c>
      <c r="AV272" s="13" t="s">
        <v>80</v>
      </c>
      <c r="AW272" s="13" t="s">
        <v>34</v>
      </c>
      <c r="AX272" s="13" t="s">
        <v>73</v>
      </c>
      <c r="AY272" s="210" t="s">
        <v>206</v>
      </c>
    </row>
    <row r="273" spans="1:65" s="14" customFormat="1">
      <c r="B273" s="211"/>
      <c r="C273" s="212"/>
      <c r="D273" s="199" t="s">
        <v>219</v>
      </c>
      <c r="E273" s="213" t="s">
        <v>21</v>
      </c>
      <c r="F273" s="214" t="s">
        <v>1231</v>
      </c>
      <c r="G273" s="212"/>
      <c r="H273" s="215">
        <v>266.26</v>
      </c>
      <c r="I273" s="216"/>
      <c r="J273" s="212"/>
      <c r="K273" s="212"/>
      <c r="L273" s="217"/>
      <c r="M273" s="218"/>
      <c r="N273" s="219"/>
      <c r="O273" s="219"/>
      <c r="P273" s="219"/>
      <c r="Q273" s="219"/>
      <c r="R273" s="219"/>
      <c r="S273" s="219"/>
      <c r="T273" s="220"/>
      <c r="AT273" s="221" t="s">
        <v>219</v>
      </c>
      <c r="AU273" s="221" t="s">
        <v>80</v>
      </c>
      <c r="AV273" s="14" t="s">
        <v>82</v>
      </c>
      <c r="AW273" s="14" t="s">
        <v>34</v>
      </c>
      <c r="AX273" s="14" t="s">
        <v>73</v>
      </c>
      <c r="AY273" s="221" t="s">
        <v>206</v>
      </c>
    </row>
    <row r="274" spans="1:65" s="15" customFormat="1">
      <c r="B274" s="222"/>
      <c r="C274" s="223"/>
      <c r="D274" s="199" t="s">
        <v>219</v>
      </c>
      <c r="E274" s="224" t="s">
        <v>21</v>
      </c>
      <c r="F274" s="225" t="s">
        <v>236</v>
      </c>
      <c r="G274" s="223"/>
      <c r="H274" s="226">
        <v>1301.4380000000001</v>
      </c>
      <c r="I274" s="227"/>
      <c r="J274" s="223"/>
      <c r="K274" s="223"/>
      <c r="L274" s="228"/>
      <c r="M274" s="229"/>
      <c r="N274" s="230"/>
      <c r="O274" s="230"/>
      <c r="P274" s="230"/>
      <c r="Q274" s="230"/>
      <c r="R274" s="230"/>
      <c r="S274" s="230"/>
      <c r="T274" s="231"/>
      <c r="AT274" s="232" t="s">
        <v>219</v>
      </c>
      <c r="AU274" s="232" t="s">
        <v>80</v>
      </c>
      <c r="AV274" s="15" t="s">
        <v>213</v>
      </c>
      <c r="AW274" s="15" t="s">
        <v>34</v>
      </c>
      <c r="AX274" s="15" t="s">
        <v>80</v>
      </c>
      <c r="AY274" s="232" t="s">
        <v>206</v>
      </c>
    </row>
    <row r="275" spans="1:65" s="2" customFormat="1" ht="24.2" customHeight="1">
      <c r="A275" s="37"/>
      <c r="B275" s="38"/>
      <c r="C275" s="181" t="s">
        <v>687</v>
      </c>
      <c r="D275" s="181" t="s">
        <v>208</v>
      </c>
      <c r="E275" s="182" t="s">
        <v>1236</v>
      </c>
      <c r="F275" s="183" t="s">
        <v>1237</v>
      </c>
      <c r="G275" s="184" t="s">
        <v>211</v>
      </c>
      <c r="H275" s="185">
        <v>1301.4380000000001</v>
      </c>
      <c r="I275" s="186"/>
      <c r="J275" s="187">
        <f>ROUND(I275*H275,2)</f>
        <v>0</v>
      </c>
      <c r="K275" s="183" t="s">
        <v>1100</v>
      </c>
      <c r="L275" s="42"/>
      <c r="M275" s="188" t="s">
        <v>21</v>
      </c>
      <c r="N275" s="189" t="s">
        <v>44</v>
      </c>
      <c r="O275" s="67"/>
      <c r="P275" s="190">
        <f>O275*H275</f>
        <v>0</v>
      </c>
      <c r="Q275" s="190">
        <v>0</v>
      </c>
      <c r="R275" s="190">
        <f>Q275*H275</f>
        <v>0</v>
      </c>
      <c r="S275" s="190">
        <v>0</v>
      </c>
      <c r="T275" s="191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92" t="s">
        <v>213</v>
      </c>
      <c r="AT275" s="192" t="s">
        <v>208</v>
      </c>
      <c r="AU275" s="192" t="s">
        <v>80</v>
      </c>
      <c r="AY275" s="20" t="s">
        <v>206</v>
      </c>
      <c r="BE275" s="193">
        <f>IF(N275="základní",J275,0)</f>
        <v>0</v>
      </c>
      <c r="BF275" s="193">
        <f>IF(N275="snížená",J275,0)</f>
        <v>0</v>
      </c>
      <c r="BG275" s="193">
        <f>IF(N275="zákl. přenesená",J275,0)</f>
        <v>0</v>
      </c>
      <c r="BH275" s="193">
        <f>IF(N275="sníž. přenesená",J275,0)</f>
        <v>0</v>
      </c>
      <c r="BI275" s="193">
        <f>IF(N275="nulová",J275,0)</f>
        <v>0</v>
      </c>
      <c r="BJ275" s="20" t="s">
        <v>80</v>
      </c>
      <c r="BK275" s="193">
        <f>ROUND(I275*H275,2)</f>
        <v>0</v>
      </c>
      <c r="BL275" s="20" t="s">
        <v>213</v>
      </c>
      <c r="BM275" s="192" t="s">
        <v>993</v>
      </c>
    </row>
    <row r="276" spans="1:65" s="13" customFormat="1">
      <c r="B276" s="201"/>
      <c r="C276" s="202"/>
      <c r="D276" s="199" t="s">
        <v>219</v>
      </c>
      <c r="E276" s="203" t="s">
        <v>21</v>
      </c>
      <c r="F276" s="204" t="s">
        <v>1162</v>
      </c>
      <c r="G276" s="202"/>
      <c r="H276" s="203" t="s">
        <v>21</v>
      </c>
      <c r="I276" s="205"/>
      <c r="J276" s="202"/>
      <c r="K276" s="202"/>
      <c r="L276" s="206"/>
      <c r="M276" s="207"/>
      <c r="N276" s="208"/>
      <c r="O276" s="208"/>
      <c r="P276" s="208"/>
      <c r="Q276" s="208"/>
      <c r="R276" s="208"/>
      <c r="S276" s="208"/>
      <c r="T276" s="209"/>
      <c r="AT276" s="210" t="s">
        <v>219</v>
      </c>
      <c r="AU276" s="210" t="s">
        <v>80</v>
      </c>
      <c r="AV276" s="13" t="s">
        <v>80</v>
      </c>
      <c r="AW276" s="13" t="s">
        <v>34</v>
      </c>
      <c r="AX276" s="13" t="s">
        <v>73</v>
      </c>
      <c r="AY276" s="210" t="s">
        <v>206</v>
      </c>
    </row>
    <row r="277" spans="1:65" s="14" customFormat="1">
      <c r="B277" s="211"/>
      <c r="C277" s="212"/>
      <c r="D277" s="199" t="s">
        <v>219</v>
      </c>
      <c r="E277" s="213" t="s">
        <v>21</v>
      </c>
      <c r="F277" s="214" t="s">
        <v>1238</v>
      </c>
      <c r="G277" s="212"/>
      <c r="H277" s="215">
        <v>1301.4380000000001</v>
      </c>
      <c r="I277" s="216"/>
      <c r="J277" s="212"/>
      <c r="K277" s="212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219</v>
      </c>
      <c r="AU277" s="221" t="s">
        <v>80</v>
      </c>
      <c r="AV277" s="14" t="s">
        <v>82</v>
      </c>
      <c r="AW277" s="14" t="s">
        <v>34</v>
      </c>
      <c r="AX277" s="14" t="s">
        <v>73</v>
      </c>
      <c r="AY277" s="221" t="s">
        <v>206</v>
      </c>
    </row>
    <row r="278" spans="1:65" s="15" customFormat="1">
      <c r="B278" s="222"/>
      <c r="C278" s="223"/>
      <c r="D278" s="199" t="s">
        <v>219</v>
      </c>
      <c r="E278" s="224" t="s">
        <v>21</v>
      </c>
      <c r="F278" s="225" t="s">
        <v>236</v>
      </c>
      <c r="G278" s="223"/>
      <c r="H278" s="226">
        <v>1301.4380000000001</v>
      </c>
      <c r="I278" s="227"/>
      <c r="J278" s="223"/>
      <c r="K278" s="223"/>
      <c r="L278" s="228"/>
      <c r="M278" s="229"/>
      <c r="N278" s="230"/>
      <c r="O278" s="230"/>
      <c r="P278" s="230"/>
      <c r="Q278" s="230"/>
      <c r="R278" s="230"/>
      <c r="S278" s="230"/>
      <c r="T278" s="231"/>
      <c r="AT278" s="232" t="s">
        <v>219</v>
      </c>
      <c r="AU278" s="232" t="s">
        <v>80</v>
      </c>
      <c r="AV278" s="15" t="s">
        <v>213</v>
      </c>
      <c r="AW278" s="15" t="s">
        <v>34</v>
      </c>
      <c r="AX278" s="15" t="s">
        <v>80</v>
      </c>
      <c r="AY278" s="232" t="s">
        <v>206</v>
      </c>
    </row>
    <row r="279" spans="1:65" s="2" customFormat="1" ht="24.2" customHeight="1">
      <c r="A279" s="37"/>
      <c r="B279" s="38"/>
      <c r="C279" s="181" t="s">
        <v>693</v>
      </c>
      <c r="D279" s="181" t="s">
        <v>208</v>
      </c>
      <c r="E279" s="182" t="s">
        <v>1239</v>
      </c>
      <c r="F279" s="183" t="s">
        <v>1240</v>
      </c>
      <c r="G279" s="184" t="s">
        <v>211</v>
      </c>
      <c r="H279" s="185">
        <v>6507.19</v>
      </c>
      <c r="I279" s="186"/>
      <c r="J279" s="187">
        <f>ROUND(I279*H279,2)</f>
        <v>0</v>
      </c>
      <c r="K279" s="183" t="s">
        <v>1100</v>
      </c>
      <c r="L279" s="42"/>
      <c r="M279" s="188" t="s">
        <v>21</v>
      </c>
      <c r="N279" s="189" t="s">
        <v>44</v>
      </c>
      <c r="O279" s="67"/>
      <c r="P279" s="190">
        <f>O279*H279</f>
        <v>0</v>
      </c>
      <c r="Q279" s="190">
        <v>0</v>
      </c>
      <c r="R279" s="190">
        <f>Q279*H279</f>
        <v>0</v>
      </c>
      <c r="S279" s="190">
        <v>0</v>
      </c>
      <c r="T279" s="191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92" t="s">
        <v>213</v>
      </c>
      <c r="AT279" s="192" t="s">
        <v>208</v>
      </c>
      <c r="AU279" s="192" t="s">
        <v>80</v>
      </c>
      <c r="AY279" s="20" t="s">
        <v>206</v>
      </c>
      <c r="BE279" s="193">
        <f>IF(N279="základní",J279,0)</f>
        <v>0</v>
      </c>
      <c r="BF279" s="193">
        <f>IF(N279="snížená",J279,0)</f>
        <v>0</v>
      </c>
      <c r="BG279" s="193">
        <f>IF(N279="zákl. přenesená",J279,0)</f>
        <v>0</v>
      </c>
      <c r="BH279" s="193">
        <f>IF(N279="sníž. přenesená",J279,0)</f>
        <v>0</v>
      </c>
      <c r="BI279" s="193">
        <f>IF(N279="nulová",J279,0)</f>
        <v>0</v>
      </c>
      <c r="BJ279" s="20" t="s">
        <v>80</v>
      </c>
      <c r="BK279" s="193">
        <f>ROUND(I279*H279,2)</f>
        <v>0</v>
      </c>
      <c r="BL279" s="20" t="s">
        <v>213</v>
      </c>
      <c r="BM279" s="192" t="s">
        <v>996</v>
      </c>
    </row>
    <row r="280" spans="1:65" s="13" customFormat="1">
      <c r="B280" s="201"/>
      <c r="C280" s="202"/>
      <c r="D280" s="199" t="s">
        <v>219</v>
      </c>
      <c r="E280" s="203" t="s">
        <v>21</v>
      </c>
      <c r="F280" s="204" t="s">
        <v>1241</v>
      </c>
      <c r="G280" s="202"/>
      <c r="H280" s="203" t="s">
        <v>21</v>
      </c>
      <c r="I280" s="205"/>
      <c r="J280" s="202"/>
      <c r="K280" s="202"/>
      <c r="L280" s="206"/>
      <c r="M280" s="207"/>
      <c r="N280" s="208"/>
      <c r="O280" s="208"/>
      <c r="P280" s="208"/>
      <c r="Q280" s="208"/>
      <c r="R280" s="208"/>
      <c r="S280" s="208"/>
      <c r="T280" s="209"/>
      <c r="AT280" s="210" t="s">
        <v>219</v>
      </c>
      <c r="AU280" s="210" t="s">
        <v>80</v>
      </c>
      <c r="AV280" s="13" t="s">
        <v>80</v>
      </c>
      <c r="AW280" s="13" t="s">
        <v>34</v>
      </c>
      <c r="AX280" s="13" t="s">
        <v>73</v>
      </c>
      <c r="AY280" s="210" t="s">
        <v>206</v>
      </c>
    </row>
    <row r="281" spans="1:65" s="14" customFormat="1">
      <c r="B281" s="211"/>
      <c r="C281" s="212"/>
      <c r="D281" s="199" t="s">
        <v>219</v>
      </c>
      <c r="E281" s="213" t="s">
        <v>21</v>
      </c>
      <c r="F281" s="214" t="s">
        <v>1242</v>
      </c>
      <c r="G281" s="212"/>
      <c r="H281" s="215">
        <v>6507.19</v>
      </c>
      <c r="I281" s="216"/>
      <c r="J281" s="212"/>
      <c r="K281" s="212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219</v>
      </c>
      <c r="AU281" s="221" t="s">
        <v>80</v>
      </c>
      <c r="AV281" s="14" t="s">
        <v>82</v>
      </c>
      <c r="AW281" s="14" t="s">
        <v>34</v>
      </c>
      <c r="AX281" s="14" t="s">
        <v>73</v>
      </c>
      <c r="AY281" s="221" t="s">
        <v>206</v>
      </c>
    </row>
    <row r="282" spans="1:65" s="15" customFormat="1">
      <c r="B282" s="222"/>
      <c r="C282" s="223"/>
      <c r="D282" s="199" t="s">
        <v>219</v>
      </c>
      <c r="E282" s="224" t="s">
        <v>21</v>
      </c>
      <c r="F282" s="225" t="s">
        <v>236</v>
      </c>
      <c r="G282" s="223"/>
      <c r="H282" s="226">
        <v>6507.19</v>
      </c>
      <c r="I282" s="227"/>
      <c r="J282" s="223"/>
      <c r="K282" s="223"/>
      <c r="L282" s="228"/>
      <c r="M282" s="229"/>
      <c r="N282" s="230"/>
      <c r="O282" s="230"/>
      <c r="P282" s="230"/>
      <c r="Q282" s="230"/>
      <c r="R282" s="230"/>
      <c r="S282" s="230"/>
      <c r="T282" s="231"/>
      <c r="AT282" s="232" t="s">
        <v>219</v>
      </c>
      <c r="AU282" s="232" t="s">
        <v>80</v>
      </c>
      <c r="AV282" s="15" t="s">
        <v>213</v>
      </c>
      <c r="AW282" s="15" t="s">
        <v>34</v>
      </c>
      <c r="AX282" s="15" t="s">
        <v>80</v>
      </c>
      <c r="AY282" s="232" t="s">
        <v>206</v>
      </c>
    </row>
    <row r="283" spans="1:65" s="12" customFormat="1" ht="25.9" customHeight="1">
      <c r="B283" s="165"/>
      <c r="C283" s="166"/>
      <c r="D283" s="167" t="s">
        <v>72</v>
      </c>
      <c r="E283" s="168" t="s">
        <v>359</v>
      </c>
      <c r="F283" s="168" t="s">
        <v>1243</v>
      </c>
      <c r="G283" s="166"/>
      <c r="H283" s="166"/>
      <c r="I283" s="169"/>
      <c r="J283" s="170">
        <f>BK283</f>
        <v>0</v>
      </c>
      <c r="K283" s="166"/>
      <c r="L283" s="171"/>
      <c r="M283" s="172"/>
      <c r="N283" s="173"/>
      <c r="O283" s="173"/>
      <c r="P283" s="174">
        <f>SUM(P284:P295)</f>
        <v>0</v>
      </c>
      <c r="Q283" s="173"/>
      <c r="R283" s="174">
        <f>SUM(R284:R295)</f>
        <v>0</v>
      </c>
      <c r="S283" s="173"/>
      <c r="T283" s="175">
        <f>SUM(T284:T295)</f>
        <v>0</v>
      </c>
      <c r="AR283" s="176" t="s">
        <v>80</v>
      </c>
      <c r="AT283" s="177" t="s">
        <v>72</v>
      </c>
      <c r="AU283" s="177" t="s">
        <v>73</v>
      </c>
      <c r="AY283" s="176" t="s">
        <v>206</v>
      </c>
      <c r="BK283" s="178">
        <f>SUM(BK284:BK295)</f>
        <v>0</v>
      </c>
    </row>
    <row r="284" spans="1:65" s="2" customFormat="1" ht="24.2" customHeight="1">
      <c r="A284" s="37"/>
      <c r="B284" s="38"/>
      <c r="C284" s="181" t="s">
        <v>699</v>
      </c>
      <c r="D284" s="181" t="s">
        <v>208</v>
      </c>
      <c r="E284" s="182" t="s">
        <v>1244</v>
      </c>
      <c r="F284" s="183" t="s">
        <v>1245</v>
      </c>
      <c r="G284" s="184" t="s">
        <v>211</v>
      </c>
      <c r="H284" s="185">
        <v>370.59399999999999</v>
      </c>
      <c r="I284" s="186"/>
      <c r="J284" s="187">
        <f>ROUND(I284*H284,2)</f>
        <v>0</v>
      </c>
      <c r="K284" s="183" t="s">
        <v>1100</v>
      </c>
      <c r="L284" s="42"/>
      <c r="M284" s="188" t="s">
        <v>21</v>
      </c>
      <c r="N284" s="189" t="s">
        <v>44</v>
      </c>
      <c r="O284" s="67"/>
      <c r="P284" s="190">
        <f>O284*H284</f>
        <v>0</v>
      </c>
      <c r="Q284" s="190">
        <v>0</v>
      </c>
      <c r="R284" s="190">
        <f>Q284*H284</f>
        <v>0</v>
      </c>
      <c r="S284" s="190">
        <v>0</v>
      </c>
      <c r="T284" s="191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92" t="s">
        <v>213</v>
      </c>
      <c r="AT284" s="192" t="s">
        <v>208</v>
      </c>
      <c r="AU284" s="192" t="s">
        <v>80</v>
      </c>
      <c r="AY284" s="20" t="s">
        <v>206</v>
      </c>
      <c r="BE284" s="193">
        <f>IF(N284="základní",J284,0)</f>
        <v>0</v>
      </c>
      <c r="BF284" s="193">
        <f>IF(N284="snížená",J284,0)</f>
        <v>0</v>
      </c>
      <c r="BG284" s="193">
        <f>IF(N284="zákl. přenesená",J284,0)</f>
        <v>0</v>
      </c>
      <c r="BH284" s="193">
        <f>IF(N284="sníž. přenesená",J284,0)</f>
        <v>0</v>
      </c>
      <c r="BI284" s="193">
        <f>IF(N284="nulová",J284,0)</f>
        <v>0</v>
      </c>
      <c r="BJ284" s="20" t="s">
        <v>80</v>
      </c>
      <c r="BK284" s="193">
        <f>ROUND(I284*H284,2)</f>
        <v>0</v>
      </c>
      <c r="BL284" s="20" t="s">
        <v>213</v>
      </c>
      <c r="BM284" s="192" t="s">
        <v>999</v>
      </c>
    </row>
    <row r="285" spans="1:65" s="13" customFormat="1">
      <c r="B285" s="201"/>
      <c r="C285" s="202"/>
      <c r="D285" s="199" t="s">
        <v>219</v>
      </c>
      <c r="E285" s="203" t="s">
        <v>21</v>
      </c>
      <c r="F285" s="204" t="s">
        <v>1246</v>
      </c>
      <c r="G285" s="202"/>
      <c r="H285" s="203" t="s">
        <v>21</v>
      </c>
      <c r="I285" s="205"/>
      <c r="J285" s="202"/>
      <c r="K285" s="202"/>
      <c r="L285" s="206"/>
      <c r="M285" s="207"/>
      <c r="N285" s="208"/>
      <c r="O285" s="208"/>
      <c r="P285" s="208"/>
      <c r="Q285" s="208"/>
      <c r="R285" s="208"/>
      <c r="S285" s="208"/>
      <c r="T285" s="209"/>
      <c r="AT285" s="210" t="s">
        <v>219</v>
      </c>
      <c r="AU285" s="210" t="s">
        <v>80</v>
      </c>
      <c r="AV285" s="13" t="s">
        <v>80</v>
      </c>
      <c r="AW285" s="13" t="s">
        <v>34</v>
      </c>
      <c r="AX285" s="13" t="s">
        <v>73</v>
      </c>
      <c r="AY285" s="210" t="s">
        <v>206</v>
      </c>
    </row>
    <row r="286" spans="1:65" s="14" customFormat="1">
      <c r="B286" s="211"/>
      <c r="C286" s="212"/>
      <c r="D286" s="199" t="s">
        <v>219</v>
      </c>
      <c r="E286" s="213" t="s">
        <v>21</v>
      </c>
      <c r="F286" s="214" t="s">
        <v>1247</v>
      </c>
      <c r="G286" s="212"/>
      <c r="H286" s="215">
        <v>365.47399999999999</v>
      </c>
      <c r="I286" s="216"/>
      <c r="J286" s="212"/>
      <c r="K286" s="212"/>
      <c r="L286" s="217"/>
      <c r="M286" s="218"/>
      <c r="N286" s="219"/>
      <c r="O286" s="219"/>
      <c r="P286" s="219"/>
      <c r="Q286" s="219"/>
      <c r="R286" s="219"/>
      <c r="S286" s="219"/>
      <c r="T286" s="220"/>
      <c r="AT286" s="221" t="s">
        <v>219</v>
      </c>
      <c r="AU286" s="221" t="s">
        <v>80</v>
      </c>
      <c r="AV286" s="14" t="s">
        <v>82</v>
      </c>
      <c r="AW286" s="14" t="s">
        <v>34</v>
      </c>
      <c r="AX286" s="14" t="s">
        <v>73</v>
      </c>
      <c r="AY286" s="221" t="s">
        <v>206</v>
      </c>
    </row>
    <row r="287" spans="1:65" s="13" customFormat="1">
      <c r="B287" s="201"/>
      <c r="C287" s="202"/>
      <c r="D287" s="199" t="s">
        <v>219</v>
      </c>
      <c r="E287" s="203" t="s">
        <v>21</v>
      </c>
      <c r="F287" s="204" t="s">
        <v>1248</v>
      </c>
      <c r="G287" s="202"/>
      <c r="H287" s="203" t="s">
        <v>21</v>
      </c>
      <c r="I287" s="205"/>
      <c r="J287" s="202"/>
      <c r="K287" s="202"/>
      <c r="L287" s="206"/>
      <c r="M287" s="207"/>
      <c r="N287" s="208"/>
      <c r="O287" s="208"/>
      <c r="P287" s="208"/>
      <c r="Q287" s="208"/>
      <c r="R287" s="208"/>
      <c r="S287" s="208"/>
      <c r="T287" s="209"/>
      <c r="AT287" s="210" t="s">
        <v>219</v>
      </c>
      <c r="AU287" s="210" t="s">
        <v>80</v>
      </c>
      <c r="AV287" s="13" t="s">
        <v>80</v>
      </c>
      <c r="AW287" s="13" t="s">
        <v>34</v>
      </c>
      <c r="AX287" s="13" t="s">
        <v>73</v>
      </c>
      <c r="AY287" s="210" t="s">
        <v>206</v>
      </c>
    </row>
    <row r="288" spans="1:65" s="14" customFormat="1">
      <c r="B288" s="211"/>
      <c r="C288" s="212"/>
      <c r="D288" s="199" t="s">
        <v>219</v>
      </c>
      <c r="E288" s="213" t="s">
        <v>21</v>
      </c>
      <c r="F288" s="214" t="s">
        <v>1249</v>
      </c>
      <c r="G288" s="212"/>
      <c r="H288" s="215">
        <v>5.12</v>
      </c>
      <c r="I288" s="216"/>
      <c r="J288" s="212"/>
      <c r="K288" s="212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219</v>
      </c>
      <c r="AU288" s="221" t="s">
        <v>80</v>
      </c>
      <c r="AV288" s="14" t="s">
        <v>82</v>
      </c>
      <c r="AW288" s="14" t="s">
        <v>34</v>
      </c>
      <c r="AX288" s="14" t="s">
        <v>73</v>
      </c>
      <c r="AY288" s="221" t="s">
        <v>206</v>
      </c>
    </row>
    <row r="289" spans="1:65" s="15" customFormat="1">
      <c r="B289" s="222"/>
      <c r="C289" s="223"/>
      <c r="D289" s="199" t="s">
        <v>219</v>
      </c>
      <c r="E289" s="224" t="s">
        <v>21</v>
      </c>
      <c r="F289" s="225" t="s">
        <v>236</v>
      </c>
      <c r="G289" s="223"/>
      <c r="H289" s="226">
        <v>370.59399999999999</v>
      </c>
      <c r="I289" s="227"/>
      <c r="J289" s="223"/>
      <c r="K289" s="223"/>
      <c r="L289" s="228"/>
      <c r="M289" s="229"/>
      <c r="N289" s="230"/>
      <c r="O289" s="230"/>
      <c r="P289" s="230"/>
      <c r="Q289" s="230"/>
      <c r="R289" s="230"/>
      <c r="S289" s="230"/>
      <c r="T289" s="231"/>
      <c r="AT289" s="232" t="s">
        <v>219</v>
      </c>
      <c r="AU289" s="232" t="s">
        <v>80</v>
      </c>
      <c r="AV289" s="15" t="s">
        <v>213</v>
      </c>
      <c r="AW289" s="15" t="s">
        <v>34</v>
      </c>
      <c r="AX289" s="15" t="s">
        <v>80</v>
      </c>
      <c r="AY289" s="232" t="s">
        <v>206</v>
      </c>
    </row>
    <row r="290" spans="1:65" s="2" customFormat="1" ht="24.2" customHeight="1">
      <c r="A290" s="37"/>
      <c r="B290" s="38"/>
      <c r="C290" s="181" t="s">
        <v>706</v>
      </c>
      <c r="D290" s="181" t="s">
        <v>208</v>
      </c>
      <c r="E290" s="182" t="s">
        <v>1250</v>
      </c>
      <c r="F290" s="183" t="s">
        <v>1251</v>
      </c>
      <c r="G290" s="184" t="s">
        <v>211</v>
      </c>
      <c r="H290" s="185">
        <v>775.53399999999999</v>
      </c>
      <c r="I290" s="186"/>
      <c r="J290" s="187">
        <f>ROUND(I290*H290,2)</f>
        <v>0</v>
      </c>
      <c r="K290" s="183" t="s">
        <v>1100</v>
      </c>
      <c r="L290" s="42"/>
      <c r="M290" s="188" t="s">
        <v>21</v>
      </c>
      <c r="N290" s="189" t="s">
        <v>44</v>
      </c>
      <c r="O290" s="67"/>
      <c r="P290" s="190">
        <f>O290*H290</f>
        <v>0</v>
      </c>
      <c r="Q290" s="190">
        <v>0</v>
      </c>
      <c r="R290" s="190">
        <f>Q290*H290</f>
        <v>0</v>
      </c>
      <c r="S290" s="190">
        <v>0</v>
      </c>
      <c r="T290" s="191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192" t="s">
        <v>213</v>
      </c>
      <c r="AT290" s="192" t="s">
        <v>208</v>
      </c>
      <c r="AU290" s="192" t="s">
        <v>80</v>
      </c>
      <c r="AY290" s="20" t="s">
        <v>206</v>
      </c>
      <c r="BE290" s="193">
        <f>IF(N290="základní",J290,0)</f>
        <v>0</v>
      </c>
      <c r="BF290" s="193">
        <f>IF(N290="snížená",J290,0)</f>
        <v>0</v>
      </c>
      <c r="BG290" s="193">
        <f>IF(N290="zákl. přenesená",J290,0)</f>
        <v>0</v>
      </c>
      <c r="BH290" s="193">
        <f>IF(N290="sníž. přenesená",J290,0)</f>
        <v>0</v>
      </c>
      <c r="BI290" s="193">
        <f>IF(N290="nulová",J290,0)</f>
        <v>0</v>
      </c>
      <c r="BJ290" s="20" t="s">
        <v>80</v>
      </c>
      <c r="BK290" s="193">
        <f>ROUND(I290*H290,2)</f>
        <v>0</v>
      </c>
      <c r="BL290" s="20" t="s">
        <v>213</v>
      </c>
      <c r="BM290" s="192" t="s">
        <v>1002</v>
      </c>
    </row>
    <row r="291" spans="1:65" s="13" customFormat="1">
      <c r="B291" s="201"/>
      <c r="C291" s="202"/>
      <c r="D291" s="199" t="s">
        <v>219</v>
      </c>
      <c r="E291" s="203" t="s">
        <v>21</v>
      </c>
      <c r="F291" s="204" t="s">
        <v>1234</v>
      </c>
      <c r="G291" s="202"/>
      <c r="H291" s="203" t="s">
        <v>21</v>
      </c>
      <c r="I291" s="205"/>
      <c r="J291" s="202"/>
      <c r="K291" s="202"/>
      <c r="L291" s="206"/>
      <c r="M291" s="207"/>
      <c r="N291" s="208"/>
      <c r="O291" s="208"/>
      <c r="P291" s="208"/>
      <c r="Q291" s="208"/>
      <c r="R291" s="208"/>
      <c r="S291" s="208"/>
      <c r="T291" s="209"/>
      <c r="AT291" s="210" t="s">
        <v>219</v>
      </c>
      <c r="AU291" s="210" t="s">
        <v>80</v>
      </c>
      <c r="AV291" s="13" t="s">
        <v>80</v>
      </c>
      <c r="AW291" s="13" t="s">
        <v>34</v>
      </c>
      <c r="AX291" s="13" t="s">
        <v>73</v>
      </c>
      <c r="AY291" s="210" t="s">
        <v>206</v>
      </c>
    </row>
    <row r="292" spans="1:65" s="14" customFormat="1">
      <c r="B292" s="211"/>
      <c r="C292" s="212"/>
      <c r="D292" s="199" t="s">
        <v>219</v>
      </c>
      <c r="E292" s="213" t="s">
        <v>21</v>
      </c>
      <c r="F292" s="214" t="s">
        <v>1252</v>
      </c>
      <c r="G292" s="212"/>
      <c r="H292" s="215">
        <v>565.94399999999996</v>
      </c>
      <c r="I292" s="216"/>
      <c r="J292" s="212"/>
      <c r="K292" s="212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219</v>
      </c>
      <c r="AU292" s="221" t="s">
        <v>80</v>
      </c>
      <c r="AV292" s="14" t="s">
        <v>82</v>
      </c>
      <c r="AW292" s="14" t="s">
        <v>34</v>
      </c>
      <c r="AX292" s="14" t="s">
        <v>73</v>
      </c>
      <c r="AY292" s="221" t="s">
        <v>206</v>
      </c>
    </row>
    <row r="293" spans="1:65" s="13" customFormat="1">
      <c r="B293" s="201"/>
      <c r="C293" s="202"/>
      <c r="D293" s="199" t="s">
        <v>219</v>
      </c>
      <c r="E293" s="203" t="s">
        <v>21</v>
      </c>
      <c r="F293" s="204" t="s">
        <v>1230</v>
      </c>
      <c r="G293" s="202"/>
      <c r="H293" s="203" t="s">
        <v>21</v>
      </c>
      <c r="I293" s="205"/>
      <c r="J293" s="202"/>
      <c r="K293" s="202"/>
      <c r="L293" s="206"/>
      <c r="M293" s="207"/>
      <c r="N293" s="208"/>
      <c r="O293" s="208"/>
      <c r="P293" s="208"/>
      <c r="Q293" s="208"/>
      <c r="R293" s="208"/>
      <c r="S293" s="208"/>
      <c r="T293" s="209"/>
      <c r="AT293" s="210" t="s">
        <v>219</v>
      </c>
      <c r="AU293" s="210" t="s">
        <v>80</v>
      </c>
      <c r="AV293" s="13" t="s">
        <v>80</v>
      </c>
      <c r="AW293" s="13" t="s">
        <v>34</v>
      </c>
      <c r="AX293" s="13" t="s">
        <v>73</v>
      </c>
      <c r="AY293" s="210" t="s">
        <v>206</v>
      </c>
    </row>
    <row r="294" spans="1:65" s="14" customFormat="1">
      <c r="B294" s="211"/>
      <c r="C294" s="212"/>
      <c r="D294" s="199" t="s">
        <v>219</v>
      </c>
      <c r="E294" s="213" t="s">
        <v>21</v>
      </c>
      <c r="F294" s="214" t="s">
        <v>1253</v>
      </c>
      <c r="G294" s="212"/>
      <c r="H294" s="215">
        <v>209.59</v>
      </c>
      <c r="I294" s="216"/>
      <c r="J294" s="212"/>
      <c r="K294" s="212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219</v>
      </c>
      <c r="AU294" s="221" t="s">
        <v>80</v>
      </c>
      <c r="AV294" s="14" t="s">
        <v>82</v>
      </c>
      <c r="AW294" s="14" t="s">
        <v>34</v>
      </c>
      <c r="AX294" s="14" t="s">
        <v>73</v>
      </c>
      <c r="AY294" s="221" t="s">
        <v>206</v>
      </c>
    </row>
    <row r="295" spans="1:65" s="15" customFormat="1">
      <c r="B295" s="222"/>
      <c r="C295" s="223"/>
      <c r="D295" s="199" t="s">
        <v>219</v>
      </c>
      <c r="E295" s="224" t="s">
        <v>21</v>
      </c>
      <c r="F295" s="225" t="s">
        <v>236</v>
      </c>
      <c r="G295" s="223"/>
      <c r="H295" s="226">
        <v>775.53399999999999</v>
      </c>
      <c r="I295" s="227"/>
      <c r="J295" s="223"/>
      <c r="K295" s="223"/>
      <c r="L295" s="228"/>
      <c r="M295" s="229"/>
      <c r="N295" s="230"/>
      <c r="O295" s="230"/>
      <c r="P295" s="230"/>
      <c r="Q295" s="230"/>
      <c r="R295" s="230"/>
      <c r="S295" s="230"/>
      <c r="T295" s="231"/>
      <c r="AT295" s="232" t="s">
        <v>219</v>
      </c>
      <c r="AU295" s="232" t="s">
        <v>80</v>
      </c>
      <c r="AV295" s="15" t="s">
        <v>213</v>
      </c>
      <c r="AW295" s="15" t="s">
        <v>34</v>
      </c>
      <c r="AX295" s="15" t="s">
        <v>80</v>
      </c>
      <c r="AY295" s="232" t="s">
        <v>206</v>
      </c>
    </row>
    <row r="296" spans="1:65" s="12" customFormat="1" ht="25.9" customHeight="1">
      <c r="B296" s="165"/>
      <c r="C296" s="166"/>
      <c r="D296" s="167" t="s">
        <v>72</v>
      </c>
      <c r="E296" s="168" t="s">
        <v>365</v>
      </c>
      <c r="F296" s="168" t="s">
        <v>1254</v>
      </c>
      <c r="G296" s="166"/>
      <c r="H296" s="166"/>
      <c r="I296" s="169"/>
      <c r="J296" s="170">
        <f>BK296</f>
        <v>0</v>
      </c>
      <c r="K296" s="166"/>
      <c r="L296" s="171"/>
      <c r="M296" s="172"/>
      <c r="N296" s="173"/>
      <c r="O296" s="173"/>
      <c r="P296" s="174">
        <f>SUM(P297:P316)</f>
        <v>0</v>
      </c>
      <c r="Q296" s="173"/>
      <c r="R296" s="174">
        <f>SUM(R297:R316)</f>
        <v>1.3067250000000001E-2</v>
      </c>
      <c r="S296" s="173"/>
      <c r="T296" s="175">
        <f>SUM(T297:T316)</f>
        <v>0</v>
      </c>
      <c r="AR296" s="176" t="s">
        <v>80</v>
      </c>
      <c r="AT296" s="177" t="s">
        <v>72</v>
      </c>
      <c r="AU296" s="177" t="s">
        <v>73</v>
      </c>
      <c r="AY296" s="176" t="s">
        <v>206</v>
      </c>
      <c r="BK296" s="178">
        <f>SUM(BK297:BK316)</f>
        <v>0</v>
      </c>
    </row>
    <row r="297" spans="1:65" s="2" customFormat="1" ht="16.5" customHeight="1">
      <c r="A297" s="37"/>
      <c r="B297" s="38"/>
      <c r="C297" s="181" t="s">
        <v>713</v>
      </c>
      <c r="D297" s="181" t="s">
        <v>208</v>
      </c>
      <c r="E297" s="182" t="s">
        <v>1255</v>
      </c>
      <c r="F297" s="183" t="s">
        <v>1256</v>
      </c>
      <c r="G297" s="184" t="s">
        <v>247</v>
      </c>
      <c r="H297" s="185">
        <v>434</v>
      </c>
      <c r="I297" s="186"/>
      <c r="J297" s="187">
        <f>ROUND(I297*H297,2)</f>
        <v>0</v>
      </c>
      <c r="K297" s="183" t="s">
        <v>1100</v>
      </c>
      <c r="L297" s="42"/>
      <c r="M297" s="188" t="s">
        <v>21</v>
      </c>
      <c r="N297" s="189" t="s">
        <v>44</v>
      </c>
      <c r="O297" s="67"/>
      <c r="P297" s="190">
        <f>O297*H297</f>
        <v>0</v>
      </c>
      <c r="Q297" s="190">
        <v>0</v>
      </c>
      <c r="R297" s="190">
        <f>Q297*H297</f>
        <v>0</v>
      </c>
      <c r="S297" s="190">
        <v>0</v>
      </c>
      <c r="T297" s="191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192" t="s">
        <v>213</v>
      </c>
      <c r="AT297" s="192" t="s">
        <v>208</v>
      </c>
      <c r="AU297" s="192" t="s">
        <v>80</v>
      </c>
      <c r="AY297" s="20" t="s">
        <v>206</v>
      </c>
      <c r="BE297" s="193">
        <f>IF(N297="základní",J297,0)</f>
        <v>0</v>
      </c>
      <c r="BF297" s="193">
        <f>IF(N297="snížená",J297,0)</f>
        <v>0</v>
      </c>
      <c r="BG297" s="193">
        <f>IF(N297="zákl. přenesená",J297,0)</f>
        <v>0</v>
      </c>
      <c r="BH297" s="193">
        <f>IF(N297="sníž. přenesená",J297,0)</f>
        <v>0</v>
      </c>
      <c r="BI297" s="193">
        <f>IF(N297="nulová",J297,0)</f>
        <v>0</v>
      </c>
      <c r="BJ297" s="20" t="s">
        <v>80</v>
      </c>
      <c r="BK297" s="193">
        <f>ROUND(I297*H297,2)</f>
        <v>0</v>
      </c>
      <c r="BL297" s="20" t="s">
        <v>213</v>
      </c>
      <c r="BM297" s="192" t="s">
        <v>1005</v>
      </c>
    </row>
    <row r="298" spans="1:65" s="13" customFormat="1">
      <c r="B298" s="201"/>
      <c r="C298" s="202"/>
      <c r="D298" s="199" t="s">
        <v>219</v>
      </c>
      <c r="E298" s="203" t="s">
        <v>21</v>
      </c>
      <c r="F298" s="204" t="s">
        <v>1257</v>
      </c>
      <c r="G298" s="202"/>
      <c r="H298" s="203" t="s">
        <v>21</v>
      </c>
      <c r="I298" s="205"/>
      <c r="J298" s="202"/>
      <c r="K298" s="202"/>
      <c r="L298" s="206"/>
      <c r="M298" s="207"/>
      <c r="N298" s="208"/>
      <c r="O298" s="208"/>
      <c r="P298" s="208"/>
      <c r="Q298" s="208"/>
      <c r="R298" s="208"/>
      <c r="S298" s="208"/>
      <c r="T298" s="209"/>
      <c r="AT298" s="210" t="s">
        <v>219</v>
      </c>
      <c r="AU298" s="210" t="s">
        <v>80</v>
      </c>
      <c r="AV298" s="13" t="s">
        <v>80</v>
      </c>
      <c r="AW298" s="13" t="s">
        <v>34</v>
      </c>
      <c r="AX298" s="13" t="s">
        <v>73</v>
      </c>
      <c r="AY298" s="210" t="s">
        <v>206</v>
      </c>
    </row>
    <row r="299" spans="1:65" s="14" customFormat="1">
      <c r="B299" s="211"/>
      <c r="C299" s="212"/>
      <c r="D299" s="199" t="s">
        <v>219</v>
      </c>
      <c r="E299" s="213" t="s">
        <v>21</v>
      </c>
      <c r="F299" s="214" t="s">
        <v>1258</v>
      </c>
      <c r="G299" s="212"/>
      <c r="H299" s="215">
        <v>138</v>
      </c>
      <c r="I299" s="216"/>
      <c r="J299" s="212"/>
      <c r="K299" s="212"/>
      <c r="L299" s="217"/>
      <c r="M299" s="218"/>
      <c r="N299" s="219"/>
      <c r="O299" s="219"/>
      <c r="P299" s="219"/>
      <c r="Q299" s="219"/>
      <c r="R299" s="219"/>
      <c r="S299" s="219"/>
      <c r="T299" s="220"/>
      <c r="AT299" s="221" t="s">
        <v>219</v>
      </c>
      <c r="AU299" s="221" t="s">
        <v>80</v>
      </c>
      <c r="AV299" s="14" t="s">
        <v>82</v>
      </c>
      <c r="AW299" s="14" t="s">
        <v>34</v>
      </c>
      <c r="AX299" s="14" t="s">
        <v>73</v>
      </c>
      <c r="AY299" s="221" t="s">
        <v>206</v>
      </c>
    </row>
    <row r="300" spans="1:65" s="13" customFormat="1">
      <c r="B300" s="201"/>
      <c r="C300" s="202"/>
      <c r="D300" s="199" t="s">
        <v>219</v>
      </c>
      <c r="E300" s="203" t="s">
        <v>21</v>
      </c>
      <c r="F300" s="204" t="s">
        <v>1259</v>
      </c>
      <c r="G300" s="202"/>
      <c r="H300" s="203" t="s">
        <v>21</v>
      </c>
      <c r="I300" s="205"/>
      <c r="J300" s="202"/>
      <c r="K300" s="202"/>
      <c r="L300" s="206"/>
      <c r="M300" s="207"/>
      <c r="N300" s="208"/>
      <c r="O300" s="208"/>
      <c r="P300" s="208"/>
      <c r="Q300" s="208"/>
      <c r="R300" s="208"/>
      <c r="S300" s="208"/>
      <c r="T300" s="209"/>
      <c r="AT300" s="210" t="s">
        <v>219</v>
      </c>
      <c r="AU300" s="210" t="s">
        <v>80</v>
      </c>
      <c r="AV300" s="13" t="s">
        <v>80</v>
      </c>
      <c r="AW300" s="13" t="s">
        <v>34</v>
      </c>
      <c r="AX300" s="13" t="s">
        <v>73</v>
      </c>
      <c r="AY300" s="210" t="s">
        <v>206</v>
      </c>
    </row>
    <row r="301" spans="1:65" s="14" customFormat="1">
      <c r="B301" s="211"/>
      <c r="C301" s="212"/>
      <c r="D301" s="199" t="s">
        <v>219</v>
      </c>
      <c r="E301" s="213" t="s">
        <v>21</v>
      </c>
      <c r="F301" s="214" t="s">
        <v>1260</v>
      </c>
      <c r="G301" s="212"/>
      <c r="H301" s="215">
        <v>197</v>
      </c>
      <c r="I301" s="216"/>
      <c r="J301" s="212"/>
      <c r="K301" s="212"/>
      <c r="L301" s="217"/>
      <c r="M301" s="218"/>
      <c r="N301" s="219"/>
      <c r="O301" s="219"/>
      <c r="P301" s="219"/>
      <c r="Q301" s="219"/>
      <c r="R301" s="219"/>
      <c r="S301" s="219"/>
      <c r="T301" s="220"/>
      <c r="AT301" s="221" t="s">
        <v>219</v>
      </c>
      <c r="AU301" s="221" t="s">
        <v>80</v>
      </c>
      <c r="AV301" s="14" t="s">
        <v>82</v>
      </c>
      <c r="AW301" s="14" t="s">
        <v>34</v>
      </c>
      <c r="AX301" s="14" t="s">
        <v>73</v>
      </c>
      <c r="AY301" s="221" t="s">
        <v>206</v>
      </c>
    </row>
    <row r="302" spans="1:65" s="13" customFormat="1">
      <c r="B302" s="201"/>
      <c r="C302" s="202"/>
      <c r="D302" s="199" t="s">
        <v>219</v>
      </c>
      <c r="E302" s="203" t="s">
        <v>21</v>
      </c>
      <c r="F302" s="204" t="s">
        <v>1261</v>
      </c>
      <c r="G302" s="202"/>
      <c r="H302" s="203" t="s">
        <v>21</v>
      </c>
      <c r="I302" s="205"/>
      <c r="J302" s="202"/>
      <c r="K302" s="202"/>
      <c r="L302" s="206"/>
      <c r="M302" s="207"/>
      <c r="N302" s="208"/>
      <c r="O302" s="208"/>
      <c r="P302" s="208"/>
      <c r="Q302" s="208"/>
      <c r="R302" s="208"/>
      <c r="S302" s="208"/>
      <c r="T302" s="209"/>
      <c r="AT302" s="210" t="s">
        <v>219</v>
      </c>
      <c r="AU302" s="210" t="s">
        <v>80</v>
      </c>
      <c r="AV302" s="13" t="s">
        <v>80</v>
      </c>
      <c r="AW302" s="13" t="s">
        <v>34</v>
      </c>
      <c r="AX302" s="13" t="s">
        <v>73</v>
      </c>
      <c r="AY302" s="210" t="s">
        <v>206</v>
      </c>
    </row>
    <row r="303" spans="1:65" s="14" customFormat="1">
      <c r="B303" s="211"/>
      <c r="C303" s="212"/>
      <c r="D303" s="199" t="s">
        <v>219</v>
      </c>
      <c r="E303" s="213" t="s">
        <v>21</v>
      </c>
      <c r="F303" s="214" t="s">
        <v>1044</v>
      </c>
      <c r="G303" s="212"/>
      <c r="H303" s="215">
        <v>99</v>
      </c>
      <c r="I303" s="216"/>
      <c r="J303" s="212"/>
      <c r="K303" s="212"/>
      <c r="L303" s="217"/>
      <c r="M303" s="218"/>
      <c r="N303" s="219"/>
      <c r="O303" s="219"/>
      <c r="P303" s="219"/>
      <c r="Q303" s="219"/>
      <c r="R303" s="219"/>
      <c r="S303" s="219"/>
      <c r="T303" s="220"/>
      <c r="AT303" s="221" t="s">
        <v>219</v>
      </c>
      <c r="AU303" s="221" t="s">
        <v>80</v>
      </c>
      <c r="AV303" s="14" t="s">
        <v>82</v>
      </c>
      <c r="AW303" s="14" t="s">
        <v>34</v>
      </c>
      <c r="AX303" s="14" t="s">
        <v>73</v>
      </c>
      <c r="AY303" s="221" t="s">
        <v>206</v>
      </c>
    </row>
    <row r="304" spans="1:65" s="15" customFormat="1">
      <c r="B304" s="222"/>
      <c r="C304" s="223"/>
      <c r="D304" s="199" t="s">
        <v>219</v>
      </c>
      <c r="E304" s="224" t="s">
        <v>21</v>
      </c>
      <c r="F304" s="225" t="s">
        <v>236</v>
      </c>
      <c r="G304" s="223"/>
      <c r="H304" s="226">
        <v>434</v>
      </c>
      <c r="I304" s="227"/>
      <c r="J304" s="223"/>
      <c r="K304" s="223"/>
      <c r="L304" s="228"/>
      <c r="M304" s="229"/>
      <c r="N304" s="230"/>
      <c r="O304" s="230"/>
      <c r="P304" s="230"/>
      <c r="Q304" s="230"/>
      <c r="R304" s="230"/>
      <c r="S304" s="230"/>
      <c r="T304" s="231"/>
      <c r="AT304" s="232" t="s">
        <v>219</v>
      </c>
      <c r="AU304" s="232" t="s">
        <v>80</v>
      </c>
      <c r="AV304" s="15" t="s">
        <v>213</v>
      </c>
      <c r="AW304" s="15" t="s">
        <v>34</v>
      </c>
      <c r="AX304" s="15" t="s">
        <v>80</v>
      </c>
      <c r="AY304" s="232" t="s">
        <v>206</v>
      </c>
    </row>
    <row r="305" spans="1:65" s="2" customFormat="1" ht="16.5" customHeight="1">
      <c r="A305" s="37"/>
      <c r="B305" s="38"/>
      <c r="C305" s="181" t="s">
        <v>720</v>
      </c>
      <c r="D305" s="181" t="s">
        <v>208</v>
      </c>
      <c r="E305" s="182" t="s">
        <v>1262</v>
      </c>
      <c r="F305" s="183" t="s">
        <v>1263</v>
      </c>
      <c r="G305" s="184" t="s">
        <v>247</v>
      </c>
      <c r="H305" s="185">
        <v>434</v>
      </c>
      <c r="I305" s="186"/>
      <c r="J305" s="187">
        <f>ROUND(I305*H305,2)</f>
        <v>0</v>
      </c>
      <c r="K305" s="183" t="s">
        <v>1100</v>
      </c>
      <c r="L305" s="42"/>
      <c r="M305" s="188" t="s">
        <v>21</v>
      </c>
      <c r="N305" s="189" t="s">
        <v>44</v>
      </c>
      <c r="O305" s="67"/>
      <c r="P305" s="190">
        <f>O305*H305</f>
        <v>0</v>
      </c>
      <c r="Q305" s="190">
        <v>0</v>
      </c>
      <c r="R305" s="190">
        <f>Q305*H305</f>
        <v>0</v>
      </c>
      <c r="S305" s="190">
        <v>0</v>
      </c>
      <c r="T305" s="191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192" t="s">
        <v>213</v>
      </c>
      <c r="AT305" s="192" t="s">
        <v>208</v>
      </c>
      <c r="AU305" s="192" t="s">
        <v>80</v>
      </c>
      <c r="AY305" s="20" t="s">
        <v>206</v>
      </c>
      <c r="BE305" s="193">
        <f>IF(N305="základní",J305,0)</f>
        <v>0</v>
      </c>
      <c r="BF305" s="193">
        <f>IF(N305="snížená",J305,0)</f>
        <v>0</v>
      </c>
      <c r="BG305" s="193">
        <f>IF(N305="zákl. přenesená",J305,0)</f>
        <v>0</v>
      </c>
      <c r="BH305" s="193">
        <f>IF(N305="sníž. přenesená",J305,0)</f>
        <v>0</v>
      </c>
      <c r="BI305" s="193">
        <f>IF(N305="nulová",J305,0)</f>
        <v>0</v>
      </c>
      <c r="BJ305" s="20" t="s">
        <v>80</v>
      </c>
      <c r="BK305" s="193">
        <f>ROUND(I305*H305,2)</f>
        <v>0</v>
      </c>
      <c r="BL305" s="20" t="s">
        <v>213</v>
      </c>
      <c r="BM305" s="192" t="s">
        <v>1008</v>
      </c>
    </row>
    <row r="306" spans="1:65" s="13" customFormat="1">
      <c r="B306" s="201"/>
      <c r="C306" s="202"/>
      <c r="D306" s="199" t="s">
        <v>219</v>
      </c>
      <c r="E306" s="203" t="s">
        <v>21</v>
      </c>
      <c r="F306" s="204" t="s">
        <v>1264</v>
      </c>
      <c r="G306" s="202"/>
      <c r="H306" s="203" t="s">
        <v>21</v>
      </c>
      <c r="I306" s="205"/>
      <c r="J306" s="202"/>
      <c r="K306" s="202"/>
      <c r="L306" s="206"/>
      <c r="M306" s="207"/>
      <c r="N306" s="208"/>
      <c r="O306" s="208"/>
      <c r="P306" s="208"/>
      <c r="Q306" s="208"/>
      <c r="R306" s="208"/>
      <c r="S306" s="208"/>
      <c r="T306" s="209"/>
      <c r="AT306" s="210" t="s">
        <v>219</v>
      </c>
      <c r="AU306" s="210" t="s">
        <v>80</v>
      </c>
      <c r="AV306" s="13" t="s">
        <v>80</v>
      </c>
      <c r="AW306" s="13" t="s">
        <v>34</v>
      </c>
      <c r="AX306" s="13" t="s">
        <v>73</v>
      </c>
      <c r="AY306" s="210" t="s">
        <v>206</v>
      </c>
    </row>
    <row r="307" spans="1:65" s="14" customFormat="1">
      <c r="B307" s="211"/>
      <c r="C307" s="212"/>
      <c r="D307" s="199" t="s">
        <v>219</v>
      </c>
      <c r="E307" s="213" t="s">
        <v>21</v>
      </c>
      <c r="F307" s="214" t="s">
        <v>1265</v>
      </c>
      <c r="G307" s="212"/>
      <c r="H307" s="215">
        <v>434</v>
      </c>
      <c r="I307" s="216"/>
      <c r="J307" s="212"/>
      <c r="K307" s="212"/>
      <c r="L307" s="217"/>
      <c r="M307" s="218"/>
      <c r="N307" s="219"/>
      <c r="O307" s="219"/>
      <c r="P307" s="219"/>
      <c r="Q307" s="219"/>
      <c r="R307" s="219"/>
      <c r="S307" s="219"/>
      <c r="T307" s="220"/>
      <c r="AT307" s="221" t="s">
        <v>219</v>
      </c>
      <c r="AU307" s="221" t="s">
        <v>80</v>
      </c>
      <c r="AV307" s="14" t="s">
        <v>82</v>
      </c>
      <c r="AW307" s="14" t="s">
        <v>34</v>
      </c>
      <c r="AX307" s="14" t="s">
        <v>73</v>
      </c>
      <c r="AY307" s="221" t="s">
        <v>206</v>
      </c>
    </row>
    <row r="308" spans="1:65" s="15" customFormat="1">
      <c r="B308" s="222"/>
      <c r="C308" s="223"/>
      <c r="D308" s="199" t="s">
        <v>219</v>
      </c>
      <c r="E308" s="224" t="s">
        <v>21</v>
      </c>
      <c r="F308" s="225" t="s">
        <v>236</v>
      </c>
      <c r="G308" s="223"/>
      <c r="H308" s="226">
        <v>434</v>
      </c>
      <c r="I308" s="227"/>
      <c r="J308" s="223"/>
      <c r="K308" s="223"/>
      <c r="L308" s="228"/>
      <c r="M308" s="229"/>
      <c r="N308" s="230"/>
      <c r="O308" s="230"/>
      <c r="P308" s="230"/>
      <c r="Q308" s="230"/>
      <c r="R308" s="230"/>
      <c r="S308" s="230"/>
      <c r="T308" s="231"/>
      <c r="AT308" s="232" t="s">
        <v>219</v>
      </c>
      <c r="AU308" s="232" t="s">
        <v>80</v>
      </c>
      <c r="AV308" s="15" t="s">
        <v>213</v>
      </c>
      <c r="AW308" s="15" t="s">
        <v>34</v>
      </c>
      <c r="AX308" s="15" t="s">
        <v>80</v>
      </c>
      <c r="AY308" s="232" t="s">
        <v>206</v>
      </c>
    </row>
    <row r="309" spans="1:65" s="2" customFormat="1" ht="16.5" customHeight="1">
      <c r="A309" s="37"/>
      <c r="B309" s="38"/>
      <c r="C309" s="181" t="s">
        <v>380</v>
      </c>
      <c r="D309" s="181" t="s">
        <v>208</v>
      </c>
      <c r="E309" s="182" t="s">
        <v>1266</v>
      </c>
      <c r="F309" s="183" t="s">
        <v>1267</v>
      </c>
      <c r="G309" s="184" t="s">
        <v>247</v>
      </c>
      <c r="H309" s="185">
        <v>434</v>
      </c>
      <c r="I309" s="186"/>
      <c r="J309" s="187">
        <f>ROUND(I309*H309,2)</f>
        <v>0</v>
      </c>
      <c r="K309" s="183" t="s">
        <v>1100</v>
      </c>
      <c r="L309" s="42"/>
      <c r="M309" s="188" t="s">
        <v>21</v>
      </c>
      <c r="N309" s="189" t="s">
        <v>44</v>
      </c>
      <c r="O309" s="67"/>
      <c r="P309" s="190">
        <f>O309*H309</f>
        <v>0</v>
      </c>
      <c r="Q309" s="190">
        <v>3.0000000000000001E-5</v>
      </c>
      <c r="R309" s="190">
        <f>Q309*H309</f>
        <v>1.302E-2</v>
      </c>
      <c r="S309" s="190">
        <v>0</v>
      </c>
      <c r="T309" s="191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192" t="s">
        <v>213</v>
      </c>
      <c r="AT309" s="192" t="s">
        <v>208</v>
      </c>
      <c r="AU309" s="192" t="s">
        <v>80</v>
      </c>
      <c r="AY309" s="20" t="s">
        <v>206</v>
      </c>
      <c r="BE309" s="193">
        <f>IF(N309="základní",J309,0)</f>
        <v>0</v>
      </c>
      <c r="BF309" s="193">
        <f>IF(N309="snížená",J309,0)</f>
        <v>0</v>
      </c>
      <c r="BG309" s="193">
        <f>IF(N309="zákl. přenesená",J309,0)</f>
        <v>0</v>
      </c>
      <c r="BH309" s="193">
        <f>IF(N309="sníž. přenesená",J309,0)</f>
        <v>0</v>
      </c>
      <c r="BI309" s="193">
        <f>IF(N309="nulová",J309,0)</f>
        <v>0</v>
      </c>
      <c r="BJ309" s="20" t="s">
        <v>80</v>
      </c>
      <c r="BK309" s="193">
        <f>ROUND(I309*H309,2)</f>
        <v>0</v>
      </c>
      <c r="BL309" s="20" t="s">
        <v>213</v>
      </c>
      <c r="BM309" s="192" t="s">
        <v>1011</v>
      </c>
    </row>
    <row r="310" spans="1:65" s="13" customFormat="1">
      <c r="B310" s="201"/>
      <c r="C310" s="202"/>
      <c r="D310" s="199" t="s">
        <v>219</v>
      </c>
      <c r="E310" s="203" t="s">
        <v>21</v>
      </c>
      <c r="F310" s="204" t="s">
        <v>1268</v>
      </c>
      <c r="G310" s="202"/>
      <c r="H310" s="203" t="s">
        <v>21</v>
      </c>
      <c r="I310" s="205"/>
      <c r="J310" s="202"/>
      <c r="K310" s="202"/>
      <c r="L310" s="206"/>
      <c r="M310" s="207"/>
      <c r="N310" s="208"/>
      <c r="O310" s="208"/>
      <c r="P310" s="208"/>
      <c r="Q310" s="208"/>
      <c r="R310" s="208"/>
      <c r="S310" s="208"/>
      <c r="T310" s="209"/>
      <c r="AT310" s="210" t="s">
        <v>219</v>
      </c>
      <c r="AU310" s="210" t="s">
        <v>80</v>
      </c>
      <c r="AV310" s="13" t="s">
        <v>80</v>
      </c>
      <c r="AW310" s="13" t="s">
        <v>34</v>
      </c>
      <c r="AX310" s="13" t="s">
        <v>73</v>
      </c>
      <c r="AY310" s="210" t="s">
        <v>206</v>
      </c>
    </row>
    <row r="311" spans="1:65" s="14" customFormat="1">
      <c r="B311" s="211"/>
      <c r="C311" s="212"/>
      <c r="D311" s="199" t="s">
        <v>219</v>
      </c>
      <c r="E311" s="213" t="s">
        <v>21</v>
      </c>
      <c r="F311" s="214" t="s">
        <v>1265</v>
      </c>
      <c r="G311" s="212"/>
      <c r="H311" s="215">
        <v>434</v>
      </c>
      <c r="I311" s="216"/>
      <c r="J311" s="212"/>
      <c r="K311" s="212"/>
      <c r="L311" s="217"/>
      <c r="M311" s="218"/>
      <c r="N311" s="219"/>
      <c r="O311" s="219"/>
      <c r="P311" s="219"/>
      <c r="Q311" s="219"/>
      <c r="R311" s="219"/>
      <c r="S311" s="219"/>
      <c r="T311" s="220"/>
      <c r="AT311" s="221" t="s">
        <v>219</v>
      </c>
      <c r="AU311" s="221" t="s">
        <v>80</v>
      </c>
      <c r="AV311" s="14" t="s">
        <v>82</v>
      </c>
      <c r="AW311" s="14" t="s">
        <v>34</v>
      </c>
      <c r="AX311" s="14" t="s">
        <v>73</v>
      </c>
      <c r="AY311" s="221" t="s">
        <v>206</v>
      </c>
    </row>
    <row r="312" spans="1:65" s="15" customFormat="1">
      <c r="B312" s="222"/>
      <c r="C312" s="223"/>
      <c r="D312" s="199" t="s">
        <v>219</v>
      </c>
      <c r="E312" s="224" t="s">
        <v>21</v>
      </c>
      <c r="F312" s="225" t="s">
        <v>236</v>
      </c>
      <c r="G312" s="223"/>
      <c r="H312" s="226">
        <v>434</v>
      </c>
      <c r="I312" s="227"/>
      <c r="J312" s="223"/>
      <c r="K312" s="223"/>
      <c r="L312" s="228"/>
      <c r="M312" s="229"/>
      <c r="N312" s="230"/>
      <c r="O312" s="230"/>
      <c r="P312" s="230"/>
      <c r="Q312" s="230"/>
      <c r="R312" s="230"/>
      <c r="S312" s="230"/>
      <c r="T312" s="231"/>
      <c r="AT312" s="232" t="s">
        <v>219</v>
      </c>
      <c r="AU312" s="232" t="s">
        <v>80</v>
      </c>
      <c r="AV312" s="15" t="s">
        <v>213</v>
      </c>
      <c r="AW312" s="15" t="s">
        <v>34</v>
      </c>
      <c r="AX312" s="15" t="s">
        <v>80</v>
      </c>
      <c r="AY312" s="232" t="s">
        <v>206</v>
      </c>
    </row>
    <row r="313" spans="1:65" s="2" customFormat="1" ht="16.5" customHeight="1">
      <c r="A313" s="37"/>
      <c r="B313" s="38"/>
      <c r="C313" s="181" t="s">
        <v>730</v>
      </c>
      <c r="D313" s="181" t="s">
        <v>208</v>
      </c>
      <c r="E313" s="182" t="s">
        <v>1269</v>
      </c>
      <c r="F313" s="183" t="s">
        <v>1270</v>
      </c>
      <c r="G313" s="184" t="s">
        <v>247</v>
      </c>
      <c r="H313" s="185">
        <v>1.575</v>
      </c>
      <c r="I313" s="186"/>
      <c r="J313" s="187">
        <f>ROUND(I313*H313,2)</f>
        <v>0</v>
      </c>
      <c r="K313" s="183" t="s">
        <v>1100</v>
      </c>
      <c r="L313" s="42"/>
      <c r="M313" s="188" t="s">
        <v>21</v>
      </c>
      <c r="N313" s="189" t="s">
        <v>44</v>
      </c>
      <c r="O313" s="67"/>
      <c r="P313" s="190">
        <f>O313*H313</f>
        <v>0</v>
      </c>
      <c r="Q313" s="190">
        <v>3.0000000000000001E-5</v>
      </c>
      <c r="R313" s="190">
        <f>Q313*H313</f>
        <v>4.7249999999999997E-5</v>
      </c>
      <c r="S313" s="190">
        <v>0</v>
      </c>
      <c r="T313" s="191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192" t="s">
        <v>213</v>
      </c>
      <c r="AT313" s="192" t="s">
        <v>208</v>
      </c>
      <c r="AU313" s="192" t="s">
        <v>80</v>
      </c>
      <c r="AY313" s="20" t="s">
        <v>206</v>
      </c>
      <c r="BE313" s="193">
        <f>IF(N313="základní",J313,0)</f>
        <v>0</v>
      </c>
      <c r="BF313" s="193">
        <f>IF(N313="snížená",J313,0)</f>
        <v>0</v>
      </c>
      <c r="BG313" s="193">
        <f>IF(N313="zákl. přenesená",J313,0)</f>
        <v>0</v>
      </c>
      <c r="BH313" s="193">
        <f>IF(N313="sníž. přenesená",J313,0)</f>
        <v>0</v>
      </c>
      <c r="BI313" s="193">
        <f>IF(N313="nulová",J313,0)</f>
        <v>0</v>
      </c>
      <c r="BJ313" s="20" t="s">
        <v>80</v>
      </c>
      <c r="BK313" s="193">
        <f>ROUND(I313*H313,2)</f>
        <v>0</v>
      </c>
      <c r="BL313" s="20" t="s">
        <v>213</v>
      </c>
      <c r="BM313" s="192" t="s">
        <v>1014</v>
      </c>
    </row>
    <row r="314" spans="1:65" s="13" customFormat="1">
      <c r="B314" s="201"/>
      <c r="C314" s="202"/>
      <c r="D314" s="199" t="s">
        <v>219</v>
      </c>
      <c r="E314" s="203" t="s">
        <v>21</v>
      </c>
      <c r="F314" s="204" t="s">
        <v>1271</v>
      </c>
      <c r="G314" s="202"/>
      <c r="H314" s="203" t="s">
        <v>21</v>
      </c>
      <c r="I314" s="205"/>
      <c r="J314" s="202"/>
      <c r="K314" s="202"/>
      <c r="L314" s="206"/>
      <c r="M314" s="207"/>
      <c r="N314" s="208"/>
      <c r="O314" s="208"/>
      <c r="P314" s="208"/>
      <c r="Q314" s="208"/>
      <c r="R314" s="208"/>
      <c r="S314" s="208"/>
      <c r="T314" s="209"/>
      <c r="AT314" s="210" t="s">
        <v>219</v>
      </c>
      <c r="AU314" s="210" t="s">
        <v>80</v>
      </c>
      <c r="AV314" s="13" t="s">
        <v>80</v>
      </c>
      <c r="AW314" s="13" t="s">
        <v>34</v>
      </c>
      <c r="AX314" s="13" t="s">
        <v>73</v>
      </c>
      <c r="AY314" s="210" t="s">
        <v>206</v>
      </c>
    </row>
    <row r="315" spans="1:65" s="14" customFormat="1">
      <c r="B315" s="211"/>
      <c r="C315" s="212"/>
      <c r="D315" s="199" t="s">
        <v>219</v>
      </c>
      <c r="E315" s="213" t="s">
        <v>21</v>
      </c>
      <c r="F315" s="214" t="s">
        <v>1272</v>
      </c>
      <c r="G315" s="212"/>
      <c r="H315" s="215">
        <v>1.575</v>
      </c>
      <c r="I315" s="216"/>
      <c r="J315" s="212"/>
      <c r="K315" s="212"/>
      <c r="L315" s="217"/>
      <c r="M315" s="218"/>
      <c r="N315" s="219"/>
      <c r="O315" s="219"/>
      <c r="P315" s="219"/>
      <c r="Q315" s="219"/>
      <c r="R315" s="219"/>
      <c r="S315" s="219"/>
      <c r="T315" s="220"/>
      <c r="AT315" s="221" t="s">
        <v>219</v>
      </c>
      <c r="AU315" s="221" t="s">
        <v>80</v>
      </c>
      <c r="AV315" s="14" t="s">
        <v>82</v>
      </c>
      <c r="AW315" s="14" t="s">
        <v>34</v>
      </c>
      <c r="AX315" s="14" t="s">
        <v>73</v>
      </c>
      <c r="AY315" s="221" t="s">
        <v>206</v>
      </c>
    </row>
    <row r="316" spans="1:65" s="15" customFormat="1">
      <c r="B316" s="222"/>
      <c r="C316" s="223"/>
      <c r="D316" s="199" t="s">
        <v>219</v>
      </c>
      <c r="E316" s="224" t="s">
        <v>21</v>
      </c>
      <c r="F316" s="225" t="s">
        <v>236</v>
      </c>
      <c r="G316" s="223"/>
      <c r="H316" s="226">
        <v>1.575</v>
      </c>
      <c r="I316" s="227"/>
      <c r="J316" s="223"/>
      <c r="K316" s="223"/>
      <c r="L316" s="228"/>
      <c r="M316" s="229"/>
      <c r="N316" s="230"/>
      <c r="O316" s="230"/>
      <c r="P316" s="230"/>
      <c r="Q316" s="230"/>
      <c r="R316" s="230"/>
      <c r="S316" s="230"/>
      <c r="T316" s="231"/>
      <c r="AT316" s="232" t="s">
        <v>219</v>
      </c>
      <c r="AU316" s="232" t="s">
        <v>80</v>
      </c>
      <c r="AV316" s="15" t="s">
        <v>213</v>
      </c>
      <c r="AW316" s="15" t="s">
        <v>34</v>
      </c>
      <c r="AX316" s="15" t="s">
        <v>80</v>
      </c>
      <c r="AY316" s="232" t="s">
        <v>206</v>
      </c>
    </row>
    <row r="317" spans="1:65" s="12" customFormat="1" ht="25.9" customHeight="1">
      <c r="B317" s="165"/>
      <c r="C317" s="166"/>
      <c r="D317" s="167" t="s">
        <v>72</v>
      </c>
      <c r="E317" s="168" t="s">
        <v>372</v>
      </c>
      <c r="F317" s="168" t="s">
        <v>1273</v>
      </c>
      <c r="G317" s="166"/>
      <c r="H317" s="166"/>
      <c r="I317" s="169"/>
      <c r="J317" s="170">
        <f>BK317</f>
        <v>0</v>
      </c>
      <c r="K317" s="166"/>
      <c r="L317" s="171"/>
      <c r="M317" s="172"/>
      <c r="N317" s="173"/>
      <c r="O317" s="173"/>
      <c r="P317" s="174">
        <f>SUM(P318:P321)</f>
        <v>0</v>
      </c>
      <c r="Q317" s="173"/>
      <c r="R317" s="174">
        <f>SUM(R318:R321)</f>
        <v>0</v>
      </c>
      <c r="S317" s="173"/>
      <c r="T317" s="175">
        <f>SUM(T318:T321)</f>
        <v>0</v>
      </c>
      <c r="AR317" s="176" t="s">
        <v>80</v>
      </c>
      <c r="AT317" s="177" t="s">
        <v>72</v>
      </c>
      <c r="AU317" s="177" t="s">
        <v>73</v>
      </c>
      <c r="AY317" s="176" t="s">
        <v>206</v>
      </c>
      <c r="BK317" s="178">
        <f>SUM(BK318:BK321)</f>
        <v>0</v>
      </c>
    </row>
    <row r="318" spans="1:65" s="2" customFormat="1" ht="24.2" customHeight="1">
      <c r="A318" s="37"/>
      <c r="B318" s="38"/>
      <c r="C318" s="181" t="s">
        <v>736</v>
      </c>
      <c r="D318" s="181" t="s">
        <v>208</v>
      </c>
      <c r="E318" s="182" t="s">
        <v>1274</v>
      </c>
      <c r="F318" s="183" t="s">
        <v>1275</v>
      </c>
      <c r="G318" s="184" t="s">
        <v>211</v>
      </c>
      <c r="H318" s="185">
        <v>1301.4380000000001</v>
      </c>
      <c r="I318" s="186"/>
      <c r="J318" s="187">
        <f>ROUND(I318*H318,2)</f>
        <v>0</v>
      </c>
      <c r="K318" s="183" t="s">
        <v>1100</v>
      </c>
      <c r="L318" s="42"/>
      <c r="M318" s="188" t="s">
        <v>21</v>
      </c>
      <c r="N318" s="189" t="s">
        <v>44</v>
      </c>
      <c r="O318" s="67"/>
      <c r="P318" s="190">
        <f>O318*H318</f>
        <v>0</v>
      </c>
      <c r="Q318" s="190">
        <v>0</v>
      </c>
      <c r="R318" s="190">
        <f>Q318*H318</f>
        <v>0</v>
      </c>
      <c r="S318" s="190">
        <v>0</v>
      </c>
      <c r="T318" s="191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192" t="s">
        <v>213</v>
      </c>
      <c r="AT318" s="192" t="s">
        <v>208</v>
      </c>
      <c r="AU318" s="192" t="s">
        <v>80</v>
      </c>
      <c r="AY318" s="20" t="s">
        <v>206</v>
      </c>
      <c r="BE318" s="193">
        <f>IF(N318="základní",J318,0)</f>
        <v>0</v>
      </c>
      <c r="BF318" s="193">
        <f>IF(N318="snížená",J318,0)</f>
        <v>0</v>
      </c>
      <c r="BG318" s="193">
        <f>IF(N318="zákl. přenesená",J318,0)</f>
        <v>0</v>
      </c>
      <c r="BH318" s="193">
        <f>IF(N318="sníž. přenesená",J318,0)</f>
        <v>0</v>
      </c>
      <c r="BI318" s="193">
        <f>IF(N318="nulová",J318,0)</f>
        <v>0</v>
      </c>
      <c r="BJ318" s="20" t="s">
        <v>80</v>
      </c>
      <c r="BK318" s="193">
        <f>ROUND(I318*H318,2)</f>
        <v>0</v>
      </c>
      <c r="BL318" s="20" t="s">
        <v>213</v>
      </c>
      <c r="BM318" s="192" t="s">
        <v>1017</v>
      </c>
    </row>
    <row r="319" spans="1:65" s="13" customFormat="1">
      <c r="B319" s="201"/>
      <c r="C319" s="202"/>
      <c r="D319" s="199" t="s">
        <v>219</v>
      </c>
      <c r="E319" s="203" t="s">
        <v>21</v>
      </c>
      <c r="F319" s="204" t="s">
        <v>1162</v>
      </c>
      <c r="G319" s="202"/>
      <c r="H319" s="203" t="s">
        <v>21</v>
      </c>
      <c r="I319" s="205"/>
      <c r="J319" s="202"/>
      <c r="K319" s="202"/>
      <c r="L319" s="206"/>
      <c r="M319" s="207"/>
      <c r="N319" s="208"/>
      <c r="O319" s="208"/>
      <c r="P319" s="208"/>
      <c r="Q319" s="208"/>
      <c r="R319" s="208"/>
      <c r="S319" s="208"/>
      <c r="T319" s="209"/>
      <c r="AT319" s="210" t="s">
        <v>219</v>
      </c>
      <c r="AU319" s="210" t="s">
        <v>80</v>
      </c>
      <c r="AV319" s="13" t="s">
        <v>80</v>
      </c>
      <c r="AW319" s="13" t="s">
        <v>34</v>
      </c>
      <c r="AX319" s="13" t="s">
        <v>73</v>
      </c>
      <c r="AY319" s="210" t="s">
        <v>206</v>
      </c>
    </row>
    <row r="320" spans="1:65" s="14" customFormat="1">
      <c r="B320" s="211"/>
      <c r="C320" s="212"/>
      <c r="D320" s="199" t="s">
        <v>219</v>
      </c>
      <c r="E320" s="213" t="s">
        <v>21</v>
      </c>
      <c r="F320" s="214" t="s">
        <v>1238</v>
      </c>
      <c r="G320" s="212"/>
      <c r="H320" s="215">
        <v>1301.4380000000001</v>
      </c>
      <c r="I320" s="216"/>
      <c r="J320" s="212"/>
      <c r="K320" s="212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219</v>
      </c>
      <c r="AU320" s="221" t="s">
        <v>80</v>
      </c>
      <c r="AV320" s="14" t="s">
        <v>82</v>
      </c>
      <c r="AW320" s="14" t="s">
        <v>34</v>
      </c>
      <c r="AX320" s="14" t="s">
        <v>73</v>
      </c>
      <c r="AY320" s="221" t="s">
        <v>206</v>
      </c>
    </row>
    <row r="321" spans="1:65" s="15" customFormat="1">
      <c r="B321" s="222"/>
      <c r="C321" s="223"/>
      <c r="D321" s="199" t="s">
        <v>219</v>
      </c>
      <c r="E321" s="224" t="s">
        <v>21</v>
      </c>
      <c r="F321" s="225" t="s">
        <v>236</v>
      </c>
      <c r="G321" s="223"/>
      <c r="H321" s="226">
        <v>1301.4380000000001</v>
      </c>
      <c r="I321" s="227"/>
      <c r="J321" s="223"/>
      <c r="K321" s="223"/>
      <c r="L321" s="228"/>
      <c r="M321" s="229"/>
      <c r="N321" s="230"/>
      <c r="O321" s="230"/>
      <c r="P321" s="230"/>
      <c r="Q321" s="230"/>
      <c r="R321" s="230"/>
      <c r="S321" s="230"/>
      <c r="T321" s="231"/>
      <c r="AT321" s="232" t="s">
        <v>219</v>
      </c>
      <c r="AU321" s="232" t="s">
        <v>80</v>
      </c>
      <c r="AV321" s="15" t="s">
        <v>213</v>
      </c>
      <c r="AW321" s="15" t="s">
        <v>34</v>
      </c>
      <c r="AX321" s="15" t="s">
        <v>80</v>
      </c>
      <c r="AY321" s="232" t="s">
        <v>206</v>
      </c>
    </row>
    <row r="322" spans="1:65" s="12" customFormat="1" ht="25.9" customHeight="1">
      <c r="B322" s="165"/>
      <c r="C322" s="166"/>
      <c r="D322" s="167" t="s">
        <v>72</v>
      </c>
      <c r="E322" s="168" t="s">
        <v>676</v>
      </c>
      <c r="F322" s="168" t="s">
        <v>1276</v>
      </c>
      <c r="G322" s="166"/>
      <c r="H322" s="166"/>
      <c r="I322" s="169"/>
      <c r="J322" s="170">
        <f>BK322</f>
        <v>0</v>
      </c>
      <c r="K322" s="166"/>
      <c r="L322" s="171"/>
      <c r="M322" s="172"/>
      <c r="N322" s="173"/>
      <c r="O322" s="173"/>
      <c r="P322" s="174">
        <f>SUM(P323:P334)</f>
        <v>0</v>
      </c>
      <c r="Q322" s="173"/>
      <c r="R322" s="174">
        <f>SUM(R323:R334)</f>
        <v>51.436552559999996</v>
      </c>
      <c r="S322" s="173"/>
      <c r="T322" s="175">
        <f>SUM(T323:T334)</f>
        <v>0</v>
      </c>
      <c r="AR322" s="176" t="s">
        <v>80</v>
      </c>
      <c r="AT322" s="177" t="s">
        <v>72</v>
      </c>
      <c r="AU322" s="177" t="s">
        <v>73</v>
      </c>
      <c r="AY322" s="176" t="s">
        <v>206</v>
      </c>
      <c r="BK322" s="178">
        <f>SUM(BK323:BK334)</f>
        <v>0</v>
      </c>
    </row>
    <row r="323" spans="1:65" s="2" customFormat="1" ht="16.5" customHeight="1">
      <c r="A323" s="37"/>
      <c r="B323" s="38"/>
      <c r="C323" s="181" t="s">
        <v>741</v>
      </c>
      <c r="D323" s="181" t="s">
        <v>208</v>
      </c>
      <c r="E323" s="182" t="s">
        <v>1277</v>
      </c>
      <c r="F323" s="183" t="s">
        <v>1278</v>
      </c>
      <c r="G323" s="184" t="s">
        <v>247</v>
      </c>
      <c r="H323" s="185">
        <v>42.051000000000002</v>
      </c>
      <c r="I323" s="186"/>
      <c r="J323" s="187">
        <f>ROUND(I323*H323,2)</f>
        <v>0</v>
      </c>
      <c r="K323" s="183" t="s">
        <v>21</v>
      </c>
      <c r="L323" s="42"/>
      <c r="M323" s="188" t="s">
        <v>21</v>
      </c>
      <c r="N323" s="189" t="s">
        <v>44</v>
      </c>
      <c r="O323" s="67"/>
      <c r="P323" s="190">
        <f>O323*H323</f>
        <v>0</v>
      </c>
      <c r="Q323" s="190">
        <v>4.5599999999999998E-3</v>
      </c>
      <c r="R323" s="190">
        <f>Q323*H323</f>
        <v>0.19175255999999999</v>
      </c>
      <c r="S323" s="190">
        <v>0</v>
      </c>
      <c r="T323" s="191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192" t="s">
        <v>213</v>
      </c>
      <c r="AT323" s="192" t="s">
        <v>208</v>
      </c>
      <c r="AU323" s="192" t="s">
        <v>80</v>
      </c>
      <c r="AY323" s="20" t="s">
        <v>206</v>
      </c>
      <c r="BE323" s="193">
        <f>IF(N323="základní",J323,0)</f>
        <v>0</v>
      </c>
      <c r="BF323" s="193">
        <f>IF(N323="snížená",J323,0)</f>
        <v>0</v>
      </c>
      <c r="BG323" s="193">
        <f>IF(N323="zákl. přenesená",J323,0)</f>
        <v>0</v>
      </c>
      <c r="BH323" s="193">
        <f>IF(N323="sníž. přenesená",J323,0)</f>
        <v>0</v>
      </c>
      <c r="BI323" s="193">
        <f>IF(N323="nulová",J323,0)</f>
        <v>0</v>
      </c>
      <c r="BJ323" s="20" t="s">
        <v>80</v>
      </c>
      <c r="BK323" s="193">
        <f>ROUND(I323*H323,2)</f>
        <v>0</v>
      </c>
      <c r="BL323" s="20" t="s">
        <v>213</v>
      </c>
      <c r="BM323" s="192" t="s">
        <v>1020</v>
      </c>
    </row>
    <row r="324" spans="1:65" s="13" customFormat="1">
      <c r="B324" s="201"/>
      <c r="C324" s="202"/>
      <c r="D324" s="199" t="s">
        <v>219</v>
      </c>
      <c r="E324" s="203" t="s">
        <v>21</v>
      </c>
      <c r="F324" s="204" t="s">
        <v>1279</v>
      </c>
      <c r="G324" s="202"/>
      <c r="H324" s="203" t="s">
        <v>21</v>
      </c>
      <c r="I324" s="205"/>
      <c r="J324" s="202"/>
      <c r="K324" s="202"/>
      <c r="L324" s="206"/>
      <c r="M324" s="207"/>
      <c r="N324" s="208"/>
      <c r="O324" s="208"/>
      <c r="P324" s="208"/>
      <c r="Q324" s="208"/>
      <c r="R324" s="208"/>
      <c r="S324" s="208"/>
      <c r="T324" s="209"/>
      <c r="AT324" s="210" t="s">
        <v>219</v>
      </c>
      <c r="AU324" s="210" t="s">
        <v>80</v>
      </c>
      <c r="AV324" s="13" t="s">
        <v>80</v>
      </c>
      <c r="AW324" s="13" t="s">
        <v>34</v>
      </c>
      <c r="AX324" s="13" t="s">
        <v>73</v>
      </c>
      <c r="AY324" s="210" t="s">
        <v>206</v>
      </c>
    </row>
    <row r="325" spans="1:65" s="14" customFormat="1">
      <c r="B325" s="211"/>
      <c r="C325" s="212"/>
      <c r="D325" s="199" t="s">
        <v>219</v>
      </c>
      <c r="E325" s="213" t="s">
        <v>21</v>
      </c>
      <c r="F325" s="214" t="s">
        <v>1280</v>
      </c>
      <c r="G325" s="212"/>
      <c r="H325" s="215">
        <v>42.051000000000002</v>
      </c>
      <c r="I325" s="216"/>
      <c r="J325" s="212"/>
      <c r="K325" s="212"/>
      <c r="L325" s="217"/>
      <c r="M325" s="218"/>
      <c r="N325" s="219"/>
      <c r="O325" s="219"/>
      <c r="P325" s="219"/>
      <c r="Q325" s="219"/>
      <c r="R325" s="219"/>
      <c r="S325" s="219"/>
      <c r="T325" s="220"/>
      <c r="AT325" s="221" t="s">
        <v>219</v>
      </c>
      <c r="AU325" s="221" t="s">
        <v>80</v>
      </c>
      <c r="AV325" s="14" t="s">
        <v>82</v>
      </c>
      <c r="AW325" s="14" t="s">
        <v>34</v>
      </c>
      <c r="AX325" s="14" t="s">
        <v>73</v>
      </c>
      <c r="AY325" s="221" t="s">
        <v>206</v>
      </c>
    </row>
    <row r="326" spans="1:65" s="15" customFormat="1">
      <c r="B326" s="222"/>
      <c r="C326" s="223"/>
      <c r="D326" s="199" t="s">
        <v>219</v>
      </c>
      <c r="E326" s="224" t="s">
        <v>21</v>
      </c>
      <c r="F326" s="225" t="s">
        <v>236</v>
      </c>
      <c r="G326" s="223"/>
      <c r="H326" s="226">
        <v>42.051000000000002</v>
      </c>
      <c r="I326" s="227"/>
      <c r="J326" s="223"/>
      <c r="K326" s="223"/>
      <c r="L326" s="228"/>
      <c r="M326" s="229"/>
      <c r="N326" s="230"/>
      <c r="O326" s="230"/>
      <c r="P326" s="230"/>
      <c r="Q326" s="230"/>
      <c r="R326" s="230"/>
      <c r="S326" s="230"/>
      <c r="T326" s="231"/>
      <c r="AT326" s="232" t="s">
        <v>219</v>
      </c>
      <c r="AU326" s="232" t="s">
        <v>80</v>
      </c>
      <c r="AV326" s="15" t="s">
        <v>213</v>
      </c>
      <c r="AW326" s="15" t="s">
        <v>34</v>
      </c>
      <c r="AX326" s="15" t="s">
        <v>80</v>
      </c>
      <c r="AY326" s="232" t="s">
        <v>206</v>
      </c>
    </row>
    <row r="327" spans="1:65" s="2" customFormat="1" ht="16.5" customHeight="1">
      <c r="A327" s="37"/>
      <c r="B327" s="38"/>
      <c r="C327" s="181" t="s">
        <v>747</v>
      </c>
      <c r="D327" s="181" t="s">
        <v>208</v>
      </c>
      <c r="E327" s="182" t="s">
        <v>1281</v>
      </c>
      <c r="F327" s="183" t="s">
        <v>1282</v>
      </c>
      <c r="G327" s="184" t="s">
        <v>375</v>
      </c>
      <c r="H327" s="185">
        <v>60</v>
      </c>
      <c r="I327" s="186"/>
      <c r="J327" s="187">
        <f>ROUND(I327*H327,2)</f>
        <v>0</v>
      </c>
      <c r="K327" s="183" t="s">
        <v>1100</v>
      </c>
      <c r="L327" s="42"/>
      <c r="M327" s="188" t="s">
        <v>21</v>
      </c>
      <c r="N327" s="189" t="s">
        <v>44</v>
      </c>
      <c r="O327" s="67"/>
      <c r="P327" s="190">
        <f>O327*H327</f>
        <v>0</v>
      </c>
      <c r="Q327" s="190">
        <v>0</v>
      </c>
      <c r="R327" s="190">
        <f>Q327*H327</f>
        <v>0</v>
      </c>
      <c r="S327" s="190">
        <v>0</v>
      </c>
      <c r="T327" s="191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192" t="s">
        <v>213</v>
      </c>
      <c r="AT327" s="192" t="s">
        <v>208</v>
      </c>
      <c r="AU327" s="192" t="s">
        <v>80</v>
      </c>
      <c r="AY327" s="20" t="s">
        <v>206</v>
      </c>
      <c r="BE327" s="193">
        <f>IF(N327="základní",J327,0)</f>
        <v>0</v>
      </c>
      <c r="BF327" s="193">
        <f>IF(N327="snížená",J327,0)</f>
        <v>0</v>
      </c>
      <c r="BG327" s="193">
        <f>IF(N327="zákl. přenesená",J327,0)</f>
        <v>0</v>
      </c>
      <c r="BH327" s="193">
        <f>IF(N327="sníž. přenesená",J327,0)</f>
        <v>0</v>
      </c>
      <c r="BI327" s="193">
        <f>IF(N327="nulová",J327,0)</f>
        <v>0</v>
      </c>
      <c r="BJ327" s="20" t="s">
        <v>80</v>
      </c>
      <c r="BK327" s="193">
        <f>ROUND(I327*H327,2)</f>
        <v>0</v>
      </c>
      <c r="BL327" s="20" t="s">
        <v>213</v>
      </c>
      <c r="BM327" s="192" t="s">
        <v>611</v>
      </c>
    </row>
    <row r="328" spans="1:65" s="13" customFormat="1">
      <c r="B328" s="201"/>
      <c r="C328" s="202"/>
      <c r="D328" s="199" t="s">
        <v>219</v>
      </c>
      <c r="E328" s="203" t="s">
        <v>21</v>
      </c>
      <c r="F328" s="204" t="s">
        <v>1283</v>
      </c>
      <c r="G328" s="202"/>
      <c r="H328" s="203" t="s">
        <v>21</v>
      </c>
      <c r="I328" s="205"/>
      <c r="J328" s="202"/>
      <c r="K328" s="202"/>
      <c r="L328" s="206"/>
      <c r="M328" s="207"/>
      <c r="N328" s="208"/>
      <c r="O328" s="208"/>
      <c r="P328" s="208"/>
      <c r="Q328" s="208"/>
      <c r="R328" s="208"/>
      <c r="S328" s="208"/>
      <c r="T328" s="209"/>
      <c r="AT328" s="210" t="s">
        <v>219</v>
      </c>
      <c r="AU328" s="210" t="s">
        <v>80</v>
      </c>
      <c r="AV328" s="13" t="s">
        <v>80</v>
      </c>
      <c r="AW328" s="13" t="s">
        <v>34</v>
      </c>
      <c r="AX328" s="13" t="s">
        <v>73</v>
      </c>
      <c r="AY328" s="210" t="s">
        <v>206</v>
      </c>
    </row>
    <row r="329" spans="1:65" s="14" customFormat="1">
      <c r="B329" s="211"/>
      <c r="C329" s="212"/>
      <c r="D329" s="199" t="s">
        <v>219</v>
      </c>
      <c r="E329" s="213" t="s">
        <v>21</v>
      </c>
      <c r="F329" s="214" t="s">
        <v>837</v>
      </c>
      <c r="G329" s="212"/>
      <c r="H329" s="215">
        <v>60</v>
      </c>
      <c r="I329" s="216"/>
      <c r="J329" s="212"/>
      <c r="K329" s="212"/>
      <c r="L329" s="217"/>
      <c r="M329" s="218"/>
      <c r="N329" s="219"/>
      <c r="O329" s="219"/>
      <c r="P329" s="219"/>
      <c r="Q329" s="219"/>
      <c r="R329" s="219"/>
      <c r="S329" s="219"/>
      <c r="T329" s="220"/>
      <c r="AT329" s="221" t="s">
        <v>219</v>
      </c>
      <c r="AU329" s="221" t="s">
        <v>80</v>
      </c>
      <c r="AV329" s="14" t="s">
        <v>82</v>
      </c>
      <c r="AW329" s="14" t="s">
        <v>34</v>
      </c>
      <c r="AX329" s="14" t="s">
        <v>73</v>
      </c>
      <c r="AY329" s="221" t="s">
        <v>206</v>
      </c>
    </row>
    <row r="330" spans="1:65" s="15" customFormat="1">
      <c r="B330" s="222"/>
      <c r="C330" s="223"/>
      <c r="D330" s="199" t="s">
        <v>219</v>
      </c>
      <c r="E330" s="224" t="s">
        <v>21</v>
      </c>
      <c r="F330" s="225" t="s">
        <v>236</v>
      </c>
      <c r="G330" s="223"/>
      <c r="H330" s="226">
        <v>60</v>
      </c>
      <c r="I330" s="227"/>
      <c r="J330" s="223"/>
      <c r="K330" s="223"/>
      <c r="L330" s="228"/>
      <c r="M330" s="229"/>
      <c r="N330" s="230"/>
      <c r="O330" s="230"/>
      <c r="P330" s="230"/>
      <c r="Q330" s="230"/>
      <c r="R330" s="230"/>
      <c r="S330" s="230"/>
      <c r="T330" s="231"/>
      <c r="AT330" s="232" t="s">
        <v>219</v>
      </c>
      <c r="AU330" s="232" t="s">
        <v>80</v>
      </c>
      <c r="AV330" s="15" t="s">
        <v>213</v>
      </c>
      <c r="AW330" s="15" t="s">
        <v>34</v>
      </c>
      <c r="AX330" s="15" t="s">
        <v>80</v>
      </c>
      <c r="AY330" s="232" t="s">
        <v>206</v>
      </c>
    </row>
    <row r="331" spans="1:65" s="2" customFormat="1" ht="16.5" customHeight="1">
      <c r="A331" s="37"/>
      <c r="B331" s="38"/>
      <c r="C331" s="181" t="s">
        <v>760</v>
      </c>
      <c r="D331" s="181" t="s">
        <v>208</v>
      </c>
      <c r="E331" s="182" t="s">
        <v>1284</v>
      </c>
      <c r="F331" s="183" t="s">
        <v>1285</v>
      </c>
      <c r="G331" s="184" t="s">
        <v>247</v>
      </c>
      <c r="H331" s="185">
        <v>20.096</v>
      </c>
      <c r="I331" s="186"/>
      <c r="J331" s="187">
        <f>ROUND(I331*H331,2)</f>
        <v>0</v>
      </c>
      <c r="K331" s="183" t="s">
        <v>1286</v>
      </c>
      <c r="L331" s="42"/>
      <c r="M331" s="188" t="s">
        <v>21</v>
      </c>
      <c r="N331" s="189" t="s">
        <v>44</v>
      </c>
      <c r="O331" s="67"/>
      <c r="P331" s="190">
        <f>O331*H331</f>
        <v>0</v>
      </c>
      <c r="Q331" s="190">
        <v>2.5499999999999998</v>
      </c>
      <c r="R331" s="190">
        <f>Q331*H331</f>
        <v>51.244799999999998</v>
      </c>
      <c r="S331" s="190">
        <v>0</v>
      </c>
      <c r="T331" s="191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192" t="s">
        <v>213</v>
      </c>
      <c r="AT331" s="192" t="s">
        <v>208</v>
      </c>
      <c r="AU331" s="192" t="s">
        <v>80</v>
      </c>
      <c r="AY331" s="20" t="s">
        <v>206</v>
      </c>
      <c r="BE331" s="193">
        <f>IF(N331="základní",J331,0)</f>
        <v>0</v>
      </c>
      <c r="BF331" s="193">
        <f>IF(N331="snížená",J331,0)</f>
        <v>0</v>
      </c>
      <c r="BG331" s="193">
        <f>IF(N331="zákl. přenesená",J331,0)</f>
        <v>0</v>
      </c>
      <c r="BH331" s="193">
        <f>IF(N331="sníž. přenesená",J331,0)</f>
        <v>0</v>
      </c>
      <c r="BI331" s="193">
        <f>IF(N331="nulová",J331,0)</f>
        <v>0</v>
      </c>
      <c r="BJ331" s="20" t="s">
        <v>80</v>
      </c>
      <c r="BK331" s="193">
        <f>ROUND(I331*H331,2)</f>
        <v>0</v>
      </c>
      <c r="BL331" s="20" t="s">
        <v>213</v>
      </c>
      <c r="BM331" s="192" t="s">
        <v>1025</v>
      </c>
    </row>
    <row r="332" spans="1:65" s="13" customFormat="1">
      <c r="B332" s="201"/>
      <c r="C332" s="202"/>
      <c r="D332" s="199" t="s">
        <v>219</v>
      </c>
      <c r="E332" s="203" t="s">
        <v>21</v>
      </c>
      <c r="F332" s="204" t="s">
        <v>1287</v>
      </c>
      <c r="G332" s="202"/>
      <c r="H332" s="203" t="s">
        <v>21</v>
      </c>
      <c r="I332" s="205"/>
      <c r="J332" s="202"/>
      <c r="K332" s="202"/>
      <c r="L332" s="206"/>
      <c r="M332" s="207"/>
      <c r="N332" s="208"/>
      <c r="O332" s="208"/>
      <c r="P332" s="208"/>
      <c r="Q332" s="208"/>
      <c r="R332" s="208"/>
      <c r="S332" s="208"/>
      <c r="T332" s="209"/>
      <c r="AT332" s="210" t="s">
        <v>219</v>
      </c>
      <c r="AU332" s="210" t="s">
        <v>80</v>
      </c>
      <c r="AV332" s="13" t="s">
        <v>80</v>
      </c>
      <c r="AW332" s="13" t="s">
        <v>34</v>
      </c>
      <c r="AX332" s="13" t="s">
        <v>73</v>
      </c>
      <c r="AY332" s="210" t="s">
        <v>206</v>
      </c>
    </row>
    <row r="333" spans="1:65" s="14" customFormat="1">
      <c r="B333" s="211"/>
      <c r="C333" s="212"/>
      <c r="D333" s="199" t="s">
        <v>219</v>
      </c>
      <c r="E333" s="213" t="s">
        <v>21</v>
      </c>
      <c r="F333" s="214" t="s">
        <v>1288</v>
      </c>
      <c r="G333" s="212"/>
      <c r="H333" s="215">
        <v>20.096</v>
      </c>
      <c r="I333" s="216"/>
      <c r="J333" s="212"/>
      <c r="K333" s="212"/>
      <c r="L333" s="217"/>
      <c r="M333" s="218"/>
      <c r="N333" s="219"/>
      <c r="O333" s="219"/>
      <c r="P333" s="219"/>
      <c r="Q333" s="219"/>
      <c r="R333" s="219"/>
      <c r="S333" s="219"/>
      <c r="T333" s="220"/>
      <c r="AT333" s="221" t="s">
        <v>219</v>
      </c>
      <c r="AU333" s="221" t="s">
        <v>80</v>
      </c>
      <c r="AV333" s="14" t="s">
        <v>82</v>
      </c>
      <c r="AW333" s="14" t="s">
        <v>34</v>
      </c>
      <c r="AX333" s="14" t="s">
        <v>73</v>
      </c>
      <c r="AY333" s="221" t="s">
        <v>206</v>
      </c>
    </row>
    <row r="334" spans="1:65" s="15" customFormat="1">
      <c r="B334" s="222"/>
      <c r="C334" s="223"/>
      <c r="D334" s="199" t="s">
        <v>219</v>
      </c>
      <c r="E334" s="224" t="s">
        <v>21</v>
      </c>
      <c r="F334" s="225" t="s">
        <v>236</v>
      </c>
      <c r="G334" s="223"/>
      <c r="H334" s="226">
        <v>20.096</v>
      </c>
      <c r="I334" s="227"/>
      <c r="J334" s="223"/>
      <c r="K334" s="223"/>
      <c r="L334" s="228"/>
      <c r="M334" s="229"/>
      <c r="N334" s="230"/>
      <c r="O334" s="230"/>
      <c r="P334" s="230"/>
      <c r="Q334" s="230"/>
      <c r="R334" s="230"/>
      <c r="S334" s="230"/>
      <c r="T334" s="231"/>
      <c r="AT334" s="232" t="s">
        <v>219</v>
      </c>
      <c r="AU334" s="232" t="s">
        <v>80</v>
      </c>
      <c r="AV334" s="15" t="s">
        <v>213</v>
      </c>
      <c r="AW334" s="15" t="s">
        <v>34</v>
      </c>
      <c r="AX334" s="15" t="s">
        <v>80</v>
      </c>
      <c r="AY334" s="232" t="s">
        <v>206</v>
      </c>
    </row>
    <row r="335" spans="1:65" s="12" customFormat="1" ht="25.9" customHeight="1">
      <c r="B335" s="165"/>
      <c r="C335" s="166"/>
      <c r="D335" s="167" t="s">
        <v>72</v>
      </c>
      <c r="E335" s="168" t="s">
        <v>693</v>
      </c>
      <c r="F335" s="168" t="s">
        <v>1289</v>
      </c>
      <c r="G335" s="166"/>
      <c r="H335" s="166"/>
      <c r="I335" s="169"/>
      <c r="J335" s="170">
        <f>BK335</f>
        <v>0</v>
      </c>
      <c r="K335" s="166"/>
      <c r="L335" s="171"/>
      <c r="M335" s="172"/>
      <c r="N335" s="173"/>
      <c r="O335" s="173"/>
      <c r="P335" s="174">
        <f>SUM(P336:P339)</f>
        <v>0</v>
      </c>
      <c r="Q335" s="173"/>
      <c r="R335" s="174">
        <f>SUM(R336:R339)</f>
        <v>0.38547149999999997</v>
      </c>
      <c r="S335" s="173"/>
      <c r="T335" s="175">
        <f>SUM(T336:T339)</f>
        <v>0</v>
      </c>
      <c r="AR335" s="176" t="s">
        <v>80</v>
      </c>
      <c r="AT335" s="177" t="s">
        <v>72</v>
      </c>
      <c r="AU335" s="177" t="s">
        <v>73</v>
      </c>
      <c r="AY335" s="176" t="s">
        <v>206</v>
      </c>
      <c r="BK335" s="178">
        <f>SUM(BK336:BK339)</f>
        <v>0</v>
      </c>
    </row>
    <row r="336" spans="1:65" s="2" customFormat="1" ht="16.5" customHeight="1">
      <c r="A336" s="37"/>
      <c r="B336" s="38"/>
      <c r="C336" s="181" t="s">
        <v>765</v>
      </c>
      <c r="D336" s="181" t="s">
        <v>208</v>
      </c>
      <c r="E336" s="182" t="s">
        <v>1290</v>
      </c>
      <c r="F336" s="183" t="s">
        <v>1291</v>
      </c>
      <c r="G336" s="184" t="s">
        <v>211</v>
      </c>
      <c r="H336" s="185">
        <v>0.15</v>
      </c>
      <c r="I336" s="186"/>
      <c r="J336" s="187">
        <f>ROUND(I336*H336,2)</f>
        <v>0</v>
      </c>
      <c r="K336" s="183" t="s">
        <v>1100</v>
      </c>
      <c r="L336" s="42"/>
      <c r="M336" s="188" t="s">
        <v>21</v>
      </c>
      <c r="N336" s="189" t="s">
        <v>44</v>
      </c>
      <c r="O336" s="67"/>
      <c r="P336" s="190">
        <f>O336*H336</f>
        <v>0</v>
      </c>
      <c r="Q336" s="190">
        <v>2.5698099999999999</v>
      </c>
      <c r="R336" s="190">
        <f>Q336*H336</f>
        <v>0.38547149999999997</v>
      </c>
      <c r="S336" s="190">
        <v>0</v>
      </c>
      <c r="T336" s="191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192" t="s">
        <v>213</v>
      </c>
      <c r="AT336" s="192" t="s">
        <v>208</v>
      </c>
      <c r="AU336" s="192" t="s">
        <v>80</v>
      </c>
      <c r="AY336" s="20" t="s">
        <v>206</v>
      </c>
      <c r="BE336" s="193">
        <f>IF(N336="základní",J336,0)</f>
        <v>0</v>
      </c>
      <c r="BF336" s="193">
        <f>IF(N336="snížená",J336,0)</f>
        <v>0</v>
      </c>
      <c r="BG336" s="193">
        <f>IF(N336="zákl. přenesená",J336,0)</f>
        <v>0</v>
      </c>
      <c r="BH336" s="193">
        <f>IF(N336="sníž. přenesená",J336,0)</f>
        <v>0</v>
      </c>
      <c r="BI336" s="193">
        <f>IF(N336="nulová",J336,0)</f>
        <v>0</v>
      </c>
      <c r="BJ336" s="20" t="s">
        <v>80</v>
      </c>
      <c r="BK336" s="193">
        <f>ROUND(I336*H336,2)</f>
        <v>0</v>
      </c>
      <c r="BL336" s="20" t="s">
        <v>213</v>
      </c>
      <c r="BM336" s="192" t="s">
        <v>1028</v>
      </c>
    </row>
    <row r="337" spans="1:65" s="13" customFormat="1">
      <c r="B337" s="201"/>
      <c r="C337" s="202"/>
      <c r="D337" s="199" t="s">
        <v>219</v>
      </c>
      <c r="E337" s="203" t="s">
        <v>21</v>
      </c>
      <c r="F337" s="204" t="s">
        <v>1292</v>
      </c>
      <c r="G337" s="202"/>
      <c r="H337" s="203" t="s">
        <v>21</v>
      </c>
      <c r="I337" s="205"/>
      <c r="J337" s="202"/>
      <c r="K337" s="202"/>
      <c r="L337" s="206"/>
      <c r="M337" s="207"/>
      <c r="N337" s="208"/>
      <c r="O337" s="208"/>
      <c r="P337" s="208"/>
      <c r="Q337" s="208"/>
      <c r="R337" s="208"/>
      <c r="S337" s="208"/>
      <c r="T337" s="209"/>
      <c r="AT337" s="210" t="s">
        <v>219</v>
      </c>
      <c r="AU337" s="210" t="s">
        <v>80</v>
      </c>
      <c r="AV337" s="13" t="s">
        <v>80</v>
      </c>
      <c r="AW337" s="13" t="s">
        <v>34</v>
      </c>
      <c r="AX337" s="13" t="s">
        <v>73</v>
      </c>
      <c r="AY337" s="210" t="s">
        <v>206</v>
      </c>
    </row>
    <row r="338" spans="1:65" s="14" customFormat="1">
      <c r="B338" s="211"/>
      <c r="C338" s="212"/>
      <c r="D338" s="199" t="s">
        <v>219</v>
      </c>
      <c r="E338" s="213" t="s">
        <v>21</v>
      </c>
      <c r="F338" s="214" t="s">
        <v>1293</v>
      </c>
      <c r="G338" s="212"/>
      <c r="H338" s="215">
        <v>0.15</v>
      </c>
      <c r="I338" s="216"/>
      <c r="J338" s="212"/>
      <c r="K338" s="212"/>
      <c r="L338" s="217"/>
      <c r="M338" s="218"/>
      <c r="N338" s="219"/>
      <c r="O338" s="219"/>
      <c r="P338" s="219"/>
      <c r="Q338" s="219"/>
      <c r="R338" s="219"/>
      <c r="S338" s="219"/>
      <c r="T338" s="220"/>
      <c r="AT338" s="221" t="s">
        <v>219</v>
      </c>
      <c r="AU338" s="221" t="s">
        <v>80</v>
      </c>
      <c r="AV338" s="14" t="s">
        <v>82</v>
      </c>
      <c r="AW338" s="14" t="s">
        <v>34</v>
      </c>
      <c r="AX338" s="14" t="s">
        <v>73</v>
      </c>
      <c r="AY338" s="221" t="s">
        <v>206</v>
      </c>
    </row>
    <row r="339" spans="1:65" s="15" customFormat="1">
      <c r="B339" s="222"/>
      <c r="C339" s="223"/>
      <c r="D339" s="199" t="s">
        <v>219</v>
      </c>
      <c r="E339" s="224" t="s">
        <v>21</v>
      </c>
      <c r="F339" s="225" t="s">
        <v>236</v>
      </c>
      <c r="G339" s="223"/>
      <c r="H339" s="226">
        <v>0.15</v>
      </c>
      <c r="I339" s="227"/>
      <c r="J339" s="223"/>
      <c r="K339" s="223"/>
      <c r="L339" s="228"/>
      <c r="M339" s="229"/>
      <c r="N339" s="230"/>
      <c r="O339" s="230"/>
      <c r="P339" s="230"/>
      <c r="Q339" s="230"/>
      <c r="R339" s="230"/>
      <c r="S339" s="230"/>
      <c r="T339" s="231"/>
      <c r="AT339" s="232" t="s">
        <v>219</v>
      </c>
      <c r="AU339" s="232" t="s">
        <v>80</v>
      </c>
      <c r="AV339" s="15" t="s">
        <v>213</v>
      </c>
      <c r="AW339" s="15" t="s">
        <v>34</v>
      </c>
      <c r="AX339" s="15" t="s">
        <v>80</v>
      </c>
      <c r="AY339" s="232" t="s">
        <v>206</v>
      </c>
    </row>
    <row r="340" spans="1:65" s="12" customFormat="1" ht="25.9" customHeight="1">
      <c r="B340" s="165"/>
      <c r="C340" s="166"/>
      <c r="D340" s="167" t="s">
        <v>72</v>
      </c>
      <c r="E340" s="168" t="s">
        <v>736</v>
      </c>
      <c r="F340" s="168" t="s">
        <v>1294</v>
      </c>
      <c r="G340" s="166"/>
      <c r="H340" s="166"/>
      <c r="I340" s="169"/>
      <c r="J340" s="170">
        <f>BK340</f>
        <v>0</v>
      </c>
      <c r="K340" s="166"/>
      <c r="L340" s="171"/>
      <c r="M340" s="172"/>
      <c r="N340" s="173"/>
      <c r="O340" s="173"/>
      <c r="P340" s="174">
        <f>SUM(P341:P364)</f>
        <v>0</v>
      </c>
      <c r="Q340" s="173"/>
      <c r="R340" s="174">
        <f>SUM(R341:R364)</f>
        <v>141.95219656</v>
      </c>
      <c r="S340" s="173"/>
      <c r="T340" s="175">
        <f>SUM(T341:T364)</f>
        <v>0</v>
      </c>
      <c r="AR340" s="176" t="s">
        <v>80</v>
      </c>
      <c r="AT340" s="177" t="s">
        <v>72</v>
      </c>
      <c r="AU340" s="177" t="s">
        <v>73</v>
      </c>
      <c r="AY340" s="176" t="s">
        <v>206</v>
      </c>
      <c r="BK340" s="178">
        <f>SUM(BK341:BK364)</f>
        <v>0</v>
      </c>
    </row>
    <row r="341" spans="1:65" s="2" customFormat="1" ht="24.2" customHeight="1">
      <c r="A341" s="37"/>
      <c r="B341" s="38"/>
      <c r="C341" s="181" t="s">
        <v>773</v>
      </c>
      <c r="D341" s="181" t="s">
        <v>208</v>
      </c>
      <c r="E341" s="182" t="s">
        <v>1295</v>
      </c>
      <c r="F341" s="183" t="s">
        <v>1296</v>
      </c>
      <c r="G341" s="184" t="s">
        <v>211</v>
      </c>
      <c r="H341" s="185">
        <v>74.028000000000006</v>
      </c>
      <c r="I341" s="186"/>
      <c r="J341" s="187">
        <f>ROUND(I341*H341,2)</f>
        <v>0</v>
      </c>
      <c r="K341" s="183" t="s">
        <v>1100</v>
      </c>
      <c r="L341" s="42"/>
      <c r="M341" s="188" t="s">
        <v>21</v>
      </c>
      <c r="N341" s="189" t="s">
        <v>44</v>
      </c>
      <c r="O341" s="67"/>
      <c r="P341" s="190">
        <f>O341*H341</f>
        <v>0</v>
      </c>
      <c r="Q341" s="190">
        <v>1.8907700000000001</v>
      </c>
      <c r="R341" s="190">
        <f>Q341*H341</f>
        <v>139.96992156000002</v>
      </c>
      <c r="S341" s="190">
        <v>0</v>
      </c>
      <c r="T341" s="191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92" t="s">
        <v>213</v>
      </c>
      <c r="AT341" s="192" t="s">
        <v>208</v>
      </c>
      <c r="AU341" s="192" t="s">
        <v>80</v>
      </c>
      <c r="AY341" s="20" t="s">
        <v>206</v>
      </c>
      <c r="BE341" s="193">
        <f>IF(N341="základní",J341,0)</f>
        <v>0</v>
      </c>
      <c r="BF341" s="193">
        <f>IF(N341="snížená",J341,0)</f>
        <v>0</v>
      </c>
      <c r="BG341" s="193">
        <f>IF(N341="zákl. přenesená",J341,0)</f>
        <v>0</v>
      </c>
      <c r="BH341" s="193">
        <f>IF(N341="sníž. přenesená",J341,0)</f>
        <v>0</v>
      </c>
      <c r="BI341" s="193">
        <f>IF(N341="nulová",J341,0)</f>
        <v>0</v>
      </c>
      <c r="BJ341" s="20" t="s">
        <v>80</v>
      </c>
      <c r="BK341" s="193">
        <f>ROUND(I341*H341,2)</f>
        <v>0</v>
      </c>
      <c r="BL341" s="20" t="s">
        <v>213</v>
      </c>
      <c r="BM341" s="192" t="s">
        <v>1031</v>
      </c>
    </row>
    <row r="342" spans="1:65" s="13" customFormat="1">
      <c r="B342" s="201"/>
      <c r="C342" s="202"/>
      <c r="D342" s="199" t="s">
        <v>219</v>
      </c>
      <c r="E342" s="203" t="s">
        <v>21</v>
      </c>
      <c r="F342" s="204" t="s">
        <v>1234</v>
      </c>
      <c r="G342" s="202"/>
      <c r="H342" s="203" t="s">
        <v>21</v>
      </c>
      <c r="I342" s="205"/>
      <c r="J342" s="202"/>
      <c r="K342" s="202"/>
      <c r="L342" s="206"/>
      <c r="M342" s="207"/>
      <c r="N342" s="208"/>
      <c r="O342" s="208"/>
      <c r="P342" s="208"/>
      <c r="Q342" s="208"/>
      <c r="R342" s="208"/>
      <c r="S342" s="208"/>
      <c r="T342" s="209"/>
      <c r="AT342" s="210" t="s">
        <v>219</v>
      </c>
      <c r="AU342" s="210" t="s">
        <v>80</v>
      </c>
      <c r="AV342" s="13" t="s">
        <v>80</v>
      </c>
      <c r="AW342" s="13" t="s">
        <v>34</v>
      </c>
      <c r="AX342" s="13" t="s">
        <v>73</v>
      </c>
      <c r="AY342" s="210" t="s">
        <v>206</v>
      </c>
    </row>
    <row r="343" spans="1:65" s="14" customFormat="1">
      <c r="B343" s="211"/>
      <c r="C343" s="212"/>
      <c r="D343" s="199" t="s">
        <v>219</v>
      </c>
      <c r="E343" s="213" t="s">
        <v>21</v>
      </c>
      <c r="F343" s="214" t="s">
        <v>1297</v>
      </c>
      <c r="G343" s="212"/>
      <c r="H343" s="215">
        <v>60.247999999999998</v>
      </c>
      <c r="I343" s="216"/>
      <c r="J343" s="212"/>
      <c r="K343" s="212"/>
      <c r="L343" s="217"/>
      <c r="M343" s="218"/>
      <c r="N343" s="219"/>
      <c r="O343" s="219"/>
      <c r="P343" s="219"/>
      <c r="Q343" s="219"/>
      <c r="R343" s="219"/>
      <c r="S343" s="219"/>
      <c r="T343" s="220"/>
      <c r="AT343" s="221" t="s">
        <v>219</v>
      </c>
      <c r="AU343" s="221" t="s">
        <v>80</v>
      </c>
      <c r="AV343" s="14" t="s">
        <v>82</v>
      </c>
      <c r="AW343" s="14" t="s">
        <v>34</v>
      </c>
      <c r="AX343" s="14" t="s">
        <v>73</v>
      </c>
      <c r="AY343" s="221" t="s">
        <v>206</v>
      </c>
    </row>
    <row r="344" spans="1:65" s="13" customFormat="1">
      <c r="B344" s="201"/>
      <c r="C344" s="202"/>
      <c r="D344" s="199" t="s">
        <v>219</v>
      </c>
      <c r="E344" s="203" t="s">
        <v>21</v>
      </c>
      <c r="F344" s="204" t="s">
        <v>1230</v>
      </c>
      <c r="G344" s="202"/>
      <c r="H344" s="203" t="s">
        <v>21</v>
      </c>
      <c r="I344" s="205"/>
      <c r="J344" s="202"/>
      <c r="K344" s="202"/>
      <c r="L344" s="206"/>
      <c r="M344" s="207"/>
      <c r="N344" s="208"/>
      <c r="O344" s="208"/>
      <c r="P344" s="208"/>
      <c r="Q344" s="208"/>
      <c r="R344" s="208"/>
      <c r="S344" s="208"/>
      <c r="T344" s="209"/>
      <c r="AT344" s="210" t="s">
        <v>219</v>
      </c>
      <c r="AU344" s="210" t="s">
        <v>80</v>
      </c>
      <c r="AV344" s="13" t="s">
        <v>80</v>
      </c>
      <c r="AW344" s="13" t="s">
        <v>34</v>
      </c>
      <c r="AX344" s="13" t="s">
        <v>73</v>
      </c>
      <c r="AY344" s="210" t="s">
        <v>206</v>
      </c>
    </row>
    <row r="345" spans="1:65" s="14" customFormat="1">
      <c r="B345" s="211"/>
      <c r="C345" s="212"/>
      <c r="D345" s="199" t="s">
        <v>219</v>
      </c>
      <c r="E345" s="213" t="s">
        <v>21</v>
      </c>
      <c r="F345" s="214" t="s">
        <v>1298</v>
      </c>
      <c r="G345" s="212"/>
      <c r="H345" s="215">
        <v>13.78</v>
      </c>
      <c r="I345" s="216"/>
      <c r="J345" s="212"/>
      <c r="K345" s="212"/>
      <c r="L345" s="217"/>
      <c r="M345" s="218"/>
      <c r="N345" s="219"/>
      <c r="O345" s="219"/>
      <c r="P345" s="219"/>
      <c r="Q345" s="219"/>
      <c r="R345" s="219"/>
      <c r="S345" s="219"/>
      <c r="T345" s="220"/>
      <c r="AT345" s="221" t="s">
        <v>219</v>
      </c>
      <c r="AU345" s="221" t="s">
        <v>80</v>
      </c>
      <c r="AV345" s="14" t="s">
        <v>82</v>
      </c>
      <c r="AW345" s="14" t="s">
        <v>34</v>
      </c>
      <c r="AX345" s="14" t="s">
        <v>73</v>
      </c>
      <c r="AY345" s="221" t="s">
        <v>206</v>
      </c>
    </row>
    <row r="346" spans="1:65" s="15" customFormat="1">
      <c r="B346" s="222"/>
      <c r="C346" s="223"/>
      <c r="D346" s="199" t="s">
        <v>219</v>
      </c>
      <c r="E346" s="224" t="s">
        <v>21</v>
      </c>
      <c r="F346" s="225" t="s">
        <v>236</v>
      </c>
      <c r="G346" s="223"/>
      <c r="H346" s="226">
        <v>74.028000000000006</v>
      </c>
      <c r="I346" s="227"/>
      <c r="J346" s="223"/>
      <c r="K346" s="223"/>
      <c r="L346" s="228"/>
      <c r="M346" s="229"/>
      <c r="N346" s="230"/>
      <c r="O346" s="230"/>
      <c r="P346" s="230"/>
      <c r="Q346" s="230"/>
      <c r="R346" s="230"/>
      <c r="S346" s="230"/>
      <c r="T346" s="231"/>
      <c r="AT346" s="232" t="s">
        <v>219</v>
      </c>
      <c r="AU346" s="232" t="s">
        <v>80</v>
      </c>
      <c r="AV346" s="15" t="s">
        <v>213</v>
      </c>
      <c r="AW346" s="15" t="s">
        <v>34</v>
      </c>
      <c r="AX346" s="15" t="s">
        <v>80</v>
      </c>
      <c r="AY346" s="232" t="s">
        <v>206</v>
      </c>
    </row>
    <row r="347" spans="1:65" s="2" customFormat="1" ht="16.5" customHeight="1">
      <c r="A347" s="37"/>
      <c r="B347" s="38"/>
      <c r="C347" s="181" t="s">
        <v>781</v>
      </c>
      <c r="D347" s="181" t="s">
        <v>208</v>
      </c>
      <c r="E347" s="182" t="s">
        <v>1299</v>
      </c>
      <c r="F347" s="183" t="s">
        <v>1300</v>
      </c>
      <c r="G347" s="184" t="s">
        <v>247</v>
      </c>
      <c r="H347" s="185">
        <v>12</v>
      </c>
      <c r="I347" s="186"/>
      <c r="J347" s="187">
        <f>ROUND(I347*H347,2)</f>
        <v>0</v>
      </c>
      <c r="K347" s="183" t="s">
        <v>1100</v>
      </c>
      <c r="L347" s="42"/>
      <c r="M347" s="188" t="s">
        <v>21</v>
      </c>
      <c r="N347" s="189" t="s">
        <v>44</v>
      </c>
      <c r="O347" s="67"/>
      <c r="P347" s="190">
        <f>O347*H347</f>
        <v>0</v>
      </c>
      <c r="Q347" s="190">
        <v>4.4099999999999999E-3</v>
      </c>
      <c r="R347" s="190">
        <f>Q347*H347</f>
        <v>5.2919999999999995E-2</v>
      </c>
      <c r="S347" s="190">
        <v>0</v>
      </c>
      <c r="T347" s="191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192" t="s">
        <v>213</v>
      </c>
      <c r="AT347" s="192" t="s">
        <v>208</v>
      </c>
      <c r="AU347" s="192" t="s">
        <v>80</v>
      </c>
      <c r="AY347" s="20" t="s">
        <v>206</v>
      </c>
      <c r="BE347" s="193">
        <f>IF(N347="základní",J347,0)</f>
        <v>0</v>
      </c>
      <c r="BF347" s="193">
        <f>IF(N347="snížená",J347,0)</f>
        <v>0</v>
      </c>
      <c r="BG347" s="193">
        <f>IF(N347="zákl. přenesená",J347,0)</f>
        <v>0</v>
      </c>
      <c r="BH347" s="193">
        <f>IF(N347="sníž. přenesená",J347,0)</f>
        <v>0</v>
      </c>
      <c r="BI347" s="193">
        <f>IF(N347="nulová",J347,0)</f>
        <v>0</v>
      </c>
      <c r="BJ347" s="20" t="s">
        <v>80</v>
      </c>
      <c r="BK347" s="193">
        <f>ROUND(I347*H347,2)</f>
        <v>0</v>
      </c>
      <c r="BL347" s="20" t="s">
        <v>213</v>
      </c>
      <c r="BM347" s="192" t="s">
        <v>1034</v>
      </c>
    </row>
    <row r="348" spans="1:65" s="13" customFormat="1">
      <c r="B348" s="201"/>
      <c r="C348" s="202"/>
      <c r="D348" s="199" t="s">
        <v>219</v>
      </c>
      <c r="E348" s="203" t="s">
        <v>21</v>
      </c>
      <c r="F348" s="204" t="s">
        <v>1301</v>
      </c>
      <c r="G348" s="202"/>
      <c r="H348" s="203" t="s">
        <v>21</v>
      </c>
      <c r="I348" s="205"/>
      <c r="J348" s="202"/>
      <c r="K348" s="202"/>
      <c r="L348" s="206"/>
      <c r="M348" s="207"/>
      <c r="N348" s="208"/>
      <c r="O348" s="208"/>
      <c r="P348" s="208"/>
      <c r="Q348" s="208"/>
      <c r="R348" s="208"/>
      <c r="S348" s="208"/>
      <c r="T348" s="209"/>
      <c r="AT348" s="210" t="s">
        <v>219</v>
      </c>
      <c r="AU348" s="210" t="s">
        <v>80</v>
      </c>
      <c r="AV348" s="13" t="s">
        <v>80</v>
      </c>
      <c r="AW348" s="13" t="s">
        <v>34</v>
      </c>
      <c r="AX348" s="13" t="s">
        <v>73</v>
      </c>
      <c r="AY348" s="210" t="s">
        <v>206</v>
      </c>
    </row>
    <row r="349" spans="1:65" s="14" customFormat="1">
      <c r="B349" s="211"/>
      <c r="C349" s="212"/>
      <c r="D349" s="199" t="s">
        <v>219</v>
      </c>
      <c r="E349" s="213" t="s">
        <v>21</v>
      </c>
      <c r="F349" s="214" t="s">
        <v>1302</v>
      </c>
      <c r="G349" s="212"/>
      <c r="H349" s="215">
        <v>12</v>
      </c>
      <c r="I349" s="216"/>
      <c r="J349" s="212"/>
      <c r="K349" s="212"/>
      <c r="L349" s="217"/>
      <c r="M349" s="218"/>
      <c r="N349" s="219"/>
      <c r="O349" s="219"/>
      <c r="P349" s="219"/>
      <c r="Q349" s="219"/>
      <c r="R349" s="219"/>
      <c r="S349" s="219"/>
      <c r="T349" s="220"/>
      <c r="AT349" s="221" t="s">
        <v>219</v>
      </c>
      <c r="AU349" s="221" t="s">
        <v>80</v>
      </c>
      <c r="AV349" s="14" t="s">
        <v>82</v>
      </c>
      <c r="AW349" s="14" t="s">
        <v>34</v>
      </c>
      <c r="AX349" s="14" t="s">
        <v>73</v>
      </c>
      <c r="AY349" s="221" t="s">
        <v>206</v>
      </c>
    </row>
    <row r="350" spans="1:65" s="15" customFormat="1">
      <c r="B350" s="222"/>
      <c r="C350" s="223"/>
      <c r="D350" s="199" t="s">
        <v>219</v>
      </c>
      <c r="E350" s="224" t="s">
        <v>21</v>
      </c>
      <c r="F350" s="225" t="s">
        <v>236</v>
      </c>
      <c r="G350" s="223"/>
      <c r="H350" s="226">
        <v>12</v>
      </c>
      <c r="I350" s="227"/>
      <c r="J350" s="223"/>
      <c r="K350" s="223"/>
      <c r="L350" s="228"/>
      <c r="M350" s="229"/>
      <c r="N350" s="230"/>
      <c r="O350" s="230"/>
      <c r="P350" s="230"/>
      <c r="Q350" s="230"/>
      <c r="R350" s="230"/>
      <c r="S350" s="230"/>
      <c r="T350" s="231"/>
      <c r="AT350" s="232" t="s">
        <v>219</v>
      </c>
      <c r="AU350" s="232" t="s">
        <v>80</v>
      </c>
      <c r="AV350" s="15" t="s">
        <v>213</v>
      </c>
      <c r="AW350" s="15" t="s">
        <v>34</v>
      </c>
      <c r="AX350" s="15" t="s">
        <v>80</v>
      </c>
      <c r="AY350" s="232" t="s">
        <v>206</v>
      </c>
    </row>
    <row r="351" spans="1:65" s="2" customFormat="1" ht="16.5" customHeight="1">
      <c r="A351" s="37"/>
      <c r="B351" s="38"/>
      <c r="C351" s="181" t="s">
        <v>787</v>
      </c>
      <c r="D351" s="181" t="s">
        <v>208</v>
      </c>
      <c r="E351" s="182" t="s">
        <v>1303</v>
      </c>
      <c r="F351" s="183" t="s">
        <v>1304</v>
      </c>
      <c r="G351" s="184" t="s">
        <v>247</v>
      </c>
      <c r="H351" s="185">
        <v>505.9</v>
      </c>
      <c r="I351" s="186"/>
      <c r="J351" s="187">
        <f>ROUND(I351*H351,2)</f>
        <v>0</v>
      </c>
      <c r="K351" s="183" t="s">
        <v>21</v>
      </c>
      <c r="L351" s="42"/>
      <c r="M351" s="188" t="s">
        <v>21</v>
      </c>
      <c r="N351" s="189" t="s">
        <v>44</v>
      </c>
      <c r="O351" s="67"/>
      <c r="P351" s="190">
        <f>O351*H351</f>
        <v>0</v>
      </c>
      <c r="Q351" s="190">
        <v>2.2499999999999998E-3</v>
      </c>
      <c r="R351" s="190">
        <f>Q351*H351</f>
        <v>1.1382749999999999</v>
      </c>
      <c r="S351" s="190">
        <v>0</v>
      </c>
      <c r="T351" s="191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192" t="s">
        <v>213</v>
      </c>
      <c r="AT351" s="192" t="s">
        <v>208</v>
      </c>
      <c r="AU351" s="192" t="s">
        <v>80</v>
      </c>
      <c r="AY351" s="20" t="s">
        <v>206</v>
      </c>
      <c r="BE351" s="193">
        <f>IF(N351="základní",J351,0)</f>
        <v>0</v>
      </c>
      <c r="BF351" s="193">
        <f>IF(N351="snížená",J351,0)</f>
        <v>0</v>
      </c>
      <c r="BG351" s="193">
        <f>IF(N351="zákl. přenesená",J351,0)</f>
        <v>0</v>
      </c>
      <c r="BH351" s="193">
        <f>IF(N351="sníž. přenesená",J351,0)</f>
        <v>0</v>
      </c>
      <c r="BI351" s="193">
        <f>IF(N351="nulová",J351,0)</f>
        <v>0</v>
      </c>
      <c r="BJ351" s="20" t="s">
        <v>80</v>
      </c>
      <c r="BK351" s="193">
        <f>ROUND(I351*H351,2)</f>
        <v>0</v>
      </c>
      <c r="BL351" s="20" t="s">
        <v>213</v>
      </c>
      <c r="BM351" s="192" t="s">
        <v>1037</v>
      </c>
    </row>
    <row r="352" spans="1:65" s="13" customFormat="1">
      <c r="B352" s="201"/>
      <c r="C352" s="202"/>
      <c r="D352" s="199" t="s">
        <v>219</v>
      </c>
      <c r="E352" s="203" t="s">
        <v>21</v>
      </c>
      <c r="F352" s="204" t="s">
        <v>1176</v>
      </c>
      <c r="G352" s="202"/>
      <c r="H352" s="203" t="s">
        <v>21</v>
      </c>
      <c r="I352" s="205"/>
      <c r="J352" s="202"/>
      <c r="K352" s="202"/>
      <c r="L352" s="206"/>
      <c r="M352" s="207"/>
      <c r="N352" s="208"/>
      <c r="O352" s="208"/>
      <c r="P352" s="208"/>
      <c r="Q352" s="208"/>
      <c r="R352" s="208"/>
      <c r="S352" s="208"/>
      <c r="T352" s="209"/>
      <c r="AT352" s="210" t="s">
        <v>219</v>
      </c>
      <c r="AU352" s="210" t="s">
        <v>80</v>
      </c>
      <c r="AV352" s="13" t="s">
        <v>80</v>
      </c>
      <c r="AW352" s="13" t="s">
        <v>34</v>
      </c>
      <c r="AX352" s="13" t="s">
        <v>73</v>
      </c>
      <c r="AY352" s="210" t="s">
        <v>206</v>
      </c>
    </row>
    <row r="353" spans="1:65" s="14" customFormat="1">
      <c r="B353" s="211"/>
      <c r="C353" s="212"/>
      <c r="D353" s="199" t="s">
        <v>219</v>
      </c>
      <c r="E353" s="213" t="s">
        <v>21</v>
      </c>
      <c r="F353" s="214" t="s">
        <v>1305</v>
      </c>
      <c r="G353" s="212"/>
      <c r="H353" s="215">
        <v>134.69999999999999</v>
      </c>
      <c r="I353" s="216"/>
      <c r="J353" s="212"/>
      <c r="K353" s="212"/>
      <c r="L353" s="217"/>
      <c r="M353" s="218"/>
      <c r="N353" s="219"/>
      <c r="O353" s="219"/>
      <c r="P353" s="219"/>
      <c r="Q353" s="219"/>
      <c r="R353" s="219"/>
      <c r="S353" s="219"/>
      <c r="T353" s="220"/>
      <c r="AT353" s="221" t="s">
        <v>219</v>
      </c>
      <c r="AU353" s="221" t="s">
        <v>80</v>
      </c>
      <c r="AV353" s="14" t="s">
        <v>82</v>
      </c>
      <c r="AW353" s="14" t="s">
        <v>34</v>
      </c>
      <c r="AX353" s="14" t="s">
        <v>73</v>
      </c>
      <c r="AY353" s="221" t="s">
        <v>206</v>
      </c>
    </row>
    <row r="354" spans="1:65" s="13" customFormat="1">
      <c r="B354" s="201"/>
      <c r="C354" s="202"/>
      <c r="D354" s="199" t="s">
        <v>219</v>
      </c>
      <c r="E354" s="203" t="s">
        <v>21</v>
      </c>
      <c r="F354" s="204" t="s">
        <v>1306</v>
      </c>
      <c r="G354" s="202"/>
      <c r="H354" s="203" t="s">
        <v>21</v>
      </c>
      <c r="I354" s="205"/>
      <c r="J354" s="202"/>
      <c r="K354" s="202"/>
      <c r="L354" s="206"/>
      <c r="M354" s="207"/>
      <c r="N354" s="208"/>
      <c r="O354" s="208"/>
      <c r="P354" s="208"/>
      <c r="Q354" s="208"/>
      <c r="R354" s="208"/>
      <c r="S354" s="208"/>
      <c r="T354" s="209"/>
      <c r="AT354" s="210" t="s">
        <v>219</v>
      </c>
      <c r="AU354" s="210" t="s">
        <v>80</v>
      </c>
      <c r="AV354" s="13" t="s">
        <v>80</v>
      </c>
      <c r="AW354" s="13" t="s">
        <v>34</v>
      </c>
      <c r="AX354" s="13" t="s">
        <v>73</v>
      </c>
      <c r="AY354" s="210" t="s">
        <v>206</v>
      </c>
    </row>
    <row r="355" spans="1:65" s="14" customFormat="1">
      <c r="B355" s="211"/>
      <c r="C355" s="212"/>
      <c r="D355" s="199" t="s">
        <v>219</v>
      </c>
      <c r="E355" s="213" t="s">
        <v>21</v>
      </c>
      <c r="F355" s="214" t="s">
        <v>1307</v>
      </c>
      <c r="G355" s="212"/>
      <c r="H355" s="215">
        <v>371.2</v>
      </c>
      <c r="I355" s="216"/>
      <c r="J355" s="212"/>
      <c r="K355" s="212"/>
      <c r="L355" s="217"/>
      <c r="M355" s="218"/>
      <c r="N355" s="219"/>
      <c r="O355" s="219"/>
      <c r="P355" s="219"/>
      <c r="Q355" s="219"/>
      <c r="R355" s="219"/>
      <c r="S355" s="219"/>
      <c r="T355" s="220"/>
      <c r="AT355" s="221" t="s">
        <v>219</v>
      </c>
      <c r="AU355" s="221" t="s">
        <v>80</v>
      </c>
      <c r="AV355" s="14" t="s">
        <v>82</v>
      </c>
      <c r="AW355" s="14" t="s">
        <v>34</v>
      </c>
      <c r="AX355" s="14" t="s">
        <v>73</v>
      </c>
      <c r="AY355" s="221" t="s">
        <v>206</v>
      </c>
    </row>
    <row r="356" spans="1:65" s="15" customFormat="1">
      <c r="B356" s="222"/>
      <c r="C356" s="223"/>
      <c r="D356" s="199" t="s">
        <v>219</v>
      </c>
      <c r="E356" s="224" t="s">
        <v>21</v>
      </c>
      <c r="F356" s="225" t="s">
        <v>236</v>
      </c>
      <c r="G356" s="223"/>
      <c r="H356" s="226">
        <v>505.9</v>
      </c>
      <c r="I356" s="227"/>
      <c r="J356" s="223"/>
      <c r="K356" s="223"/>
      <c r="L356" s="228"/>
      <c r="M356" s="229"/>
      <c r="N356" s="230"/>
      <c r="O356" s="230"/>
      <c r="P356" s="230"/>
      <c r="Q356" s="230"/>
      <c r="R356" s="230"/>
      <c r="S356" s="230"/>
      <c r="T356" s="231"/>
      <c r="AT356" s="232" t="s">
        <v>219</v>
      </c>
      <c r="AU356" s="232" t="s">
        <v>80</v>
      </c>
      <c r="AV356" s="15" t="s">
        <v>213</v>
      </c>
      <c r="AW356" s="15" t="s">
        <v>34</v>
      </c>
      <c r="AX356" s="15" t="s">
        <v>80</v>
      </c>
      <c r="AY356" s="232" t="s">
        <v>206</v>
      </c>
    </row>
    <row r="357" spans="1:65" s="2" customFormat="1" ht="24.2" customHeight="1">
      <c r="A357" s="37"/>
      <c r="B357" s="38"/>
      <c r="C357" s="181" t="s">
        <v>792</v>
      </c>
      <c r="D357" s="181" t="s">
        <v>208</v>
      </c>
      <c r="E357" s="182" t="s">
        <v>1308</v>
      </c>
      <c r="F357" s="183" t="s">
        <v>1309</v>
      </c>
      <c r="G357" s="184" t="s">
        <v>247</v>
      </c>
      <c r="H357" s="185">
        <v>71.599999999999994</v>
      </c>
      <c r="I357" s="186"/>
      <c r="J357" s="187">
        <f>ROUND(I357*H357,2)</f>
        <v>0</v>
      </c>
      <c r="K357" s="183" t="s">
        <v>21</v>
      </c>
      <c r="L357" s="42"/>
      <c r="M357" s="188" t="s">
        <v>21</v>
      </c>
      <c r="N357" s="189" t="s">
        <v>44</v>
      </c>
      <c r="O357" s="67"/>
      <c r="P357" s="190">
        <f>O357*H357</f>
        <v>0</v>
      </c>
      <c r="Q357" s="190">
        <v>2.3E-3</v>
      </c>
      <c r="R357" s="190">
        <f>Q357*H357</f>
        <v>0.16467999999999999</v>
      </c>
      <c r="S357" s="190">
        <v>0</v>
      </c>
      <c r="T357" s="191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192" t="s">
        <v>213</v>
      </c>
      <c r="AT357" s="192" t="s">
        <v>208</v>
      </c>
      <c r="AU357" s="192" t="s">
        <v>80</v>
      </c>
      <c r="AY357" s="20" t="s">
        <v>206</v>
      </c>
      <c r="BE357" s="193">
        <f>IF(N357="základní",J357,0)</f>
        <v>0</v>
      </c>
      <c r="BF357" s="193">
        <f>IF(N357="snížená",J357,0)</f>
        <v>0</v>
      </c>
      <c r="BG357" s="193">
        <f>IF(N357="zákl. přenesená",J357,0)</f>
        <v>0</v>
      </c>
      <c r="BH357" s="193">
        <f>IF(N357="sníž. přenesená",J357,0)</f>
        <v>0</v>
      </c>
      <c r="BI357" s="193">
        <f>IF(N357="nulová",J357,0)</f>
        <v>0</v>
      </c>
      <c r="BJ357" s="20" t="s">
        <v>80</v>
      </c>
      <c r="BK357" s="193">
        <f>ROUND(I357*H357,2)</f>
        <v>0</v>
      </c>
      <c r="BL357" s="20" t="s">
        <v>213</v>
      </c>
      <c r="BM357" s="192" t="s">
        <v>1040</v>
      </c>
    </row>
    <row r="358" spans="1:65" s="13" customFormat="1">
      <c r="B358" s="201"/>
      <c r="C358" s="202"/>
      <c r="D358" s="199" t="s">
        <v>219</v>
      </c>
      <c r="E358" s="203" t="s">
        <v>21</v>
      </c>
      <c r="F358" s="204" t="s">
        <v>1176</v>
      </c>
      <c r="G358" s="202"/>
      <c r="H358" s="203" t="s">
        <v>21</v>
      </c>
      <c r="I358" s="205"/>
      <c r="J358" s="202"/>
      <c r="K358" s="202"/>
      <c r="L358" s="206"/>
      <c r="M358" s="207"/>
      <c r="N358" s="208"/>
      <c r="O358" s="208"/>
      <c r="P358" s="208"/>
      <c r="Q358" s="208"/>
      <c r="R358" s="208"/>
      <c r="S358" s="208"/>
      <c r="T358" s="209"/>
      <c r="AT358" s="210" t="s">
        <v>219</v>
      </c>
      <c r="AU358" s="210" t="s">
        <v>80</v>
      </c>
      <c r="AV358" s="13" t="s">
        <v>80</v>
      </c>
      <c r="AW358" s="13" t="s">
        <v>34</v>
      </c>
      <c r="AX358" s="13" t="s">
        <v>73</v>
      </c>
      <c r="AY358" s="210" t="s">
        <v>206</v>
      </c>
    </row>
    <row r="359" spans="1:65" s="14" customFormat="1">
      <c r="B359" s="211"/>
      <c r="C359" s="212"/>
      <c r="D359" s="199" t="s">
        <v>219</v>
      </c>
      <c r="E359" s="213" t="s">
        <v>21</v>
      </c>
      <c r="F359" s="214" t="s">
        <v>1310</v>
      </c>
      <c r="G359" s="212"/>
      <c r="H359" s="215">
        <v>71.599999999999994</v>
      </c>
      <c r="I359" s="216"/>
      <c r="J359" s="212"/>
      <c r="K359" s="212"/>
      <c r="L359" s="217"/>
      <c r="M359" s="218"/>
      <c r="N359" s="219"/>
      <c r="O359" s="219"/>
      <c r="P359" s="219"/>
      <c r="Q359" s="219"/>
      <c r="R359" s="219"/>
      <c r="S359" s="219"/>
      <c r="T359" s="220"/>
      <c r="AT359" s="221" t="s">
        <v>219</v>
      </c>
      <c r="AU359" s="221" t="s">
        <v>80</v>
      </c>
      <c r="AV359" s="14" t="s">
        <v>82</v>
      </c>
      <c r="AW359" s="14" t="s">
        <v>34</v>
      </c>
      <c r="AX359" s="14" t="s">
        <v>73</v>
      </c>
      <c r="AY359" s="221" t="s">
        <v>206</v>
      </c>
    </row>
    <row r="360" spans="1:65" s="15" customFormat="1">
      <c r="B360" s="222"/>
      <c r="C360" s="223"/>
      <c r="D360" s="199" t="s">
        <v>219</v>
      </c>
      <c r="E360" s="224" t="s">
        <v>21</v>
      </c>
      <c r="F360" s="225" t="s">
        <v>236</v>
      </c>
      <c r="G360" s="223"/>
      <c r="H360" s="226">
        <v>71.599999999999994</v>
      </c>
      <c r="I360" s="227"/>
      <c r="J360" s="223"/>
      <c r="K360" s="223"/>
      <c r="L360" s="228"/>
      <c r="M360" s="229"/>
      <c r="N360" s="230"/>
      <c r="O360" s="230"/>
      <c r="P360" s="230"/>
      <c r="Q360" s="230"/>
      <c r="R360" s="230"/>
      <c r="S360" s="230"/>
      <c r="T360" s="231"/>
      <c r="AT360" s="232" t="s">
        <v>219</v>
      </c>
      <c r="AU360" s="232" t="s">
        <v>80</v>
      </c>
      <c r="AV360" s="15" t="s">
        <v>213</v>
      </c>
      <c r="AW360" s="15" t="s">
        <v>34</v>
      </c>
      <c r="AX360" s="15" t="s">
        <v>80</v>
      </c>
      <c r="AY360" s="232" t="s">
        <v>206</v>
      </c>
    </row>
    <row r="361" spans="1:65" s="2" customFormat="1" ht="16.5" customHeight="1">
      <c r="A361" s="37"/>
      <c r="B361" s="38"/>
      <c r="C361" s="181" t="s">
        <v>799</v>
      </c>
      <c r="D361" s="181" t="s">
        <v>208</v>
      </c>
      <c r="E361" s="182" t="s">
        <v>1311</v>
      </c>
      <c r="F361" s="183" t="s">
        <v>1312</v>
      </c>
      <c r="G361" s="184" t="s">
        <v>247</v>
      </c>
      <c r="H361" s="185">
        <v>278.39999999999998</v>
      </c>
      <c r="I361" s="186"/>
      <c r="J361" s="187">
        <f>ROUND(I361*H361,2)</f>
        <v>0</v>
      </c>
      <c r="K361" s="183" t="s">
        <v>21</v>
      </c>
      <c r="L361" s="42"/>
      <c r="M361" s="188" t="s">
        <v>21</v>
      </c>
      <c r="N361" s="189" t="s">
        <v>44</v>
      </c>
      <c r="O361" s="67"/>
      <c r="P361" s="190">
        <f>O361*H361</f>
        <v>0</v>
      </c>
      <c r="Q361" s="190">
        <v>2.2499999999999998E-3</v>
      </c>
      <c r="R361" s="190">
        <f>Q361*H361</f>
        <v>0.62639999999999996</v>
      </c>
      <c r="S361" s="190">
        <v>0</v>
      </c>
      <c r="T361" s="191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192" t="s">
        <v>213</v>
      </c>
      <c r="AT361" s="192" t="s">
        <v>208</v>
      </c>
      <c r="AU361" s="192" t="s">
        <v>80</v>
      </c>
      <c r="AY361" s="20" t="s">
        <v>206</v>
      </c>
      <c r="BE361" s="193">
        <f>IF(N361="základní",J361,0)</f>
        <v>0</v>
      </c>
      <c r="BF361" s="193">
        <f>IF(N361="snížená",J361,0)</f>
        <v>0</v>
      </c>
      <c r="BG361" s="193">
        <f>IF(N361="zákl. přenesená",J361,0)</f>
        <v>0</v>
      </c>
      <c r="BH361" s="193">
        <f>IF(N361="sníž. přenesená",J361,0)</f>
        <v>0</v>
      </c>
      <c r="BI361" s="193">
        <f>IF(N361="nulová",J361,0)</f>
        <v>0</v>
      </c>
      <c r="BJ361" s="20" t="s">
        <v>80</v>
      </c>
      <c r="BK361" s="193">
        <f>ROUND(I361*H361,2)</f>
        <v>0</v>
      </c>
      <c r="BL361" s="20" t="s">
        <v>213</v>
      </c>
      <c r="BM361" s="192" t="s">
        <v>1043</v>
      </c>
    </row>
    <row r="362" spans="1:65" s="13" customFormat="1">
      <c r="B362" s="201"/>
      <c r="C362" s="202"/>
      <c r="D362" s="199" t="s">
        <v>219</v>
      </c>
      <c r="E362" s="203" t="s">
        <v>21</v>
      </c>
      <c r="F362" s="204" t="s">
        <v>1306</v>
      </c>
      <c r="G362" s="202"/>
      <c r="H362" s="203" t="s">
        <v>21</v>
      </c>
      <c r="I362" s="205"/>
      <c r="J362" s="202"/>
      <c r="K362" s="202"/>
      <c r="L362" s="206"/>
      <c r="M362" s="207"/>
      <c r="N362" s="208"/>
      <c r="O362" s="208"/>
      <c r="P362" s="208"/>
      <c r="Q362" s="208"/>
      <c r="R362" s="208"/>
      <c r="S362" s="208"/>
      <c r="T362" s="209"/>
      <c r="AT362" s="210" t="s">
        <v>219</v>
      </c>
      <c r="AU362" s="210" t="s">
        <v>80</v>
      </c>
      <c r="AV362" s="13" t="s">
        <v>80</v>
      </c>
      <c r="AW362" s="13" t="s">
        <v>34</v>
      </c>
      <c r="AX362" s="13" t="s">
        <v>73</v>
      </c>
      <c r="AY362" s="210" t="s">
        <v>206</v>
      </c>
    </row>
    <row r="363" spans="1:65" s="14" customFormat="1">
      <c r="B363" s="211"/>
      <c r="C363" s="212"/>
      <c r="D363" s="199" t="s">
        <v>219</v>
      </c>
      <c r="E363" s="213" t="s">
        <v>21</v>
      </c>
      <c r="F363" s="214" t="s">
        <v>1313</v>
      </c>
      <c r="G363" s="212"/>
      <c r="H363" s="215">
        <v>278.39999999999998</v>
      </c>
      <c r="I363" s="216"/>
      <c r="J363" s="212"/>
      <c r="K363" s="212"/>
      <c r="L363" s="217"/>
      <c r="M363" s="218"/>
      <c r="N363" s="219"/>
      <c r="O363" s="219"/>
      <c r="P363" s="219"/>
      <c r="Q363" s="219"/>
      <c r="R363" s="219"/>
      <c r="S363" s="219"/>
      <c r="T363" s="220"/>
      <c r="AT363" s="221" t="s">
        <v>219</v>
      </c>
      <c r="AU363" s="221" t="s">
        <v>80</v>
      </c>
      <c r="AV363" s="14" t="s">
        <v>82</v>
      </c>
      <c r="AW363" s="14" t="s">
        <v>34</v>
      </c>
      <c r="AX363" s="14" t="s">
        <v>73</v>
      </c>
      <c r="AY363" s="221" t="s">
        <v>206</v>
      </c>
    </row>
    <row r="364" spans="1:65" s="15" customFormat="1">
      <c r="B364" s="222"/>
      <c r="C364" s="223"/>
      <c r="D364" s="199" t="s">
        <v>219</v>
      </c>
      <c r="E364" s="224" t="s">
        <v>21</v>
      </c>
      <c r="F364" s="225" t="s">
        <v>236</v>
      </c>
      <c r="G364" s="223"/>
      <c r="H364" s="226">
        <v>278.39999999999998</v>
      </c>
      <c r="I364" s="227"/>
      <c r="J364" s="223"/>
      <c r="K364" s="223"/>
      <c r="L364" s="228"/>
      <c r="M364" s="229"/>
      <c r="N364" s="230"/>
      <c r="O364" s="230"/>
      <c r="P364" s="230"/>
      <c r="Q364" s="230"/>
      <c r="R364" s="230"/>
      <c r="S364" s="230"/>
      <c r="T364" s="231"/>
      <c r="AT364" s="232" t="s">
        <v>219</v>
      </c>
      <c r="AU364" s="232" t="s">
        <v>80</v>
      </c>
      <c r="AV364" s="15" t="s">
        <v>213</v>
      </c>
      <c r="AW364" s="15" t="s">
        <v>34</v>
      </c>
      <c r="AX364" s="15" t="s">
        <v>80</v>
      </c>
      <c r="AY364" s="232" t="s">
        <v>206</v>
      </c>
    </row>
    <row r="365" spans="1:65" s="12" customFormat="1" ht="25.9" customHeight="1">
      <c r="B365" s="165"/>
      <c r="C365" s="166"/>
      <c r="D365" s="167" t="s">
        <v>72</v>
      </c>
      <c r="E365" s="168" t="s">
        <v>811</v>
      </c>
      <c r="F365" s="168" t="s">
        <v>1314</v>
      </c>
      <c r="G365" s="166"/>
      <c r="H365" s="166"/>
      <c r="I365" s="169"/>
      <c r="J365" s="170">
        <f>BK365</f>
        <v>0</v>
      </c>
      <c r="K365" s="166"/>
      <c r="L365" s="171"/>
      <c r="M365" s="172"/>
      <c r="N365" s="173"/>
      <c r="O365" s="173"/>
      <c r="P365" s="174">
        <f>SUM(P366:P373)</f>
        <v>0</v>
      </c>
      <c r="Q365" s="173"/>
      <c r="R365" s="174">
        <f>SUM(R366:R373)</f>
        <v>3.1708280000000002</v>
      </c>
      <c r="S365" s="173"/>
      <c r="T365" s="175">
        <f>SUM(T366:T373)</f>
        <v>0</v>
      </c>
      <c r="AR365" s="176" t="s">
        <v>80</v>
      </c>
      <c r="AT365" s="177" t="s">
        <v>72</v>
      </c>
      <c r="AU365" s="177" t="s">
        <v>73</v>
      </c>
      <c r="AY365" s="176" t="s">
        <v>206</v>
      </c>
      <c r="BK365" s="178">
        <f>SUM(BK366:BK373)</f>
        <v>0</v>
      </c>
    </row>
    <row r="366" spans="1:65" s="2" customFormat="1" ht="16.5" customHeight="1">
      <c r="A366" s="37"/>
      <c r="B366" s="38"/>
      <c r="C366" s="181" t="s">
        <v>805</v>
      </c>
      <c r="D366" s="181" t="s">
        <v>208</v>
      </c>
      <c r="E366" s="182" t="s">
        <v>1315</v>
      </c>
      <c r="F366" s="183" t="s">
        <v>1316</v>
      </c>
      <c r="G366" s="184" t="s">
        <v>211</v>
      </c>
      <c r="H366" s="185">
        <v>0.84</v>
      </c>
      <c r="I366" s="186"/>
      <c r="J366" s="187">
        <f>ROUND(I366*H366,2)</f>
        <v>0</v>
      </c>
      <c r="K366" s="183" t="s">
        <v>1100</v>
      </c>
      <c r="L366" s="42"/>
      <c r="M366" s="188" t="s">
        <v>21</v>
      </c>
      <c r="N366" s="189" t="s">
        <v>44</v>
      </c>
      <c r="O366" s="67"/>
      <c r="P366" s="190">
        <f>O366*H366</f>
        <v>0</v>
      </c>
      <c r="Q366" s="190">
        <v>1.6867000000000001</v>
      </c>
      <c r="R366" s="190">
        <f>Q366*H366</f>
        <v>1.416828</v>
      </c>
      <c r="S366" s="190">
        <v>0</v>
      </c>
      <c r="T366" s="191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192" t="s">
        <v>213</v>
      </c>
      <c r="AT366" s="192" t="s">
        <v>208</v>
      </c>
      <c r="AU366" s="192" t="s">
        <v>80</v>
      </c>
      <c r="AY366" s="20" t="s">
        <v>206</v>
      </c>
      <c r="BE366" s="193">
        <f>IF(N366="základní",J366,0)</f>
        <v>0</v>
      </c>
      <c r="BF366" s="193">
        <f>IF(N366="snížená",J366,0)</f>
        <v>0</v>
      </c>
      <c r="BG366" s="193">
        <f>IF(N366="zákl. přenesená",J366,0)</f>
        <v>0</v>
      </c>
      <c r="BH366" s="193">
        <f>IF(N366="sníž. přenesená",J366,0)</f>
        <v>0</v>
      </c>
      <c r="BI366" s="193">
        <f>IF(N366="nulová",J366,0)</f>
        <v>0</v>
      </c>
      <c r="BJ366" s="20" t="s">
        <v>80</v>
      </c>
      <c r="BK366" s="193">
        <f>ROUND(I366*H366,2)</f>
        <v>0</v>
      </c>
      <c r="BL366" s="20" t="s">
        <v>213</v>
      </c>
      <c r="BM366" s="192" t="s">
        <v>1048</v>
      </c>
    </row>
    <row r="367" spans="1:65" s="13" customFormat="1">
      <c r="B367" s="201"/>
      <c r="C367" s="202"/>
      <c r="D367" s="199" t="s">
        <v>219</v>
      </c>
      <c r="E367" s="203" t="s">
        <v>21</v>
      </c>
      <c r="F367" s="204" t="s">
        <v>1317</v>
      </c>
      <c r="G367" s="202"/>
      <c r="H367" s="203" t="s">
        <v>21</v>
      </c>
      <c r="I367" s="205"/>
      <c r="J367" s="202"/>
      <c r="K367" s="202"/>
      <c r="L367" s="206"/>
      <c r="M367" s="207"/>
      <c r="N367" s="208"/>
      <c r="O367" s="208"/>
      <c r="P367" s="208"/>
      <c r="Q367" s="208"/>
      <c r="R367" s="208"/>
      <c r="S367" s="208"/>
      <c r="T367" s="209"/>
      <c r="AT367" s="210" t="s">
        <v>219</v>
      </c>
      <c r="AU367" s="210" t="s">
        <v>80</v>
      </c>
      <c r="AV367" s="13" t="s">
        <v>80</v>
      </c>
      <c r="AW367" s="13" t="s">
        <v>34</v>
      </c>
      <c r="AX367" s="13" t="s">
        <v>73</v>
      </c>
      <c r="AY367" s="210" t="s">
        <v>206</v>
      </c>
    </row>
    <row r="368" spans="1:65" s="14" customFormat="1">
      <c r="B368" s="211"/>
      <c r="C368" s="212"/>
      <c r="D368" s="199" t="s">
        <v>219</v>
      </c>
      <c r="E368" s="213" t="s">
        <v>21</v>
      </c>
      <c r="F368" s="214" t="s">
        <v>1318</v>
      </c>
      <c r="G368" s="212"/>
      <c r="H368" s="215">
        <v>0.84</v>
      </c>
      <c r="I368" s="216"/>
      <c r="J368" s="212"/>
      <c r="K368" s="212"/>
      <c r="L368" s="217"/>
      <c r="M368" s="218"/>
      <c r="N368" s="219"/>
      <c r="O368" s="219"/>
      <c r="P368" s="219"/>
      <c r="Q368" s="219"/>
      <c r="R368" s="219"/>
      <c r="S368" s="219"/>
      <c r="T368" s="220"/>
      <c r="AT368" s="221" t="s">
        <v>219</v>
      </c>
      <c r="AU368" s="221" t="s">
        <v>80</v>
      </c>
      <c r="AV368" s="14" t="s">
        <v>82</v>
      </c>
      <c r="AW368" s="14" t="s">
        <v>34</v>
      </c>
      <c r="AX368" s="14" t="s">
        <v>73</v>
      </c>
      <c r="AY368" s="221" t="s">
        <v>206</v>
      </c>
    </row>
    <row r="369" spans="1:65" s="15" customFormat="1">
      <c r="B369" s="222"/>
      <c r="C369" s="223"/>
      <c r="D369" s="199" t="s">
        <v>219</v>
      </c>
      <c r="E369" s="224" t="s">
        <v>21</v>
      </c>
      <c r="F369" s="225" t="s">
        <v>236</v>
      </c>
      <c r="G369" s="223"/>
      <c r="H369" s="226">
        <v>0.84</v>
      </c>
      <c r="I369" s="227"/>
      <c r="J369" s="223"/>
      <c r="K369" s="223"/>
      <c r="L369" s="228"/>
      <c r="M369" s="229"/>
      <c r="N369" s="230"/>
      <c r="O369" s="230"/>
      <c r="P369" s="230"/>
      <c r="Q369" s="230"/>
      <c r="R369" s="230"/>
      <c r="S369" s="230"/>
      <c r="T369" s="231"/>
      <c r="AT369" s="232" t="s">
        <v>219</v>
      </c>
      <c r="AU369" s="232" t="s">
        <v>80</v>
      </c>
      <c r="AV369" s="15" t="s">
        <v>213</v>
      </c>
      <c r="AW369" s="15" t="s">
        <v>34</v>
      </c>
      <c r="AX369" s="15" t="s">
        <v>80</v>
      </c>
      <c r="AY369" s="232" t="s">
        <v>206</v>
      </c>
    </row>
    <row r="370" spans="1:65" s="2" customFormat="1" ht="16.5" customHeight="1">
      <c r="A370" s="37"/>
      <c r="B370" s="38"/>
      <c r="C370" s="181" t="s">
        <v>811</v>
      </c>
      <c r="D370" s="181" t="s">
        <v>208</v>
      </c>
      <c r="E370" s="182" t="s">
        <v>1319</v>
      </c>
      <c r="F370" s="183" t="s">
        <v>1320</v>
      </c>
      <c r="G370" s="184" t="s">
        <v>327</v>
      </c>
      <c r="H370" s="185">
        <v>1.754</v>
      </c>
      <c r="I370" s="186"/>
      <c r="J370" s="187">
        <f>ROUND(I370*H370,2)</f>
        <v>0</v>
      </c>
      <c r="K370" s="183" t="s">
        <v>1100</v>
      </c>
      <c r="L370" s="42"/>
      <c r="M370" s="188" t="s">
        <v>21</v>
      </c>
      <c r="N370" s="189" t="s">
        <v>44</v>
      </c>
      <c r="O370" s="67"/>
      <c r="P370" s="190">
        <f>O370*H370</f>
        <v>0</v>
      </c>
      <c r="Q370" s="190">
        <v>1</v>
      </c>
      <c r="R370" s="190">
        <f>Q370*H370</f>
        <v>1.754</v>
      </c>
      <c r="S370" s="190">
        <v>0</v>
      </c>
      <c r="T370" s="191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192" t="s">
        <v>213</v>
      </c>
      <c r="AT370" s="192" t="s">
        <v>208</v>
      </c>
      <c r="AU370" s="192" t="s">
        <v>80</v>
      </c>
      <c r="AY370" s="20" t="s">
        <v>206</v>
      </c>
      <c r="BE370" s="193">
        <f>IF(N370="základní",J370,0)</f>
        <v>0</v>
      </c>
      <c r="BF370" s="193">
        <f>IF(N370="snížená",J370,0)</f>
        <v>0</v>
      </c>
      <c r="BG370" s="193">
        <f>IF(N370="zákl. přenesená",J370,0)</f>
        <v>0</v>
      </c>
      <c r="BH370" s="193">
        <f>IF(N370="sníž. přenesená",J370,0)</f>
        <v>0</v>
      </c>
      <c r="BI370" s="193">
        <f>IF(N370="nulová",J370,0)</f>
        <v>0</v>
      </c>
      <c r="BJ370" s="20" t="s">
        <v>80</v>
      </c>
      <c r="BK370" s="193">
        <f>ROUND(I370*H370,2)</f>
        <v>0</v>
      </c>
      <c r="BL370" s="20" t="s">
        <v>213</v>
      </c>
      <c r="BM370" s="192" t="s">
        <v>1054</v>
      </c>
    </row>
    <row r="371" spans="1:65" s="13" customFormat="1">
      <c r="B371" s="201"/>
      <c r="C371" s="202"/>
      <c r="D371" s="199" t="s">
        <v>219</v>
      </c>
      <c r="E371" s="203" t="s">
        <v>21</v>
      </c>
      <c r="F371" s="204" t="s">
        <v>1321</v>
      </c>
      <c r="G371" s="202"/>
      <c r="H371" s="203" t="s">
        <v>21</v>
      </c>
      <c r="I371" s="205"/>
      <c r="J371" s="202"/>
      <c r="K371" s="202"/>
      <c r="L371" s="206"/>
      <c r="M371" s="207"/>
      <c r="N371" s="208"/>
      <c r="O371" s="208"/>
      <c r="P371" s="208"/>
      <c r="Q371" s="208"/>
      <c r="R371" s="208"/>
      <c r="S371" s="208"/>
      <c r="T371" s="209"/>
      <c r="AT371" s="210" t="s">
        <v>219</v>
      </c>
      <c r="AU371" s="210" t="s">
        <v>80</v>
      </c>
      <c r="AV371" s="13" t="s">
        <v>80</v>
      </c>
      <c r="AW371" s="13" t="s">
        <v>34</v>
      </c>
      <c r="AX371" s="13" t="s">
        <v>73</v>
      </c>
      <c r="AY371" s="210" t="s">
        <v>206</v>
      </c>
    </row>
    <row r="372" spans="1:65" s="14" customFormat="1">
      <c r="B372" s="211"/>
      <c r="C372" s="212"/>
      <c r="D372" s="199" t="s">
        <v>219</v>
      </c>
      <c r="E372" s="213" t="s">
        <v>21</v>
      </c>
      <c r="F372" s="214" t="s">
        <v>1322</v>
      </c>
      <c r="G372" s="212"/>
      <c r="H372" s="215">
        <v>1.754</v>
      </c>
      <c r="I372" s="216"/>
      <c r="J372" s="212"/>
      <c r="K372" s="212"/>
      <c r="L372" s="217"/>
      <c r="M372" s="218"/>
      <c r="N372" s="219"/>
      <c r="O372" s="219"/>
      <c r="P372" s="219"/>
      <c r="Q372" s="219"/>
      <c r="R372" s="219"/>
      <c r="S372" s="219"/>
      <c r="T372" s="220"/>
      <c r="AT372" s="221" t="s">
        <v>219</v>
      </c>
      <c r="AU372" s="221" t="s">
        <v>80</v>
      </c>
      <c r="AV372" s="14" t="s">
        <v>82</v>
      </c>
      <c r="AW372" s="14" t="s">
        <v>34</v>
      </c>
      <c r="AX372" s="14" t="s">
        <v>73</v>
      </c>
      <c r="AY372" s="221" t="s">
        <v>206</v>
      </c>
    </row>
    <row r="373" spans="1:65" s="15" customFormat="1">
      <c r="B373" s="222"/>
      <c r="C373" s="223"/>
      <c r="D373" s="199" t="s">
        <v>219</v>
      </c>
      <c r="E373" s="224" t="s">
        <v>21</v>
      </c>
      <c r="F373" s="225" t="s">
        <v>236</v>
      </c>
      <c r="G373" s="223"/>
      <c r="H373" s="226">
        <v>1.754</v>
      </c>
      <c r="I373" s="227"/>
      <c r="J373" s="223"/>
      <c r="K373" s="223"/>
      <c r="L373" s="228"/>
      <c r="M373" s="229"/>
      <c r="N373" s="230"/>
      <c r="O373" s="230"/>
      <c r="P373" s="230"/>
      <c r="Q373" s="230"/>
      <c r="R373" s="230"/>
      <c r="S373" s="230"/>
      <c r="T373" s="231"/>
      <c r="AT373" s="232" t="s">
        <v>219</v>
      </c>
      <c r="AU373" s="232" t="s">
        <v>80</v>
      </c>
      <c r="AV373" s="15" t="s">
        <v>213</v>
      </c>
      <c r="AW373" s="15" t="s">
        <v>34</v>
      </c>
      <c r="AX373" s="15" t="s">
        <v>80</v>
      </c>
      <c r="AY373" s="232" t="s">
        <v>206</v>
      </c>
    </row>
    <row r="374" spans="1:65" s="12" customFormat="1" ht="25.9" customHeight="1">
      <c r="B374" s="165"/>
      <c r="C374" s="166"/>
      <c r="D374" s="167" t="s">
        <v>72</v>
      </c>
      <c r="E374" s="168" t="s">
        <v>818</v>
      </c>
      <c r="F374" s="168" t="s">
        <v>1323</v>
      </c>
      <c r="G374" s="166"/>
      <c r="H374" s="166"/>
      <c r="I374" s="169"/>
      <c r="J374" s="170">
        <f>BK374</f>
        <v>0</v>
      </c>
      <c r="K374" s="166"/>
      <c r="L374" s="171"/>
      <c r="M374" s="172"/>
      <c r="N374" s="173"/>
      <c r="O374" s="173"/>
      <c r="P374" s="174">
        <f>SUM(P375:P378)</f>
        <v>0</v>
      </c>
      <c r="Q374" s="173"/>
      <c r="R374" s="174">
        <f>SUM(R375:R378)</f>
        <v>0.88619999999999988</v>
      </c>
      <c r="S374" s="173"/>
      <c r="T374" s="175">
        <f>SUM(T375:T378)</f>
        <v>0</v>
      </c>
      <c r="AR374" s="176" t="s">
        <v>80</v>
      </c>
      <c r="AT374" s="177" t="s">
        <v>72</v>
      </c>
      <c r="AU374" s="177" t="s">
        <v>73</v>
      </c>
      <c r="AY374" s="176" t="s">
        <v>206</v>
      </c>
      <c r="BK374" s="178">
        <f>SUM(BK375:BK378)</f>
        <v>0</v>
      </c>
    </row>
    <row r="375" spans="1:65" s="2" customFormat="1" ht="16.5" customHeight="1">
      <c r="A375" s="37"/>
      <c r="B375" s="38"/>
      <c r="C375" s="181" t="s">
        <v>818</v>
      </c>
      <c r="D375" s="181" t="s">
        <v>208</v>
      </c>
      <c r="E375" s="182" t="s">
        <v>1324</v>
      </c>
      <c r="F375" s="183" t="s">
        <v>1325</v>
      </c>
      <c r="G375" s="184" t="s">
        <v>247</v>
      </c>
      <c r="H375" s="185">
        <v>7</v>
      </c>
      <c r="I375" s="186"/>
      <c r="J375" s="187">
        <f>ROUND(I375*H375,2)</f>
        <v>0</v>
      </c>
      <c r="K375" s="183" t="s">
        <v>1100</v>
      </c>
      <c r="L375" s="42"/>
      <c r="M375" s="188" t="s">
        <v>21</v>
      </c>
      <c r="N375" s="189" t="s">
        <v>44</v>
      </c>
      <c r="O375" s="67"/>
      <c r="P375" s="190">
        <f>O375*H375</f>
        <v>0</v>
      </c>
      <c r="Q375" s="190">
        <v>0.12659999999999999</v>
      </c>
      <c r="R375" s="190">
        <f>Q375*H375</f>
        <v>0.88619999999999988</v>
      </c>
      <c r="S375" s="190">
        <v>0</v>
      </c>
      <c r="T375" s="191">
        <f>S375*H375</f>
        <v>0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192" t="s">
        <v>213</v>
      </c>
      <c r="AT375" s="192" t="s">
        <v>208</v>
      </c>
      <c r="AU375" s="192" t="s">
        <v>80</v>
      </c>
      <c r="AY375" s="20" t="s">
        <v>206</v>
      </c>
      <c r="BE375" s="193">
        <f>IF(N375="základní",J375,0)</f>
        <v>0</v>
      </c>
      <c r="BF375" s="193">
        <f>IF(N375="snížená",J375,0)</f>
        <v>0</v>
      </c>
      <c r="BG375" s="193">
        <f>IF(N375="zákl. přenesená",J375,0)</f>
        <v>0</v>
      </c>
      <c r="BH375" s="193">
        <f>IF(N375="sníž. přenesená",J375,0)</f>
        <v>0</v>
      </c>
      <c r="BI375" s="193">
        <f>IF(N375="nulová",J375,0)</f>
        <v>0</v>
      </c>
      <c r="BJ375" s="20" t="s">
        <v>80</v>
      </c>
      <c r="BK375" s="193">
        <f>ROUND(I375*H375,2)</f>
        <v>0</v>
      </c>
      <c r="BL375" s="20" t="s">
        <v>213</v>
      </c>
      <c r="BM375" s="192" t="s">
        <v>1057</v>
      </c>
    </row>
    <row r="376" spans="1:65" s="13" customFormat="1">
      <c r="B376" s="201"/>
      <c r="C376" s="202"/>
      <c r="D376" s="199" t="s">
        <v>219</v>
      </c>
      <c r="E376" s="203" t="s">
        <v>21</v>
      </c>
      <c r="F376" s="204" t="s">
        <v>1326</v>
      </c>
      <c r="G376" s="202"/>
      <c r="H376" s="203" t="s">
        <v>21</v>
      </c>
      <c r="I376" s="205"/>
      <c r="J376" s="202"/>
      <c r="K376" s="202"/>
      <c r="L376" s="206"/>
      <c r="M376" s="207"/>
      <c r="N376" s="208"/>
      <c r="O376" s="208"/>
      <c r="P376" s="208"/>
      <c r="Q376" s="208"/>
      <c r="R376" s="208"/>
      <c r="S376" s="208"/>
      <c r="T376" s="209"/>
      <c r="AT376" s="210" t="s">
        <v>219</v>
      </c>
      <c r="AU376" s="210" t="s">
        <v>80</v>
      </c>
      <c r="AV376" s="13" t="s">
        <v>80</v>
      </c>
      <c r="AW376" s="13" t="s">
        <v>34</v>
      </c>
      <c r="AX376" s="13" t="s">
        <v>73</v>
      </c>
      <c r="AY376" s="210" t="s">
        <v>206</v>
      </c>
    </row>
    <row r="377" spans="1:65" s="14" customFormat="1">
      <c r="B377" s="211"/>
      <c r="C377" s="212"/>
      <c r="D377" s="199" t="s">
        <v>219</v>
      </c>
      <c r="E377" s="213" t="s">
        <v>21</v>
      </c>
      <c r="F377" s="214" t="s">
        <v>1327</v>
      </c>
      <c r="G377" s="212"/>
      <c r="H377" s="215">
        <v>7</v>
      </c>
      <c r="I377" s="216"/>
      <c r="J377" s="212"/>
      <c r="K377" s="212"/>
      <c r="L377" s="217"/>
      <c r="M377" s="218"/>
      <c r="N377" s="219"/>
      <c r="O377" s="219"/>
      <c r="P377" s="219"/>
      <c r="Q377" s="219"/>
      <c r="R377" s="219"/>
      <c r="S377" s="219"/>
      <c r="T377" s="220"/>
      <c r="AT377" s="221" t="s">
        <v>219</v>
      </c>
      <c r="AU377" s="221" t="s">
        <v>80</v>
      </c>
      <c r="AV377" s="14" t="s">
        <v>82</v>
      </c>
      <c r="AW377" s="14" t="s">
        <v>34</v>
      </c>
      <c r="AX377" s="14" t="s">
        <v>73</v>
      </c>
      <c r="AY377" s="221" t="s">
        <v>206</v>
      </c>
    </row>
    <row r="378" spans="1:65" s="15" customFormat="1">
      <c r="B378" s="222"/>
      <c r="C378" s="223"/>
      <c r="D378" s="199" t="s">
        <v>219</v>
      </c>
      <c r="E378" s="224" t="s">
        <v>21</v>
      </c>
      <c r="F378" s="225" t="s">
        <v>236</v>
      </c>
      <c r="G378" s="223"/>
      <c r="H378" s="226">
        <v>7</v>
      </c>
      <c r="I378" s="227"/>
      <c r="J378" s="223"/>
      <c r="K378" s="223"/>
      <c r="L378" s="228"/>
      <c r="M378" s="229"/>
      <c r="N378" s="230"/>
      <c r="O378" s="230"/>
      <c r="P378" s="230"/>
      <c r="Q378" s="230"/>
      <c r="R378" s="230"/>
      <c r="S378" s="230"/>
      <c r="T378" s="231"/>
      <c r="AT378" s="232" t="s">
        <v>219</v>
      </c>
      <c r="AU378" s="232" t="s">
        <v>80</v>
      </c>
      <c r="AV378" s="15" t="s">
        <v>213</v>
      </c>
      <c r="AW378" s="15" t="s">
        <v>34</v>
      </c>
      <c r="AX378" s="15" t="s">
        <v>80</v>
      </c>
      <c r="AY378" s="232" t="s">
        <v>206</v>
      </c>
    </row>
    <row r="379" spans="1:65" s="12" customFormat="1" ht="25.9" customHeight="1">
      <c r="B379" s="165"/>
      <c r="C379" s="166"/>
      <c r="D379" s="167" t="s">
        <v>72</v>
      </c>
      <c r="E379" s="168" t="s">
        <v>830</v>
      </c>
      <c r="F379" s="168" t="s">
        <v>1328</v>
      </c>
      <c r="G379" s="166"/>
      <c r="H379" s="166"/>
      <c r="I379" s="169"/>
      <c r="J379" s="170">
        <f>BK379</f>
        <v>0</v>
      </c>
      <c r="K379" s="166"/>
      <c r="L379" s="171"/>
      <c r="M379" s="172"/>
      <c r="N379" s="173"/>
      <c r="O379" s="173"/>
      <c r="P379" s="174">
        <f>SUM(P380:P387)</f>
        <v>0</v>
      </c>
      <c r="Q379" s="173"/>
      <c r="R379" s="174">
        <f>SUM(R380:R387)</f>
        <v>6.1822799999999996</v>
      </c>
      <c r="S379" s="173"/>
      <c r="T379" s="175">
        <f>SUM(T380:T387)</f>
        <v>0</v>
      </c>
      <c r="AR379" s="176" t="s">
        <v>80</v>
      </c>
      <c r="AT379" s="177" t="s">
        <v>72</v>
      </c>
      <c r="AU379" s="177" t="s">
        <v>73</v>
      </c>
      <c r="AY379" s="176" t="s">
        <v>206</v>
      </c>
      <c r="BK379" s="178">
        <f>SUM(BK380:BK387)</f>
        <v>0</v>
      </c>
    </row>
    <row r="380" spans="1:65" s="2" customFormat="1" ht="16.5" customHeight="1">
      <c r="A380" s="37"/>
      <c r="B380" s="38"/>
      <c r="C380" s="181" t="s">
        <v>825</v>
      </c>
      <c r="D380" s="181" t="s">
        <v>208</v>
      </c>
      <c r="E380" s="182" t="s">
        <v>1329</v>
      </c>
      <c r="F380" s="183" t="s">
        <v>1330</v>
      </c>
      <c r="G380" s="184" t="s">
        <v>247</v>
      </c>
      <c r="H380" s="185">
        <v>8.4</v>
      </c>
      <c r="I380" s="186"/>
      <c r="J380" s="187">
        <f>ROUND(I380*H380,2)</f>
        <v>0</v>
      </c>
      <c r="K380" s="183" t="s">
        <v>1100</v>
      </c>
      <c r="L380" s="42"/>
      <c r="M380" s="188" t="s">
        <v>21</v>
      </c>
      <c r="N380" s="189" t="s">
        <v>44</v>
      </c>
      <c r="O380" s="67"/>
      <c r="P380" s="190">
        <f>O380*H380</f>
        <v>0</v>
      </c>
      <c r="Q380" s="190">
        <v>7.4099999999999999E-2</v>
      </c>
      <c r="R380" s="190">
        <f>Q380*H380</f>
        <v>0.62243999999999999</v>
      </c>
      <c r="S380" s="190">
        <v>0</v>
      </c>
      <c r="T380" s="191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192" t="s">
        <v>213</v>
      </c>
      <c r="AT380" s="192" t="s">
        <v>208</v>
      </c>
      <c r="AU380" s="192" t="s">
        <v>80</v>
      </c>
      <c r="AY380" s="20" t="s">
        <v>206</v>
      </c>
      <c r="BE380" s="193">
        <f>IF(N380="základní",J380,0)</f>
        <v>0</v>
      </c>
      <c r="BF380" s="193">
        <f>IF(N380="snížená",J380,0)</f>
        <v>0</v>
      </c>
      <c r="BG380" s="193">
        <f>IF(N380="zákl. přenesená",J380,0)</f>
        <v>0</v>
      </c>
      <c r="BH380" s="193">
        <f>IF(N380="sníž. přenesená",J380,0)</f>
        <v>0</v>
      </c>
      <c r="BI380" s="193">
        <f>IF(N380="nulová",J380,0)</f>
        <v>0</v>
      </c>
      <c r="BJ380" s="20" t="s">
        <v>80</v>
      </c>
      <c r="BK380" s="193">
        <f>ROUND(I380*H380,2)</f>
        <v>0</v>
      </c>
      <c r="BL380" s="20" t="s">
        <v>213</v>
      </c>
      <c r="BM380" s="192" t="s">
        <v>1331</v>
      </c>
    </row>
    <row r="381" spans="1:65" s="13" customFormat="1">
      <c r="B381" s="201"/>
      <c r="C381" s="202"/>
      <c r="D381" s="199" t="s">
        <v>219</v>
      </c>
      <c r="E381" s="203" t="s">
        <v>21</v>
      </c>
      <c r="F381" s="204" t="s">
        <v>1332</v>
      </c>
      <c r="G381" s="202"/>
      <c r="H381" s="203" t="s">
        <v>21</v>
      </c>
      <c r="I381" s="205"/>
      <c r="J381" s="202"/>
      <c r="K381" s="202"/>
      <c r="L381" s="206"/>
      <c r="M381" s="207"/>
      <c r="N381" s="208"/>
      <c r="O381" s="208"/>
      <c r="P381" s="208"/>
      <c r="Q381" s="208"/>
      <c r="R381" s="208"/>
      <c r="S381" s="208"/>
      <c r="T381" s="209"/>
      <c r="AT381" s="210" t="s">
        <v>219</v>
      </c>
      <c r="AU381" s="210" t="s">
        <v>80</v>
      </c>
      <c r="AV381" s="13" t="s">
        <v>80</v>
      </c>
      <c r="AW381" s="13" t="s">
        <v>34</v>
      </c>
      <c r="AX381" s="13" t="s">
        <v>73</v>
      </c>
      <c r="AY381" s="210" t="s">
        <v>206</v>
      </c>
    </row>
    <row r="382" spans="1:65" s="14" customFormat="1">
      <c r="B382" s="211"/>
      <c r="C382" s="212"/>
      <c r="D382" s="199" t="s">
        <v>219</v>
      </c>
      <c r="E382" s="213" t="s">
        <v>21</v>
      </c>
      <c r="F382" s="214" t="s">
        <v>1120</v>
      </c>
      <c r="G382" s="212"/>
      <c r="H382" s="215">
        <v>8.4</v>
      </c>
      <c r="I382" s="216"/>
      <c r="J382" s="212"/>
      <c r="K382" s="212"/>
      <c r="L382" s="217"/>
      <c r="M382" s="218"/>
      <c r="N382" s="219"/>
      <c r="O382" s="219"/>
      <c r="P382" s="219"/>
      <c r="Q382" s="219"/>
      <c r="R382" s="219"/>
      <c r="S382" s="219"/>
      <c r="T382" s="220"/>
      <c r="AT382" s="221" t="s">
        <v>219</v>
      </c>
      <c r="AU382" s="221" t="s">
        <v>80</v>
      </c>
      <c r="AV382" s="14" t="s">
        <v>82</v>
      </c>
      <c r="AW382" s="14" t="s">
        <v>34</v>
      </c>
      <c r="AX382" s="14" t="s">
        <v>73</v>
      </c>
      <c r="AY382" s="221" t="s">
        <v>206</v>
      </c>
    </row>
    <row r="383" spans="1:65" s="15" customFormat="1">
      <c r="B383" s="222"/>
      <c r="C383" s="223"/>
      <c r="D383" s="199" t="s">
        <v>219</v>
      </c>
      <c r="E383" s="224" t="s">
        <v>21</v>
      </c>
      <c r="F383" s="225" t="s">
        <v>236</v>
      </c>
      <c r="G383" s="223"/>
      <c r="H383" s="226">
        <v>8.4</v>
      </c>
      <c r="I383" s="227"/>
      <c r="J383" s="223"/>
      <c r="K383" s="223"/>
      <c r="L383" s="228"/>
      <c r="M383" s="229"/>
      <c r="N383" s="230"/>
      <c r="O383" s="230"/>
      <c r="P383" s="230"/>
      <c r="Q383" s="230"/>
      <c r="R383" s="230"/>
      <c r="S383" s="230"/>
      <c r="T383" s="231"/>
      <c r="AT383" s="232" t="s">
        <v>219</v>
      </c>
      <c r="AU383" s="232" t="s">
        <v>80</v>
      </c>
      <c r="AV383" s="15" t="s">
        <v>213</v>
      </c>
      <c r="AW383" s="15" t="s">
        <v>34</v>
      </c>
      <c r="AX383" s="15" t="s">
        <v>80</v>
      </c>
      <c r="AY383" s="232" t="s">
        <v>206</v>
      </c>
    </row>
    <row r="384" spans="1:65" s="2" customFormat="1" ht="16.5" customHeight="1">
      <c r="A384" s="37"/>
      <c r="B384" s="38"/>
      <c r="C384" s="181" t="s">
        <v>830</v>
      </c>
      <c r="D384" s="181" t="s">
        <v>208</v>
      </c>
      <c r="E384" s="182" t="s">
        <v>1333</v>
      </c>
      <c r="F384" s="183" t="s">
        <v>1334</v>
      </c>
      <c r="G384" s="184" t="s">
        <v>247</v>
      </c>
      <c r="H384" s="185">
        <v>33</v>
      </c>
      <c r="I384" s="186"/>
      <c r="J384" s="187">
        <f>ROUND(I384*H384,2)</f>
        <v>0</v>
      </c>
      <c r="K384" s="183" t="s">
        <v>1100</v>
      </c>
      <c r="L384" s="42"/>
      <c r="M384" s="188" t="s">
        <v>21</v>
      </c>
      <c r="N384" s="189" t="s">
        <v>44</v>
      </c>
      <c r="O384" s="67"/>
      <c r="P384" s="190">
        <f>O384*H384</f>
        <v>0</v>
      </c>
      <c r="Q384" s="190">
        <v>0.16847999999999999</v>
      </c>
      <c r="R384" s="190">
        <f>Q384*H384</f>
        <v>5.5598399999999994</v>
      </c>
      <c r="S384" s="190">
        <v>0</v>
      </c>
      <c r="T384" s="191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192" t="s">
        <v>213</v>
      </c>
      <c r="AT384" s="192" t="s">
        <v>208</v>
      </c>
      <c r="AU384" s="192" t="s">
        <v>80</v>
      </c>
      <c r="AY384" s="20" t="s">
        <v>206</v>
      </c>
      <c r="BE384" s="193">
        <f>IF(N384="základní",J384,0)</f>
        <v>0</v>
      </c>
      <c r="BF384" s="193">
        <f>IF(N384="snížená",J384,0)</f>
        <v>0</v>
      </c>
      <c r="BG384" s="193">
        <f>IF(N384="zákl. přenesená",J384,0)</f>
        <v>0</v>
      </c>
      <c r="BH384" s="193">
        <f>IF(N384="sníž. přenesená",J384,0)</f>
        <v>0</v>
      </c>
      <c r="BI384" s="193">
        <f>IF(N384="nulová",J384,0)</f>
        <v>0</v>
      </c>
      <c r="BJ384" s="20" t="s">
        <v>80</v>
      </c>
      <c r="BK384" s="193">
        <f>ROUND(I384*H384,2)</f>
        <v>0</v>
      </c>
      <c r="BL384" s="20" t="s">
        <v>213</v>
      </c>
      <c r="BM384" s="192" t="s">
        <v>1335</v>
      </c>
    </row>
    <row r="385" spans="1:65" s="13" customFormat="1">
      <c r="B385" s="201"/>
      <c r="C385" s="202"/>
      <c r="D385" s="199" t="s">
        <v>219</v>
      </c>
      <c r="E385" s="203" t="s">
        <v>21</v>
      </c>
      <c r="F385" s="204" t="s">
        <v>1332</v>
      </c>
      <c r="G385" s="202"/>
      <c r="H385" s="203" t="s">
        <v>21</v>
      </c>
      <c r="I385" s="205"/>
      <c r="J385" s="202"/>
      <c r="K385" s="202"/>
      <c r="L385" s="206"/>
      <c r="M385" s="207"/>
      <c r="N385" s="208"/>
      <c r="O385" s="208"/>
      <c r="P385" s="208"/>
      <c r="Q385" s="208"/>
      <c r="R385" s="208"/>
      <c r="S385" s="208"/>
      <c r="T385" s="209"/>
      <c r="AT385" s="210" t="s">
        <v>219</v>
      </c>
      <c r="AU385" s="210" t="s">
        <v>80</v>
      </c>
      <c r="AV385" s="13" t="s">
        <v>80</v>
      </c>
      <c r="AW385" s="13" t="s">
        <v>34</v>
      </c>
      <c r="AX385" s="13" t="s">
        <v>73</v>
      </c>
      <c r="AY385" s="210" t="s">
        <v>206</v>
      </c>
    </row>
    <row r="386" spans="1:65" s="14" customFormat="1">
      <c r="B386" s="211"/>
      <c r="C386" s="212"/>
      <c r="D386" s="199" t="s">
        <v>219</v>
      </c>
      <c r="E386" s="213" t="s">
        <v>21</v>
      </c>
      <c r="F386" s="214" t="s">
        <v>1336</v>
      </c>
      <c r="G386" s="212"/>
      <c r="H386" s="215">
        <v>33</v>
      </c>
      <c r="I386" s="216"/>
      <c r="J386" s="212"/>
      <c r="K386" s="212"/>
      <c r="L386" s="217"/>
      <c r="M386" s="218"/>
      <c r="N386" s="219"/>
      <c r="O386" s="219"/>
      <c r="P386" s="219"/>
      <c r="Q386" s="219"/>
      <c r="R386" s="219"/>
      <c r="S386" s="219"/>
      <c r="T386" s="220"/>
      <c r="AT386" s="221" t="s">
        <v>219</v>
      </c>
      <c r="AU386" s="221" t="s">
        <v>80</v>
      </c>
      <c r="AV386" s="14" t="s">
        <v>82</v>
      </c>
      <c r="AW386" s="14" t="s">
        <v>34</v>
      </c>
      <c r="AX386" s="14" t="s">
        <v>73</v>
      </c>
      <c r="AY386" s="221" t="s">
        <v>206</v>
      </c>
    </row>
    <row r="387" spans="1:65" s="15" customFormat="1">
      <c r="B387" s="222"/>
      <c r="C387" s="223"/>
      <c r="D387" s="199" t="s">
        <v>219</v>
      </c>
      <c r="E387" s="224" t="s">
        <v>21</v>
      </c>
      <c r="F387" s="225" t="s">
        <v>236</v>
      </c>
      <c r="G387" s="223"/>
      <c r="H387" s="226">
        <v>33</v>
      </c>
      <c r="I387" s="227"/>
      <c r="J387" s="223"/>
      <c r="K387" s="223"/>
      <c r="L387" s="228"/>
      <c r="M387" s="229"/>
      <c r="N387" s="230"/>
      <c r="O387" s="230"/>
      <c r="P387" s="230"/>
      <c r="Q387" s="230"/>
      <c r="R387" s="230"/>
      <c r="S387" s="230"/>
      <c r="T387" s="231"/>
      <c r="AT387" s="232" t="s">
        <v>219</v>
      </c>
      <c r="AU387" s="232" t="s">
        <v>80</v>
      </c>
      <c r="AV387" s="15" t="s">
        <v>213</v>
      </c>
      <c r="AW387" s="15" t="s">
        <v>34</v>
      </c>
      <c r="AX387" s="15" t="s">
        <v>80</v>
      </c>
      <c r="AY387" s="232" t="s">
        <v>206</v>
      </c>
    </row>
    <row r="388" spans="1:65" s="12" customFormat="1" ht="25.9" customHeight="1">
      <c r="B388" s="165"/>
      <c r="C388" s="166"/>
      <c r="D388" s="167" t="s">
        <v>72</v>
      </c>
      <c r="E388" s="168" t="s">
        <v>1337</v>
      </c>
      <c r="F388" s="168" t="s">
        <v>1338</v>
      </c>
      <c r="G388" s="166"/>
      <c r="H388" s="166"/>
      <c r="I388" s="169"/>
      <c r="J388" s="170">
        <f>BK388</f>
        <v>0</v>
      </c>
      <c r="K388" s="166"/>
      <c r="L388" s="171"/>
      <c r="M388" s="172"/>
      <c r="N388" s="173"/>
      <c r="O388" s="173"/>
      <c r="P388" s="174">
        <f>SUM(P389:P400)</f>
        <v>0</v>
      </c>
      <c r="Q388" s="173"/>
      <c r="R388" s="174">
        <f>SUM(R389:R400)</f>
        <v>1.6363699999999999</v>
      </c>
      <c r="S388" s="173"/>
      <c r="T388" s="175">
        <f>SUM(T389:T400)</f>
        <v>0</v>
      </c>
      <c r="AR388" s="176" t="s">
        <v>80</v>
      </c>
      <c r="AT388" s="177" t="s">
        <v>72</v>
      </c>
      <c r="AU388" s="177" t="s">
        <v>73</v>
      </c>
      <c r="AY388" s="176" t="s">
        <v>206</v>
      </c>
      <c r="BK388" s="178">
        <f>SUM(BK389:BK400)</f>
        <v>0</v>
      </c>
    </row>
    <row r="389" spans="1:65" s="2" customFormat="1" ht="16.5" customHeight="1">
      <c r="A389" s="37"/>
      <c r="B389" s="38"/>
      <c r="C389" s="181" t="s">
        <v>837</v>
      </c>
      <c r="D389" s="181" t="s">
        <v>208</v>
      </c>
      <c r="E389" s="182" t="s">
        <v>1339</v>
      </c>
      <c r="F389" s="183" t="s">
        <v>1340</v>
      </c>
      <c r="G389" s="184" t="s">
        <v>723</v>
      </c>
      <c r="H389" s="185">
        <v>1</v>
      </c>
      <c r="I389" s="186"/>
      <c r="J389" s="187">
        <f>ROUND(I389*H389,2)</f>
        <v>0</v>
      </c>
      <c r="K389" s="183" t="s">
        <v>1100</v>
      </c>
      <c r="L389" s="42"/>
      <c r="M389" s="188" t="s">
        <v>21</v>
      </c>
      <c r="N389" s="189" t="s">
        <v>44</v>
      </c>
      <c r="O389" s="67"/>
      <c r="P389" s="190">
        <f>O389*H389</f>
        <v>0</v>
      </c>
      <c r="Q389" s="190">
        <v>1.63628</v>
      </c>
      <c r="R389" s="190">
        <f>Q389*H389</f>
        <v>1.63628</v>
      </c>
      <c r="S389" s="190">
        <v>0</v>
      </c>
      <c r="T389" s="191">
        <f>S389*H389</f>
        <v>0</v>
      </c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R389" s="192" t="s">
        <v>213</v>
      </c>
      <c r="AT389" s="192" t="s">
        <v>208</v>
      </c>
      <c r="AU389" s="192" t="s">
        <v>80</v>
      </c>
      <c r="AY389" s="20" t="s">
        <v>206</v>
      </c>
      <c r="BE389" s="193">
        <f>IF(N389="základní",J389,0)</f>
        <v>0</v>
      </c>
      <c r="BF389" s="193">
        <f>IF(N389="snížená",J389,0)</f>
        <v>0</v>
      </c>
      <c r="BG389" s="193">
        <f>IF(N389="zákl. přenesená",J389,0)</f>
        <v>0</v>
      </c>
      <c r="BH389" s="193">
        <f>IF(N389="sníž. přenesená",J389,0)</f>
        <v>0</v>
      </c>
      <c r="BI389" s="193">
        <f>IF(N389="nulová",J389,0)</f>
        <v>0</v>
      </c>
      <c r="BJ389" s="20" t="s">
        <v>80</v>
      </c>
      <c r="BK389" s="193">
        <f>ROUND(I389*H389,2)</f>
        <v>0</v>
      </c>
      <c r="BL389" s="20" t="s">
        <v>213</v>
      </c>
      <c r="BM389" s="192" t="s">
        <v>1341</v>
      </c>
    </row>
    <row r="390" spans="1:65" s="13" customFormat="1">
      <c r="B390" s="201"/>
      <c r="C390" s="202"/>
      <c r="D390" s="199" t="s">
        <v>219</v>
      </c>
      <c r="E390" s="203" t="s">
        <v>21</v>
      </c>
      <c r="F390" s="204" t="s">
        <v>1342</v>
      </c>
      <c r="G390" s="202"/>
      <c r="H390" s="203" t="s">
        <v>21</v>
      </c>
      <c r="I390" s="205"/>
      <c r="J390" s="202"/>
      <c r="K390" s="202"/>
      <c r="L390" s="206"/>
      <c r="M390" s="207"/>
      <c r="N390" s="208"/>
      <c r="O390" s="208"/>
      <c r="P390" s="208"/>
      <c r="Q390" s="208"/>
      <c r="R390" s="208"/>
      <c r="S390" s="208"/>
      <c r="T390" s="209"/>
      <c r="AT390" s="210" t="s">
        <v>219</v>
      </c>
      <c r="AU390" s="210" t="s">
        <v>80</v>
      </c>
      <c r="AV390" s="13" t="s">
        <v>80</v>
      </c>
      <c r="AW390" s="13" t="s">
        <v>34</v>
      </c>
      <c r="AX390" s="13" t="s">
        <v>73</v>
      </c>
      <c r="AY390" s="210" t="s">
        <v>206</v>
      </c>
    </row>
    <row r="391" spans="1:65" s="14" customFormat="1">
      <c r="B391" s="211"/>
      <c r="C391" s="212"/>
      <c r="D391" s="199" t="s">
        <v>219</v>
      </c>
      <c r="E391" s="213" t="s">
        <v>21</v>
      </c>
      <c r="F391" s="214" t="s">
        <v>80</v>
      </c>
      <c r="G391" s="212"/>
      <c r="H391" s="215">
        <v>1</v>
      </c>
      <c r="I391" s="216"/>
      <c r="J391" s="212"/>
      <c r="K391" s="212"/>
      <c r="L391" s="217"/>
      <c r="M391" s="218"/>
      <c r="N391" s="219"/>
      <c r="O391" s="219"/>
      <c r="P391" s="219"/>
      <c r="Q391" s="219"/>
      <c r="R391" s="219"/>
      <c r="S391" s="219"/>
      <c r="T391" s="220"/>
      <c r="AT391" s="221" t="s">
        <v>219</v>
      </c>
      <c r="AU391" s="221" t="s">
        <v>80</v>
      </c>
      <c r="AV391" s="14" t="s">
        <v>82</v>
      </c>
      <c r="AW391" s="14" t="s">
        <v>34</v>
      </c>
      <c r="AX391" s="14" t="s">
        <v>73</v>
      </c>
      <c r="AY391" s="221" t="s">
        <v>206</v>
      </c>
    </row>
    <row r="392" spans="1:65" s="15" customFormat="1">
      <c r="B392" s="222"/>
      <c r="C392" s="223"/>
      <c r="D392" s="199" t="s">
        <v>219</v>
      </c>
      <c r="E392" s="224" t="s">
        <v>21</v>
      </c>
      <c r="F392" s="225" t="s">
        <v>236</v>
      </c>
      <c r="G392" s="223"/>
      <c r="H392" s="226">
        <v>1</v>
      </c>
      <c r="I392" s="227"/>
      <c r="J392" s="223"/>
      <c r="K392" s="223"/>
      <c r="L392" s="228"/>
      <c r="M392" s="229"/>
      <c r="N392" s="230"/>
      <c r="O392" s="230"/>
      <c r="P392" s="230"/>
      <c r="Q392" s="230"/>
      <c r="R392" s="230"/>
      <c r="S392" s="230"/>
      <c r="T392" s="231"/>
      <c r="AT392" s="232" t="s">
        <v>219</v>
      </c>
      <c r="AU392" s="232" t="s">
        <v>80</v>
      </c>
      <c r="AV392" s="15" t="s">
        <v>213</v>
      </c>
      <c r="AW392" s="15" t="s">
        <v>34</v>
      </c>
      <c r="AX392" s="15" t="s">
        <v>80</v>
      </c>
      <c r="AY392" s="232" t="s">
        <v>206</v>
      </c>
    </row>
    <row r="393" spans="1:65" s="2" customFormat="1" ht="16.5" customHeight="1">
      <c r="A393" s="37"/>
      <c r="B393" s="38"/>
      <c r="C393" s="181" t="s">
        <v>843</v>
      </c>
      <c r="D393" s="181" t="s">
        <v>208</v>
      </c>
      <c r="E393" s="182" t="s">
        <v>1343</v>
      </c>
      <c r="F393" s="183" t="s">
        <v>1344</v>
      </c>
      <c r="G393" s="184" t="s">
        <v>723</v>
      </c>
      <c r="H393" s="185">
        <v>1</v>
      </c>
      <c r="I393" s="186"/>
      <c r="J393" s="187">
        <f>ROUND(I393*H393,2)</f>
        <v>0</v>
      </c>
      <c r="K393" s="183" t="s">
        <v>1100</v>
      </c>
      <c r="L393" s="42"/>
      <c r="M393" s="188" t="s">
        <v>21</v>
      </c>
      <c r="N393" s="189" t="s">
        <v>44</v>
      </c>
      <c r="O393" s="67"/>
      <c r="P393" s="190">
        <f>O393*H393</f>
        <v>0</v>
      </c>
      <c r="Q393" s="190">
        <v>6.9999999999999994E-5</v>
      </c>
      <c r="R393" s="190">
        <f>Q393*H393</f>
        <v>6.9999999999999994E-5</v>
      </c>
      <c r="S393" s="190">
        <v>0</v>
      </c>
      <c r="T393" s="191">
        <f>S393*H393</f>
        <v>0</v>
      </c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R393" s="192" t="s">
        <v>213</v>
      </c>
      <c r="AT393" s="192" t="s">
        <v>208</v>
      </c>
      <c r="AU393" s="192" t="s">
        <v>80</v>
      </c>
      <c r="AY393" s="20" t="s">
        <v>206</v>
      </c>
      <c r="BE393" s="193">
        <f>IF(N393="základní",J393,0)</f>
        <v>0</v>
      </c>
      <c r="BF393" s="193">
        <f>IF(N393="snížená",J393,0)</f>
        <v>0</v>
      </c>
      <c r="BG393" s="193">
        <f>IF(N393="zákl. přenesená",J393,0)</f>
        <v>0</v>
      </c>
      <c r="BH393" s="193">
        <f>IF(N393="sníž. přenesená",J393,0)</f>
        <v>0</v>
      </c>
      <c r="BI393" s="193">
        <f>IF(N393="nulová",J393,0)</f>
        <v>0</v>
      </c>
      <c r="BJ393" s="20" t="s">
        <v>80</v>
      </c>
      <c r="BK393" s="193">
        <f>ROUND(I393*H393,2)</f>
        <v>0</v>
      </c>
      <c r="BL393" s="20" t="s">
        <v>213</v>
      </c>
      <c r="BM393" s="192" t="s">
        <v>1345</v>
      </c>
    </row>
    <row r="394" spans="1:65" s="13" customFormat="1">
      <c r="B394" s="201"/>
      <c r="C394" s="202"/>
      <c r="D394" s="199" t="s">
        <v>219</v>
      </c>
      <c r="E394" s="203" t="s">
        <v>21</v>
      </c>
      <c r="F394" s="204" t="s">
        <v>1342</v>
      </c>
      <c r="G394" s="202"/>
      <c r="H394" s="203" t="s">
        <v>21</v>
      </c>
      <c r="I394" s="205"/>
      <c r="J394" s="202"/>
      <c r="K394" s="202"/>
      <c r="L394" s="206"/>
      <c r="M394" s="207"/>
      <c r="N394" s="208"/>
      <c r="O394" s="208"/>
      <c r="P394" s="208"/>
      <c r="Q394" s="208"/>
      <c r="R394" s="208"/>
      <c r="S394" s="208"/>
      <c r="T394" s="209"/>
      <c r="AT394" s="210" t="s">
        <v>219</v>
      </c>
      <c r="AU394" s="210" t="s">
        <v>80</v>
      </c>
      <c r="AV394" s="13" t="s">
        <v>80</v>
      </c>
      <c r="AW394" s="13" t="s">
        <v>34</v>
      </c>
      <c r="AX394" s="13" t="s">
        <v>73</v>
      </c>
      <c r="AY394" s="210" t="s">
        <v>206</v>
      </c>
    </row>
    <row r="395" spans="1:65" s="14" customFormat="1">
      <c r="B395" s="211"/>
      <c r="C395" s="212"/>
      <c r="D395" s="199" t="s">
        <v>219</v>
      </c>
      <c r="E395" s="213" t="s">
        <v>21</v>
      </c>
      <c r="F395" s="214" t="s">
        <v>80</v>
      </c>
      <c r="G395" s="212"/>
      <c r="H395" s="215">
        <v>1</v>
      </c>
      <c r="I395" s="216"/>
      <c r="J395" s="212"/>
      <c r="K395" s="212"/>
      <c r="L395" s="217"/>
      <c r="M395" s="218"/>
      <c r="N395" s="219"/>
      <c r="O395" s="219"/>
      <c r="P395" s="219"/>
      <c r="Q395" s="219"/>
      <c r="R395" s="219"/>
      <c r="S395" s="219"/>
      <c r="T395" s="220"/>
      <c r="AT395" s="221" t="s">
        <v>219</v>
      </c>
      <c r="AU395" s="221" t="s">
        <v>80</v>
      </c>
      <c r="AV395" s="14" t="s">
        <v>82</v>
      </c>
      <c r="AW395" s="14" t="s">
        <v>34</v>
      </c>
      <c r="AX395" s="14" t="s">
        <v>73</v>
      </c>
      <c r="AY395" s="221" t="s">
        <v>206</v>
      </c>
    </row>
    <row r="396" spans="1:65" s="15" customFormat="1">
      <c r="B396" s="222"/>
      <c r="C396" s="223"/>
      <c r="D396" s="199" t="s">
        <v>219</v>
      </c>
      <c r="E396" s="224" t="s">
        <v>21</v>
      </c>
      <c r="F396" s="225" t="s">
        <v>236</v>
      </c>
      <c r="G396" s="223"/>
      <c r="H396" s="226">
        <v>1</v>
      </c>
      <c r="I396" s="227"/>
      <c r="J396" s="223"/>
      <c r="K396" s="223"/>
      <c r="L396" s="228"/>
      <c r="M396" s="229"/>
      <c r="N396" s="230"/>
      <c r="O396" s="230"/>
      <c r="P396" s="230"/>
      <c r="Q396" s="230"/>
      <c r="R396" s="230"/>
      <c r="S396" s="230"/>
      <c r="T396" s="231"/>
      <c r="AT396" s="232" t="s">
        <v>219</v>
      </c>
      <c r="AU396" s="232" t="s">
        <v>80</v>
      </c>
      <c r="AV396" s="15" t="s">
        <v>213</v>
      </c>
      <c r="AW396" s="15" t="s">
        <v>34</v>
      </c>
      <c r="AX396" s="15" t="s">
        <v>80</v>
      </c>
      <c r="AY396" s="232" t="s">
        <v>206</v>
      </c>
    </row>
    <row r="397" spans="1:65" s="2" customFormat="1" ht="16.5" customHeight="1">
      <c r="A397" s="37"/>
      <c r="B397" s="38"/>
      <c r="C397" s="181" t="s">
        <v>847</v>
      </c>
      <c r="D397" s="181" t="s">
        <v>208</v>
      </c>
      <c r="E397" s="182" t="s">
        <v>1346</v>
      </c>
      <c r="F397" s="183" t="s">
        <v>1347</v>
      </c>
      <c r="G397" s="184" t="s">
        <v>723</v>
      </c>
      <c r="H397" s="185">
        <v>1</v>
      </c>
      <c r="I397" s="186"/>
      <c r="J397" s="187">
        <f>ROUND(I397*H397,2)</f>
        <v>0</v>
      </c>
      <c r="K397" s="183" t="s">
        <v>1100</v>
      </c>
      <c r="L397" s="42"/>
      <c r="M397" s="188" t="s">
        <v>21</v>
      </c>
      <c r="N397" s="189" t="s">
        <v>44</v>
      </c>
      <c r="O397" s="67"/>
      <c r="P397" s="190">
        <f>O397*H397</f>
        <v>0</v>
      </c>
      <c r="Q397" s="190">
        <v>2.0000000000000002E-5</v>
      </c>
      <c r="R397" s="190">
        <f>Q397*H397</f>
        <v>2.0000000000000002E-5</v>
      </c>
      <c r="S397" s="190">
        <v>0</v>
      </c>
      <c r="T397" s="191">
        <f>S397*H397</f>
        <v>0</v>
      </c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R397" s="192" t="s">
        <v>213</v>
      </c>
      <c r="AT397" s="192" t="s">
        <v>208</v>
      </c>
      <c r="AU397" s="192" t="s">
        <v>80</v>
      </c>
      <c r="AY397" s="20" t="s">
        <v>206</v>
      </c>
      <c r="BE397" s="193">
        <f>IF(N397="základní",J397,0)</f>
        <v>0</v>
      </c>
      <c r="BF397" s="193">
        <f>IF(N397="snížená",J397,0)</f>
        <v>0</v>
      </c>
      <c r="BG397" s="193">
        <f>IF(N397="zákl. přenesená",J397,0)</f>
        <v>0</v>
      </c>
      <c r="BH397" s="193">
        <f>IF(N397="sníž. přenesená",J397,0)</f>
        <v>0</v>
      </c>
      <c r="BI397" s="193">
        <f>IF(N397="nulová",J397,0)</f>
        <v>0</v>
      </c>
      <c r="BJ397" s="20" t="s">
        <v>80</v>
      </c>
      <c r="BK397" s="193">
        <f>ROUND(I397*H397,2)</f>
        <v>0</v>
      </c>
      <c r="BL397" s="20" t="s">
        <v>213</v>
      </c>
      <c r="BM397" s="192" t="s">
        <v>1348</v>
      </c>
    </row>
    <row r="398" spans="1:65" s="13" customFormat="1">
      <c r="B398" s="201"/>
      <c r="C398" s="202"/>
      <c r="D398" s="199" t="s">
        <v>219</v>
      </c>
      <c r="E398" s="203" t="s">
        <v>21</v>
      </c>
      <c r="F398" s="204" t="s">
        <v>1349</v>
      </c>
      <c r="G398" s="202"/>
      <c r="H398" s="203" t="s">
        <v>21</v>
      </c>
      <c r="I398" s="205"/>
      <c r="J398" s="202"/>
      <c r="K398" s="202"/>
      <c r="L398" s="206"/>
      <c r="M398" s="207"/>
      <c r="N398" s="208"/>
      <c r="O398" s="208"/>
      <c r="P398" s="208"/>
      <c r="Q398" s="208"/>
      <c r="R398" s="208"/>
      <c r="S398" s="208"/>
      <c r="T398" s="209"/>
      <c r="AT398" s="210" t="s">
        <v>219</v>
      </c>
      <c r="AU398" s="210" t="s">
        <v>80</v>
      </c>
      <c r="AV398" s="13" t="s">
        <v>80</v>
      </c>
      <c r="AW398" s="13" t="s">
        <v>34</v>
      </c>
      <c r="AX398" s="13" t="s">
        <v>73</v>
      </c>
      <c r="AY398" s="210" t="s">
        <v>206</v>
      </c>
    </row>
    <row r="399" spans="1:65" s="14" customFormat="1">
      <c r="B399" s="211"/>
      <c r="C399" s="212"/>
      <c r="D399" s="199" t="s">
        <v>219</v>
      </c>
      <c r="E399" s="213" t="s">
        <v>21</v>
      </c>
      <c r="F399" s="214" t="s">
        <v>80</v>
      </c>
      <c r="G399" s="212"/>
      <c r="H399" s="215">
        <v>1</v>
      </c>
      <c r="I399" s="216"/>
      <c r="J399" s="212"/>
      <c r="K399" s="212"/>
      <c r="L399" s="217"/>
      <c r="M399" s="218"/>
      <c r="N399" s="219"/>
      <c r="O399" s="219"/>
      <c r="P399" s="219"/>
      <c r="Q399" s="219"/>
      <c r="R399" s="219"/>
      <c r="S399" s="219"/>
      <c r="T399" s="220"/>
      <c r="AT399" s="221" t="s">
        <v>219</v>
      </c>
      <c r="AU399" s="221" t="s">
        <v>80</v>
      </c>
      <c r="AV399" s="14" t="s">
        <v>82</v>
      </c>
      <c r="AW399" s="14" t="s">
        <v>34</v>
      </c>
      <c r="AX399" s="14" t="s">
        <v>73</v>
      </c>
      <c r="AY399" s="221" t="s">
        <v>206</v>
      </c>
    </row>
    <row r="400" spans="1:65" s="15" customFormat="1">
      <c r="B400" s="222"/>
      <c r="C400" s="223"/>
      <c r="D400" s="199" t="s">
        <v>219</v>
      </c>
      <c r="E400" s="224" t="s">
        <v>21</v>
      </c>
      <c r="F400" s="225" t="s">
        <v>236</v>
      </c>
      <c r="G400" s="223"/>
      <c r="H400" s="226">
        <v>1</v>
      </c>
      <c r="I400" s="227"/>
      <c r="J400" s="223"/>
      <c r="K400" s="223"/>
      <c r="L400" s="228"/>
      <c r="M400" s="229"/>
      <c r="N400" s="230"/>
      <c r="O400" s="230"/>
      <c r="P400" s="230"/>
      <c r="Q400" s="230"/>
      <c r="R400" s="230"/>
      <c r="S400" s="230"/>
      <c r="T400" s="231"/>
      <c r="AT400" s="232" t="s">
        <v>219</v>
      </c>
      <c r="AU400" s="232" t="s">
        <v>80</v>
      </c>
      <c r="AV400" s="15" t="s">
        <v>213</v>
      </c>
      <c r="AW400" s="15" t="s">
        <v>34</v>
      </c>
      <c r="AX400" s="15" t="s">
        <v>80</v>
      </c>
      <c r="AY400" s="232" t="s">
        <v>206</v>
      </c>
    </row>
    <row r="401" spans="1:65" s="12" customFormat="1" ht="25.9" customHeight="1">
      <c r="B401" s="165"/>
      <c r="C401" s="166"/>
      <c r="D401" s="167" t="s">
        <v>72</v>
      </c>
      <c r="E401" s="168" t="s">
        <v>1350</v>
      </c>
      <c r="F401" s="168" t="s">
        <v>1351</v>
      </c>
      <c r="G401" s="166"/>
      <c r="H401" s="166"/>
      <c r="I401" s="169"/>
      <c r="J401" s="170">
        <f>BK401</f>
        <v>0</v>
      </c>
      <c r="K401" s="166"/>
      <c r="L401" s="171"/>
      <c r="M401" s="172"/>
      <c r="N401" s="173"/>
      <c r="O401" s="173"/>
      <c r="P401" s="174">
        <f>SUM(P402:P461)</f>
        <v>0</v>
      </c>
      <c r="Q401" s="173"/>
      <c r="R401" s="174">
        <f>SUM(R402:R461)</f>
        <v>7.5989999999999999E-3</v>
      </c>
      <c r="S401" s="173"/>
      <c r="T401" s="175">
        <f>SUM(T402:T461)</f>
        <v>0</v>
      </c>
      <c r="AR401" s="176" t="s">
        <v>80</v>
      </c>
      <c r="AT401" s="177" t="s">
        <v>72</v>
      </c>
      <c r="AU401" s="177" t="s">
        <v>73</v>
      </c>
      <c r="AY401" s="176" t="s">
        <v>206</v>
      </c>
      <c r="BK401" s="178">
        <f>SUM(BK402:BK461)</f>
        <v>0</v>
      </c>
    </row>
    <row r="402" spans="1:65" s="2" customFormat="1" ht="16.5" customHeight="1">
      <c r="A402" s="37"/>
      <c r="B402" s="38"/>
      <c r="C402" s="181" t="s">
        <v>860</v>
      </c>
      <c r="D402" s="181" t="s">
        <v>208</v>
      </c>
      <c r="E402" s="182" t="s">
        <v>1352</v>
      </c>
      <c r="F402" s="183" t="s">
        <v>1353</v>
      </c>
      <c r="G402" s="184" t="s">
        <v>375</v>
      </c>
      <c r="H402" s="185">
        <v>54.3</v>
      </c>
      <c r="I402" s="186"/>
      <c r="J402" s="187">
        <f>ROUND(I402*H402,2)</f>
        <v>0</v>
      </c>
      <c r="K402" s="183" t="s">
        <v>1100</v>
      </c>
      <c r="L402" s="42"/>
      <c r="M402" s="188" t="s">
        <v>21</v>
      </c>
      <c r="N402" s="189" t="s">
        <v>44</v>
      </c>
      <c r="O402" s="67"/>
      <c r="P402" s="190">
        <f>O402*H402</f>
        <v>0</v>
      </c>
      <c r="Q402" s="190">
        <v>0</v>
      </c>
      <c r="R402" s="190">
        <f>Q402*H402</f>
        <v>0</v>
      </c>
      <c r="S402" s="190">
        <v>0</v>
      </c>
      <c r="T402" s="191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192" t="s">
        <v>213</v>
      </c>
      <c r="AT402" s="192" t="s">
        <v>208</v>
      </c>
      <c r="AU402" s="192" t="s">
        <v>80</v>
      </c>
      <c r="AY402" s="20" t="s">
        <v>206</v>
      </c>
      <c r="BE402" s="193">
        <f>IF(N402="základní",J402,0)</f>
        <v>0</v>
      </c>
      <c r="BF402" s="193">
        <f>IF(N402="snížená",J402,0)</f>
        <v>0</v>
      </c>
      <c r="BG402" s="193">
        <f>IF(N402="zákl. přenesená",J402,0)</f>
        <v>0</v>
      </c>
      <c r="BH402" s="193">
        <f>IF(N402="sníž. přenesená",J402,0)</f>
        <v>0</v>
      </c>
      <c r="BI402" s="193">
        <f>IF(N402="nulová",J402,0)</f>
        <v>0</v>
      </c>
      <c r="BJ402" s="20" t="s">
        <v>80</v>
      </c>
      <c r="BK402" s="193">
        <f>ROUND(I402*H402,2)</f>
        <v>0</v>
      </c>
      <c r="BL402" s="20" t="s">
        <v>213</v>
      </c>
      <c r="BM402" s="192" t="s">
        <v>1354</v>
      </c>
    </row>
    <row r="403" spans="1:65" s="13" customFormat="1">
      <c r="B403" s="201"/>
      <c r="C403" s="202"/>
      <c r="D403" s="199" t="s">
        <v>219</v>
      </c>
      <c r="E403" s="203" t="s">
        <v>21</v>
      </c>
      <c r="F403" s="204" t="s">
        <v>1355</v>
      </c>
      <c r="G403" s="202"/>
      <c r="H403" s="203" t="s">
        <v>21</v>
      </c>
      <c r="I403" s="205"/>
      <c r="J403" s="202"/>
      <c r="K403" s="202"/>
      <c r="L403" s="206"/>
      <c r="M403" s="207"/>
      <c r="N403" s="208"/>
      <c r="O403" s="208"/>
      <c r="P403" s="208"/>
      <c r="Q403" s="208"/>
      <c r="R403" s="208"/>
      <c r="S403" s="208"/>
      <c r="T403" s="209"/>
      <c r="AT403" s="210" t="s">
        <v>219</v>
      </c>
      <c r="AU403" s="210" t="s">
        <v>80</v>
      </c>
      <c r="AV403" s="13" t="s">
        <v>80</v>
      </c>
      <c r="AW403" s="13" t="s">
        <v>34</v>
      </c>
      <c r="AX403" s="13" t="s">
        <v>73</v>
      </c>
      <c r="AY403" s="210" t="s">
        <v>206</v>
      </c>
    </row>
    <row r="404" spans="1:65" s="14" customFormat="1">
      <c r="B404" s="211"/>
      <c r="C404" s="212"/>
      <c r="D404" s="199" t="s">
        <v>219</v>
      </c>
      <c r="E404" s="213" t="s">
        <v>21</v>
      </c>
      <c r="F404" s="214" t="s">
        <v>1356</v>
      </c>
      <c r="G404" s="212"/>
      <c r="H404" s="215">
        <v>54.3</v>
      </c>
      <c r="I404" s="216"/>
      <c r="J404" s="212"/>
      <c r="K404" s="212"/>
      <c r="L404" s="217"/>
      <c r="M404" s="218"/>
      <c r="N404" s="219"/>
      <c r="O404" s="219"/>
      <c r="P404" s="219"/>
      <c r="Q404" s="219"/>
      <c r="R404" s="219"/>
      <c r="S404" s="219"/>
      <c r="T404" s="220"/>
      <c r="AT404" s="221" t="s">
        <v>219</v>
      </c>
      <c r="AU404" s="221" t="s">
        <v>80</v>
      </c>
      <c r="AV404" s="14" t="s">
        <v>82</v>
      </c>
      <c r="AW404" s="14" t="s">
        <v>34</v>
      </c>
      <c r="AX404" s="14" t="s">
        <v>73</v>
      </c>
      <c r="AY404" s="221" t="s">
        <v>206</v>
      </c>
    </row>
    <row r="405" spans="1:65" s="15" customFormat="1">
      <c r="B405" s="222"/>
      <c r="C405" s="223"/>
      <c r="D405" s="199" t="s">
        <v>219</v>
      </c>
      <c r="E405" s="224" t="s">
        <v>21</v>
      </c>
      <c r="F405" s="225" t="s">
        <v>236</v>
      </c>
      <c r="G405" s="223"/>
      <c r="H405" s="226">
        <v>54.3</v>
      </c>
      <c r="I405" s="227"/>
      <c r="J405" s="223"/>
      <c r="K405" s="223"/>
      <c r="L405" s="228"/>
      <c r="M405" s="229"/>
      <c r="N405" s="230"/>
      <c r="O405" s="230"/>
      <c r="P405" s="230"/>
      <c r="Q405" s="230"/>
      <c r="R405" s="230"/>
      <c r="S405" s="230"/>
      <c r="T405" s="231"/>
      <c r="AT405" s="232" t="s">
        <v>219</v>
      </c>
      <c r="AU405" s="232" t="s">
        <v>80</v>
      </c>
      <c r="AV405" s="15" t="s">
        <v>213</v>
      </c>
      <c r="AW405" s="15" t="s">
        <v>34</v>
      </c>
      <c r="AX405" s="15" t="s">
        <v>80</v>
      </c>
      <c r="AY405" s="232" t="s">
        <v>206</v>
      </c>
    </row>
    <row r="406" spans="1:65" s="2" customFormat="1" ht="16.5" customHeight="1">
      <c r="A406" s="37"/>
      <c r="B406" s="38"/>
      <c r="C406" s="181" t="s">
        <v>866</v>
      </c>
      <c r="D406" s="181" t="s">
        <v>208</v>
      </c>
      <c r="E406" s="182" t="s">
        <v>1357</v>
      </c>
      <c r="F406" s="183" t="s">
        <v>1358</v>
      </c>
      <c r="G406" s="184" t="s">
        <v>723</v>
      </c>
      <c r="H406" s="185">
        <v>22</v>
      </c>
      <c r="I406" s="186"/>
      <c r="J406" s="187">
        <f>ROUND(I406*H406,2)</f>
        <v>0</v>
      </c>
      <c r="K406" s="183" t="s">
        <v>1100</v>
      </c>
      <c r="L406" s="42"/>
      <c r="M406" s="188" t="s">
        <v>21</v>
      </c>
      <c r="N406" s="189" t="s">
        <v>44</v>
      </c>
      <c r="O406" s="67"/>
      <c r="P406" s="190">
        <f>O406*H406</f>
        <v>0</v>
      </c>
      <c r="Q406" s="190">
        <v>1.0000000000000001E-5</v>
      </c>
      <c r="R406" s="190">
        <f>Q406*H406</f>
        <v>2.2000000000000001E-4</v>
      </c>
      <c r="S406" s="190">
        <v>0</v>
      </c>
      <c r="T406" s="191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192" t="s">
        <v>213</v>
      </c>
      <c r="AT406" s="192" t="s">
        <v>208</v>
      </c>
      <c r="AU406" s="192" t="s">
        <v>80</v>
      </c>
      <c r="AY406" s="20" t="s">
        <v>206</v>
      </c>
      <c r="BE406" s="193">
        <f>IF(N406="základní",J406,0)</f>
        <v>0</v>
      </c>
      <c r="BF406" s="193">
        <f>IF(N406="snížená",J406,0)</f>
        <v>0</v>
      </c>
      <c r="BG406" s="193">
        <f>IF(N406="zákl. přenesená",J406,0)</f>
        <v>0</v>
      </c>
      <c r="BH406" s="193">
        <f>IF(N406="sníž. přenesená",J406,0)</f>
        <v>0</v>
      </c>
      <c r="BI406" s="193">
        <f>IF(N406="nulová",J406,0)</f>
        <v>0</v>
      </c>
      <c r="BJ406" s="20" t="s">
        <v>80</v>
      </c>
      <c r="BK406" s="193">
        <f>ROUND(I406*H406,2)</f>
        <v>0</v>
      </c>
      <c r="BL406" s="20" t="s">
        <v>213</v>
      </c>
      <c r="BM406" s="192" t="s">
        <v>1359</v>
      </c>
    </row>
    <row r="407" spans="1:65" s="13" customFormat="1">
      <c r="B407" s="201"/>
      <c r="C407" s="202"/>
      <c r="D407" s="199" t="s">
        <v>219</v>
      </c>
      <c r="E407" s="203" t="s">
        <v>21</v>
      </c>
      <c r="F407" s="204" t="s">
        <v>1360</v>
      </c>
      <c r="G407" s="202"/>
      <c r="H407" s="203" t="s">
        <v>21</v>
      </c>
      <c r="I407" s="205"/>
      <c r="J407" s="202"/>
      <c r="K407" s="202"/>
      <c r="L407" s="206"/>
      <c r="M407" s="207"/>
      <c r="N407" s="208"/>
      <c r="O407" s="208"/>
      <c r="P407" s="208"/>
      <c r="Q407" s="208"/>
      <c r="R407" s="208"/>
      <c r="S407" s="208"/>
      <c r="T407" s="209"/>
      <c r="AT407" s="210" t="s">
        <v>219</v>
      </c>
      <c r="AU407" s="210" t="s">
        <v>80</v>
      </c>
      <c r="AV407" s="13" t="s">
        <v>80</v>
      </c>
      <c r="AW407" s="13" t="s">
        <v>34</v>
      </c>
      <c r="AX407" s="13" t="s">
        <v>73</v>
      </c>
      <c r="AY407" s="210" t="s">
        <v>206</v>
      </c>
    </row>
    <row r="408" spans="1:65" s="14" customFormat="1">
      <c r="B408" s="211"/>
      <c r="C408" s="212"/>
      <c r="D408" s="199" t="s">
        <v>219</v>
      </c>
      <c r="E408" s="213" t="s">
        <v>21</v>
      </c>
      <c r="F408" s="214" t="s">
        <v>400</v>
      </c>
      <c r="G408" s="212"/>
      <c r="H408" s="215">
        <v>22</v>
      </c>
      <c r="I408" s="216"/>
      <c r="J408" s="212"/>
      <c r="K408" s="212"/>
      <c r="L408" s="217"/>
      <c r="M408" s="218"/>
      <c r="N408" s="219"/>
      <c r="O408" s="219"/>
      <c r="P408" s="219"/>
      <c r="Q408" s="219"/>
      <c r="R408" s="219"/>
      <c r="S408" s="219"/>
      <c r="T408" s="220"/>
      <c r="AT408" s="221" t="s">
        <v>219</v>
      </c>
      <c r="AU408" s="221" t="s">
        <v>80</v>
      </c>
      <c r="AV408" s="14" t="s">
        <v>82</v>
      </c>
      <c r="AW408" s="14" t="s">
        <v>34</v>
      </c>
      <c r="AX408" s="14" t="s">
        <v>73</v>
      </c>
      <c r="AY408" s="221" t="s">
        <v>206</v>
      </c>
    </row>
    <row r="409" spans="1:65" s="15" customFormat="1">
      <c r="B409" s="222"/>
      <c r="C409" s="223"/>
      <c r="D409" s="199" t="s">
        <v>219</v>
      </c>
      <c r="E409" s="224" t="s">
        <v>21</v>
      </c>
      <c r="F409" s="225" t="s">
        <v>236</v>
      </c>
      <c r="G409" s="223"/>
      <c r="H409" s="226">
        <v>22</v>
      </c>
      <c r="I409" s="227"/>
      <c r="J409" s="223"/>
      <c r="K409" s="223"/>
      <c r="L409" s="228"/>
      <c r="M409" s="229"/>
      <c r="N409" s="230"/>
      <c r="O409" s="230"/>
      <c r="P409" s="230"/>
      <c r="Q409" s="230"/>
      <c r="R409" s="230"/>
      <c r="S409" s="230"/>
      <c r="T409" s="231"/>
      <c r="AT409" s="232" t="s">
        <v>219</v>
      </c>
      <c r="AU409" s="232" t="s">
        <v>80</v>
      </c>
      <c r="AV409" s="15" t="s">
        <v>213</v>
      </c>
      <c r="AW409" s="15" t="s">
        <v>34</v>
      </c>
      <c r="AX409" s="15" t="s">
        <v>80</v>
      </c>
      <c r="AY409" s="232" t="s">
        <v>206</v>
      </c>
    </row>
    <row r="410" spans="1:65" s="2" customFormat="1" ht="16.5" customHeight="1">
      <c r="A410" s="37"/>
      <c r="B410" s="38"/>
      <c r="C410" s="181" t="s">
        <v>873</v>
      </c>
      <c r="D410" s="181" t="s">
        <v>208</v>
      </c>
      <c r="E410" s="182" t="s">
        <v>1361</v>
      </c>
      <c r="F410" s="183" t="s">
        <v>1362</v>
      </c>
      <c r="G410" s="184" t="s">
        <v>375</v>
      </c>
      <c r="H410" s="185">
        <v>436.5</v>
      </c>
      <c r="I410" s="186"/>
      <c r="J410" s="187">
        <f>ROUND(I410*H410,2)</f>
        <v>0</v>
      </c>
      <c r="K410" s="183" t="s">
        <v>1100</v>
      </c>
      <c r="L410" s="42"/>
      <c r="M410" s="188" t="s">
        <v>21</v>
      </c>
      <c r="N410" s="189" t="s">
        <v>44</v>
      </c>
      <c r="O410" s="67"/>
      <c r="P410" s="190">
        <f>O410*H410</f>
        <v>0</v>
      </c>
      <c r="Q410" s="190">
        <v>1.0000000000000001E-5</v>
      </c>
      <c r="R410" s="190">
        <f>Q410*H410</f>
        <v>4.365E-3</v>
      </c>
      <c r="S410" s="190">
        <v>0</v>
      </c>
      <c r="T410" s="191">
        <f>S410*H410</f>
        <v>0</v>
      </c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R410" s="192" t="s">
        <v>213</v>
      </c>
      <c r="AT410" s="192" t="s">
        <v>208</v>
      </c>
      <c r="AU410" s="192" t="s">
        <v>80</v>
      </c>
      <c r="AY410" s="20" t="s">
        <v>206</v>
      </c>
      <c r="BE410" s="193">
        <f>IF(N410="základní",J410,0)</f>
        <v>0</v>
      </c>
      <c r="BF410" s="193">
        <f>IF(N410="snížená",J410,0)</f>
        <v>0</v>
      </c>
      <c r="BG410" s="193">
        <f>IF(N410="zákl. přenesená",J410,0)</f>
        <v>0</v>
      </c>
      <c r="BH410" s="193">
        <f>IF(N410="sníž. přenesená",J410,0)</f>
        <v>0</v>
      </c>
      <c r="BI410" s="193">
        <f>IF(N410="nulová",J410,0)</f>
        <v>0</v>
      </c>
      <c r="BJ410" s="20" t="s">
        <v>80</v>
      </c>
      <c r="BK410" s="193">
        <f>ROUND(I410*H410,2)</f>
        <v>0</v>
      </c>
      <c r="BL410" s="20" t="s">
        <v>213</v>
      </c>
      <c r="BM410" s="192" t="s">
        <v>1363</v>
      </c>
    </row>
    <row r="411" spans="1:65" s="13" customFormat="1">
      <c r="B411" s="201"/>
      <c r="C411" s="202"/>
      <c r="D411" s="199" t="s">
        <v>219</v>
      </c>
      <c r="E411" s="203" t="s">
        <v>21</v>
      </c>
      <c r="F411" s="204" t="s">
        <v>1364</v>
      </c>
      <c r="G411" s="202"/>
      <c r="H411" s="203" t="s">
        <v>21</v>
      </c>
      <c r="I411" s="205"/>
      <c r="J411" s="202"/>
      <c r="K411" s="202"/>
      <c r="L411" s="206"/>
      <c r="M411" s="207"/>
      <c r="N411" s="208"/>
      <c r="O411" s="208"/>
      <c r="P411" s="208"/>
      <c r="Q411" s="208"/>
      <c r="R411" s="208"/>
      <c r="S411" s="208"/>
      <c r="T411" s="209"/>
      <c r="AT411" s="210" t="s">
        <v>219</v>
      </c>
      <c r="AU411" s="210" t="s">
        <v>80</v>
      </c>
      <c r="AV411" s="13" t="s">
        <v>80</v>
      </c>
      <c r="AW411" s="13" t="s">
        <v>34</v>
      </c>
      <c r="AX411" s="13" t="s">
        <v>73</v>
      </c>
      <c r="AY411" s="210" t="s">
        <v>206</v>
      </c>
    </row>
    <row r="412" spans="1:65" s="14" customFormat="1">
      <c r="B412" s="211"/>
      <c r="C412" s="212"/>
      <c r="D412" s="199" t="s">
        <v>219</v>
      </c>
      <c r="E412" s="213" t="s">
        <v>21</v>
      </c>
      <c r="F412" s="214" t="s">
        <v>1365</v>
      </c>
      <c r="G412" s="212"/>
      <c r="H412" s="215">
        <v>228.2</v>
      </c>
      <c r="I412" s="216"/>
      <c r="J412" s="212"/>
      <c r="K412" s="212"/>
      <c r="L412" s="217"/>
      <c r="M412" s="218"/>
      <c r="N412" s="219"/>
      <c r="O412" s="219"/>
      <c r="P412" s="219"/>
      <c r="Q412" s="219"/>
      <c r="R412" s="219"/>
      <c r="S412" s="219"/>
      <c r="T412" s="220"/>
      <c r="AT412" s="221" t="s">
        <v>219</v>
      </c>
      <c r="AU412" s="221" t="s">
        <v>80</v>
      </c>
      <c r="AV412" s="14" t="s">
        <v>82</v>
      </c>
      <c r="AW412" s="14" t="s">
        <v>34</v>
      </c>
      <c r="AX412" s="14" t="s">
        <v>73</v>
      </c>
      <c r="AY412" s="221" t="s">
        <v>206</v>
      </c>
    </row>
    <row r="413" spans="1:65" s="13" customFormat="1">
      <c r="B413" s="201"/>
      <c r="C413" s="202"/>
      <c r="D413" s="199" t="s">
        <v>219</v>
      </c>
      <c r="E413" s="203" t="s">
        <v>21</v>
      </c>
      <c r="F413" s="204" t="s">
        <v>1366</v>
      </c>
      <c r="G413" s="202"/>
      <c r="H413" s="203" t="s">
        <v>21</v>
      </c>
      <c r="I413" s="205"/>
      <c r="J413" s="202"/>
      <c r="K413" s="202"/>
      <c r="L413" s="206"/>
      <c r="M413" s="207"/>
      <c r="N413" s="208"/>
      <c r="O413" s="208"/>
      <c r="P413" s="208"/>
      <c r="Q413" s="208"/>
      <c r="R413" s="208"/>
      <c r="S413" s="208"/>
      <c r="T413" s="209"/>
      <c r="AT413" s="210" t="s">
        <v>219</v>
      </c>
      <c r="AU413" s="210" t="s">
        <v>80</v>
      </c>
      <c r="AV413" s="13" t="s">
        <v>80</v>
      </c>
      <c r="AW413" s="13" t="s">
        <v>34</v>
      </c>
      <c r="AX413" s="13" t="s">
        <v>73</v>
      </c>
      <c r="AY413" s="210" t="s">
        <v>206</v>
      </c>
    </row>
    <row r="414" spans="1:65" s="14" customFormat="1">
      <c r="B414" s="211"/>
      <c r="C414" s="212"/>
      <c r="D414" s="199" t="s">
        <v>219</v>
      </c>
      <c r="E414" s="213" t="s">
        <v>21</v>
      </c>
      <c r="F414" s="214" t="s">
        <v>1367</v>
      </c>
      <c r="G414" s="212"/>
      <c r="H414" s="215">
        <v>185.6</v>
      </c>
      <c r="I414" s="216"/>
      <c r="J414" s="212"/>
      <c r="K414" s="212"/>
      <c r="L414" s="217"/>
      <c r="M414" s="218"/>
      <c r="N414" s="219"/>
      <c r="O414" s="219"/>
      <c r="P414" s="219"/>
      <c r="Q414" s="219"/>
      <c r="R414" s="219"/>
      <c r="S414" s="219"/>
      <c r="T414" s="220"/>
      <c r="AT414" s="221" t="s">
        <v>219</v>
      </c>
      <c r="AU414" s="221" t="s">
        <v>80</v>
      </c>
      <c r="AV414" s="14" t="s">
        <v>82</v>
      </c>
      <c r="AW414" s="14" t="s">
        <v>34</v>
      </c>
      <c r="AX414" s="14" t="s">
        <v>73</v>
      </c>
      <c r="AY414" s="221" t="s">
        <v>206</v>
      </c>
    </row>
    <row r="415" spans="1:65" s="13" customFormat="1">
      <c r="B415" s="201"/>
      <c r="C415" s="202"/>
      <c r="D415" s="199" t="s">
        <v>219</v>
      </c>
      <c r="E415" s="203" t="s">
        <v>21</v>
      </c>
      <c r="F415" s="204" t="s">
        <v>1368</v>
      </c>
      <c r="G415" s="202"/>
      <c r="H415" s="203" t="s">
        <v>21</v>
      </c>
      <c r="I415" s="205"/>
      <c r="J415" s="202"/>
      <c r="K415" s="202"/>
      <c r="L415" s="206"/>
      <c r="M415" s="207"/>
      <c r="N415" s="208"/>
      <c r="O415" s="208"/>
      <c r="P415" s="208"/>
      <c r="Q415" s="208"/>
      <c r="R415" s="208"/>
      <c r="S415" s="208"/>
      <c r="T415" s="209"/>
      <c r="AT415" s="210" t="s">
        <v>219</v>
      </c>
      <c r="AU415" s="210" t="s">
        <v>80</v>
      </c>
      <c r="AV415" s="13" t="s">
        <v>80</v>
      </c>
      <c r="AW415" s="13" t="s">
        <v>34</v>
      </c>
      <c r="AX415" s="13" t="s">
        <v>73</v>
      </c>
      <c r="AY415" s="210" t="s">
        <v>206</v>
      </c>
    </row>
    <row r="416" spans="1:65" s="14" customFormat="1">
      <c r="B416" s="211"/>
      <c r="C416" s="212"/>
      <c r="D416" s="199" t="s">
        <v>219</v>
      </c>
      <c r="E416" s="213" t="s">
        <v>21</v>
      </c>
      <c r="F416" s="214" t="s">
        <v>1369</v>
      </c>
      <c r="G416" s="212"/>
      <c r="H416" s="215">
        <v>3.5</v>
      </c>
      <c r="I416" s="216"/>
      <c r="J416" s="212"/>
      <c r="K416" s="212"/>
      <c r="L416" s="217"/>
      <c r="M416" s="218"/>
      <c r="N416" s="219"/>
      <c r="O416" s="219"/>
      <c r="P416" s="219"/>
      <c r="Q416" s="219"/>
      <c r="R416" s="219"/>
      <c r="S416" s="219"/>
      <c r="T416" s="220"/>
      <c r="AT416" s="221" t="s">
        <v>219</v>
      </c>
      <c r="AU416" s="221" t="s">
        <v>80</v>
      </c>
      <c r="AV416" s="14" t="s">
        <v>82</v>
      </c>
      <c r="AW416" s="14" t="s">
        <v>34</v>
      </c>
      <c r="AX416" s="14" t="s">
        <v>73</v>
      </c>
      <c r="AY416" s="221" t="s">
        <v>206</v>
      </c>
    </row>
    <row r="417" spans="1:65" s="13" customFormat="1">
      <c r="B417" s="201"/>
      <c r="C417" s="202"/>
      <c r="D417" s="199" t="s">
        <v>219</v>
      </c>
      <c r="E417" s="203" t="s">
        <v>21</v>
      </c>
      <c r="F417" s="204" t="s">
        <v>1370</v>
      </c>
      <c r="G417" s="202"/>
      <c r="H417" s="203" t="s">
        <v>21</v>
      </c>
      <c r="I417" s="205"/>
      <c r="J417" s="202"/>
      <c r="K417" s="202"/>
      <c r="L417" s="206"/>
      <c r="M417" s="207"/>
      <c r="N417" s="208"/>
      <c r="O417" s="208"/>
      <c r="P417" s="208"/>
      <c r="Q417" s="208"/>
      <c r="R417" s="208"/>
      <c r="S417" s="208"/>
      <c r="T417" s="209"/>
      <c r="AT417" s="210" t="s">
        <v>219</v>
      </c>
      <c r="AU417" s="210" t="s">
        <v>80</v>
      </c>
      <c r="AV417" s="13" t="s">
        <v>80</v>
      </c>
      <c r="AW417" s="13" t="s">
        <v>34</v>
      </c>
      <c r="AX417" s="13" t="s">
        <v>73</v>
      </c>
      <c r="AY417" s="210" t="s">
        <v>206</v>
      </c>
    </row>
    <row r="418" spans="1:65" s="14" customFormat="1">
      <c r="B418" s="211"/>
      <c r="C418" s="212"/>
      <c r="D418" s="199" t="s">
        <v>219</v>
      </c>
      <c r="E418" s="213" t="s">
        <v>21</v>
      </c>
      <c r="F418" s="214" t="s">
        <v>1371</v>
      </c>
      <c r="G418" s="212"/>
      <c r="H418" s="215">
        <v>19.2</v>
      </c>
      <c r="I418" s="216"/>
      <c r="J418" s="212"/>
      <c r="K418" s="212"/>
      <c r="L418" s="217"/>
      <c r="M418" s="218"/>
      <c r="N418" s="219"/>
      <c r="O418" s="219"/>
      <c r="P418" s="219"/>
      <c r="Q418" s="219"/>
      <c r="R418" s="219"/>
      <c r="S418" s="219"/>
      <c r="T418" s="220"/>
      <c r="AT418" s="221" t="s">
        <v>219</v>
      </c>
      <c r="AU418" s="221" t="s">
        <v>80</v>
      </c>
      <c r="AV418" s="14" t="s">
        <v>82</v>
      </c>
      <c r="AW418" s="14" t="s">
        <v>34</v>
      </c>
      <c r="AX418" s="14" t="s">
        <v>73</v>
      </c>
      <c r="AY418" s="221" t="s">
        <v>206</v>
      </c>
    </row>
    <row r="419" spans="1:65" s="15" customFormat="1">
      <c r="B419" s="222"/>
      <c r="C419" s="223"/>
      <c r="D419" s="199" t="s">
        <v>219</v>
      </c>
      <c r="E419" s="224" t="s">
        <v>21</v>
      </c>
      <c r="F419" s="225" t="s">
        <v>236</v>
      </c>
      <c r="G419" s="223"/>
      <c r="H419" s="226">
        <v>436.5</v>
      </c>
      <c r="I419" s="227"/>
      <c r="J419" s="223"/>
      <c r="K419" s="223"/>
      <c r="L419" s="228"/>
      <c r="M419" s="229"/>
      <c r="N419" s="230"/>
      <c r="O419" s="230"/>
      <c r="P419" s="230"/>
      <c r="Q419" s="230"/>
      <c r="R419" s="230"/>
      <c r="S419" s="230"/>
      <c r="T419" s="231"/>
      <c r="AT419" s="232" t="s">
        <v>219</v>
      </c>
      <c r="AU419" s="232" t="s">
        <v>80</v>
      </c>
      <c r="AV419" s="15" t="s">
        <v>213</v>
      </c>
      <c r="AW419" s="15" t="s">
        <v>34</v>
      </c>
      <c r="AX419" s="15" t="s">
        <v>80</v>
      </c>
      <c r="AY419" s="232" t="s">
        <v>206</v>
      </c>
    </row>
    <row r="420" spans="1:65" s="2" customFormat="1" ht="16.5" customHeight="1">
      <c r="A420" s="37"/>
      <c r="B420" s="38"/>
      <c r="C420" s="181" t="s">
        <v>880</v>
      </c>
      <c r="D420" s="181" t="s">
        <v>208</v>
      </c>
      <c r="E420" s="182" t="s">
        <v>1372</v>
      </c>
      <c r="F420" s="183" t="s">
        <v>1373</v>
      </c>
      <c r="G420" s="184" t="s">
        <v>723</v>
      </c>
      <c r="H420" s="185">
        <v>22</v>
      </c>
      <c r="I420" s="186"/>
      <c r="J420" s="187">
        <f>ROUND(I420*H420,2)</f>
        <v>0</v>
      </c>
      <c r="K420" s="183" t="s">
        <v>1100</v>
      </c>
      <c r="L420" s="42"/>
      <c r="M420" s="188" t="s">
        <v>21</v>
      </c>
      <c r="N420" s="189" t="s">
        <v>44</v>
      </c>
      <c r="O420" s="67"/>
      <c r="P420" s="190">
        <f>O420*H420</f>
        <v>0</v>
      </c>
      <c r="Q420" s="190">
        <v>3.0000000000000001E-5</v>
      </c>
      <c r="R420" s="190">
        <f>Q420*H420</f>
        <v>6.6E-4</v>
      </c>
      <c r="S420" s="190">
        <v>0</v>
      </c>
      <c r="T420" s="191">
        <f>S420*H420</f>
        <v>0</v>
      </c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R420" s="192" t="s">
        <v>213</v>
      </c>
      <c r="AT420" s="192" t="s">
        <v>208</v>
      </c>
      <c r="AU420" s="192" t="s">
        <v>80</v>
      </c>
      <c r="AY420" s="20" t="s">
        <v>206</v>
      </c>
      <c r="BE420" s="193">
        <f>IF(N420="základní",J420,0)</f>
        <v>0</v>
      </c>
      <c r="BF420" s="193">
        <f>IF(N420="snížená",J420,0)</f>
        <v>0</v>
      </c>
      <c r="BG420" s="193">
        <f>IF(N420="zákl. přenesená",J420,0)</f>
        <v>0</v>
      </c>
      <c r="BH420" s="193">
        <f>IF(N420="sníž. přenesená",J420,0)</f>
        <v>0</v>
      </c>
      <c r="BI420" s="193">
        <f>IF(N420="nulová",J420,0)</f>
        <v>0</v>
      </c>
      <c r="BJ420" s="20" t="s">
        <v>80</v>
      </c>
      <c r="BK420" s="193">
        <f>ROUND(I420*H420,2)</f>
        <v>0</v>
      </c>
      <c r="BL420" s="20" t="s">
        <v>213</v>
      </c>
      <c r="BM420" s="192" t="s">
        <v>1374</v>
      </c>
    </row>
    <row r="421" spans="1:65" s="13" customFormat="1">
      <c r="B421" s="201"/>
      <c r="C421" s="202"/>
      <c r="D421" s="199" t="s">
        <v>219</v>
      </c>
      <c r="E421" s="203" t="s">
        <v>21</v>
      </c>
      <c r="F421" s="204" t="s">
        <v>1375</v>
      </c>
      <c r="G421" s="202"/>
      <c r="H421" s="203" t="s">
        <v>21</v>
      </c>
      <c r="I421" s="205"/>
      <c r="J421" s="202"/>
      <c r="K421" s="202"/>
      <c r="L421" s="206"/>
      <c r="M421" s="207"/>
      <c r="N421" s="208"/>
      <c r="O421" s="208"/>
      <c r="P421" s="208"/>
      <c r="Q421" s="208"/>
      <c r="R421" s="208"/>
      <c r="S421" s="208"/>
      <c r="T421" s="209"/>
      <c r="AT421" s="210" t="s">
        <v>219</v>
      </c>
      <c r="AU421" s="210" t="s">
        <v>80</v>
      </c>
      <c r="AV421" s="13" t="s">
        <v>80</v>
      </c>
      <c r="AW421" s="13" t="s">
        <v>34</v>
      </c>
      <c r="AX421" s="13" t="s">
        <v>73</v>
      </c>
      <c r="AY421" s="210" t="s">
        <v>206</v>
      </c>
    </row>
    <row r="422" spans="1:65" s="14" customFormat="1">
      <c r="B422" s="211"/>
      <c r="C422" s="212"/>
      <c r="D422" s="199" t="s">
        <v>219</v>
      </c>
      <c r="E422" s="213" t="s">
        <v>21</v>
      </c>
      <c r="F422" s="214" t="s">
        <v>244</v>
      </c>
      <c r="G422" s="212"/>
      <c r="H422" s="215">
        <v>3</v>
      </c>
      <c r="I422" s="216"/>
      <c r="J422" s="212"/>
      <c r="K422" s="212"/>
      <c r="L422" s="217"/>
      <c r="M422" s="218"/>
      <c r="N422" s="219"/>
      <c r="O422" s="219"/>
      <c r="P422" s="219"/>
      <c r="Q422" s="219"/>
      <c r="R422" s="219"/>
      <c r="S422" s="219"/>
      <c r="T422" s="220"/>
      <c r="AT422" s="221" t="s">
        <v>219</v>
      </c>
      <c r="AU422" s="221" t="s">
        <v>80</v>
      </c>
      <c r="AV422" s="14" t="s">
        <v>82</v>
      </c>
      <c r="AW422" s="14" t="s">
        <v>34</v>
      </c>
      <c r="AX422" s="14" t="s">
        <v>73</v>
      </c>
      <c r="AY422" s="221" t="s">
        <v>206</v>
      </c>
    </row>
    <row r="423" spans="1:65" s="13" customFormat="1">
      <c r="B423" s="201"/>
      <c r="C423" s="202"/>
      <c r="D423" s="199" t="s">
        <v>219</v>
      </c>
      <c r="E423" s="203" t="s">
        <v>21</v>
      </c>
      <c r="F423" s="204" t="s">
        <v>1376</v>
      </c>
      <c r="G423" s="202"/>
      <c r="H423" s="203" t="s">
        <v>21</v>
      </c>
      <c r="I423" s="205"/>
      <c r="J423" s="202"/>
      <c r="K423" s="202"/>
      <c r="L423" s="206"/>
      <c r="M423" s="207"/>
      <c r="N423" s="208"/>
      <c r="O423" s="208"/>
      <c r="P423" s="208"/>
      <c r="Q423" s="208"/>
      <c r="R423" s="208"/>
      <c r="S423" s="208"/>
      <c r="T423" s="209"/>
      <c r="AT423" s="210" t="s">
        <v>219</v>
      </c>
      <c r="AU423" s="210" t="s">
        <v>80</v>
      </c>
      <c r="AV423" s="13" t="s">
        <v>80</v>
      </c>
      <c r="AW423" s="13" t="s">
        <v>34</v>
      </c>
      <c r="AX423" s="13" t="s">
        <v>73</v>
      </c>
      <c r="AY423" s="210" t="s">
        <v>206</v>
      </c>
    </row>
    <row r="424" spans="1:65" s="14" customFormat="1">
      <c r="B424" s="211"/>
      <c r="C424" s="212"/>
      <c r="D424" s="199" t="s">
        <v>219</v>
      </c>
      <c r="E424" s="213" t="s">
        <v>21</v>
      </c>
      <c r="F424" s="214" t="s">
        <v>80</v>
      </c>
      <c r="G424" s="212"/>
      <c r="H424" s="215">
        <v>1</v>
      </c>
      <c r="I424" s="216"/>
      <c r="J424" s="212"/>
      <c r="K424" s="212"/>
      <c r="L424" s="217"/>
      <c r="M424" s="218"/>
      <c r="N424" s="219"/>
      <c r="O424" s="219"/>
      <c r="P424" s="219"/>
      <c r="Q424" s="219"/>
      <c r="R424" s="219"/>
      <c r="S424" s="219"/>
      <c r="T424" s="220"/>
      <c r="AT424" s="221" t="s">
        <v>219</v>
      </c>
      <c r="AU424" s="221" t="s">
        <v>80</v>
      </c>
      <c r="AV424" s="14" t="s">
        <v>82</v>
      </c>
      <c r="AW424" s="14" t="s">
        <v>34</v>
      </c>
      <c r="AX424" s="14" t="s">
        <v>73</v>
      </c>
      <c r="AY424" s="221" t="s">
        <v>206</v>
      </c>
    </row>
    <row r="425" spans="1:65" s="13" customFormat="1">
      <c r="B425" s="201"/>
      <c r="C425" s="202"/>
      <c r="D425" s="199" t="s">
        <v>219</v>
      </c>
      <c r="E425" s="203" t="s">
        <v>21</v>
      </c>
      <c r="F425" s="204" t="s">
        <v>1377</v>
      </c>
      <c r="G425" s="202"/>
      <c r="H425" s="203" t="s">
        <v>21</v>
      </c>
      <c r="I425" s="205"/>
      <c r="J425" s="202"/>
      <c r="K425" s="202"/>
      <c r="L425" s="206"/>
      <c r="M425" s="207"/>
      <c r="N425" s="208"/>
      <c r="O425" s="208"/>
      <c r="P425" s="208"/>
      <c r="Q425" s="208"/>
      <c r="R425" s="208"/>
      <c r="S425" s="208"/>
      <c r="T425" s="209"/>
      <c r="AT425" s="210" t="s">
        <v>219</v>
      </c>
      <c r="AU425" s="210" t="s">
        <v>80</v>
      </c>
      <c r="AV425" s="13" t="s">
        <v>80</v>
      </c>
      <c r="AW425" s="13" t="s">
        <v>34</v>
      </c>
      <c r="AX425" s="13" t="s">
        <v>73</v>
      </c>
      <c r="AY425" s="210" t="s">
        <v>206</v>
      </c>
    </row>
    <row r="426" spans="1:65" s="14" customFormat="1">
      <c r="B426" s="211"/>
      <c r="C426" s="212"/>
      <c r="D426" s="199" t="s">
        <v>219</v>
      </c>
      <c r="E426" s="213" t="s">
        <v>21</v>
      </c>
      <c r="F426" s="214" t="s">
        <v>82</v>
      </c>
      <c r="G426" s="212"/>
      <c r="H426" s="215">
        <v>2</v>
      </c>
      <c r="I426" s="216"/>
      <c r="J426" s="212"/>
      <c r="K426" s="212"/>
      <c r="L426" s="217"/>
      <c r="M426" s="218"/>
      <c r="N426" s="219"/>
      <c r="O426" s="219"/>
      <c r="P426" s="219"/>
      <c r="Q426" s="219"/>
      <c r="R426" s="219"/>
      <c r="S426" s="219"/>
      <c r="T426" s="220"/>
      <c r="AT426" s="221" t="s">
        <v>219</v>
      </c>
      <c r="AU426" s="221" t="s">
        <v>80</v>
      </c>
      <c r="AV426" s="14" t="s">
        <v>82</v>
      </c>
      <c r="AW426" s="14" t="s">
        <v>34</v>
      </c>
      <c r="AX426" s="14" t="s">
        <v>73</v>
      </c>
      <c r="AY426" s="221" t="s">
        <v>206</v>
      </c>
    </row>
    <row r="427" spans="1:65" s="13" customFormat="1">
      <c r="B427" s="201"/>
      <c r="C427" s="202"/>
      <c r="D427" s="199" t="s">
        <v>219</v>
      </c>
      <c r="E427" s="203" t="s">
        <v>21</v>
      </c>
      <c r="F427" s="204" t="s">
        <v>1378</v>
      </c>
      <c r="G427" s="202"/>
      <c r="H427" s="203" t="s">
        <v>21</v>
      </c>
      <c r="I427" s="205"/>
      <c r="J427" s="202"/>
      <c r="K427" s="202"/>
      <c r="L427" s="206"/>
      <c r="M427" s="207"/>
      <c r="N427" s="208"/>
      <c r="O427" s="208"/>
      <c r="P427" s="208"/>
      <c r="Q427" s="208"/>
      <c r="R427" s="208"/>
      <c r="S427" s="208"/>
      <c r="T427" s="209"/>
      <c r="AT427" s="210" t="s">
        <v>219</v>
      </c>
      <c r="AU427" s="210" t="s">
        <v>80</v>
      </c>
      <c r="AV427" s="13" t="s">
        <v>80</v>
      </c>
      <c r="AW427" s="13" t="s">
        <v>34</v>
      </c>
      <c r="AX427" s="13" t="s">
        <v>73</v>
      </c>
      <c r="AY427" s="210" t="s">
        <v>206</v>
      </c>
    </row>
    <row r="428" spans="1:65" s="14" customFormat="1">
      <c r="B428" s="211"/>
      <c r="C428" s="212"/>
      <c r="D428" s="199" t="s">
        <v>219</v>
      </c>
      <c r="E428" s="213" t="s">
        <v>21</v>
      </c>
      <c r="F428" s="214" t="s">
        <v>350</v>
      </c>
      <c r="G428" s="212"/>
      <c r="H428" s="215">
        <v>16</v>
      </c>
      <c r="I428" s="216"/>
      <c r="J428" s="212"/>
      <c r="K428" s="212"/>
      <c r="L428" s="217"/>
      <c r="M428" s="218"/>
      <c r="N428" s="219"/>
      <c r="O428" s="219"/>
      <c r="P428" s="219"/>
      <c r="Q428" s="219"/>
      <c r="R428" s="219"/>
      <c r="S428" s="219"/>
      <c r="T428" s="220"/>
      <c r="AT428" s="221" t="s">
        <v>219</v>
      </c>
      <c r="AU428" s="221" t="s">
        <v>80</v>
      </c>
      <c r="AV428" s="14" t="s">
        <v>82</v>
      </c>
      <c r="AW428" s="14" t="s">
        <v>34</v>
      </c>
      <c r="AX428" s="14" t="s">
        <v>73</v>
      </c>
      <c r="AY428" s="221" t="s">
        <v>206</v>
      </c>
    </row>
    <row r="429" spans="1:65" s="15" customFormat="1">
      <c r="B429" s="222"/>
      <c r="C429" s="223"/>
      <c r="D429" s="199" t="s">
        <v>219</v>
      </c>
      <c r="E429" s="224" t="s">
        <v>21</v>
      </c>
      <c r="F429" s="225" t="s">
        <v>236</v>
      </c>
      <c r="G429" s="223"/>
      <c r="H429" s="226">
        <v>22</v>
      </c>
      <c r="I429" s="227"/>
      <c r="J429" s="223"/>
      <c r="K429" s="223"/>
      <c r="L429" s="228"/>
      <c r="M429" s="229"/>
      <c r="N429" s="230"/>
      <c r="O429" s="230"/>
      <c r="P429" s="230"/>
      <c r="Q429" s="230"/>
      <c r="R429" s="230"/>
      <c r="S429" s="230"/>
      <c r="T429" s="231"/>
      <c r="AT429" s="232" t="s">
        <v>219</v>
      </c>
      <c r="AU429" s="232" t="s">
        <v>80</v>
      </c>
      <c r="AV429" s="15" t="s">
        <v>213</v>
      </c>
      <c r="AW429" s="15" t="s">
        <v>34</v>
      </c>
      <c r="AX429" s="15" t="s">
        <v>80</v>
      </c>
      <c r="AY429" s="232" t="s">
        <v>206</v>
      </c>
    </row>
    <row r="430" spans="1:65" s="2" customFormat="1" ht="16.5" customHeight="1">
      <c r="A430" s="37"/>
      <c r="B430" s="38"/>
      <c r="C430" s="181" t="s">
        <v>885</v>
      </c>
      <c r="D430" s="181" t="s">
        <v>208</v>
      </c>
      <c r="E430" s="182" t="s">
        <v>1379</v>
      </c>
      <c r="F430" s="183" t="s">
        <v>1380</v>
      </c>
      <c r="G430" s="184" t="s">
        <v>723</v>
      </c>
      <c r="H430" s="185">
        <v>7</v>
      </c>
      <c r="I430" s="186"/>
      <c r="J430" s="187">
        <f>ROUND(I430*H430,2)</f>
        <v>0</v>
      </c>
      <c r="K430" s="183" t="s">
        <v>1100</v>
      </c>
      <c r="L430" s="42"/>
      <c r="M430" s="188" t="s">
        <v>21</v>
      </c>
      <c r="N430" s="189" t="s">
        <v>44</v>
      </c>
      <c r="O430" s="67"/>
      <c r="P430" s="190">
        <f>O430*H430</f>
        <v>0</v>
      </c>
      <c r="Q430" s="190">
        <v>4.0000000000000003E-5</v>
      </c>
      <c r="R430" s="190">
        <f>Q430*H430</f>
        <v>2.8000000000000003E-4</v>
      </c>
      <c r="S430" s="190">
        <v>0</v>
      </c>
      <c r="T430" s="191">
        <f>S430*H430</f>
        <v>0</v>
      </c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R430" s="192" t="s">
        <v>213</v>
      </c>
      <c r="AT430" s="192" t="s">
        <v>208</v>
      </c>
      <c r="AU430" s="192" t="s">
        <v>80</v>
      </c>
      <c r="AY430" s="20" t="s">
        <v>206</v>
      </c>
      <c r="BE430" s="193">
        <f>IF(N430="základní",J430,0)</f>
        <v>0</v>
      </c>
      <c r="BF430" s="193">
        <f>IF(N430="snížená",J430,0)</f>
        <v>0</v>
      </c>
      <c r="BG430" s="193">
        <f>IF(N430="zákl. přenesená",J430,0)</f>
        <v>0</v>
      </c>
      <c r="BH430" s="193">
        <f>IF(N430="sníž. přenesená",J430,0)</f>
        <v>0</v>
      </c>
      <c r="BI430" s="193">
        <f>IF(N430="nulová",J430,0)</f>
        <v>0</v>
      </c>
      <c r="BJ430" s="20" t="s">
        <v>80</v>
      </c>
      <c r="BK430" s="193">
        <f>ROUND(I430*H430,2)</f>
        <v>0</v>
      </c>
      <c r="BL430" s="20" t="s">
        <v>213</v>
      </c>
      <c r="BM430" s="192" t="s">
        <v>1381</v>
      </c>
    </row>
    <row r="431" spans="1:65" s="13" customFormat="1">
      <c r="B431" s="201"/>
      <c r="C431" s="202"/>
      <c r="D431" s="199" t="s">
        <v>219</v>
      </c>
      <c r="E431" s="203" t="s">
        <v>21</v>
      </c>
      <c r="F431" s="204" t="s">
        <v>1382</v>
      </c>
      <c r="G431" s="202"/>
      <c r="H431" s="203" t="s">
        <v>21</v>
      </c>
      <c r="I431" s="205"/>
      <c r="J431" s="202"/>
      <c r="K431" s="202"/>
      <c r="L431" s="206"/>
      <c r="M431" s="207"/>
      <c r="N431" s="208"/>
      <c r="O431" s="208"/>
      <c r="P431" s="208"/>
      <c r="Q431" s="208"/>
      <c r="R431" s="208"/>
      <c r="S431" s="208"/>
      <c r="T431" s="209"/>
      <c r="AT431" s="210" t="s">
        <v>219</v>
      </c>
      <c r="AU431" s="210" t="s">
        <v>80</v>
      </c>
      <c r="AV431" s="13" t="s">
        <v>80</v>
      </c>
      <c r="AW431" s="13" t="s">
        <v>34</v>
      </c>
      <c r="AX431" s="13" t="s">
        <v>73</v>
      </c>
      <c r="AY431" s="210" t="s">
        <v>206</v>
      </c>
    </row>
    <row r="432" spans="1:65" s="14" customFormat="1">
      <c r="B432" s="211"/>
      <c r="C432" s="212"/>
      <c r="D432" s="199" t="s">
        <v>219</v>
      </c>
      <c r="E432" s="213" t="s">
        <v>21</v>
      </c>
      <c r="F432" s="214" t="s">
        <v>275</v>
      </c>
      <c r="G432" s="212"/>
      <c r="H432" s="215">
        <v>7</v>
      </c>
      <c r="I432" s="216"/>
      <c r="J432" s="212"/>
      <c r="K432" s="212"/>
      <c r="L432" s="217"/>
      <c r="M432" s="218"/>
      <c r="N432" s="219"/>
      <c r="O432" s="219"/>
      <c r="P432" s="219"/>
      <c r="Q432" s="219"/>
      <c r="R432" s="219"/>
      <c r="S432" s="219"/>
      <c r="T432" s="220"/>
      <c r="AT432" s="221" t="s">
        <v>219</v>
      </c>
      <c r="AU432" s="221" t="s">
        <v>80</v>
      </c>
      <c r="AV432" s="14" t="s">
        <v>82</v>
      </c>
      <c r="AW432" s="14" t="s">
        <v>34</v>
      </c>
      <c r="AX432" s="14" t="s">
        <v>73</v>
      </c>
      <c r="AY432" s="221" t="s">
        <v>206</v>
      </c>
    </row>
    <row r="433" spans="1:65" s="15" customFormat="1">
      <c r="B433" s="222"/>
      <c r="C433" s="223"/>
      <c r="D433" s="199" t="s">
        <v>219</v>
      </c>
      <c r="E433" s="224" t="s">
        <v>21</v>
      </c>
      <c r="F433" s="225" t="s">
        <v>236</v>
      </c>
      <c r="G433" s="223"/>
      <c r="H433" s="226">
        <v>7</v>
      </c>
      <c r="I433" s="227"/>
      <c r="J433" s="223"/>
      <c r="K433" s="223"/>
      <c r="L433" s="228"/>
      <c r="M433" s="229"/>
      <c r="N433" s="230"/>
      <c r="O433" s="230"/>
      <c r="P433" s="230"/>
      <c r="Q433" s="230"/>
      <c r="R433" s="230"/>
      <c r="S433" s="230"/>
      <c r="T433" s="231"/>
      <c r="AT433" s="232" t="s">
        <v>219</v>
      </c>
      <c r="AU433" s="232" t="s">
        <v>80</v>
      </c>
      <c r="AV433" s="15" t="s">
        <v>213</v>
      </c>
      <c r="AW433" s="15" t="s">
        <v>34</v>
      </c>
      <c r="AX433" s="15" t="s">
        <v>80</v>
      </c>
      <c r="AY433" s="232" t="s">
        <v>206</v>
      </c>
    </row>
    <row r="434" spans="1:65" s="2" customFormat="1" ht="16.5" customHeight="1">
      <c r="A434" s="37"/>
      <c r="B434" s="38"/>
      <c r="C434" s="181" t="s">
        <v>522</v>
      </c>
      <c r="D434" s="181" t="s">
        <v>208</v>
      </c>
      <c r="E434" s="182" t="s">
        <v>1383</v>
      </c>
      <c r="F434" s="183" t="s">
        <v>1384</v>
      </c>
      <c r="G434" s="184" t="s">
        <v>723</v>
      </c>
      <c r="H434" s="185">
        <v>38</v>
      </c>
      <c r="I434" s="186"/>
      <c r="J434" s="187">
        <f>ROUND(I434*H434,2)</f>
        <v>0</v>
      </c>
      <c r="K434" s="183" t="s">
        <v>1100</v>
      </c>
      <c r="L434" s="42"/>
      <c r="M434" s="188" t="s">
        <v>21</v>
      </c>
      <c r="N434" s="189" t="s">
        <v>44</v>
      </c>
      <c r="O434" s="67"/>
      <c r="P434" s="190">
        <f>O434*H434</f>
        <v>0</v>
      </c>
      <c r="Q434" s="190">
        <v>2.0000000000000002E-5</v>
      </c>
      <c r="R434" s="190">
        <f>Q434*H434</f>
        <v>7.6000000000000004E-4</v>
      </c>
      <c r="S434" s="190">
        <v>0</v>
      </c>
      <c r="T434" s="191">
        <f>S434*H434</f>
        <v>0</v>
      </c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R434" s="192" t="s">
        <v>213</v>
      </c>
      <c r="AT434" s="192" t="s">
        <v>208</v>
      </c>
      <c r="AU434" s="192" t="s">
        <v>80</v>
      </c>
      <c r="AY434" s="20" t="s">
        <v>206</v>
      </c>
      <c r="BE434" s="193">
        <f>IF(N434="základní",J434,0)</f>
        <v>0</v>
      </c>
      <c r="BF434" s="193">
        <f>IF(N434="snížená",J434,0)</f>
        <v>0</v>
      </c>
      <c r="BG434" s="193">
        <f>IF(N434="zákl. přenesená",J434,0)</f>
        <v>0</v>
      </c>
      <c r="BH434" s="193">
        <f>IF(N434="sníž. přenesená",J434,0)</f>
        <v>0</v>
      </c>
      <c r="BI434" s="193">
        <f>IF(N434="nulová",J434,0)</f>
        <v>0</v>
      </c>
      <c r="BJ434" s="20" t="s">
        <v>80</v>
      </c>
      <c r="BK434" s="193">
        <f>ROUND(I434*H434,2)</f>
        <v>0</v>
      </c>
      <c r="BL434" s="20" t="s">
        <v>213</v>
      </c>
      <c r="BM434" s="192" t="s">
        <v>1385</v>
      </c>
    </row>
    <row r="435" spans="1:65" s="13" customFormat="1">
      <c r="B435" s="201"/>
      <c r="C435" s="202"/>
      <c r="D435" s="199" t="s">
        <v>219</v>
      </c>
      <c r="E435" s="203" t="s">
        <v>21</v>
      </c>
      <c r="F435" s="204" t="s">
        <v>1386</v>
      </c>
      <c r="G435" s="202"/>
      <c r="H435" s="203" t="s">
        <v>21</v>
      </c>
      <c r="I435" s="205"/>
      <c r="J435" s="202"/>
      <c r="K435" s="202"/>
      <c r="L435" s="206"/>
      <c r="M435" s="207"/>
      <c r="N435" s="208"/>
      <c r="O435" s="208"/>
      <c r="P435" s="208"/>
      <c r="Q435" s="208"/>
      <c r="R435" s="208"/>
      <c r="S435" s="208"/>
      <c r="T435" s="209"/>
      <c r="AT435" s="210" t="s">
        <v>219</v>
      </c>
      <c r="AU435" s="210" t="s">
        <v>80</v>
      </c>
      <c r="AV435" s="13" t="s">
        <v>80</v>
      </c>
      <c r="AW435" s="13" t="s">
        <v>34</v>
      </c>
      <c r="AX435" s="13" t="s">
        <v>73</v>
      </c>
      <c r="AY435" s="210" t="s">
        <v>206</v>
      </c>
    </row>
    <row r="436" spans="1:65" s="14" customFormat="1">
      <c r="B436" s="211"/>
      <c r="C436" s="212"/>
      <c r="D436" s="199" t="s">
        <v>219</v>
      </c>
      <c r="E436" s="213" t="s">
        <v>21</v>
      </c>
      <c r="F436" s="214" t="s">
        <v>213</v>
      </c>
      <c r="G436" s="212"/>
      <c r="H436" s="215">
        <v>4</v>
      </c>
      <c r="I436" s="216"/>
      <c r="J436" s="212"/>
      <c r="K436" s="212"/>
      <c r="L436" s="217"/>
      <c r="M436" s="218"/>
      <c r="N436" s="219"/>
      <c r="O436" s="219"/>
      <c r="P436" s="219"/>
      <c r="Q436" s="219"/>
      <c r="R436" s="219"/>
      <c r="S436" s="219"/>
      <c r="T436" s="220"/>
      <c r="AT436" s="221" t="s">
        <v>219</v>
      </c>
      <c r="AU436" s="221" t="s">
        <v>80</v>
      </c>
      <c r="AV436" s="14" t="s">
        <v>82</v>
      </c>
      <c r="AW436" s="14" t="s">
        <v>34</v>
      </c>
      <c r="AX436" s="14" t="s">
        <v>73</v>
      </c>
      <c r="AY436" s="221" t="s">
        <v>206</v>
      </c>
    </row>
    <row r="437" spans="1:65" s="13" customFormat="1">
      <c r="B437" s="201"/>
      <c r="C437" s="202"/>
      <c r="D437" s="199" t="s">
        <v>219</v>
      </c>
      <c r="E437" s="203" t="s">
        <v>21</v>
      </c>
      <c r="F437" s="204" t="s">
        <v>1387</v>
      </c>
      <c r="G437" s="202"/>
      <c r="H437" s="203" t="s">
        <v>21</v>
      </c>
      <c r="I437" s="205"/>
      <c r="J437" s="202"/>
      <c r="K437" s="202"/>
      <c r="L437" s="206"/>
      <c r="M437" s="207"/>
      <c r="N437" s="208"/>
      <c r="O437" s="208"/>
      <c r="P437" s="208"/>
      <c r="Q437" s="208"/>
      <c r="R437" s="208"/>
      <c r="S437" s="208"/>
      <c r="T437" s="209"/>
      <c r="AT437" s="210" t="s">
        <v>219</v>
      </c>
      <c r="AU437" s="210" t="s">
        <v>80</v>
      </c>
      <c r="AV437" s="13" t="s">
        <v>80</v>
      </c>
      <c r="AW437" s="13" t="s">
        <v>34</v>
      </c>
      <c r="AX437" s="13" t="s">
        <v>73</v>
      </c>
      <c r="AY437" s="210" t="s">
        <v>206</v>
      </c>
    </row>
    <row r="438" spans="1:65" s="14" customFormat="1">
      <c r="B438" s="211"/>
      <c r="C438" s="212"/>
      <c r="D438" s="199" t="s">
        <v>219</v>
      </c>
      <c r="E438" s="213" t="s">
        <v>21</v>
      </c>
      <c r="F438" s="214" t="s">
        <v>82</v>
      </c>
      <c r="G438" s="212"/>
      <c r="H438" s="215">
        <v>2</v>
      </c>
      <c r="I438" s="216"/>
      <c r="J438" s="212"/>
      <c r="K438" s="212"/>
      <c r="L438" s="217"/>
      <c r="M438" s="218"/>
      <c r="N438" s="219"/>
      <c r="O438" s="219"/>
      <c r="P438" s="219"/>
      <c r="Q438" s="219"/>
      <c r="R438" s="219"/>
      <c r="S438" s="219"/>
      <c r="T438" s="220"/>
      <c r="AT438" s="221" t="s">
        <v>219</v>
      </c>
      <c r="AU438" s="221" t="s">
        <v>80</v>
      </c>
      <c r="AV438" s="14" t="s">
        <v>82</v>
      </c>
      <c r="AW438" s="14" t="s">
        <v>34</v>
      </c>
      <c r="AX438" s="14" t="s">
        <v>73</v>
      </c>
      <c r="AY438" s="221" t="s">
        <v>206</v>
      </c>
    </row>
    <row r="439" spans="1:65" s="13" customFormat="1">
      <c r="B439" s="201"/>
      <c r="C439" s="202"/>
      <c r="D439" s="199" t="s">
        <v>219</v>
      </c>
      <c r="E439" s="203" t="s">
        <v>21</v>
      </c>
      <c r="F439" s="204" t="s">
        <v>1388</v>
      </c>
      <c r="G439" s="202"/>
      <c r="H439" s="203" t="s">
        <v>21</v>
      </c>
      <c r="I439" s="205"/>
      <c r="J439" s="202"/>
      <c r="K439" s="202"/>
      <c r="L439" s="206"/>
      <c r="M439" s="207"/>
      <c r="N439" s="208"/>
      <c r="O439" s="208"/>
      <c r="P439" s="208"/>
      <c r="Q439" s="208"/>
      <c r="R439" s="208"/>
      <c r="S439" s="208"/>
      <c r="T439" s="209"/>
      <c r="AT439" s="210" t="s">
        <v>219</v>
      </c>
      <c r="AU439" s="210" t="s">
        <v>80</v>
      </c>
      <c r="AV439" s="13" t="s">
        <v>80</v>
      </c>
      <c r="AW439" s="13" t="s">
        <v>34</v>
      </c>
      <c r="AX439" s="13" t="s">
        <v>73</v>
      </c>
      <c r="AY439" s="210" t="s">
        <v>206</v>
      </c>
    </row>
    <row r="440" spans="1:65" s="14" customFormat="1">
      <c r="B440" s="211"/>
      <c r="C440" s="212"/>
      <c r="D440" s="199" t="s">
        <v>219</v>
      </c>
      <c r="E440" s="213" t="s">
        <v>21</v>
      </c>
      <c r="F440" s="214" t="s">
        <v>350</v>
      </c>
      <c r="G440" s="212"/>
      <c r="H440" s="215">
        <v>16</v>
      </c>
      <c r="I440" s="216"/>
      <c r="J440" s="212"/>
      <c r="K440" s="212"/>
      <c r="L440" s="217"/>
      <c r="M440" s="218"/>
      <c r="N440" s="219"/>
      <c r="O440" s="219"/>
      <c r="P440" s="219"/>
      <c r="Q440" s="219"/>
      <c r="R440" s="219"/>
      <c r="S440" s="219"/>
      <c r="T440" s="220"/>
      <c r="AT440" s="221" t="s">
        <v>219</v>
      </c>
      <c r="AU440" s="221" t="s">
        <v>80</v>
      </c>
      <c r="AV440" s="14" t="s">
        <v>82</v>
      </c>
      <c r="AW440" s="14" t="s">
        <v>34</v>
      </c>
      <c r="AX440" s="14" t="s">
        <v>73</v>
      </c>
      <c r="AY440" s="221" t="s">
        <v>206</v>
      </c>
    </row>
    <row r="441" spans="1:65" s="13" customFormat="1">
      <c r="B441" s="201"/>
      <c r="C441" s="202"/>
      <c r="D441" s="199" t="s">
        <v>219</v>
      </c>
      <c r="E441" s="203" t="s">
        <v>21</v>
      </c>
      <c r="F441" s="204" t="s">
        <v>1389</v>
      </c>
      <c r="G441" s="202"/>
      <c r="H441" s="203" t="s">
        <v>21</v>
      </c>
      <c r="I441" s="205"/>
      <c r="J441" s="202"/>
      <c r="K441" s="202"/>
      <c r="L441" s="206"/>
      <c r="M441" s="207"/>
      <c r="N441" s="208"/>
      <c r="O441" s="208"/>
      <c r="P441" s="208"/>
      <c r="Q441" s="208"/>
      <c r="R441" s="208"/>
      <c r="S441" s="208"/>
      <c r="T441" s="209"/>
      <c r="AT441" s="210" t="s">
        <v>219</v>
      </c>
      <c r="AU441" s="210" t="s">
        <v>80</v>
      </c>
      <c r="AV441" s="13" t="s">
        <v>80</v>
      </c>
      <c r="AW441" s="13" t="s">
        <v>34</v>
      </c>
      <c r="AX441" s="13" t="s">
        <v>73</v>
      </c>
      <c r="AY441" s="210" t="s">
        <v>206</v>
      </c>
    </row>
    <row r="442" spans="1:65" s="14" customFormat="1">
      <c r="B442" s="211"/>
      <c r="C442" s="212"/>
      <c r="D442" s="199" t="s">
        <v>219</v>
      </c>
      <c r="E442" s="213" t="s">
        <v>21</v>
      </c>
      <c r="F442" s="214" t="s">
        <v>332</v>
      </c>
      <c r="G442" s="212"/>
      <c r="H442" s="215">
        <v>14</v>
      </c>
      <c r="I442" s="216"/>
      <c r="J442" s="212"/>
      <c r="K442" s="212"/>
      <c r="L442" s="217"/>
      <c r="M442" s="218"/>
      <c r="N442" s="219"/>
      <c r="O442" s="219"/>
      <c r="P442" s="219"/>
      <c r="Q442" s="219"/>
      <c r="R442" s="219"/>
      <c r="S442" s="219"/>
      <c r="T442" s="220"/>
      <c r="AT442" s="221" t="s">
        <v>219</v>
      </c>
      <c r="AU442" s="221" t="s">
        <v>80</v>
      </c>
      <c r="AV442" s="14" t="s">
        <v>82</v>
      </c>
      <c r="AW442" s="14" t="s">
        <v>34</v>
      </c>
      <c r="AX442" s="14" t="s">
        <v>73</v>
      </c>
      <c r="AY442" s="221" t="s">
        <v>206</v>
      </c>
    </row>
    <row r="443" spans="1:65" s="13" customFormat="1">
      <c r="B443" s="201"/>
      <c r="C443" s="202"/>
      <c r="D443" s="199" t="s">
        <v>219</v>
      </c>
      <c r="E443" s="203" t="s">
        <v>21</v>
      </c>
      <c r="F443" s="204" t="s">
        <v>1390</v>
      </c>
      <c r="G443" s="202"/>
      <c r="H443" s="203" t="s">
        <v>21</v>
      </c>
      <c r="I443" s="205"/>
      <c r="J443" s="202"/>
      <c r="K443" s="202"/>
      <c r="L443" s="206"/>
      <c r="M443" s="207"/>
      <c r="N443" s="208"/>
      <c r="O443" s="208"/>
      <c r="P443" s="208"/>
      <c r="Q443" s="208"/>
      <c r="R443" s="208"/>
      <c r="S443" s="208"/>
      <c r="T443" s="209"/>
      <c r="AT443" s="210" t="s">
        <v>219</v>
      </c>
      <c r="AU443" s="210" t="s">
        <v>80</v>
      </c>
      <c r="AV443" s="13" t="s">
        <v>80</v>
      </c>
      <c r="AW443" s="13" t="s">
        <v>34</v>
      </c>
      <c r="AX443" s="13" t="s">
        <v>73</v>
      </c>
      <c r="AY443" s="210" t="s">
        <v>206</v>
      </c>
    </row>
    <row r="444" spans="1:65" s="14" customFormat="1">
      <c r="B444" s="211"/>
      <c r="C444" s="212"/>
      <c r="D444" s="199" t="s">
        <v>219</v>
      </c>
      <c r="E444" s="213" t="s">
        <v>21</v>
      </c>
      <c r="F444" s="214" t="s">
        <v>80</v>
      </c>
      <c r="G444" s="212"/>
      <c r="H444" s="215">
        <v>1</v>
      </c>
      <c r="I444" s="216"/>
      <c r="J444" s="212"/>
      <c r="K444" s="212"/>
      <c r="L444" s="217"/>
      <c r="M444" s="218"/>
      <c r="N444" s="219"/>
      <c r="O444" s="219"/>
      <c r="P444" s="219"/>
      <c r="Q444" s="219"/>
      <c r="R444" s="219"/>
      <c r="S444" s="219"/>
      <c r="T444" s="220"/>
      <c r="AT444" s="221" t="s">
        <v>219</v>
      </c>
      <c r="AU444" s="221" t="s">
        <v>80</v>
      </c>
      <c r="AV444" s="14" t="s">
        <v>82</v>
      </c>
      <c r="AW444" s="14" t="s">
        <v>34</v>
      </c>
      <c r="AX444" s="14" t="s">
        <v>73</v>
      </c>
      <c r="AY444" s="221" t="s">
        <v>206</v>
      </c>
    </row>
    <row r="445" spans="1:65" s="13" customFormat="1">
      <c r="B445" s="201"/>
      <c r="C445" s="202"/>
      <c r="D445" s="199" t="s">
        <v>219</v>
      </c>
      <c r="E445" s="203" t="s">
        <v>21</v>
      </c>
      <c r="F445" s="204" t="s">
        <v>1391</v>
      </c>
      <c r="G445" s="202"/>
      <c r="H445" s="203" t="s">
        <v>21</v>
      </c>
      <c r="I445" s="205"/>
      <c r="J445" s="202"/>
      <c r="K445" s="202"/>
      <c r="L445" s="206"/>
      <c r="M445" s="207"/>
      <c r="N445" s="208"/>
      <c r="O445" s="208"/>
      <c r="P445" s="208"/>
      <c r="Q445" s="208"/>
      <c r="R445" s="208"/>
      <c r="S445" s="208"/>
      <c r="T445" s="209"/>
      <c r="AT445" s="210" t="s">
        <v>219</v>
      </c>
      <c r="AU445" s="210" t="s">
        <v>80</v>
      </c>
      <c r="AV445" s="13" t="s">
        <v>80</v>
      </c>
      <c r="AW445" s="13" t="s">
        <v>34</v>
      </c>
      <c r="AX445" s="13" t="s">
        <v>73</v>
      </c>
      <c r="AY445" s="210" t="s">
        <v>206</v>
      </c>
    </row>
    <row r="446" spans="1:65" s="14" customFormat="1">
      <c r="B446" s="211"/>
      <c r="C446" s="212"/>
      <c r="D446" s="199" t="s">
        <v>219</v>
      </c>
      <c r="E446" s="213" t="s">
        <v>21</v>
      </c>
      <c r="F446" s="214" t="s">
        <v>80</v>
      </c>
      <c r="G446" s="212"/>
      <c r="H446" s="215">
        <v>1</v>
      </c>
      <c r="I446" s="216"/>
      <c r="J446" s="212"/>
      <c r="K446" s="212"/>
      <c r="L446" s="217"/>
      <c r="M446" s="218"/>
      <c r="N446" s="219"/>
      <c r="O446" s="219"/>
      <c r="P446" s="219"/>
      <c r="Q446" s="219"/>
      <c r="R446" s="219"/>
      <c r="S446" s="219"/>
      <c r="T446" s="220"/>
      <c r="AT446" s="221" t="s">
        <v>219</v>
      </c>
      <c r="AU446" s="221" t="s">
        <v>80</v>
      </c>
      <c r="AV446" s="14" t="s">
        <v>82</v>
      </c>
      <c r="AW446" s="14" t="s">
        <v>34</v>
      </c>
      <c r="AX446" s="14" t="s">
        <v>73</v>
      </c>
      <c r="AY446" s="221" t="s">
        <v>206</v>
      </c>
    </row>
    <row r="447" spans="1:65" s="15" customFormat="1">
      <c r="B447" s="222"/>
      <c r="C447" s="223"/>
      <c r="D447" s="199" t="s">
        <v>219</v>
      </c>
      <c r="E447" s="224" t="s">
        <v>21</v>
      </c>
      <c r="F447" s="225" t="s">
        <v>236</v>
      </c>
      <c r="G447" s="223"/>
      <c r="H447" s="226">
        <v>38</v>
      </c>
      <c r="I447" s="227"/>
      <c r="J447" s="223"/>
      <c r="K447" s="223"/>
      <c r="L447" s="228"/>
      <c r="M447" s="229"/>
      <c r="N447" s="230"/>
      <c r="O447" s="230"/>
      <c r="P447" s="230"/>
      <c r="Q447" s="230"/>
      <c r="R447" s="230"/>
      <c r="S447" s="230"/>
      <c r="T447" s="231"/>
      <c r="AT447" s="232" t="s">
        <v>219</v>
      </c>
      <c r="AU447" s="232" t="s">
        <v>80</v>
      </c>
      <c r="AV447" s="15" t="s">
        <v>213</v>
      </c>
      <c r="AW447" s="15" t="s">
        <v>34</v>
      </c>
      <c r="AX447" s="15" t="s">
        <v>80</v>
      </c>
      <c r="AY447" s="232" t="s">
        <v>206</v>
      </c>
    </row>
    <row r="448" spans="1:65" s="2" customFormat="1" ht="16.5" customHeight="1">
      <c r="A448" s="37"/>
      <c r="B448" s="38"/>
      <c r="C448" s="181" t="s">
        <v>530</v>
      </c>
      <c r="D448" s="181" t="s">
        <v>208</v>
      </c>
      <c r="E448" s="182" t="s">
        <v>1392</v>
      </c>
      <c r="F448" s="183" t="s">
        <v>1393</v>
      </c>
      <c r="G448" s="184" t="s">
        <v>375</v>
      </c>
      <c r="H448" s="185">
        <v>126.4</v>
      </c>
      <c r="I448" s="186"/>
      <c r="J448" s="187">
        <f>ROUND(I448*H448,2)</f>
        <v>0</v>
      </c>
      <c r="K448" s="183" t="s">
        <v>1100</v>
      </c>
      <c r="L448" s="42"/>
      <c r="M448" s="188" t="s">
        <v>21</v>
      </c>
      <c r="N448" s="189" t="s">
        <v>44</v>
      </c>
      <c r="O448" s="67"/>
      <c r="P448" s="190">
        <f>O448*H448</f>
        <v>0</v>
      </c>
      <c r="Q448" s="190">
        <v>1.0000000000000001E-5</v>
      </c>
      <c r="R448" s="190">
        <f>Q448*H448</f>
        <v>1.2640000000000001E-3</v>
      </c>
      <c r="S448" s="190">
        <v>0</v>
      </c>
      <c r="T448" s="191">
        <f>S448*H448</f>
        <v>0</v>
      </c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R448" s="192" t="s">
        <v>213</v>
      </c>
      <c r="AT448" s="192" t="s">
        <v>208</v>
      </c>
      <c r="AU448" s="192" t="s">
        <v>80</v>
      </c>
      <c r="AY448" s="20" t="s">
        <v>206</v>
      </c>
      <c r="BE448" s="193">
        <f>IF(N448="základní",J448,0)</f>
        <v>0</v>
      </c>
      <c r="BF448" s="193">
        <f>IF(N448="snížená",J448,0)</f>
        <v>0</v>
      </c>
      <c r="BG448" s="193">
        <f>IF(N448="zákl. přenesená",J448,0)</f>
        <v>0</v>
      </c>
      <c r="BH448" s="193">
        <f>IF(N448="sníž. přenesená",J448,0)</f>
        <v>0</v>
      </c>
      <c r="BI448" s="193">
        <f>IF(N448="nulová",J448,0)</f>
        <v>0</v>
      </c>
      <c r="BJ448" s="20" t="s">
        <v>80</v>
      </c>
      <c r="BK448" s="193">
        <f>ROUND(I448*H448,2)</f>
        <v>0</v>
      </c>
      <c r="BL448" s="20" t="s">
        <v>213</v>
      </c>
      <c r="BM448" s="192" t="s">
        <v>1258</v>
      </c>
    </row>
    <row r="449" spans="1:65" s="14" customFormat="1">
      <c r="B449" s="211"/>
      <c r="C449" s="212"/>
      <c r="D449" s="199" t="s">
        <v>219</v>
      </c>
      <c r="E449" s="213" t="s">
        <v>21</v>
      </c>
      <c r="F449" s="214" t="s">
        <v>1394</v>
      </c>
      <c r="G449" s="212"/>
      <c r="H449" s="215">
        <v>126.4</v>
      </c>
      <c r="I449" s="216"/>
      <c r="J449" s="212"/>
      <c r="K449" s="212"/>
      <c r="L449" s="217"/>
      <c r="M449" s="218"/>
      <c r="N449" s="219"/>
      <c r="O449" s="219"/>
      <c r="P449" s="219"/>
      <c r="Q449" s="219"/>
      <c r="R449" s="219"/>
      <c r="S449" s="219"/>
      <c r="T449" s="220"/>
      <c r="AT449" s="221" t="s">
        <v>219</v>
      </c>
      <c r="AU449" s="221" t="s">
        <v>80</v>
      </c>
      <c r="AV449" s="14" t="s">
        <v>82</v>
      </c>
      <c r="AW449" s="14" t="s">
        <v>34</v>
      </c>
      <c r="AX449" s="14" t="s">
        <v>73</v>
      </c>
      <c r="AY449" s="221" t="s">
        <v>206</v>
      </c>
    </row>
    <row r="450" spans="1:65" s="15" customFormat="1">
      <c r="B450" s="222"/>
      <c r="C450" s="223"/>
      <c r="D450" s="199" t="s">
        <v>219</v>
      </c>
      <c r="E450" s="224" t="s">
        <v>21</v>
      </c>
      <c r="F450" s="225" t="s">
        <v>236</v>
      </c>
      <c r="G450" s="223"/>
      <c r="H450" s="226">
        <v>126.4</v>
      </c>
      <c r="I450" s="227"/>
      <c r="J450" s="223"/>
      <c r="K450" s="223"/>
      <c r="L450" s="228"/>
      <c r="M450" s="229"/>
      <c r="N450" s="230"/>
      <c r="O450" s="230"/>
      <c r="P450" s="230"/>
      <c r="Q450" s="230"/>
      <c r="R450" s="230"/>
      <c r="S450" s="230"/>
      <c r="T450" s="231"/>
      <c r="AT450" s="232" t="s">
        <v>219</v>
      </c>
      <c r="AU450" s="232" t="s">
        <v>80</v>
      </c>
      <c r="AV450" s="15" t="s">
        <v>213</v>
      </c>
      <c r="AW450" s="15" t="s">
        <v>34</v>
      </c>
      <c r="AX450" s="15" t="s">
        <v>80</v>
      </c>
      <c r="AY450" s="232" t="s">
        <v>206</v>
      </c>
    </row>
    <row r="451" spans="1:65" s="2" customFormat="1" ht="16.5" customHeight="1">
      <c r="A451" s="37"/>
      <c r="B451" s="38"/>
      <c r="C451" s="181" t="s">
        <v>549</v>
      </c>
      <c r="D451" s="181" t="s">
        <v>208</v>
      </c>
      <c r="E451" s="182" t="s">
        <v>1395</v>
      </c>
      <c r="F451" s="183" t="s">
        <v>1396</v>
      </c>
      <c r="G451" s="184" t="s">
        <v>723</v>
      </c>
      <c r="H451" s="185">
        <v>1</v>
      </c>
      <c r="I451" s="186"/>
      <c r="J451" s="187">
        <f>ROUND(I451*H451,2)</f>
        <v>0</v>
      </c>
      <c r="K451" s="183" t="s">
        <v>1100</v>
      </c>
      <c r="L451" s="42"/>
      <c r="M451" s="188" t="s">
        <v>21</v>
      </c>
      <c r="N451" s="189" t="s">
        <v>44</v>
      </c>
      <c r="O451" s="67"/>
      <c r="P451" s="190">
        <f>O451*H451</f>
        <v>0</v>
      </c>
      <c r="Q451" s="190">
        <v>5.0000000000000002E-5</v>
      </c>
      <c r="R451" s="190">
        <f>Q451*H451</f>
        <v>5.0000000000000002E-5</v>
      </c>
      <c r="S451" s="190">
        <v>0</v>
      </c>
      <c r="T451" s="191">
        <f>S451*H451</f>
        <v>0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192" t="s">
        <v>213</v>
      </c>
      <c r="AT451" s="192" t="s">
        <v>208</v>
      </c>
      <c r="AU451" s="192" t="s">
        <v>80</v>
      </c>
      <c r="AY451" s="20" t="s">
        <v>206</v>
      </c>
      <c r="BE451" s="193">
        <f>IF(N451="základní",J451,0)</f>
        <v>0</v>
      </c>
      <c r="BF451" s="193">
        <f>IF(N451="snížená",J451,0)</f>
        <v>0</v>
      </c>
      <c r="BG451" s="193">
        <f>IF(N451="zákl. přenesená",J451,0)</f>
        <v>0</v>
      </c>
      <c r="BH451" s="193">
        <f>IF(N451="sníž. přenesená",J451,0)</f>
        <v>0</v>
      </c>
      <c r="BI451" s="193">
        <f>IF(N451="nulová",J451,0)</f>
        <v>0</v>
      </c>
      <c r="BJ451" s="20" t="s">
        <v>80</v>
      </c>
      <c r="BK451" s="193">
        <f>ROUND(I451*H451,2)</f>
        <v>0</v>
      </c>
      <c r="BL451" s="20" t="s">
        <v>213</v>
      </c>
      <c r="BM451" s="192" t="s">
        <v>1397</v>
      </c>
    </row>
    <row r="452" spans="1:65" s="13" customFormat="1">
      <c r="B452" s="201"/>
      <c r="C452" s="202"/>
      <c r="D452" s="199" t="s">
        <v>219</v>
      </c>
      <c r="E452" s="203" t="s">
        <v>21</v>
      </c>
      <c r="F452" s="204" t="s">
        <v>1398</v>
      </c>
      <c r="G452" s="202"/>
      <c r="H452" s="203" t="s">
        <v>21</v>
      </c>
      <c r="I452" s="205"/>
      <c r="J452" s="202"/>
      <c r="K452" s="202"/>
      <c r="L452" s="206"/>
      <c r="M452" s="207"/>
      <c r="N452" s="208"/>
      <c r="O452" s="208"/>
      <c r="P452" s="208"/>
      <c r="Q452" s="208"/>
      <c r="R452" s="208"/>
      <c r="S452" s="208"/>
      <c r="T452" s="209"/>
      <c r="AT452" s="210" t="s">
        <v>219</v>
      </c>
      <c r="AU452" s="210" t="s">
        <v>80</v>
      </c>
      <c r="AV452" s="13" t="s">
        <v>80</v>
      </c>
      <c r="AW452" s="13" t="s">
        <v>34</v>
      </c>
      <c r="AX452" s="13" t="s">
        <v>73</v>
      </c>
      <c r="AY452" s="210" t="s">
        <v>206</v>
      </c>
    </row>
    <row r="453" spans="1:65" s="14" customFormat="1">
      <c r="B453" s="211"/>
      <c r="C453" s="212"/>
      <c r="D453" s="199" t="s">
        <v>219</v>
      </c>
      <c r="E453" s="213" t="s">
        <v>21</v>
      </c>
      <c r="F453" s="214" t="s">
        <v>80</v>
      </c>
      <c r="G453" s="212"/>
      <c r="H453" s="215">
        <v>1</v>
      </c>
      <c r="I453" s="216"/>
      <c r="J453" s="212"/>
      <c r="K453" s="212"/>
      <c r="L453" s="217"/>
      <c r="M453" s="218"/>
      <c r="N453" s="219"/>
      <c r="O453" s="219"/>
      <c r="P453" s="219"/>
      <c r="Q453" s="219"/>
      <c r="R453" s="219"/>
      <c r="S453" s="219"/>
      <c r="T453" s="220"/>
      <c r="AT453" s="221" t="s">
        <v>219</v>
      </c>
      <c r="AU453" s="221" t="s">
        <v>80</v>
      </c>
      <c r="AV453" s="14" t="s">
        <v>82</v>
      </c>
      <c r="AW453" s="14" t="s">
        <v>34</v>
      </c>
      <c r="AX453" s="14" t="s">
        <v>73</v>
      </c>
      <c r="AY453" s="221" t="s">
        <v>206</v>
      </c>
    </row>
    <row r="454" spans="1:65" s="15" customFormat="1">
      <c r="B454" s="222"/>
      <c r="C454" s="223"/>
      <c r="D454" s="199" t="s">
        <v>219</v>
      </c>
      <c r="E454" s="224" t="s">
        <v>21</v>
      </c>
      <c r="F454" s="225" t="s">
        <v>236</v>
      </c>
      <c r="G454" s="223"/>
      <c r="H454" s="226">
        <v>1</v>
      </c>
      <c r="I454" s="227"/>
      <c r="J454" s="223"/>
      <c r="K454" s="223"/>
      <c r="L454" s="228"/>
      <c r="M454" s="229"/>
      <c r="N454" s="230"/>
      <c r="O454" s="230"/>
      <c r="P454" s="230"/>
      <c r="Q454" s="230"/>
      <c r="R454" s="230"/>
      <c r="S454" s="230"/>
      <c r="T454" s="231"/>
      <c r="AT454" s="232" t="s">
        <v>219</v>
      </c>
      <c r="AU454" s="232" t="s">
        <v>80</v>
      </c>
      <c r="AV454" s="15" t="s">
        <v>213</v>
      </c>
      <c r="AW454" s="15" t="s">
        <v>34</v>
      </c>
      <c r="AX454" s="15" t="s">
        <v>80</v>
      </c>
      <c r="AY454" s="232" t="s">
        <v>206</v>
      </c>
    </row>
    <row r="455" spans="1:65" s="2" customFormat="1" ht="16.5" customHeight="1">
      <c r="A455" s="37"/>
      <c r="B455" s="38"/>
      <c r="C455" s="181" t="s">
        <v>535</v>
      </c>
      <c r="D455" s="181" t="s">
        <v>208</v>
      </c>
      <c r="E455" s="182" t="s">
        <v>1399</v>
      </c>
      <c r="F455" s="183" t="s">
        <v>1400</v>
      </c>
      <c r="G455" s="184" t="s">
        <v>211</v>
      </c>
      <c r="H455" s="185">
        <v>38.945</v>
      </c>
      <c r="I455" s="186"/>
      <c r="J455" s="187">
        <f>ROUND(I455*H455,2)</f>
        <v>0</v>
      </c>
      <c r="K455" s="183" t="s">
        <v>21</v>
      </c>
      <c r="L455" s="42"/>
      <c r="M455" s="188" t="s">
        <v>21</v>
      </c>
      <c r="N455" s="189" t="s">
        <v>44</v>
      </c>
      <c r="O455" s="67"/>
      <c r="P455" s="190">
        <f>O455*H455</f>
        <v>0</v>
      </c>
      <c r="Q455" s="190">
        <v>0</v>
      </c>
      <c r="R455" s="190">
        <f>Q455*H455</f>
        <v>0</v>
      </c>
      <c r="S455" s="190">
        <v>0</v>
      </c>
      <c r="T455" s="191">
        <f>S455*H455</f>
        <v>0</v>
      </c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R455" s="192" t="s">
        <v>213</v>
      </c>
      <c r="AT455" s="192" t="s">
        <v>208</v>
      </c>
      <c r="AU455" s="192" t="s">
        <v>80</v>
      </c>
      <c r="AY455" s="20" t="s">
        <v>206</v>
      </c>
      <c r="BE455" s="193">
        <f>IF(N455="základní",J455,0)</f>
        <v>0</v>
      </c>
      <c r="BF455" s="193">
        <f>IF(N455="snížená",J455,0)</f>
        <v>0</v>
      </c>
      <c r="BG455" s="193">
        <f>IF(N455="zákl. přenesená",J455,0)</f>
        <v>0</v>
      </c>
      <c r="BH455" s="193">
        <f>IF(N455="sníž. přenesená",J455,0)</f>
        <v>0</v>
      </c>
      <c r="BI455" s="193">
        <f>IF(N455="nulová",J455,0)</f>
        <v>0</v>
      </c>
      <c r="BJ455" s="20" t="s">
        <v>80</v>
      </c>
      <c r="BK455" s="193">
        <f>ROUND(I455*H455,2)</f>
        <v>0</v>
      </c>
      <c r="BL455" s="20" t="s">
        <v>213</v>
      </c>
      <c r="BM455" s="192" t="s">
        <v>1401</v>
      </c>
    </row>
    <row r="456" spans="1:65" s="13" customFormat="1">
      <c r="B456" s="201"/>
      <c r="C456" s="202"/>
      <c r="D456" s="199" t="s">
        <v>219</v>
      </c>
      <c r="E456" s="203" t="s">
        <v>21</v>
      </c>
      <c r="F456" s="204" t="s">
        <v>1176</v>
      </c>
      <c r="G456" s="202"/>
      <c r="H456" s="203" t="s">
        <v>21</v>
      </c>
      <c r="I456" s="205"/>
      <c r="J456" s="202"/>
      <c r="K456" s="202"/>
      <c r="L456" s="206"/>
      <c r="M456" s="207"/>
      <c r="N456" s="208"/>
      <c r="O456" s="208"/>
      <c r="P456" s="208"/>
      <c r="Q456" s="208"/>
      <c r="R456" s="208"/>
      <c r="S456" s="208"/>
      <c r="T456" s="209"/>
      <c r="AT456" s="210" t="s">
        <v>219</v>
      </c>
      <c r="AU456" s="210" t="s">
        <v>80</v>
      </c>
      <c r="AV456" s="13" t="s">
        <v>80</v>
      </c>
      <c r="AW456" s="13" t="s">
        <v>34</v>
      </c>
      <c r="AX456" s="13" t="s">
        <v>73</v>
      </c>
      <c r="AY456" s="210" t="s">
        <v>206</v>
      </c>
    </row>
    <row r="457" spans="1:65" s="14" customFormat="1">
      <c r="B457" s="211"/>
      <c r="C457" s="212"/>
      <c r="D457" s="199" t="s">
        <v>219</v>
      </c>
      <c r="E457" s="213" t="s">
        <v>21</v>
      </c>
      <c r="F457" s="214" t="s">
        <v>1402</v>
      </c>
      <c r="G457" s="212"/>
      <c r="H457" s="215">
        <v>38.945</v>
      </c>
      <c r="I457" s="216"/>
      <c r="J457" s="212"/>
      <c r="K457" s="212"/>
      <c r="L457" s="217"/>
      <c r="M457" s="218"/>
      <c r="N457" s="219"/>
      <c r="O457" s="219"/>
      <c r="P457" s="219"/>
      <c r="Q457" s="219"/>
      <c r="R457" s="219"/>
      <c r="S457" s="219"/>
      <c r="T457" s="220"/>
      <c r="AT457" s="221" t="s">
        <v>219</v>
      </c>
      <c r="AU457" s="221" t="s">
        <v>80</v>
      </c>
      <c r="AV457" s="14" t="s">
        <v>82</v>
      </c>
      <c r="AW457" s="14" t="s">
        <v>34</v>
      </c>
      <c r="AX457" s="14" t="s">
        <v>73</v>
      </c>
      <c r="AY457" s="221" t="s">
        <v>206</v>
      </c>
    </row>
    <row r="458" spans="1:65" s="15" customFormat="1">
      <c r="B458" s="222"/>
      <c r="C458" s="223"/>
      <c r="D458" s="199" t="s">
        <v>219</v>
      </c>
      <c r="E458" s="224" t="s">
        <v>21</v>
      </c>
      <c r="F458" s="225" t="s">
        <v>236</v>
      </c>
      <c r="G458" s="223"/>
      <c r="H458" s="226">
        <v>38.945</v>
      </c>
      <c r="I458" s="227"/>
      <c r="J458" s="223"/>
      <c r="K458" s="223"/>
      <c r="L458" s="228"/>
      <c r="M458" s="229"/>
      <c r="N458" s="230"/>
      <c r="O458" s="230"/>
      <c r="P458" s="230"/>
      <c r="Q458" s="230"/>
      <c r="R458" s="230"/>
      <c r="S458" s="230"/>
      <c r="T458" s="231"/>
      <c r="AT458" s="232" t="s">
        <v>219</v>
      </c>
      <c r="AU458" s="232" t="s">
        <v>80</v>
      </c>
      <c r="AV458" s="15" t="s">
        <v>213</v>
      </c>
      <c r="AW458" s="15" t="s">
        <v>34</v>
      </c>
      <c r="AX458" s="15" t="s">
        <v>80</v>
      </c>
      <c r="AY458" s="232" t="s">
        <v>206</v>
      </c>
    </row>
    <row r="459" spans="1:65" s="2" customFormat="1" ht="16.5" customHeight="1">
      <c r="A459" s="37"/>
      <c r="B459" s="38"/>
      <c r="C459" s="181" t="s">
        <v>1403</v>
      </c>
      <c r="D459" s="181" t="s">
        <v>208</v>
      </c>
      <c r="E459" s="182" t="s">
        <v>1404</v>
      </c>
      <c r="F459" s="183" t="s">
        <v>1405</v>
      </c>
      <c r="G459" s="184" t="s">
        <v>564</v>
      </c>
      <c r="H459" s="185">
        <v>2</v>
      </c>
      <c r="I459" s="186"/>
      <c r="J459" s="187">
        <f>ROUND(I459*H459,2)</f>
        <v>0</v>
      </c>
      <c r="K459" s="183" t="s">
        <v>21</v>
      </c>
      <c r="L459" s="42"/>
      <c r="M459" s="188" t="s">
        <v>21</v>
      </c>
      <c r="N459" s="189" t="s">
        <v>44</v>
      </c>
      <c r="O459" s="67"/>
      <c r="P459" s="190">
        <f>O459*H459</f>
        <v>0</v>
      </c>
      <c r="Q459" s="190">
        <v>0</v>
      </c>
      <c r="R459" s="190">
        <f>Q459*H459</f>
        <v>0</v>
      </c>
      <c r="S459" s="190">
        <v>0</v>
      </c>
      <c r="T459" s="191">
        <f>S459*H459</f>
        <v>0</v>
      </c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R459" s="192" t="s">
        <v>213</v>
      </c>
      <c r="AT459" s="192" t="s">
        <v>208</v>
      </c>
      <c r="AU459" s="192" t="s">
        <v>80</v>
      </c>
      <c r="AY459" s="20" t="s">
        <v>206</v>
      </c>
      <c r="BE459" s="193">
        <f>IF(N459="základní",J459,0)</f>
        <v>0</v>
      </c>
      <c r="BF459" s="193">
        <f>IF(N459="snížená",J459,0)</f>
        <v>0</v>
      </c>
      <c r="BG459" s="193">
        <f>IF(N459="zákl. přenesená",J459,0)</f>
        <v>0</v>
      </c>
      <c r="BH459" s="193">
        <f>IF(N459="sníž. přenesená",J459,0)</f>
        <v>0</v>
      </c>
      <c r="BI459" s="193">
        <f>IF(N459="nulová",J459,0)</f>
        <v>0</v>
      </c>
      <c r="BJ459" s="20" t="s">
        <v>80</v>
      </c>
      <c r="BK459" s="193">
        <f>ROUND(I459*H459,2)</f>
        <v>0</v>
      </c>
      <c r="BL459" s="20" t="s">
        <v>213</v>
      </c>
      <c r="BM459" s="192" t="s">
        <v>1406</v>
      </c>
    </row>
    <row r="460" spans="1:65" s="13" customFormat="1">
      <c r="B460" s="201"/>
      <c r="C460" s="202"/>
      <c r="D460" s="199" t="s">
        <v>219</v>
      </c>
      <c r="E460" s="203" t="s">
        <v>21</v>
      </c>
      <c r="F460" s="204" t="s">
        <v>1407</v>
      </c>
      <c r="G460" s="202"/>
      <c r="H460" s="203" t="s">
        <v>21</v>
      </c>
      <c r="I460" s="205"/>
      <c r="J460" s="202"/>
      <c r="K460" s="202"/>
      <c r="L460" s="206"/>
      <c r="M460" s="207"/>
      <c r="N460" s="208"/>
      <c r="O460" s="208"/>
      <c r="P460" s="208"/>
      <c r="Q460" s="208"/>
      <c r="R460" s="208"/>
      <c r="S460" s="208"/>
      <c r="T460" s="209"/>
      <c r="AT460" s="210" t="s">
        <v>219</v>
      </c>
      <c r="AU460" s="210" t="s">
        <v>80</v>
      </c>
      <c r="AV460" s="13" t="s">
        <v>80</v>
      </c>
      <c r="AW460" s="13" t="s">
        <v>34</v>
      </c>
      <c r="AX460" s="13" t="s">
        <v>73</v>
      </c>
      <c r="AY460" s="210" t="s">
        <v>206</v>
      </c>
    </row>
    <row r="461" spans="1:65" s="14" customFormat="1">
      <c r="B461" s="211"/>
      <c r="C461" s="212"/>
      <c r="D461" s="199" t="s">
        <v>219</v>
      </c>
      <c r="E461" s="213" t="s">
        <v>21</v>
      </c>
      <c r="F461" s="214" t="s">
        <v>82</v>
      </c>
      <c r="G461" s="212"/>
      <c r="H461" s="215">
        <v>2</v>
      </c>
      <c r="I461" s="216"/>
      <c r="J461" s="212"/>
      <c r="K461" s="212"/>
      <c r="L461" s="217"/>
      <c r="M461" s="218"/>
      <c r="N461" s="219"/>
      <c r="O461" s="219"/>
      <c r="P461" s="219"/>
      <c r="Q461" s="219"/>
      <c r="R461" s="219"/>
      <c r="S461" s="219"/>
      <c r="T461" s="220"/>
      <c r="AT461" s="221" t="s">
        <v>219</v>
      </c>
      <c r="AU461" s="221" t="s">
        <v>80</v>
      </c>
      <c r="AV461" s="14" t="s">
        <v>82</v>
      </c>
      <c r="AW461" s="14" t="s">
        <v>34</v>
      </c>
      <c r="AX461" s="14" t="s">
        <v>80</v>
      </c>
      <c r="AY461" s="221" t="s">
        <v>206</v>
      </c>
    </row>
    <row r="462" spans="1:65" s="12" customFormat="1" ht="25.9" customHeight="1">
      <c r="B462" s="165"/>
      <c r="C462" s="166"/>
      <c r="D462" s="167" t="s">
        <v>72</v>
      </c>
      <c r="E462" s="168" t="s">
        <v>1408</v>
      </c>
      <c r="F462" s="168" t="s">
        <v>1409</v>
      </c>
      <c r="G462" s="166"/>
      <c r="H462" s="166"/>
      <c r="I462" s="169"/>
      <c r="J462" s="170">
        <f>BK462</f>
        <v>0</v>
      </c>
      <c r="K462" s="166"/>
      <c r="L462" s="171"/>
      <c r="M462" s="172"/>
      <c r="N462" s="173"/>
      <c r="O462" s="173"/>
      <c r="P462" s="174">
        <f>SUM(P463:P524)</f>
        <v>0</v>
      </c>
      <c r="Q462" s="173"/>
      <c r="R462" s="174">
        <f>SUM(R463:R524)</f>
        <v>47.337740000000004</v>
      </c>
      <c r="S462" s="173"/>
      <c r="T462" s="175">
        <f>SUM(T463:T524)</f>
        <v>0</v>
      </c>
      <c r="AR462" s="176" t="s">
        <v>80</v>
      </c>
      <c r="AT462" s="177" t="s">
        <v>72</v>
      </c>
      <c r="AU462" s="177" t="s">
        <v>73</v>
      </c>
      <c r="AY462" s="176" t="s">
        <v>206</v>
      </c>
      <c r="BK462" s="178">
        <f>SUM(BK463:BK524)</f>
        <v>0</v>
      </c>
    </row>
    <row r="463" spans="1:65" s="2" customFormat="1" ht="16.5" customHeight="1">
      <c r="A463" s="37"/>
      <c r="B463" s="38"/>
      <c r="C463" s="181" t="s">
        <v>542</v>
      </c>
      <c r="D463" s="181" t="s">
        <v>208</v>
      </c>
      <c r="E463" s="182" t="s">
        <v>1410</v>
      </c>
      <c r="F463" s="183" t="s">
        <v>1411</v>
      </c>
      <c r="G463" s="184" t="s">
        <v>375</v>
      </c>
      <c r="H463" s="185">
        <v>282.5</v>
      </c>
      <c r="I463" s="186"/>
      <c r="J463" s="187">
        <f>ROUND(I463*H463,2)</f>
        <v>0</v>
      </c>
      <c r="K463" s="183" t="s">
        <v>1100</v>
      </c>
      <c r="L463" s="42"/>
      <c r="M463" s="188" t="s">
        <v>21</v>
      </c>
      <c r="N463" s="189" t="s">
        <v>44</v>
      </c>
      <c r="O463" s="67"/>
      <c r="P463" s="190">
        <f>O463*H463</f>
        <v>0</v>
      </c>
      <c r="Q463" s="190">
        <v>0</v>
      </c>
      <c r="R463" s="190">
        <f>Q463*H463</f>
        <v>0</v>
      </c>
      <c r="S463" s="190">
        <v>0</v>
      </c>
      <c r="T463" s="191">
        <f>S463*H463</f>
        <v>0</v>
      </c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R463" s="192" t="s">
        <v>213</v>
      </c>
      <c r="AT463" s="192" t="s">
        <v>208</v>
      </c>
      <c r="AU463" s="192" t="s">
        <v>80</v>
      </c>
      <c r="AY463" s="20" t="s">
        <v>206</v>
      </c>
      <c r="BE463" s="193">
        <f>IF(N463="základní",J463,0)</f>
        <v>0</v>
      </c>
      <c r="BF463" s="193">
        <f>IF(N463="snížená",J463,0)</f>
        <v>0</v>
      </c>
      <c r="BG463" s="193">
        <f>IF(N463="zákl. přenesená",J463,0)</f>
        <v>0</v>
      </c>
      <c r="BH463" s="193">
        <f>IF(N463="sníž. přenesená",J463,0)</f>
        <v>0</v>
      </c>
      <c r="BI463" s="193">
        <f>IF(N463="nulová",J463,0)</f>
        <v>0</v>
      </c>
      <c r="BJ463" s="20" t="s">
        <v>80</v>
      </c>
      <c r="BK463" s="193">
        <f>ROUND(I463*H463,2)</f>
        <v>0</v>
      </c>
      <c r="BL463" s="20" t="s">
        <v>213</v>
      </c>
      <c r="BM463" s="192" t="s">
        <v>1412</v>
      </c>
    </row>
    <row r="464" spans="1:65" s="13" customFormat="1">
      <c r="B464" s="201"/>
      <c r="C464" s="202"/>
      <c r="D464" s="199" t="s">
        <v>219</v>
      </c>
      <c r="E464" s="203" t="s">
        <v>21</v>
      </c>
      <c r="F464" s="204" t="s">
        <v>1413</v>
      </c>
      <c r="G464" s="202"/>
      <c r="H464" s="203" t="s">
        <v>21</v>
      </c>
      <c r="I464" s="205"/>
      <c r="J464" s="202"/>
      <c r="K464" s="202"/>
      <c r="L464" s="206"/>
      <c r="M464" s="207"/>
      <c r="N464" s="208"/>
      <c r="O464" s="208"/>
      <c r="P464" s="208"/>
      <c r="Q464" s="208"/>
      <c r="R464" s="208"/>
      <c r="S464" s="208"/>
      <c r="T464" s="209"/>
      <c r="AT464" s="210" t="s">
        <v>219</v>
      </c>
      <c r="AU464" s="210" t="s">
        <v>80</v>
      </c>
      <c r="AV464" s="13" t="s">
        <v>80</v>
      </c>
      <c r="AW464" s="13" t="s">
        <v>34</v>
      </c>
      <c r="AX464" s="13" t="s">
        <v>73</v>
      </c>
      <c r="AY464" s="210" t="s">
        <v>206</v>
      </c>
    </row>
    <row r="465" spans="1:65" s="14" customFormat="1">
      <c r="B465" s="211"/>
      <c r="C465" s="212"/>
      <c r="D465" s="199" t="s">
        <v>219</v>
      </c>
      <c r="E465" s="213" t="s">
        <v>21</v>
      </c>
      <c r="F465" s="214" t="s">
        <v>1356</v>
      </c>
      <c r="G465" s="212"/>
      <c r="H465" s="215">
        <v>54.3</v>
      </c>
      <c r="I465" s="216"/>
      <c r="J465" s="212"/>
      <c r="K465" s="212"/>
      <c r="L465" s="217"/>
      <c r="M465" s="218"/>
      <c r="N465" s="219"/>
      <c r="O465" s="219"/>
      <c r="P465" s="219"/>
      <c r="Q465" s="219"/>
      <c r="R465" s="219"/>
      <c r="S465" s="219"/>
      <c r="T465" s="220"/>
      <c r="AT465" s="221" t="s">
        <v>219</v>
      </c>
      <c r="AU465" s="221" t="s">
        <v>80</v>
      </c>
      <c r="AV465" s="14" t="s">
        <v>82</v>
      </c>
      <c r="AW465" s="14" t="s">
        <v>34</v>
      </c>
      <c r="AX465" s="14" t="s">
        <v>73</v>
      </c>
      <c r="AY465" s="221" t="s">
        <v>206</v>
      </c>
    </row>
    <row r="466" spans="1:65" s="13" customFormat="1">
      <c r="B466" s="201"/>
      <c r="C466" s="202"/>
      <c r="D466" s="199" t="s">
        <v>219</v>
      </c>
      <c r="E466" s="203" t="s">
        <v>21</v>
      </c>
      <c r="F466" s="204" t="s">
        <v>1414</v>
      </c>
      <c r="G466" s="202"/>
      <c r="H466" s="203" t="s">
        <v>21</v>
      </c>
      <c r="I466" s="205"/>
      <c r="J466" s="202"/>
      <c r="K466" s="202"/>
      <c r="L466" s="206"/>
      <c r="M466" s="207"/>
      <c r="N466" s="208"/>
      <c r="O466" s="208"/>
      <c r="P466" s="208"/>
      <c r="Q466" s="208"/>
      <c r="R466" s="208"/>
      <c r="S466" s="208"/>
      <c r="T466" s="209"/>
      <c r="AT466" s="210" t="s">
        <v>219</v>
      </c>
      <c r="AU466" s="210" t="s">
        <v>80</v>
      </c>
      <c r="AV466" s="13" t="s">
        <v>80</v>
      </c>
      <c r="AW466" s="13" t="s">
        <v>34</v>
      </c>
      <c r="AX466" s="13" t="s">
        <v>73</v>
      </c>
      <c r="AY466" s="210" t="s">
        <v>206</v>
      </c>
    </row>
    <row r="467" spans="1:65" s="14" customFormat="1">
      <c r="B467" s="211"/>
      <c r="C467" s="212"/>
      <c r="D467" s="199" t="s">
        <v>219</v>
      </c>
      <c r="E467" s="213" t="s">
        <v>21</v>
      </c>
      <c r="F467" s="214" t="s">
        <v>1365</v>
      </c>
      <c r="G467" s="212"/>
      <c r="H467" s="215">
        <v>228.2</v>
      </c>
      <c r="I467" s="216"/>
      <c r="J467" s="212"/>
      <c r="K467" s="212"/>
      <c r="L467" s="217"/>
      <c r="M467" s="218"/>
      <c r="N467" s="219"/>
      <c r="O467" s="219"/>
      <c r="P467" s="219"/>
      <c r="Q467" s="219"/>
      <c r="R467" s="219"/>
      <c r="S467" s="219"/>
      <c r="T467" s="220"/>
      <c r="AT467" s="221" t="s">
        <v>219</v>
      </c>
      <c r="AU467" s="221" t="s">
        <v>80</v>
      </c>
      <c r="AV467" s="14" t="s">
        <v>82</v>
      </c>
      <c r="AW467" s="14" t="s">
        <v>34</v>
      </c>
      <c r="AX467" s="14" t="s">
        <v>73</v>
      </c>
      <c r="AY467" s="221" t="s">
        <v>206</v>
      </c>
    </row>
    <row r="468" spans="1:65" s="15" customFormat="1">
      <c r="B468" s="222"/>
      <c r="C468" s="223"/>
      <c r="D468" s="199" t="s">
        <v>219</v>
      </c>
      <c r="E468" s="224" t="s">
        <v>21</v>
      </c>
      <c r="F468" s="225" t="s">
        <v>236</v>
      </c>
      <c r="G468" s="223"/>
      <c r="H468" s="226">
        <v>282.5</v>
      </c>
      <c r="I468" s="227"/>
      <c r="J468" s="223"/>
      <c r="K468" s="223"/>
      <c r="L468" s="228"/>
      <c r="M468" s="229"/>
      <c r="N468" s="230"/>
      <c r="O468" s="230"/>
      <c r="P468" s="230"/>
      <c r="Q468" s="230"/>
      <c r="R468" s="230"/>
      <c r="S468" s="230"/>
      <c r="T468" s="231"/>
      <c r="AT468" s="232" t="s">
        <v>219</v>
      </c>
      <c r="AU468" s="232" t="s">
        <v>80</v>
      </c>
      <c r="AV468" s="15" t="s">
        <v>213</v>
      </c>
      <c r="AW468" s="15" t="s">
        <v>34</v>
      </c>
      <c r="AX468" s="15" t="s">
        <v>80</v>
      </c>
      <c r="AY468" s="232" t="s">
        <v>206</v>
      </c>
    </row>
    <row r="469" spans="1:65" s="2" customFormat="1" ht="16.5" customHeight="1">
      <c r="A469" s="37"/>
      <c r="B469" s="38"/>
      <c r="C469" s="181" t="s">
        <v>561</v>
      </c>
      <c r="D469" s="181" t="s">
        <v>208</v>
      </c>
      <c r="E469" s="182" t="s">
        <v>1415</v>
      </c>
      <c r="F469" s="183" t="s">
        <v>1416</v>
      </c>
      <c r="G469" s="184" t="s">
        <v>1417</v>
      </c>
      <c r="H469" s="185">
        <v>19</v>
      </c>
      <c r="I469" s="186"/>
      <c r="J469" s="187">
        <f>ROUND(I469*H469,2)</f>
        <v>0</v>
      </c>
      <c r="K469" s="183" t="s">
        <v>1100</v>
      </c>
      <c r="L469" s="42"/>
      <c r="M469" s="188" t="s">
        <v>21</v>
      </c>
      <c r="N469" s="189" t="s">
        <v>44</v>
      </c>
      <c r="O469" s="67"/>
      <c r="P469" s="190">
        <f>O469*H469</f>
        <v>0</v>
      </c>
      <c r="Q469" s="190">
        <v>1.2999999999999999E-4</v>
      </c>
      <c r="R469" s="190">
        <f>Q469*H469</f>
        <v>2.47E-3</v>
      </c>
      <c r="S469" s="190">
        <v>0</v>
      </c>
      <c r="T469" s="191">
        <f>S469*H469</f>
        <v>0</v>
      </c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R469" s="192" t="s">
        <v>213</v>
      </c>
      <c r="AT469" s="192" t="s">
        <v>208</v>
      </c>
      <c r="AU469" s="192" t="s">
        <v>80</v>
      </c>
      <c r="AY469" s="20" t="s">
        <v>206</v>
      </c>
      <c r="BE469" s="193">
        <f>IF(N469="základní",J469,0)</f>
        <v>0</v>
      </c>
      <c r="BF469" s="193">
        <f>IF(N469="snížená",J469,0)</f>
        <v>0</v>
      </c>
      <c r="BG469" s="193">
        <f>IF(N469="zákl. přenesená",J469,0)</f>
        <v>0</v>
      </c>
      <c r="BH469" s="193">
        <f>IF(N469="sníž. přenesená",J469,0)</f>
        <v>0</v>
      </c>
      <c r="BI469" s="193">
        <f>IF(N469="nulová",J469,0)</f>
        <v>0</v>
      </c>
      <c r="BJ469" s="20" t="s">
        <v>80</v>
      </c>
      <c r="BK469" s="193">
        <f>ROUND(I469*H469,2)</f>
        <v>0</v>
      </c>
      <c r="BL469" s="20" t="s">
        <v>213</v>
      </c>
      <c r="BM469" s="192" t="s">
        <v>1418</v>
      </c>
    </row>
    <row r="470" spans="1:65" s="13" customFormat="1">
      <c r="B470" s="201"/>
      <c r="C470" s="202"/>
      <c r="D470" s="199" t="s">
        <v>219</v>
      </c>
      <c r="E470" s="203" t="s">
        <v>21</v>
      </c>
      <c r="F470" s="204" t="s">
        <v>1419</v>
      </c>
      <c r="G470" s="202"/>
      <c r="H470" s="203" t="s">
        <v>21</v>
      </c>
      <c r="I470" s="205"/>
      <c r="J470" s="202"/>
      <c r="K470" s="202"/>
      <c r="L470" s="206"/>
      <c r="M470" s="207"/>
      <c r="N470" s="208"/>
      <c r="O470" s="208"/>
      <c r="P470" s="208"/>
      <c r="Q470" s="208"/>
      <c r="R470" s="208"/>
      <c r="S470" s="208"/>
      <c r="T470" s="209"/>
      <c r="AT470" s="210" t="s">
        <v>219</v>
      </c>
      <c r="AU470" s="210" t="s">
        <v>80</v>
      </c>
      <c r="AV470" s="13" t="s">
        <v>80</v>
      </c>
      <c r="AW470" s="13" t="s">
        <v>34</v>
      </c>
      <c r="AX470" s="13" t="s">
        <v>73</v>
      </c>
      <c r="AY470" s="210" t="s">
        <v>206</v>
      </c>
    </row>
    <row r="471" spans="1:65" s="14" customFormat="1">
      <c r="B471" s="211"/>
      <c r="C471" s="212"/>
      <c r="D471" s="199" t="s">
        <v>219</v>
      </c>
      <c r="E471" s="213" t="s">
        <v>21</v>
      </c>
      <c r="F471" s="214" t="s">
        <v>275</v>
      </c>
      <c r="G471" s="212"/>
      <c r="H471" s="215">
        <v>7</v>
      </c>
      <c r="I471" s="216"/>
      <c r="J471" s="212"/>
      <c r="K471" s="212"/>
      <c r="L471" s="217"/>
      <c r="M471" s="218"/>
      <c r="N471" s="219"/>
      <c r="O471" s="219"/>
      <c r="P471" s="219"/>
      <c r="Q471" s="219"/>
      <c r="R471" s="219"/>
      <c r="S471" s="219"/>
      <c r="T471" s="220"/>
      <c r="AT471" s="221" t="s">
        <v>219</v>
      </c>
      <c r="AU471" s="221" t="s">
        <v>80</v>
      </c>
      <c r="AV471" s="14" t="s">
        <v>82</v>
      </c>
      <c r="AW471" s="14" t="s">
        <v>34</v>
      </c>
      <c r="AX471" s="14" t="s">
        <v>73</v>
      </c>
      <c r="AY471" s="221" t="s">
        <v>206</v>
      </c>
    </row>
    <row r="472" spans="1:65" s="13" customFormat="1">
      <c r="B472" s="201"/>
      <c r="C472" s="202"/>
      <c r="D472" s="199" t="s">
        <v>219</v>
      </c>
      <c r="E472" s="203" t="s">
        <v>21</v>
      </c>
      <c r="F472" s="204" t="s">
        <v>1420</v>
      </c>
      <c r="G472" s="202"/>
      <c r="H472" s="203" t="s">
        <v>21</v>
      </c>
      <c r="I472" s="205"/>
      <c r="J472" s="202"/>
      <c r="K472" s="202"/>
      <c r="L472" s="206"/>
      <c r="M472" s="207"/>
      <c r="N472" s="208"/>
      <c r="O472" s="208"/>
      <c r="P472" s="208"/>
      <c r="Q472" s="208"/>
      <c r="R472" s="208"/>
      <c r="S472" s="208"/>
      <c r="T472" s="209"/>
      <c r="AT472" s="210" t="s">
        <v>219</v>
      </c>
      <c r="AU472" s="210" t="s">
        <v>80</v>
      </c>
      <c r="AV472" s="13" t="s">
        <v>80</v>
      </c>
      <c r="AW472" s="13" t="s">
        <v>34</v>
      </c>
      <c r="AX472" s="13" t="s">
        <v>73</v>
      </c>
      <c r="AY472" s="210" t="s">
        <v>206</v>
      </c>
    </row>
    <row r="473" spans="1:65" s="14" customFormat="1">
      <c r="B473" s="211"/>
      <c r="C473" s="212"/>
      <c r="D473" s="199" t="s">
        <v>219</v>
      </c>
      <c r="E473" s="213" t="s">
        <v>21</v>
      </c>
      <c r="F473" s="214" t="s">
        <v>8</v>
      </c>
      <c r="G473" s="212"/>
      <c r="H473" s="215">
        <v>12</v>
      </c>
      <c r="I473" s="216"/>
      <c r="J473" s="212"/>
      <c r="K473" s="212"/>
      <c r="L473" s="217"/>
      <c r="M473" s="218"/>
      <c r="N473" s="219"/>
      <c r="O473" s="219"/>
      <c r="P473" s="219"/>
      <c r="Q473" s="219"/>
      <c r="R473" s="219"/>
      <c r="S473" s="219"/>
      <c r="T473" s="220"/>
      <c r="AT473" s="221" t="s">
        <v>219</v>
      </c>
      <c r="AU473" s="221" t="s">
        <v>80</v>
      </c>
      <c r="AV473" s="14" t="s">
        <v>82</v>
      </c>
      <c r="AW473" s="14" t="s">
        <v>34</v>
      </c>
      <c r="AX473" s="14" t="s">
        <v>73</v>
      </c>
      <c r="AY473" s="221" t="s">
        <v>206</v>
      </c>
    </row>
    <row r="474" spans="1:65" s="15" customFormat="1">
      <c r="B474" s="222"/>
      <c r="C474" s="223"/>
      <c r="D474" s="199" t="s">
        <v>219</v>
      </c>
      <c r="E474" s="224" t="s">
        <v>21</v>
      </c>
      <c r="F474" s="225" t="s">
        <v>236</v>
      </c>
      <c r="G474" s="223"/>
      <c r="H474" s="226">
        <v>19</v>
      </c>
      <c r="I474" s="227"/>
      <c r="J474" s="223"/>
      <c r="K474" s="223"/>
      <c r="L474" s="228"/>
      <c r="M474" s="229"/>
      <c r="N474" s="230"/>
      <c r="O474" s="230"/>
      <c r="P474" s="230"/>
      <c r="Q474" s="230"/>
      <c r="R474" s="230"/>
      <c r="S474" s="230"/>
      <c r="T474" s="231"/>
      <c r="AT474" s="232" t="s">
        <v>219</v>
      </c>
      <c r="AU474" s="232" t="s">
        <v>80</v>
      </c>
      <c r="AV474" s="15" t="s">
        <v>213</v>
      </c>
      <c r="AW474" s="15" t="s">
        <v>34</v>
      </c>
      <c r="AX474" s="15" t="s">
        <v>80</v>
      </c>
      <c r="AY474" s="232" t="s">
        <v>206</v>
      </c>
    </row>
    <row r="475" spans="1:65" s="2" customFormat="1" ht="16.5" customHeight="1">
      <c r="A475" s="37"/>
      <c r="B475" s="38"/>
      <c r="C475" s="181" t="s">
        <v>993</v>
      </c>
      <c r="D475" s="181" t="s">
        <v>208</v>
      </c>
      <c r="E475" s="182" t="s">
        <v>1421</v>
      </c>
      <c r="F475" s="183" t="s">
        <v>1422</v>
      </c>
      <c r="G475" s="184" t="s">
        <v>375</v>
      </c>
      <c r="H475" s="185">
        <v>126.4</v>
      </c>
      <c r="I475" s="186"/>
      <c r="J475" s="187">
        <f>ROUND(I475*H475,2)</f>
        <v>0</v>
      </c>
      <c r="K475" s="183" t="s">
        <v>1100</v>
      </c>
      <c r="L475" s="42"/>
      <c r="M475" s="188" t="s">
        <v>21</v>
      </c>
      <c r="N475" s="189" t="s">
        <v>44</v>
      </c>
      <c r="O475" s="67"/>
      <c r="P475" s="190">
        <f>O475*H475</f>
        <v>0</v>
      </c>
      <c r="Q475" s="190">
        <v>0</v>
      </c>
      <c r="R475" s="190">
        <f>Q475*H475</f>
        <v>0</v>
      </c>
      <c r="S475" s="190">
        <v>0</v>
      </c>
      <c r="T475" s="191">
        <f>S475*H475</f>
        <v>0</v>
      </c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R475" s="192" t="s">
        <v>213</v>
      </c>
      <c r="AT475" s="192" t="s">
        <v>208</v>
      </c>
      <c r="AU475" s="192" t="s">
        <v>80</v>
      </c>
      <c r="AY475" s="20" t="s">
        <v>206</v>
      </c>
      <c r="BE475" s="193">
        <f>IF(N475="základní",J475,0)</f>
        <v>0</v>
      </c>
      <c r="BF475" s="193">
        <f>IF(N475="snížená",J475,0)</f>
        <v>0</v>
      </c>
      <c r="BG475" s="193">
        <f>IF(N475="zákl. přenesená",J475,0)</f>
        <v>0</v>
      </c>
      <c r="BH475" s="193">
        <f>IF(N475="sníž. přenesená",J475,0)</f>
        <v>0</v>
      </c>
      <c r="BI475" s="193">
        <f>IF(N475="nulová",J475,0)</f>
        <v>0</v>
      </c>
      <c r="BJ475" s="20" t="s">
        <v>80</v>
      </c>
      <c r="BK475" s="193">
        <f>ROUND(I475*H475,2)</f>
        <v>0</v>
      </c>
      <c r="BL475" s="20" t="s">
        <v>213</v>
      </c>
      <c r="BM475" s="192" t="s">
        <v>1423</v>
      </c>
    </row>
    <row r="476" spans="1:65" s="13" customFormat="1">
      <c r="B476" s="201"/>
      <c r="C476" s="202"/>
      <c r="D476" s="199" t="s">
        <v>219</v>
      </c>
      <c r="E476" s="203" t="s">
        <v>21</v>
      </c>
      <c r="F476" s="204" t="s">
        <v>1424</v>
      </c>
      <c r="G476" s="202"/>
      <c r="H476" s="203" t="s">
        <v>21</v>
      </c>
      <c r="I476" s="205"/>
      <c r="J476" s="202"/>
      <c r="K476" s="202"/>
      <c r="L476" s="206"/>
      <c r="M476" s="207"/>
      <c r="N476" s="208"/>
      <c r="O476" s="208"/>
      <c r="P476" s="208"/>
      <c r="Q476" s="208"/>
      <c r="R476" s="208"/>
      <c r="S476" s="208"/>
      <c r="T476" s="209"/>
      <c r="AT476" s="210" t="s">
        <v>219</v>
      </c>
      <c r="AU476" s="210" t="s">
        <v>80</v>
      </c>
      <c r="AV476" s="13" t="s">
        <v>80</v>
      </c>
      <c r="AW476" s="13" t="s">
        <v>34</v>
      </c>
      <c r="AX476" s="13" t="s">
        <v>73</v>
      </c>
      <c r="AY476" s="210" t="s">
        <v>206</v>
      </c>
    </row>
    <row r="477" spans="1:65" s="14" customFormat="1">
      <c r="B477" s="211"/>
      <c r="C477" s="212"/>
      <c r="D477" s="199" t="s">
        <v>219</v>
      </c>
      <c r="E477" s="213" t="s">
        <v>21</v>
      </c>
      <c r="F477" s="214" t="s">
        <v>1394</v>
      </c>
      <c r="G477" s="212"/>
      <c r="H477" s="215">
        <v>126.4</v>
      </c>
      <c r="I477" s="216"/>
      <c r="J477" s="212"/>
      <c r="K477" s="212"/>
      <c r="L477" s="217"/>
      <c r="M477" s="218"/>
      <c r="N477" s="219"/>
      <c r="O477" s="219"/>
      <c r="P477" s="219"/>
      <c r="Q477" s="219"/>
      <c r="R477" s="219"/>
      <c r="S477" s="219"/>
      <c r="T477" s="220"/>
      <c r="AT477" s="221" t="s">
        <v>219</v>
      </c>
      <c r="AU477" s="221" t="s">
        <v>80</v>
      </c>
      <c r="AV477" s="14" t="s">
        <v>82</v>
      </c>
      <c r="AW477" s="14" t="s">
        <v>34</v>
      </c>
      <c r="AX477" s="14" t="s">
        <v>73</v>
      </c>
      <c r="AY477" s="221" t="s">
        <v>206</v>
      </c>
    </row>
    <row r="478" spans="1:65" s="15" customFormat="1">
      <c r="B478" s="222"/>
      <c r="C478" s="223"/>
      <c r="D478" s="199" t="s">
        <v>219</v>
      </c>
      <c r="E478" s="224" t="s">
        <v>21</v>
      </c>
      <c r="F478" s="225" t="s">
        <v>236</v>
      </c>
      <c r="G478" s="223"/>
      <c r="H478" s="226">
        <v>126.4</v>
      </c>
      <c r="I478" s="227"/>
      <c r="J478" s="223"/>
      <c r="K478" s="223"/>
      <c r="L478" s="228"/>
      <c r="M478" s="229"/>
      <c r="N478" s="230"/>
      <c r="O478" s="230"/>
      <c r="P478" s="230"/>
      <c r="Q478" s="230"/>
      <c r="R478" s="230"/>
      <c r="S478" s="230"/>
      <c r="T478" s="231"/>
      <c r="AT478" s="232" t="s">
        <v>219</v>
      </c>
      <c r="AU478" s="232" t="s">
        <v>80</v>
      </c>
      <c r="AV478" s="15" t="s">
        <v>213</v>
      </c>
      <c r="AW478" s="15" t="s">
        <v>34</v>
      </c>
      <c r="AX478" s="15" t="s">
        <v>80</v>
      </c>
      <c r="AY478" s="232" t="s">
        <v>206</v>
      </c>
    </row>
    <row r="479" spans="1:65" s="2" customFormat="1" ht="16.5" customHeight="1">
      <c r="A479" s="37"/>
      <c r="B479" s="38"/>
      <c r="C479" s="181" t="s">
        <v>1425</v>
      </c>
      <c r="D479" s="181" t="s">
        <v>208</v>
      </c>
      <c r="E479" s="182" t="s">
        <v>1426</v>
      </c>
      <c r="F479" s="183" t="s">
        <v>1427</v>
      </c>
      <c r="G479" s="184" t="s">
        <v>1417</v>
      </c>
      <c r="H479" s="185">
        <v>8</v>
      </c>
      <c r="I479" s="186"/>
      <c r="J479" s="187">
        <f>ROUND(I479*H479,2)</f>
        <v>0</v>
      </c>
      <c r="K479" s="183" t="s">
        <v>1100</v>
      </c>
      <c r="L479" s="42"/>
      <c r="M479" s="188" t="s">
        <v>21</v>
      </c>
      <c r="N479" s="189" t="s">
        <v>44</v>
      </c>
      <c r="O479" s="67"/>
      <c r="P479" s="190">
        <f>O479*H479</f>
        <v>0</v>
      </c>
      <c r="Q479" s="190">
        <v>1.2999999999999999E-4</v>
      </c>
      <c r="R479" s="190">
        <f>Q479*H479</f>
        <v>1.0399999999999999E-3</v>
      </c>
      <c r="S479" s="190">
        <v>0</v>
      </c>
      <c r="T479" s="191">
        <f>S479*H479</f>
        <v>0</v>
      </c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R479" s="192" t="s">
        <v>213</v>
      </c>
      <c r="AT479" s="192" t="s">
        <v>208</v>
      </c>
      <c r="AU479" s="192" t="s">
        <v>80</v>
      </c>
      <c r="AY479" s="20" t="s">
        <v>206</v>
      </c>
      <c r="BE479" s="193">
        <f>IF(N479="základní",J479,0)</f>
        <v>0</v>
      </c>
      <c r="BF479" s="193">
        <f>IF(N479="snížená",J479,0)</f>
        <v>0</v>
      </c>
      <c r="BG479" s="193">
        <f>IF(N479="zákl. přenesená",J479,0)</f>
        <v>0</v>
      </c>
      <c r="BH479" s="193">
        <f>IF(N479="sníž. přenesená",J479,0)</f>
        <v>0</v>
      </c>
      <c r="BI479" s="193">
        <f>IF(N479="nulová",J479,0)</f>
        <v>0</v>
      </c>
      <c r="BJ479" s="20" t="s">
        <v>80</v>
      </c>
      <c r="BK479" s="193">
        <f>ROUND(I479*H479,2)</f>
        <v>0</v>
      </c>
      <c r="BL479" s="20" t="s">
        <v>213</v>
      </c>
      <c r="BM479" s="192" t="s">
        <v>1428</v>
      </c>
    </row>
    <row r="480" spans="1:65" s="13" customFormat="1">
      <c r="B480" s="201"/>
      <c r="C480" s="202"/>
      <c r="D480" s="199" t="s">
        <v>219</v>
      </c>
      <c r="E480" s="203" t="s">
        <v>21</v>
      </c>
      <c r="F480" s="204" t="s">
        <v>1429</v>
      </c>
      <c r="G480" s="202"/>
      <c r="H480" s="203" t="s">
        <v>21</v>
      </c>
      <c r="I480" s="205"/>
      <c r="J480" s="202"/>
      <c r="K480" s="202"/>
      <c r="L480" s="206"/>
      <c r="M480" s="207"/>
      <c r="N480" s="208"/>
      <c r="O480" s="208"/>
      <c r="P480" s="208"/>
      <c r="Q480" s="208"/>
      <c r="R480" s="208"/>
      <c r="S480" s="208"/>
      <c r="T480" s="209"/>
      <c r="AT480" s="210" t="s">
        <v>219</v>
      </c>
      <c r="AU480" s="210" t="s">
        <v>80</v>
      </c>
      <c r="AV480" s="13" t="s">
        <v>80</v>
      </c>
      <c r="AW480" s="13" t="s">
        <v>34</v>
      </c>
      <c r="AX480" s="13" t="s">
        <v>73</v>
      </c>
      <c r="AY480" s="210" t="s">
        <v>206</v>
      </c>
    </row>
    <row r="481" spans="1:65" s="14" customFormat="1">
      <c r="B481" s="211"/>
      <c r="C481" s="212"/>
      <c r="D481" s="199" t="s">
        <v>219</v>
      </c>
      <c r="E481" s="213" t="s">
        <v>21</v>
      </c>
      <c r="F481" s="214" t="s">
        <v>289</v>
      </c>
      <c r="G481" s="212"/>
      <c r="H481" s="215">
        <v>8</v>
      </c>
      <c r="I481" s="216"/>
      <c r="J481" s="212"/>
      <c r="K481" s="212"/>
      <c r="L481" s="217"/>
      <c r="M481" s="218"/>
      <c r="N481" s="219"/>
      <c r="O481" s="219"/>
      <c r="P481" s="219"/>
      <c r="Q481" s="219"/>
      <c r="R481" s="219"/>
      <c r="S481" s="219"/>
      <c r="T481" s="220"/>
      <c r="AT481" s="221" t="s">
        <v>219</v>
      </c>
      <c r="AU481" s="221" t="s">
        <v>80</v>
      </c>
      <c r="AV481" s="14" t="s">
        <v>82</v>
      </c>
      <c r="AW481" s="14" t="s">
        <v>34</v>
      </c>
      <c r="AX481" s="14" t="s">
        <v>73</v>
      </c>
      <c r="AY481" s="221" t="s">
        <v>206</v>
      </c>
    </row>
    <row r="482" spans="1:65" s="15" customFormat="1">
      <c r="B482" s="222"/>
      <c r="C482" s="223"/>
      <c r="D482" s="199" t="s">
        <v>219</v>
      </c>
      <c r="E482" s="224" t="s">
        <v>21</v>
      </c>
      <c r="F482" s="225" t="s">
        <v>236</v>
      </c>
      <c r="G482" s="223"/>
      <c r="H482" s="226">
        <v>8</v>
      </c>
      <c r="I482" s="227"/>
      <c r="J482" s="223"/>
      <c r="K482" s="223"/>
      <c r="L482" s="228"/>
      <c r="M482" s="229"/>
      <c r="N482" s="230"/>
      <c r="O482" s="230"/>
      <c r="P482" s="230"/>
      <c r="Q482" s="230"/>
      <c r="R482" s="230"/>
      <c r="S482" s="230"/>
      <c r="T482" s="231"/>
      <c r="AT482" s="232" t="s">
        <v>219</v>
      </c>
      <c r="AU482" s="232" t="s">
        <v>80</v>
      </c>
      <c r="AV482" s="15" t="s">
        <v>213</v>
      </c>
      <c r="AW482" s="15" t="s">
        <v>34</v>
      </c>
      <c r="AX482" s="15" t="s">
        <v>80</v>
      </c>
      <c r="AY482" s="232" t="s">
        <v>206</v>
      </c>
    </row>
    <row r="483" spans="1:65" s="2" customFormat="1" ht="16.5" customHeight="1">
      <c r="A483" s="37"/>
      <c r="B483" s="38"/>
      <c r="C483" s="181" t="s">
        <v>996</v>
      </c>
      <c r="D483" s="181" t="s">
        <v>208</v>
      </c>
      <c r="E483" s="182" t="s">
        <v>1430</v>
      </c>
      <c r="F483" s="183" t="s">
        <v>1431</v>
      </c>
      <c r="G483" s="184" t="s">
        <v>723</v>
      </c>
      <c r="H483" s="185">
        <v>11</v>
      </c>
      <c r="I483" s="186"/>
      <c r="J483" s="187">
        <f>ROUND(I483*H483,2)</f>
        <v>0</v>
      </c>
      <c r="K483" s="183" t="s">
        <v>1100</v>
      </c>
      <c r="L483" s="42"/>
      <c r="M483" s="188" t="s">
        <v>21</v>
      </c>
      <c r="N483" s="189" t="s">
        <v>44</v>
      </c>
      <c r="O483" s="67"/>
      <c r="P483" s="190">
        <f>O483*H483</f>
        <v>0</v>
      </c>
      <c r="Q483" s="190">
        <v>2.01431</v>
      </c>
      <c r="R483" s="190">
        <f>Q483*H483</f>
        <v>22.157409999999999</v>
      </c>
      <c r="S483" s="190">
        <v>0</v>
      </c>
      <c r="T483" s="191">
        <f>S483*H483</f>
        <v>0</v>
      </c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R483" s="192" t="s">
        <v>213</v>
      </c>
      <c r="AT483" s="192" t="s">
        <v>208</v>
      </c>
      <c r="AU483" s="192" t="s">
        <v>80</v>
      </c>
      <c r="AY483" s="20" t="s">
        <v>206</v>
      </c>
      <c r="BE483" s="193">
        <f>IF(N483="základní",J483,0)</f>
        <v>0</v>
      </c>
      <c r="BF483" s="193">
        <f>IF(N483="snížená",J483,0)</f>
        <v>0</v>
      </c>
      <c r="BG483" s="193">
        <f>IF(N483="zákl. přenesená",J483,0)</f>
        <v>0</v>
      </c>
      <c r="BH483" s="193">
        <f>IF(N483="sníž. přenesená",J483,0)</f>
        <v>0</v>
      </c>
      <c r="BI483" s="193">
        <f>IF(N483="nulová",J483,0)</f>
        <v>0</v>
      </c>
      <c r="BJ483" s="20" t="s">
        <v>80</v>
      </c>
      <c r="BK483" s="193">
        <f>ROUND(I483*H483,2)</f>
        <v>0</v>
      </c>
      <c r="BL483" s="20" t="s">
        <v>213</v>
      </c>
      <c r="BM483" s="192" t="s">
        <v>1432</v>
      </c>
    </row>
    <row r="484" spans="1:65" s="13" customFormat="1">
      <c r="B484" s="201"/>
      <c r="C484" s="202"/>
      <c r="D484" s="199" t="s">
        <v>219</v>
      </c>
      <c r="E484" s="203" t="s">
        <v>21</v>
      </c>
      <c r="F484" s="204" t="s">
        <v>1433</v>
      </c>
      <c r="G484" s="202"/>
      <c r="H484" s="203" t="s">
        <v>21</v>
      </c>
      <c r="I484" s="205"/>
      <c r="J484" s="202"/>
      <c r="K484" s="202"/>
      <c r="L484" s="206"/>
      <c r="M484" s="207"/>
      <c r="N484" s="208"/>
      <c r="O484" s="208"/>
      <c r="P484" s="208"/>
      <c r="Q484" s="208"/>
      <c r="R484" s="208"/>
      <c r="S484" s="208"/>
      <c r="T484" s="209"/>
      <c r="AT484" s="210" t="s">
        <v>219</v>
      </c>
      <c r="AU484" s="210" t="s">
        <v>80</v>
      </c>
      <c r="AV484" s="13" t="s">
        <v>80</v>
      </c>
      <c r="AW484" s="13" t="s">
        <v>34</v>
      </c>
      <c r="AX484" s="13" t="s">
        <v>73</v>
      </c>
      <c r="AY484" s="210" t="s">
        <v>206</v>
      </c>
    </row>
    <row r="485" spans="1:65" s="14" customFormat="1">
      <c r="B485" s="211"/>
      <c r="C485" s="212"/>
      <c r="D485" s="199" t="s">
        <v>219</v>
      </c>
      <c r="E485" s="213" t="s">
        <v>21</v>
      </c>
      <c r="F485" s="214" t="s">
        <v>313</v>
      </c>
      <c r="G485" s="212"/>
      <c r="H485" s="215">
        <v>11</v>
      </c>
      <c r="I485" s="216"/>
      <c r="J485" s="212"/>
      <c r="K485" s="212"/>
      <c r="L485" s="217"/>
      <c r="M485" s="218"/>
      <c r="N485" s="219"/>
      <c r="O485" s="219"/>
      <c r="P485" s="219"/>
      <c r="Q485" s="219"/>
      <c r="R485" s="219"/>
      <c r="S485" s="219"/>
      <c r="T485" s="220"/>
      <c r="AT485" s="221" t="s">
        <v>219</v>
      </c>
      <c r="AU485" s="221" t="s">
        <v>80</v>
      </c>
      <c r="AV485" s="14" t="s">
        <v>82</v>
      </c>
      <c r="AW485" s="14" t="s">
        <v>34</v>
      </c>
      <c r="AX485" s="14" t="s">
        <v>73</v>
      </c>
      <c r="AY485" s="221" t="s">
        <v>206</v>
      </c>
    </row>
    <row r="486" spans="1:65" s="15" customFormat="1">
      <c r="B486" s="222"/>
      <c r="C486" s="223"/>
      <c r="D486" s="199" t="s">
        <v>219</v>
      </c>
      <c r="E486" s="224" t="s">
        <v>21</v>
      </c>
      <c r="F486" s="225" t="s">
        <v>236</v>
      </c>
      <c r="G486" s="223"/>
      <c r="H486" s="226">
        <v>11</v>
      </c>
      <c r="I486" s="227"/>
      <c r="J486" s="223"/>
      <c r="K486" s="223"/>
      <c r="L486" s="228"/>
      <c r="M486" s="229"/>
      <c r="N486" s="230"/>
      <c r="O486" s="230"/>
      <c r="P486" s="230"/>
      <c r="Q486" s="230"/>
      <c r="R486" s="230"/>
      <c r="S486" s="230"/>
      <c r="T486" s="231"/>
      <c r="AT486" s="232" t="s">
        <v>219</v>
      </c>
      <c r="AU486" s="232" t="s">
        <v>80</v>
      </c>
      <c r="AV486" s="15" t="s">
        <v>213</v>
      </c>
      <c r="AW486" s="15" t="s">
        <v>34</v>
      </c>
      <c r="AX486" s="15" t="s">
        <v>80</v>
      </c>
      <c r="AY486" s="232" t="s">
        <v>206</v>
      </c>
    </row>
    <row r="487" spans="1:65" s="2" customFormat="1" ht="16.5" customHeight="1">
      <c r="A487" s="37"/>
      <c r="B487" s="38"/>
      <c r="C487" s="181" t="s">
        <v>1434</v>
      </c>
      <c r="D487" s="181" t="s">
        <v>208</v>
      </c>
      <c r="E487" s="182" t="s">
        <v>1435</v>
      </c>
      <c r="F487" s="183" t="s">
        <v>1436</v>
      </c>
      <c r="G487" s="184" t="s">
        <v>723</v>
      </c>
      <c r="H487" s="185">
        <v>9</v>
      </c>
      <c r="I487" s="186"/>
      <c r="J487" s="187">
        <f>ROUND(I487*H487,2)</f>
        <v>0</v>
      </c>
      <c r="K487" s="183" t="s">
        <v>1100</v>
      </c>
      <c r="L487" s="42"/>
      <c r="M487" s="188" t="s">
        <v>21</v>
      </c>
      <c r="N487" s="189" t="s">
        <v>44</v>
      </c>
      <c r="O487" s="67"/>
      <c r="P487" s="190">
        <f>O487*H487</f>
        <v>0</v>
      </c>
      <c r="Q487" s="190">
        <v>2.2089799999999999</v>
      </c>
      <c r="R487" s="190">
        <f>Q487*H487</f>
        <v>19.88082</v>
      </c>
      <c r="S487" s="190">
        <v>0</v>
      </c>
      <c r="T487" s="191">
        <f>S487*H487</f>
        <v>0</v>
      </c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R487" s="192" t="s">
        <v>213</v>
      </c>
      <c r="AT487" s="192" t="s">
        <v>208</v>
      </c>
      <c r="AU487" s="192" t="s">
        <v>80</v>
      </c>
      <c r="AY487" s="20" t="s">
        <v>206</v>
      </c>
      <c r="BE487" s="193">
        <f>IF(N487="základní",J487,0)</f>
        <v>0</v>
      </c>
      <c r="BF487" s="193">
        <f>IF(N487="snížená",J487,0)</f>
        <v>0</v>
      </c>
      <c r="BG487" s="193">
        <f>IF(N487="zákl. přenesená",J487,0)</f>
        <v>0</v>
      </c>
      <c r="BH487" s="193">
        <f>IF(N487="sníž. přenesená",J487,0)</f>
        <v>0</v>
      </c>
      <c r="BI487" s="193">
        <f>IF(N487="nulová",J487,0)</f>
        <v>0</v>
      </c>
      <c r="BJ487" s="20" t="s">
        <v>80</v>
      </c>
      <c r="BK487" s="193">
        <f>ROUND(I487*H487,2)</f>
        <v>0</v>
      </c>
      <c r="BL487" s="20" t="s">
        <v>213</v>
      </c>
      <c r="BM487" s="192" t="s">
        <v>1437</v>
      </c>
    </row>
    <row r="488" spans="1:65" s="13" customFormat="1">
      <c r="B488" s="201"/>
      <c r="C488" s="202"/>
      <c r="D488" s="199" t="s">
        <v>219</v>
      </c>
      <c r="E488" s="203" t="s">
        <v>21</v>
      </c>
      <c r="F488" s="204" t="s">
        <v>1433</v>
      </c>
      <c r="G488" s="202"/>
      <c r="H488" s="203" t="s">
        <v>21</v>
      </c>
      <c r="I488" s="205"/>
      <c r="J488" s="202"/>
      <c r="K488" s="202"/>
      <c r="L488" s="206"/>
      <c r="M488" s="207"/>
      <c r="N488" s="208"/>
      <c r="O488" s="208"/>
      <c r="P488" s="208"/>
      <c r="Q488" s="208"/>
      <c r="R488" s="208"/>
      <c r="S488" s="208"/>
      <c r="T488" s="209"/>
      <c r="AT488" s="210" t="s">
        <v>219</v>
      </c>
      <c r="AU488" s="210" t="s">
        <v>80</v>
      </c>
      <c r="AV488" s="13" t="s">
        <v>80</v>
      </c>
      <c r="AW488" s="13" t="s">
        <v>34</v>
      </c>
      <c r="AX488" s="13" t="s">
        <v>73</v>
      </c>
      <c r="AY488" s="210" t="s">
        <v>206</v>
      </c>
    </row>
    <row r="489" spans="1:65" s="14" customFormat="1">
      <c r="B489" s="211"/>
      <c r="C489" s="212"/>
      <c r="D489" s="199" t="s">
        <v>219</v>
      </c>
      <c r="E489" s="213" t="s">
        <v>21</v>
      </c>
      <c r="F489" s="214" t="s">
        <v>295</v>
      </c>
      <c r="G489" s="212"/>
      <c r="H489" s="215">
        <v>9</v>
      </c>
      <c r="I489" s="216"/>
      <c r="J489" s="212"/>
      <c r="K489" s="212"/>
      <c r="L489" s="217"/>
      <c r="M489" s="218"/>
      <c r="N489" s="219"/>
      <c r="O489" s="219"/>
      <c r="P489" s="219"/>
      <c r="Q489" s="219"/>
      <c r="R489" s="219"/>
      <c r="S489" s="219"/>
      <c r="T489" s="220"/>
      <c r="AT489" s="221" t="s">
        <v>219</v>
      </c>
      <c r="AU489" s="221" t="s">
        <v>80</v>
      </c>
      <c r="AV489" s="14" t="s">
        <v>82</v>
      </c>
      <c r="AW489" s="14" t="s">
        <v>34</v>
      </c>
      <c r="AX489" s="14" t="s">
        <v>73</v>
      </c>
      <c r="AY489" s="221" t="s">
        <v>206</v>
      </c>
    </row>
    <row r="490" spans="1:65" s="15" customFormat="1">
      <c r="B490" s="222"/>
      <c r="C490" s="223"/>
      <c r="D490" s="199" t="s">
        <v>219</v>
      </c>
      <c r="E490" s="224" t="s">
        <v>21</v>
      </c>
      <c r="F490" s="225" t="s">
        <v>236</v>
      </c>
      <c r="G490" s="223"/>
      <c r="H490" s="226">
        <v>9</v>
      </c>
      <c r="I490" s="227"/>
      <c r="J490" s="223"/>
      <c r="K490" s="223"/>
      <c r="L490" s="228"/>
      <c r="M490" s="229"/>
      <c r="N490" s="230"/>
      <c r="O490" s="230"/>
      <c r="P490" s="230"/>
      <c r="Q490" s="230"/>
      <c r="R490" s="230"/>
      <c r="S490" s="230"/>
      <c r="T490" s="231"/>
      <c r="AT490" s="232" t="s">
        <v>219</v>
      </c>
      <c r="AU490" s="232" t="s">
        <v>80</v>
      </c>
      <c r="AV490" s="15" t="s">
        <v>213</v>
      </c>
      <c r="AW490" s="15" t="s">
        <v>34</v>
      </c>
      <c r="AX490" s="15" t="s">
        <v>80</v>
      </c>
      <c r="AY490" s="232" t="s">
        <v>206</v>
      </c>
    </row>
    <row r="491" spans="1:65" s="2" customFormat="1" ht="16.5" customHeight="1">
      <c r="A491" s="37"/>
      <c r="B491" s="38"/>
      <c r="C491" s="181" t="s">
        <v>999</v>
      </c>
      <c r="D491" s="181" t="s">
        <v>208</v>
      </c>
      <c r="E491" s="182" t="s">
        <v>1438</v>
      </c>
      <c r="F491" s="183" t="s">
        <v>1439</v>
      </c>
      <c r="G491" s="184" t="s">
        <v>723</v>
      </c>
      <c r="H491" s="185">
        <v>3</v>
      </c>
      <c r="I491" s="186"/>
      <c r="J491" s="187">
        <f>ROUND(I491*H491,2)</f>
        <v>0</v>
      </c>
      <c r="K491" s="183" t="s">
        <v>1440</v>
      </c>
      <c r="L491" s="42"/>
      <c r="M491" s="188" t="s">
        <v>21</v>
      </c>
      <c r="N491" s="189" t="s">
        <v>44</v>
      </c>
      <c r="O491" s="67"/>
      <c r="P491" s="190">
        <f>O491*H491</f>
        <v>0</v>
      </c>
      <c r="Q491" s="190">
        <v>7.0200000000000002E-3</v>
      </c>
      <c r="R491" s="190">
        <f>Q491*H491</f>
        <v>2.1060000000000002E-2</v>
      </c>
      <c r="S491" s="190">
        <v>0</v>
      </c>
      <c r="T491" s="191">
        <f>S491*H491</f>
        <v>0</v>
      </c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R491" s="192" t="s">
        <v>213</v>
      </c>
      <c r="AT491" s="192" t="s">
        <v>208</v>
      </c>
      <c r="AU491" s="192" t="s">
        <v>80</v>
      </c>
      <c r="AY491" s="20" t="s">
        <v>206</v>
      </c>
      <c r="BE491" s="193">
        <f>IF(N491="základní",J491,0)</f>
        <v>0</v>
      </c>
      <c r="BF491" s="193">
        <f>IF(N491="snížená",J491,0)</f>
        <v>0</v>
      </c>
      <c r="BG491" s="193">
        <f>IF(N491="zákl. přenesená",J491,0)</f>
        <v>0</v>
      </c>
      <c r="BH491" s="193">
        <f>IF(N491="sníž. přenesená",J491,0)</f>
        <v>0</v>
      </c>
      <c r="BI491" s="193">
        <f>IF(N491="nulová",J491,0)</f>
        <v>0</v>
      </c>
      <c r="BJ491" s="20" t="s">
        <v>80</v>
      </c>
      <c r="BK491" s="193">
        <f>ROUND(I491*H491,2)</f>
        <v>0</v>
      </c>
      <c r="BL491" s="20" t="s">
        <v>213</v>
      </c>
      <c r="BM491" s="192" t="s">
        <v>1441</v>
      </c>
    </row>
    <row r="492" spans="1:65" s="13" customFormat="1">
      <c r="B492" s="201"/>
      <c r="C492" s="202"/>
      <c r="D492" s="199" t="s">
        <v>219</v>
      </c>
      <c r="E492" s="203" t="s">
        <v>21</v>
      </c>
      <c r="F492" s="204" t="s">
        <v>1442</v>
      </c>
      <c r="G492" s="202"/>
      <c r="H492" s="203" t="s">
        <v>21</v>
      </c>
      <c r="I492" s="205"/>
      <c r="J492" s="202"/>
      <c r="K492" s="202"/>
      <c r="L492" s="206"/>
      <c r="M492" s="207"/>
      <c r="N492" s="208"/>
      <c r="O492" s="208"/>
      <c r="P492" s="208"/>
      <c r="Q492" s="208"/>
      <c r="R492" s="208"/>
      <c r="S492" s="208"/>
      <c r="T492" s="209"/>
      <c r="AT492" s="210" t="s">
        <v>219</v>
      </c>
      <c r="AU492" s="210" t="s">
        <v>80</v>
      </c>
      <c r="AV492" s="13" t="s">
        <v>80</v>
      </c>
      <c r="AW492" s="13" t="s">
        <v>34</v>
      </c>
      <c r="AX492" s="13" t="s">
        <v>73</v>
      </c>
      <c r="AY492" s="210" t="s">
        <v>206</v>
      </c>
    </row>
    <row r="493" spans="1:65" s="14" customFormat="1">
      <c r="B493" s="211"/>
      <c r="C493" s="212"/>
      <c r="D493" s="199" t="s">
        <v>219</v>
      </c>
      <c r="E493" s="213" t="s">
        <v>21</v>
      </c>
      <c r="F493" s="214" t="s">
        <v>244</v>
      </c>
      <c r="G493" s="212"/>
      <c r="H493" s="215">
        <v>3</v>
      </c>
      <c r="I493" s="216"/>
      <c r="J493" s="212"/>
      <c r="K493" s="212"/>
      <c r="L493" s="217"/>
      <c r="M493" s="218"/>
      <c r="N493" s="219"/>
      <c r="O493" s="219"/>
      <c r="P493" s="219"/>
      <c r="Q493" s="219"/>
      <c r="R493" s="219"/>
      <c r="S493" s="219"/>
      <c r="T493" s="220"/>
      <c r="AT493" s="221" t="s">
        <v>219</v>
      </c>
      <c r="AU493" s="221" t="s">
        <v>80</v>
      </c>
      <c r="AV493" s="14" t="s">
        <v>82</v>
      </c>
      <c r="AW493" s="14" t="s">
        <v>34</v>
      </c>
      <c r="AX493" s="14" t="s">
        <v>73</v>
      </c>
      <c r="AY493" s="221" t="s">
        <v>206</v>
      </c>
    </row>
    <row r="494" spans="1:65" s="15" customFormat="1">
      <c r="B494" s="222"/>
      <c r="C494" s="223"/>
      <c r="D494" s="199" t="s">
        <v>219</v>
      </c>
      <c r="E494" s="224" t="s">
        <v>21</v>
      </c>
      <c r="F494" s="225" t="s">
        <v>236</v>
      </c>
      <c r="G494" s="223"/>
      <c r="H494" s="226">
        <v>3</v>
      </c>
      <c r="I494" s="227"/>
      <c r="J494" s="223"/>
      <c r="K494" s="223"/>
      <c r="L494" s="228"/>
      <c r="M494" s="229"/>
      <c r="N494" s="230"/>
      <c r="O494" s="230"/>
      <c r="P494" s="230"/>
      <c r="Q494" s="230"/>
      <c r="R494" s="230"/>
      <c r="S494" s="230"/>
      <c r="T494" s="231"/>
      <c r="AT494" s="232" t="s">
        <v>219</v>
      </c>
      <c r="AU494" s="232" t="s">
        <v>80</v>
      </c>
      <c r="AV494" s="15" t="s">
        <v>213</v>
      </c>
      <c r="AW494" s="15" t="s">
        <v>34</v>
      </c>
      <c r="AX494" s="15" t="s">
        <v>80</v>
      </c>
      <c r="AY494" s="232" t="s">
        <v>206</v>
      </c>
    </row>
    <row r="495" spans="1:65" s="2" customFormat="1" ht="16.5" customHeight="1">
      <c r="A495" s="37"/>
      <c r="B495" s="38"/>
      <c r="C495" s="181" t="s">
        <v>1443</v>
      </c>
      <c r="D495" s="181" t="s">
        <v>208</v>
      </c>
      <c r="E495" s="182" t="s">
        <v>1444</v>
      </c>
      <c r="F495" s="183" t="s">
        <v>1445</v>
      </c>
      <c r="G495" s="184" t="s">
        <v>723</v>
      </c>
      <c r="H495" s="185">
        <v>20</v>
      </c>
      <c r="I495" s="186"/>
      <c r="J495" s="187">
        <f>ROUND(I495*H495,2)</f>
        <v>0</v>
      </c>
      <c r="K495" s="183" t="s">
        <v>1100</v>
      </c>
      <c r="L495" s="42"/>
      <c r="M495" s="188" t="s">
        <v>21</v>
      </c>
      <c r="N495" s="189" t="s">
        <v>44</v>
      </c>
      <c r="O495" s="67"/>
      <c r="P495" s="190">
        <f>O495*H495</f>
        <v>0</v>
      </c>
      <c r="Q495" s="190">
        <v>7.0200000000000002E-3</v>
      </c>
      <c r="R495" s="190">
        <f>Q495*H495</f>
        <v>0.1404</v>
      </c>
      <c r="S495" s="190">
        <v>0</v>
      </c>
      <c r="T495" s="191">
        <f>S495*H495</f>
        <v>0</v>
      </c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R495" s="192" t="s">
        <v>213</v>
      </c>
      <c r="AT495" s="192" t="s">
        <v>208</v>
      </c>
      <c r="AU495" s="192" t="s">
        <v>80</v>
      </c>
      <c r="AY495" s="20" t="s">
        <v>206</v>
      </c>
      <c r="BE495" s="193">
        <f>IF(N495="základní",J495,0)</f>
        <v>0</v>
      </c>
      <c r="BF495" s="193">
        <f>IF(N495="snížená",J495,0)</f>
        <v>0</v>
      </c>
      <c r="BG495" s="193">
        <f>IF(N495="zákl. přenesená",J495,0)</f>
        <v>0</v>
      </c>
      <c r="BH495" s="193">
        <f>IF(N495="sníž. přenesená",J495,0)</f>
        <v>0</v>
      </c>
      <c r="BI495" s="193">
        <f>IF(N495="nulová",J495,0)</f>
        <v>0</v>
      </c>
      <c r="BJ495" s="20" t="s">
        <v>80</v>
      </c>
      <c r="BK495" s="193">
        <f>ROUND(I495*H495,2)</f>
        <v>0</v>
      </c>
      <c r="BL495" s="20" t="s">
        <v>213</v>
      </c>
      <c r="BM495" s="192" t="s">
        <v>1446</v>
      </c>
    </row>
    <row r="496" spans="1:65" s="13" customFormat="1">
      <c r="B496" s="201"/>
      <c r="C496" s="202"/>
      <c r="D496" s="199" t="s">
        <v>219</v>
      </c>
      <c r="E496" s="203" t="s">
        <v>21</v>
      </c>
      <c r="F496" s="204" t="s">
        <v>1433</v>
      </c>
      <c r="G496" s="202"/>
      <c r="H496" s="203" t="s">
        <v>21</v>
      </c>
      <c r="I496" s="205"/>
      <c r="J496" s="202"/>
      <c r="K496" s="202"/>
      <c r="L496" s="206"/>
      <c r="M496" s="207"/>
      <c r="N496" s="208"/>
      <c r="O496" s="208"/>
      <c r="P496" s="208"/>
      <c r="Q496" s="208"/>
      <c r="R496" s="208"/>
      <c r="S496" s="208"/>
      <c r="T496" s="209"/>
      <c r="AT496" s="210" t="s">
        <v>219</v>
      </c>
      <c r="AU496" s="210" t="s">
        <v>80</v>
      </c>
      <c r="AV496" s="13" t="s">
        <v>80</v>
      </c>
      <c r="AW496" s="13" t="s">
        <v>34</v>
      </c>
      <c r="AX496" s="13" t="s">
        <v>73</v>
      </c>
      <c r="AY496" s="210" t="s">
        <v>206</v>
      </c>
    </row>
    <row r="497" spans="1:65" s="14" customFormat="1">
      <c r="B497" s="211"/>
      <c r="C497" s="212"/>
      <c r="D497" s="199" t="s">
        <v>219</v>
      </c>
      <c r="E497" s="213" t="s">
        <v>21</v>
      </c>
      <c r="F497" s="214" t="s">
        <v>382</v>
      </c>
      <c r="G497" s="212"/>
      <c r="H497" s="215">
        <v>20</v>
      </c>
      <c r="I497" s="216"/>
      <c r="J497" s="212"/>
      <c r="K497" s="212"/>
      <c r="L497" s="217"/>
      <c r="M497" s="218"/>
      <c r="N497" s="219"/>
      <c r="O497" s="219"/>
      <c r="P497" s="219"/>
      <c r="Q497" s="219"/>
      <c r="R497" s="219"/>
      <c r="S497" s="219"/>
      <c r="T497" s="220"/>
      <c r="AT497" s="221" t="s">
        <v>219</v>
      </c>
      <c r="AU497" s="221" t="s">
        <v>80</v>
      </c>
      <c r="AV497" s="14" t="s">
        <v>82</v>
      </c>
      <c r="AW497" s="14" t="s">
        <v>34</v>
      </c>
      <c r="AX497" s="14" t="s">
        <v>73</v>
      </c>
      <c r="AY497" s="221" t="s">
        <v>206</v>
      </c>
    </row>
    <row r="498" spans="1:65" s="15" customFormat="1">
      <c r="B498" s="222"/>
      <c r="C498" s="223"/>
      <c r="D498" s="199" t="s">
        <v>219</v>
      </c>
      <c r="E498" s="224" t="s">
        <v>21</v>
      </c>
      <c r="F498" s="225" t="s">
        <v>236</v>
      </c>
      <c r="G498" s="223"/>
      <c r="H498" s="226">
        <v>20</v>
      </c>
      <c r="I498" s="227"/>
      <c r="J498" s="223"/>
      <c r="K498" s="223"/>
      <c r="L498" s="228"/>
      <c r="M498" s="229"/>
      <c r="N498" s="230"/>
      <c r="O498" s="230"/>
      <c r="P498" s="230"/>
      <c r="Q498" s="230"/>
      <c r="R498" s="230"/>
      <c r="S498" s="230"/>
      <c r="T498" s="231"/>
      <c r="AT498" s="232" t="s">
        <v>219</v>
      </c>
      <c r="AU498" s="232" t="s">
        <v>80</v>
      </c>
      <c r="AV498" s="15" t="s">
        <v>213</v>
      </c>
      <c r="AW498" s="15" t="s">
        <v>34</v>
      </c>
      <c r="AX498" s="15" t="s">
        <v>80</v>
      </c>
      <c r="AY498" s="232" t="s">
        <v>206</v>
      </c>
    </row>
    <row r="499" spans="1:65" s="2" customFormat="1" ht="16.5" customHeight="1">
      <c r="A499" s="37"/>
      <c r="B499" s="38"/>
      <c r="C499" s="181" t="s">
        <v>1002</v>
      </c>
      <c r="D499" s="181" t="s">
        <v>208</v>
      </c>
      <c r="E499" s="182" t="s">
        <v>1447</v>
      </c>
      <c r="F499" s="183" t="s">
        <v>1448</v>
      </c>
      <c r="G499" s="184" t="s">
        <v>723</v>
      </c>
      <c r="H499" s="185">
        <v>28</v>
      </c>
      <c r="I499" s="186"/>
      <c r="J499" s="187">
        <f>ROUND(I499*H499,2)</f>
        <v>0</v>
      </c>
      <c r="K499" s="183" t="s">
        <v>1100</v>
      </c>
      <c r="L499" s="42"/>
      <c r="M499" s="188" t="s">
        <v>21</v>
      </c>
      <c r="N499" s="189" t="s">
        <v>44</v>
      </c>
      <c r="O499" s="67"/>
      <c r="P499" s="190">
        <f>O499*H499</f>
        <v>0</v>
      </c>
      <c r="Q499" s="190">
        <v>3.5819999999999998E-2</v>
      </c>
      <c r="R499" s="190">
        <f>Q499*H499</f>
        <v>1.0029599999999999</v>
      </c>
      <c r="S499" s="190">
        <v>0</v>
      </c>
      <c r="T499" s="191">
        <f>S499*H499</f>
        <v>0</v>
      </c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R499" s="192" t="s">
        <v>213</v>
      </c>
      <c r="AT499" s="192" t="s">
        <v>208</v>
      </c>
      <c r="AU499" s="192" t="s">
        <v>80</v>
      </c>
      <c r="AY499" s="20" t="s">
        <v>206</v>
      </c>
      <c r="BE499" s="193">
        <f>IF(N499="základní",J499,0)</f>
        <v>0</v>
      </c>
      <c r="BF499" s="193">
        <f>IF(N499="snížená",J499,0)</f>
        <v>0</v>
      </c>
      <c r="BG499" s="193">
        <f>IF(N499="zákl. přenesená",J499,0)</f>
        <v>0</v>
      </c>
      <c r="BH499" s="193">
        <f>IF(N499="sníž. přenesená",J499,0)</f>
        <v>0</v>
      </c>
      <c r="BI499" s="193">
        <f>IF(N499="nulová",J499,0)</f>
        <v>0</v>
      </c>
      <c r="BJ499" s="20" t="s">
        <v>80</v>
      </c>
      <c r="BK499" s="193">
        <f>ROUND(I499*H499,2)</f>
        <v>0</v>
      </c>
      <c r="BL499" s="20" t="s">
        <v>213</v>
      </c>
      <c r="BM499" s="192" t="s">
        <v>1449</v>
      </c>
    </row>
    <row r="500" spans="1:65" s="13" customFormat="1">
      <c r="B500" s="201"/>
      <c r="C500" s="202"/>
      <c r="D500" s="199" t="s">
        <v>219</v>
      </c>
      <c r="E500" s="203" t="s">
        <v>21</v>
      </c>
      <c r="F500" s="204" t="s">
        <v>1433</v>
      </c>
      <c r="G500" s="202"/>
      <c r="H500" s="203" t="s">
        <v>21</v>
      </c>
      <c r="I500" s="205"/>
      <c r="J500" s="202"/>
      <c r="K500" s="202"/>
      <c r="L500" s="206"/>
      <c r="M500" s="207"/>
      <c r="N500" s="208"/>
      <c r="O500" s="208"/>
      <c r="P500" s="208"/>
      <c r="Q500" s="208"/>
      <c r="R500" s="208"/>
      <c r="S500" s="208"/>
      <c r="T500" s="209"/>
      <c r="AT500" s="210" t="s">
        <v>219</v>
      </c>
      <c r="AU500" s="210" t="s">
        <v>80</v>
      </c>
      <c r="AV500" s="13" t="s">
        <v>80</v>
      </c>
      <c r="AW500" s="13" t="s">
        <v>34</v>
      </c>
      <c r="AX500" s="13" t="s">
        <v>73</v>
      </c>
      <c r="AY500" s="210" t="s">
        <v>206</v>
      </c>
    </row>
    <row r="501" spans="1:65" s="14" customFormat="1">
      <c r="B501" s="211"/>
      <c r="C501" s="212"/>
      <c r="D501" s="199" t="s">
        <v>219</v>
      </c>
      <c r="E501" s="213" t="s">
        <v>21</v>
      </c>
      <c r="F501" s="214" t="s">
        <v>444</v>
      </c>
      <c r="G501" s="212"/>
      <c r="H501" s="215">
        <v>28</v>
      </c>
      <c r="I501" s="216"/>
      <c r="J501" s="212"/>
      <c r="K501" s="212"/>
      <c r="L501" s="217"/>
      <c r="M501" s="218"/>
      <c r="N501" s="219"/>
      <c r="O501" s="219"/>
      <c r="P501" s="219"/>
      <c r="Q501" s="219"/>
      <c r="R501" s="219"/>
      <c r="S501" s="219"/>
      <c r="T501" s="220"/>
      <c r="AT501" s="221" t="s">
        <v>219</v>
      </c>
      <c r="AU501" s="221" t="s">
        <v>80</v>
      </c>
      <c r="AV501" s="14" t="s">
        <v>82</v>
      </c>
      <c r="AW501" s="14" t="s">
        <v>34</v>
      </c>
      <c r="AX501" s="14" t="s">
        <v>73</v>
      </c>
      <c r="AY501" s="221" t="s">
        <v>206</v>
      </c>
    </row>
    <row r="502" spans="1:65" s="15" customFormat="1">
      <c r="B502" s="222"/>
      <c r="C502" s="223"/>
      <c r="D502" s="199" t="s">
        <v>219</v>
      </c>
      <c r="E502" s="224" t="s">
        <v>21</v>
      </c>
      <c r="F502" s="225" t="s">
        <v>236</v>
      </c>
      <c r="G502" s="223"/>
      <c r="H502" s="226">
        <v>28</v>
      </c>
      <c r="I502" s="227"/>
      <c r="J502" s="223"/>
      <c r="K502" s="223"/>
      <c r="L502" s="228"/>
      <c r="M502" s="229"/>
      <c r="N502" s="230"/>
      <c r="O502" s="230"/>
      <c r="P502" s="230"/>
      <c r="Q502" s="230"/>
      <c r="R502" s="230"/>
      <c r="S502" s="230"/>
      <c r="T502" s="231"/>
      <c r="AT502" s="232" t="s">
        <v>219</v>
      </c>
      <c r="AU502" s="232" t="s">
        <v>80</v>
      </c>
      <c r="AV502" s="15" t="s">
        <v>213</v>
      </c>
      <c r="AW502" s="15" t="s">
        <v>34</v>
      </c>
      <c r="AX502" s="15" t="s">
        <v>80</v>
      </c>
      <c r="AY502" s="232" t="s">
        <v>206</v>
      </c>
    </row>
    <row r="503" spans="1:65" s="2" customFormat="1" ht="16.5" customHeight="1">
      <c r="A503" s="37"/>
      <c r="B503" s="38"/>
      <c r="C503" s="181" t="s">
        <v>1450</v>
      </c>
      <c r="D503" s="181" t="s">
        <v>208</v>
      </c>
      <c r="E503" s="182" t="s">
        <v>1451</v>
      </c>
      <c r="F503" s="183" t="s">
        <v>1452</v>
      </c>
      <c r="G503" s="184" t="s">
        <v>723</v>
      </c>
      <c r="H503" s="185">
        <v>2</v>
      </c>
      <c r="I503" s="186"/>
      <c r="J503" s="187">
        <f>ROUND(I503*H503,2)</f>
        <v>0</v>
      </c>
      <c r="K503" s="183" t="s">
        <v>1453</v>
      </c>
      <c r="L503" s="42"/>
      <c r="M503" s="188" t="s">
        <v>21</v>
      </c>
      <c r="N503" s="189" t="s">
        <v>44</v>
      </c>
      <c r="O503" s="67"/>
      <c r="P503" s="190">
        <f>O503*H503</f>
        <v>0</v>
      </c>
      <c r="Q503" s="190">
        <v>2.01431</v>
      </c>
      <c r="R503" s="190">
        <f>Q503*H503</f>
        <v>4.0286200000000001</v>
      </c>
      <c r="S503" s="190">
        <v>0</v>
      </c>
      <c r="T503" s="191">
        <f>S503*H503</f>
        <v>0</v>
      </c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R503" s="192" t="s">
        <v>213</v>
      </c>
      <c r="AT503" s="192" t="s">
        <v>208</v>
      </c>
      <c r="AU503" s="192" t="s">
        <v>80</v>
      </c>
      <c r="AY503" s="20" t="s">
        <v>206</v>
      </c>
      <c r="BE503" s="193">
        <f>IF(N503="základní",J503,0)</f>
        <v>0</v>
      </c>
      <c r="BF503" s="193">
        <f>IF(N503="snížená",J503,0)</f>
        <v>0</v>
      </c>
      <c r="BG503" s="193">
        <f>IF(N503="zákl. přenesená",J503,0)</f>
        <v>0</v>
      </c>
      <c r="BH503" s="193">
        <f>IF(N503="sníž. přenesená",J503,0)</f>
        <v>0</v>
      </c>
      <c r="BI503" s="193">
        <f>IF(N503="nulová",J503,0)</f>
        <v>0</v>
      </c>
      <c r="BJ503" s="20" t="s">
        <v>80</v>
      </c>
      <c r="BK503" s="193">
        <f>ROUND(I503*H503,2)</f>
        <v>0</v>
      </c>
      <c r="BL503" s="20" t="s">
        <v>213</v>
      </c>
      <c r="BM503" s="192" t="s">
        <v>1454</v>
      </c>
    </row>
    <row r="504" spans="1:65" s="13" customFormat="1">
      <c r="B504" s="201"/>
      <c r="C504" s="202"/>
      <c r="D504" s="199" t="s">
        <v>219</v>
      </c>
      <c r="E504" s="203" t="s">
        <v>21</v>
      </c>
      <c r="F504" s="204" t="s">
        <v>1176</v>
      </c>
      <c r="G504" s="202"/>
      <c r="H504" s="203" t="s">
        <v>21</v>
      </c>
      <c r="I504" s="205"/>
      <c r="J504" s="202"/>
      <c r="K504" s="202"/>
      <c r="L504" s="206"/>
      <c r="M504" s="207"/>
      <c r="N504" s="208"/>
      <c r="O504" s="208"/>
      <c r="P504" s="208"/>
      <c r="Q504" s="208"/>
      <c r="R504" s="208"/>
      <c r="S504" s="208"/>
      <c r="T504" s="209"/>
      <c r="AT504" s="210" t="s">
        <v>219</v>
      </c>
      <c r="AU504" s="210" t="s">
        <v>80</v>
      </c>
      <c r="AV504" s="13" t="s">
        <v>80</v>
      </c>
      <c r="AW504" s="13" t="s">
        <v>34</v>
      </c>
      <c r="AX504" s="13" t="s">
        <v>73</v>
      </c>
      <c r="AY504" s="210" t="s">
        <v>206</v>
      </c>
    </row>
    <row r="505" spans="1:65" s="14" customFormat="1">
      <c r="B505" s="211"/>
      <c r="C505" s="212"/>
      <c r="D505" s="199" t="s">
        <v>219</v>
      </c>
      <c r="E505" s="213" t="s">
        <v>21</v>
      </c>
      <c r="F505" s="214" t="s">
        <v>82</v>
      </c>
      <c r="G505" s="212"/>
      <c r="H505" s="215">
        <v>2</v>
      </c>
      <c r="I505" s="216"/>
      <c r="J505" s="212"/>
      <c r="K505" s="212"/>
      <c r="L505" s="217"/>
      <c r="M505" s="218"/>
      <c r="N505" s="219"/>
      <c r="O505" s="219"/>
      <c r="P505" s="219"/>
      <c r="Q505" s="219"/>
      <c r="R505" s="219"/>
      <c r="S505" s="219"/>
      <c r="T505" s="220"/>
      <c r="AT505" s="221" t="s">
        <v>219</v>
      </c>
      <c r="AU505" s="221" t="s">
        <v>80</v>
      </c>
      <c r="AV505" s="14" t="s">
        <v>82</v>
      </c>
      <c r="AW505" s="14" t="s">
        <v>34</v>
      </c>
      <c r="AX505" s="14" t="s">
        <v>73</v>
      </c>
      <c r="AY505" s="221" t="s">
        <v>206</v>
      </c>
    </row>
    <row r="506" spans="1:65" s="15" customFormat="1">
      <c r="B506" s="222"/>
      <c r="C506" s="223"/>
      <c r="D506" s="199" t="s">
        <v>219</v>
      </c>
      <c r="E506" s="224" t="s">
        <v>21</v>
      </c>
      <c r="F506" s="225" t="s">
        <v>236</v>
      </c>
      <c r="G506" s="223"/>
      <c r="H506" s="226">
        <v>2</v>
      </c>
      <c r="I506" s="227"/>
      <c r="J506" s="223"/>
      <c r="K506" s="223"/>
      <c r="L506" s="228"/>
      <c r="M506" s="229"/>
      <c r="N506" s="230"/>
      <c r="O506" s="230"/>
      <c r="P506" s="230"/>
      <c r="Q506" s="230"/>
      <c r="R506" s="230"/>
      <c r="S506" s="230"/>
      <c r="T506" s="231"/>
      <c r="AT506" s="232" t="s">
        <v>219</v>
      </c>
      <c r="AU506" s="232" t="s">
        <v>80</v>
      </c>
      <c r="AV506" s="15" t="s">
        <v>213</v>
      </c>
      <c r="AW506" s="15" t="s">
        <v>34</v>
      </c>
      <c r="AX506" s="15" t="s">
        <v>80</v>
      </c>
      <c r="AY506" s="232" t="s">
        <v>206</v>
      </c>
    </row>
    <row r="507" spans="1:65" s="2" customFormat="1" ht="16.5" customHeight="1">
      <c r="A507" s="37"/>
      <c r="B507" s="38"/>
      <c r="C507" s="181" t="s">
        <v>1005</v>
      </c>
      <c r="D507" s="181" t="s">
        <v>208</v>
      </c>
      <c r="E507" s="182" t="s">
        <v>1455</v>
      </c>
      <c r="F507" s="183" t="s">
        <v>1456</v>
      </c>
      <c r="G507" s="184" t="s">
        <v>723</v>
      </c>
      <c r="H507" s="185">
        <v>20</v>
      </c>
      <c r="I507" s="186"/>
      <c r="J507" s="187">
        <f>ROUND(I507*H507,2)</f>
        <v>0</v>
      </c>
      <c r="K507" s="183" t="s">
        <v>1100</v>
      </c>
      <c r="L507" s="42"/>
      <c r="M507" s="188" t="s">
        <v>21</v>
      </c>
      <c r="N507" s="189" t="s">
        <v>44</v>
      </c>
      <c r="O507" s="67"/>
      <c r="P507" s="190">
        <f>O507*H507</f>
        <v>0</v>
      </c>
      <c r="Q507" s="190">
        <v>0</v>
      </c>
      <c r="R507" s="190">
        <f>Q507*H507</f>
        <v>0</v>
      </c>
      <c r="S507" s="190">
        <v>0</v>
      </c>
      <c r="T507" s="191">
        <f>S507*H507</f>
        <v>0</v>
      </c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R507" s="192" t="s">
        <v>213</v>
      </c>
      <c r="AT507" s="192" t="s">
        <v>208</v>
      </c>
      <c r="AU507" s="192" t="s">
        <v>80</v>
      </c>
      <c r="AY507" s="20" t="s">
        <v>206</v>
      </c>
      <c r="BE507" s="193">
        <f>IF(N507="základní",J507,0)</f>
        <v>0</v>
      </c>
      <c r="BF507" s="193">
        <f>IF(N507="snížená",J507,0)</f>
        <v>0</v>
      </c>
      <c r="BG507" s="193">
        <f>IF(N507="zákl. přenesená",J507,0)</f>
        <v>0</v>
      </c>
      <c r="BH507" s="193">
        <f>IF(N507="sníž. přenesená",J507,0)</f>
        <v>0</v>
      </c>
      <c r="BI507" s="193">
        <f>IF(N507="nulová",J507,0)</f>
        <v>0</v>
      </c>
      <c r="BJ507" s="20" t="s">
        <v>80</v>
      </c>
      <c r="BK507" s="193">
        <f>ROUND(I507*H507,2)</f>
        <v>0</v>
      </c>
      <c r="BL507" s="20" t="s">
        <v>213</v>
      </c>
      <c r="BM507" s="192" t="s">
        <v>1457</v>
      </c>
    </row>
    <row r="508" spans="1:65" s="13" customFormat="1">
      <c r="B508" s="201"/>
      <c r="C508" s="202"/>
      <c r="D508" s="199" t="s">
        <v>219</v>
      </c>
      <c r="E508" s="203" t="s">
        <v>21</v>
      </c>
      <c r="F508" s="204" t="s">
        <v>1458</v>
      </c>
      <c r="G508" s="202"/>
      <c r="H508" s="203" t="s">
        <v>21</v>
      </c>
      <c r="I508" s="205"/>
      <c r="J508" s="202"/>
      <c r="K508" s="202"/>
      <c r="L508" s="206"/>
      <c r="M508" s="207"/>
      <c r="N508" s="208"/>
      <c r="O508" s="208"/>
      <c r="P508" s="208"/>
      <c r="Q508" s="208"/>
      <c r="R508" s="208"/>
      <c r="S508" s="208"/>
      <c r="T508" s="209"/>
      <c r="AT508" s="210" t="s">
        <v>219</v>
      </c>
      <c r="AU508" s="210" t="s">
        <v>80</v>
      </c>
      <c r="AV508" s="13" t="s">
        <v>80</v>
      </c>
      <c r="AW508" s="13" t="s">
        <v>34</v>
      </c>
      <c r="AX508" s="13" t="s">
        <v>73</v>
      </c>
      <c r="AY508" s="210" t="s">
        <v>206</v>
      </c>
    </row>
    <row r="509" spans="1:65" s="14" customFormat="1">
      <c r="B509" s="211"/>
      <c r="C509" s="212"/>
      <c r="D509" s="199" t="s">
        <v>219</v>
      </c>
      <c r="E509" s="213" t="s">
        <v>21</v>
      </c>
      <c r="F509" s="214" t="s">
        <v>1459</v>
      </c>
      <c r="G509" s="212"/>
      <c r="H509" s="215">
        <v>20</v>
      </c>
      <c r="I509" s="216"/>
      <c r="J509" s="212"/>
      <c r="K509" s="212"/>
      <c r="L509" s="217"/>
      <c r="M509" s="218"/>
      <c r="N509" s="219"/>
      <c r="O509" s="219"/>
      <c r="P509" s="219"/>
      <c r="Q509" s="219"/>
      <c r="R509" s="219"/>
      <c r="S509" s="219"/>
      <c r="T509" s="220"/>
      <c r="AT509" s="221" t="s">
        <v>219</v>
      </c>
      <c r="AU509" s="221" t="s">
        <v>80</v>
      </c>
      <c r="AV509" s="14" t="s">
        <v>82</v>
      </c>
      <c r="AW509" s="14" t="s">
        <v>34</v>
      </c>
      <c r="AX509" s="14" t="s">
        <v>73</v>
      </c>
      <c r="AY509" s="221" t="s">
        <v>206</v>
      </c>
    </row>
    <row r="510" spans="1:65" s="15" customFormat="1">
      <c r="B510" s="222"/>
      <c r="C510" s="223"/>
      <c r="D510" s="199" t="s">
        <v>219</v>
      </c>
      <c r="E510" s="224" t="s">
        <v>21</v>
      </c>
      <c r="F510" s="225" t="s">
        <v>236</v>
      </c>
      <c r="G510" s="223"/>
      <c r="H510" s="226">
        <v>20</v>
      </c>
      <c r="I510" s="227"/>
      <c r="J510" s="223"/>
      <c r="K510" s="223"/>
      <c r="L510" s="228"/>
      <c r="M510" s="229"/>
      <c r="N510" s="230"/>
      <c r="O510" s="230"/>
      <c r="P510" s="230"/>
      <c r="Q510" s="230"/>
      <c r="R510" s="230"/>
      <c r="S510" s="230"/>
      <c r="T510" s="231"/>
      <c r="AT510" s="232" t="s">
        <v>219</v>
      </c>
      <c r="AU510" s="232" t="s">
        <v>80</v>
      </c>
      <c r="AV510" s="15" t="s">
        <v>213</v>
      </c>
      <c r="AW510" s="15" t="s">
        <v>34</v>
      </c>
      <c r="AX510" s="15" t="s">
        <v>80</v>
      </c>
      <c r="AY510" s="232" t="s">
        <v>206</v>
      </c>
    </row>
    <row r="511" spans="1:65" s="2" customFormat="1" ht="16.5" customHeight="1">
      <c r="A511" s="37"/>
      <c r="B511" s="38"/>
      <c r="C511" s="181" t="s">
        <v>1337</v>
      </c>
      <c r="D511" s="181" t="s">
        <v>208</v>
      </c>
      <c r="E511" s="182" t="s">
        <v>1460</v>
      </c>
      <c r="F511" s="183" t="s">
        <v>1461</v>
      </c>
      <c r="G511" s="184" t="s">
        <v>723</v>
      </c>
      <c r="H511" s="185">
        <v>22</v>
      </c>
      <c r="I511" s="186"/>
      <c r="J511" s="187">
        <f>ROUND(I511*H511,2)</f>
        <v>0</v>
      </c>
      <c r="K511" s="183" t="s">
        <v>1100</v>
      </c>
      <c r="L511" s="42"/>
      <c r="M511" s="188" t="s">
        <v>21</v>
      </c>
      <c r="N511" s="189" t="s">
        <v>44</v>
      </c>
      <c r="O511" s="67"/>
      <c r="P511" s="190">
        <f>O511*H511</f>
        <v>0</v>
      </c>
      <c r="Q511" s="190">
        <v>4.6800000000000001E-3</v>
      </c>
      <c r="R511" s="190">
        <f>Q511*H511</f>
        <v>0.10296</v>
      </c>
      <c r="S511" s="190">
        <v>0</v>
      </c>
      <c r="T511" s="191">
        <f>S511*H511</f>
        <v>0</v>
      </c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R511" s="192" t="s">
        <v>213</v>
      </c>
      <c r="AT511" s="192" t="s">
        <v>208</v>
      </c>
      <c r="AU511" s="192" t="s">
        <v>80</v>
      </c>
      <c r="AY511" s="20" t="s">
        <v>206</v>
      </c>
      <c r="BE511" s="193">
        <f>IF(N511="základní",J511,0)</f>
        <v>0</v>
      </c>
      <c r="BF511" s="193">
        <f>IF(N511="snížená",J511,0)</f>
        <v>0</v>
      </c>
      <c r="BG511" s="193">
        <f>IF(N511="zákl. přenesená",J511,0)</f>
        <v>0</v>
      </c>
      <c r="BH511" s="193">
        <f>IF(N511="sníž. přenesená",J511,0)</f>
        <v>0</v>
      </c>
      <c r="BI511" s="193">
        <f>IF(N511="nulová",J511,0)</f>
        <v>0</v>
      </c>
      <c r="BJ511" s="20" t="s">
        <v>80</v>
      </c>
      <c r="BK511" s="193">
        <f>ROUND(I511*H511,2)</f>
        <v>0</v>
      </c>
      <c r="BL511" s="20" t="s">
        <v>213</v>
      </c>
      <c r="BM511" s="192" t="s">
        <v>1462</v>
      </c>
    </row>
    <row r="512" spans="1:65" s="13" customFormat="1">
      <c r="B512" s="201"/>
      <c r="C512" s="202"/>
      <c r="D512" s="199" t="s">
        <v>219</v>
      </c>
      <c r="E512" s="203" t="s">
        <v>21</v>
      </c>
      <c r="F512" s="204" t="s">
        <v>1458</v>
      </c>
      <c r="G512" s="202"/>
      <c r="H512" s="203" t="s">
        <v>21</v>
      </c>
      <c r="I512" s="205"/>
      <c r="J512" s="202"/>
      <c r="K512" s="202"/>
      <c r="L512" s="206"/>
      <c r="M512" s="207"/>
      <c r="N512" s="208"/>
      <c r="O512" s="208"/>
      <c r="P512" s="208"/>
      <c r="Q512" s="208"/>
      <c r="R512" s="208"/>
      <c r="S512" s="208"/>
      <c r="T512" s="209"/>
      <c r="AT512" s="210" t="s">
        <v>219</v>
      </c>
      <c r="AU512" s="210" t="s">
        <v>80</v>
      </c>
      <c r="AV512" s="13" t="s">
        <v>80</v>
      </c>
      <c r="AW512" s="13" t="s">
        <v>34</v>
      </c>
      <c r="AX512" s="13" t="s">
        <v>73</v>
      </c>
      <c r="AY512" s="210" t="s">
        <v>206</v>
      </c>
    </row>
    <row r="513" spans="1:65" s="14" customFormat="1">
      <c r="B513" s="211"/>
      <c r="C513" s="212"/>
      <c r="D513" s="199" t="s">
        <v>219</v>
      </c>
      <c r="E513" s="213" t="s">
        <v>21</v>
      </c>
      <c r="F513" s="214" t="s">
        <v>382</v>
      </c>
      <c r="G513" s="212"/>
      <c r="H513" s="215">
        <v>20</v>
      </c>
      <c r="I513" s="216"/>
      <c r="J513" s="212"/>
      <c r="K513" s="212"/>
      <c r="L513" s="217"/>
      <c r="M513" s="218"/>
      <c r="N513" s="219"/>
      <c r="O513" s="219"/>
      <c r="P513" s="219"/>
      <c r="Q513" s="219"/>
      <c r="R513" s="219"/>
      <c r="S513" s="219"/>
      <c r="T513" s="220"/>
      <c r="AT513" s="221" t="s">
        <v>219</v>
      </c>
      <c r="AU513" s="221" t="s">
        <v>80</v>
      </c>
      <c r="AV513" s="14" t="s">
        <v>82</v>
      </c>
      <c r="AW513" s="14" t="s">
        <v>34</v>
      </c>
      <c r="AX513" s="14" t="s">
        <v>73</v>
      </c>
      <c r="AY513" s="221" t="s">
        <v>206</v>
      </c>
    </row>
    <row r="514" spans="1:65" s="13" customFormat="1">
      <c r="B514" s="201"/>
      <c r="C514" s="202"/>
      <c r="D514" s="199" t="s">
        <v>219</v>
      </c>
      <c r="E514" s="203" t="s">
        <v>21</v>
      </c>
      <c r="F514" s="204" t="s">
        <v>1176</v>
      </c>
      <c r="G514" s="202"/>
      <c r="H514" s="203" t="s">
        <v>21</v>
      </c>
      <c r="I514" s="205"/>
      <c r="J514" s="202"/>
      <c r="K514" s="202"/>
      <c r="L514" s="206"/>
      <c r="M514" s="207"/>
      <c r="N514" s="208"/>
      <c r="O514" s="208"/>
      <c r="P514" s="208"/>
      <c r="Q514" s="208"/>
      <c r="R514" s="208"/>
      <c r="S514" s="208"/>
      <c r="T514" s="209"/>
      <c r="AT514" s="210" t="s">
        <v>219</v>
      </c>
      <c r="AU514" s="210" t="s">
        <v>80</v>
      </c>
      <c r="AV514" s="13" t="s">
        <v>80</v>
      </c>
      <c r="AW514" s="13" t="s">
        <v>34</v>
      </c>
      <c r="AX514" s="13" t="s">
        <v>73</v>
      </c>
      <c r="AY514" s="210" t="s">
        <v>206</v>
      </c>
    </row>
    <row r="515" spans="1:65" s="14" customFormat="1">
      <c r="B515" s="211"/>
      <c r="C515" s="212"/>
      <c r="D515" s="199" t="s">
        <v>219</v>
      </c>
      <c r="E515" s="213" t="s">
        <v>21</v>
      </c>
      <c r="F515" s="214" t="s">
        <v>82</v>
      </c>
      <c r="G515" s="212"/>
      <c r="H515" s="215">
        <v>2</v>
      </c>
      <c r="I515" s="216"/>
      <c r="J515" s="212"/>
      <c r="K515" s="212"/>
      <c r="L515" s="217"/>
      <c r="M515" s="218"/>
      <c r="N515" s="219"/>
      <c r="O515" s="219"/>
      <c r="P515" s="219"/>
      <c r="Q515" s="219"/>
      <c r="R515" s="219"/>
      <c r="S515" s="219"/>
      <c r="T515" s="220"/>
      <c r="AT515" s="221" t="s">
        <v>219</v>
      </c>
      <c r="AU515" s="221" t="s">
        <v>80</v>
      </c>
      <c r="AV515" s="14" t="s">
        <v>82</v>
      </c>
      <c r="AW515" s="14" t="s">
        <v>34</v>
      </c>
      <c r="AX515" s="14" t="s">
        <v>73</v>
      </c>
      <c r="AY515" s="221" t="s">
        <v>206</v>
      </c>
    </row>
    <row r="516" spans="1:65" s="15" customFormat="1">
      <c r="B516" s="222"/>
      <c r="C516" s="223"/>
      <c r="D516" s="199" t="s">
        <v>219</v>
      </c>
      <c r="E516" s="224" t="s">
        <v>21</v>
      </c>
      <c r="F516" s="225" t="s">
        <v>236</v>
      </c>
      <c r="G516" s="223"/>
      <c r="H516" s="226">
        <v>22</v>
      </c>
      <c r="I516" s="227"/>
      <c r="J516" s="223"/>
      <c r="K516" s="223"/>
      <c r="L516" s="228"/>
      <c r="M516" s="229"/>
      <c r="N516" s="230"/>
      <c r="O516" s="230"/>
      <c r="P516" s="230"/>
      <c r="Q516" s="230"/>
      <c r="R516" s="230"/>
      <c r="S516" s="230"/>
      <c r="T516" s="231"/>
      <c r="AT516" s="232" t="s">
        <v>219</v>
      </c>
      <c r="AU516" s="232" t="s">
        <v>80</v>
      </c>
      <c r="AV516" s="15" t="s">
        <v>213</v>
      </c>
      <c r="AW516" s="15" t="s">
        <v>34</v>
      </c>
      <c r="AX516" s="15" t="s">
        <v>80</v>
      </c>
      <c r="AY516" s="232" t="s">
        <v>206</v>
      </c>
    </row>
    <row r="517" spans="1:65" s="2" customFormat="1" ht="16.5" customHeight="1">
      <c r="A517" s="37"/>
      <c r="B517" s="38"/>
      <c r="C517" s="181" t="s">
        <v>1008</v>
      </c>
      <c r="D517" s="181" t="s">
        <v>208</v>
      </c>
      <c r="E517" s="182" t="s">
        <v>1463</v>
      </c>
      <c r="F517" s="183" t="s">
        <v>1464</v>
      </c>
      <c r="G517" s="184" t="s">
        <v>375</v>
      </c>
      <c r="H517" s="185">
        <v>617.20000000000005</v>
      </c>
      <c r="I517" s="186"/>
      <c r="J517" s="187">
        <f>ROUND(I517*H517,2)</f>
        <v>0</v>
      </c>
      <c r="K517" s="183" t="s">
        <v>21</v>
      </c>
      <c r="L517" s="42"/>
      <c r="M517" s="188" t="s">
        <v>21</v>
      </c>
      <c r="N517" s="189" t="s">
        <v>44</v>
      </c>
      <c r="O517" s="67"/>
      <c r="P517" s="190">
        <f>O517*H517</f>
        <v>0</v>
      </c>
      <c r="Q517" s="190">
        <v>0</v>
      </c>
      <c r="R517" s="190">
        <f>Q517*H517</f>
        <v>0</v>
      </c>
      <c r="S517" s="190">
        <v>0</v>
      </c>
      <c r="T517" s="191">
        <f>S517*H517</f>
        <v>0</v>
      </c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R517" s="192" t="s">
        <v>213</v>
      </c>
      <c r="AT517" s="192" t="s">
        <v>208</v>
      </c>
      <c r="AU517" s="192" t="s">
        <v>80</v>
      </c>
      <c r="AY517" s="20" t="s">
        <v>206</v>
      </c>
      <c r="BE517" s="193">
        <f>IF(N517="základní",J517,0)</f>
        <v>0</v>
      </c>
      <c r="BF517" s="193">
        <f>IF(N517="snížená",J517,0)</f>
        <v>0</v>
      </c>
      <c r="BG517" s="193">
        <f>IF(N517="zákl. přenesená",J517,0)</f>
        <v>0</v>
      </c>
      <c r="BH517" s="193">
        <f>IF(N517="sníž. přenesená",J517,0)</f>
        <v>0</v>
      </c>
      <c r="BI517" s="193">
        <f>IF(N517="nulová",J517,0)</f>
        <v>0</v>
      </c>
      <c r="BJ517" s="20" t="s">
        <v>80</v>
      </c>
      <c r="BK517" s="193">
        <f>ROUND(I517*H517,2)</f>
        <v>0</v>
      </c>
      <c r="BL517" s="20" t="s">
        <v>213</v>
      </c>
      <c r="BM517" s="192" t="s">
        <v>1465</v>
      </c>
    </row>
    <row r="518" spans="1:65" s="13" customFormat="1">
      <c r="B518" s="201"/>
      <c r="C518" s="202"/>
      <c r="D518" s="199" t="s">
        <v>219</v>
      </c>
      <c r="E518" s="203" t="s">
        <v>21</v>
      </c>
      <c r="F518" s="204" t="s">
        <v>1466</v>
      </c>
      <c r="G518" s="202"/>
      <c r="H518" s="203" t="s">
        <v>21</v>
      </c>
      <c r="I518" s="205"/>
      <c r="J518" s="202"/>
      <c r="K518" s="202"/>
      <c r="L518" s="206"/>
      <c r="M518" s="207"/>
      <c r="N518" s="208"/>
      <c r="O518" s="208"/>
      <c r="P518" s="208"/>
      <c r="Q518" s="208"/>
      <c r="R518" s="208"/>
      <c r="S518" s="208"/>
      <c r="T518" s="209"/>
      <c r="AT518" s="210" t="s">
        <v>219</v>
      </c>
      <c r="AU518" s="210" t="s">
        <v>80</v>
      </c>
      <c r="AV518" s="13" t="s">
        <v>80</v>
      </c>
      <c r="AW518" s="13" t="s">
        <v>34</v>
      </c>
      <c r="AX518" s="13" t="s">
        <v>73</v>
      </c>
      <c r="AY518" s="210" t="s">
        <v>206</v>
      </c>
    </row>
    <row r="519" spans="1:65" s="14" customFormat="1">
      <c r="B519" s="211"/>
      <c r="C519" s="212"/>
      <c r="D519" s="199" t="s">
        <v>219</v>
      </c>
      <c r="E519" s="213" t="s">
        <v>21</v>
      </c>
      <c r="F519" s="214" t="s">
        <v>1356</v>
      </c>
      <c r="G519" s="212"/>
      <c r="H519" s="215">
        <v>54.3</v>
      </c>
      <c r="I519" s="216"/>
      <c r="J519" s="212"/>
      <c r="K519" s="212"/>
      <c r="L519" s="217"/>
      <c r="M519" s="218"/>
      <c r="N519" s="219"/>
      <c r="O519" s="219"/>
      <c r="P519" s="219"/>
      <c r="Q519" s="219"/>
      <c r="R519" s="219"/>
      <c r="S519" s="219"/>
      <c r="T519" s="220"/>
      <c r="AT519" s="221" t="s">
        <v>219</v>
      </c>
      <c r="AU519" s="221" t="s">
        <v>80</v>
      </c>
      <c r="AV519" s="14" t="s">
        <v>82</v>
      </c>
      <c r="AW519" s="14" t="s">
        <v>34</v>
      </c>
      <c r="AX519" s="14" t="s">
        <v>73</v>
      </c>
      <c r="AY519" s="221" t="s">
        <v>206</v>
      </c>
    </row>
    <row r="520" spans="1:65" s="13" customFormat="1">
      <c r="B520" s="201"/>
      <c r="C520" s="202"/>
      <c r="D520" s="199" t="s">
        <v>219</v>
      </c>
      <c r="E520" s="203" t="s">
        <v>21</v>
      </c>
      <c r="F520" s="204" t="s">
        <v>1467</v>
      </c>
      <c r="G520" s="202"/>
      <c r="H520" s="203" t="s">
        <v>21</v>
      </c>
      <c r="I520" s="205"/>
      <c r="J520" s="202"/>
      <c r="K520" s="202"/>
      <c r="L520" s="206"/>
      <c r="M520" s="207"/>
      <c r="N520" s="208"/>
      <c r="O520" s="208"/>
      <c r="P520" s="208"/>
      <c r="Q520" s="208"/>
      <c r="R520" s="208"/>
      <c r="S520" s="208"/>
      <c r="T520" s="209"/>
      <c r="AT520" s="210" t="s">
        <v>219</v>
      </c>
      <c r="AU520" s="210" t="s">
        <v>80</v>
      </c>
      <c r="AV520" s="13" t="s">
        <v>80</v>
      </c>
      <c r="AW520" s="13" t="s">
        <v>34</v>
      </c>
      <c r="AX520" s="13" t="s">
        <v>73</v>
      </c>
      <c r="AY520" s="210" t="s">
        <v>206</v>
      </c>
    </row>
    <row r="521" spans="1:65" s="14" customFormat="1">
      <c r="B521" s="211"/>
      <c r="C521" s="212"/>
      <c r="D521" s="199" t="s">
        <v>219</v>
      </c>
      <c r="E521" s="213" t="s">
        <v>21</v>
      </c>
      <c r="F521" s="214" t="s">
        <v>1468</v>
      </c>
      <c r="G521" s="212"/>
      <c r="H521" s="215">
        <v>436.5</v>
      </c>
      <c r="I521" s="216"/>
      <c r="J521" s="212"/>
      <c r="K521" s="212"/>
      <c r="L521" s="217"/>
      <c r="M521" s="218"/>
      <c r="N521" s="219"/>
      <c r="O521" s="219"/>
      <c r="P521" s="219"/>
      <c r="Q521" s="219"/>
      <c r="R521" s="219"/>
      <c r="S521" s="219"/>
      <c r="T521" s="220"/>
      <c r="AT521" s="221" t="s">
        <v>219</v>
      </c>
      <c r="AU521" s="221" t="s">
        <v>80</v>
      </c>
      <c r="AV521" s="14" t="s">
        <v>82</v>
      </c>
      <c r="AW521" s="14" t="s">
        <v>34</v>
      </c>
      <c r="AX521" s="14" t="s">
        <v>73</v>
      </c>
      <c r="AY521" s="221" t="s">
        <v>206</v>
      </c>
    </row>
    <row r="522" spans="1:65" s="13" customFormat="1">
      <c r="B522" s="201"/>
      <c r="C522" s="202"/>
      <c r="D522" s="199" t="s">
        <v>219</v>
      </c>
      <c r="E522" s="203" t="s">
        <v>21</v>
      </c>
      <c r="F522" s="204" t="s">
        <v>1469</v>
      </c>
      <c r="G522" s="202"/>
      <c r="H522" s="203" t="s">
        <v>21</v>
      </c>
      <c r="I522" s="205"/>
      <c r="J522" s="202"/>
      <c r="K522" s="202"/>
      <c r="L522" s="206"/>
      <c r="M522" s="207"/>
      <c r="N522" s="208"/>
      <c r="O522" s="208"/>
      <c r="P522" s="208"/>
      <c r="Q522" s="208"/>
      <c r="R522" s="208"/>
      <c r="S522" s="208"/>
      <c r="T522" s="209"/>
      <c r="AT522" s="210" t="s">
        <v>219</v>
      </c>
      <c r="AU522" s="210" t="s">
        <v>80</v>
      </c>
      <c r="AV522" s="13" t="s">
        <v>80</v>
      </c>
      <c r="AW522" s="13" t="s">
        <v>34</v>
      </c>
      <c r="AX522" s="13" t="s">
        <v>73</v>
      </c>
      <c r="AY522" s="210" t="s">
        <v>206</v>
      </c>
    </row>
    <row r="523" spans="1:65" s="14" customFormat="1">
      <c r="B523" s="211"/>
      <c r="C523" s="212"/>
      <c r="D523" s="199" t="s">
        <v>219</v>
      </c>
      <c r="E523" s="213" t="s">
        <v>21</v>
      </c>
      <c r="F523" s="214" t="s">
        <v>1394</v>
      </c>
      <c r="G523" s="212"/>
      <c r="H523" s="215">
        <v>126.4</v>
      </c>
      <c r="I523" s="216"/>
      <c r="J523" s="212"/>
      <c r="K523" s="212"/>
      <c r="L523" s="217"/>
      <c r="M523" s="218"/>
      <c r="N523" s="219"/>
      <c r="O523" s="219"/>
      <c r="P523" s="219"/>
      <c r="Q523" s="219"/>
      <c r="R523" s="219"/>
      <c r="S523" s="219"/>
      <c r="T523" s="220"/>
      <c r="AT523" s="221" t="s">
        <v>219</v>
      </c>
      <c r="AU523" s="221" t="s">
        <v>80</v>
      </c>
      <c r="AV523" s="14" t="s">
        <v>82</v>
      </c>
      <c r="AW523" s="14" t="s">
        <v>34</v>
      </c>
      <c r="AX523" s="14" t="s">
        <v>73</v>
      </c>
      <c r="AY523" s="221" t="s">
        <v>206</v>
      </c>
    </row>
    <row r="524" spans="1:65" s="15" customFormat="1">
      <c r="B524" s="222"/>
      <c r="C524" s="223"/>
      <c r="D524" s="199" t="s">
        <v>219</v>
      </c>
      <c r="E524" s="224" t="s">
        <v>21</v>
      </c>
      <c r="F524" s="225" t="s">
        <v>236</v>
      </c>
      <c r="G524" s="223"/>
      <c r="H524" s="226">
        <v>617.20000000000005</v>
      </c>
      <c r="I524" s="227"/>
      <c r="J524" s="223"/>
      <c r="K524" s="223"/>
      <c r="L524" s="228"/>
      <c r="M524" s="229"/>
      <c r="N524" s="230"/>
      <c r="O524" s="230"/>
      <c r="P524" s="230"/>
      <c r="Q524" s="230"/>
      <c r="R524" s="230"/>
      <c r="S524" s="230"/>
      <c r="T524" s="231"/>
      <c r="AT524" s="232" t="s">
        <v>219</v>
      </c>
      <c r="AU524" s="232" t="s">
        <v>80</v>
      </c>
      <c r="AV524" s="15" t="s">
        <v>213</v>
      </c>
      <c r="AW524" s="15" t="s">
        <v>34</v>
      </c>
      <c r="AX524" s="15" t="s">
        <v>80</v>
      </c>
      <c r="AY524" s="232" t="s">
        <v>206</v>
      </c>
    </row>
    <row r="525" spans="1:65" s="12" customFormat="1" ht="25.9" customHeight="1">
      <c r="B525" s="165"/>
      <c r="C525" s="166"/>
      <c r="D525" s="167" t="s">
        <v>72</v>
      </c>
      <c r="E525" s="168" t="s">
        <v>972</v>
      </c>
      <c r="F525" s="168" t="s">
        <v>1470</v>
      </c>
      <c r="G525" s="166"/>
      <c r="H525" s="166"/>
      <c r="I525" s="169"/>
      <c r="J525" s="170">
        <f>BK525</f>
        <v>0</v>
      </c>
      <c r="K525" s="166"/>
      <c r="L525" s="171"/>
      <c r="M525" s="172"/>
      <c r="N525" s="173"/>
      <c r="O525" s="173"/>
      <c r="P525" s="174">
        <f>SUM(P526:P533)</f>
        <v>0</v>
      </c>
      <c r="Q525" s="173"/>
      <c r="R525" s="174">
        <f>SUM(R526:R533)</f>
        <v>2.1578331199999998</v>
      </c>
      <c r="S525" s="173"/>
      <c r="T525" s="175">
        <f>SUM(T526:T533)</f>
        <v>0</v>
      </c>
      <c r="AR525" s="176" t="s">
        <v>80</v>
      </c>
      <c r="AT525" s="177" t="s">
        <v>72</v>
      </c>
      <c r="AU525" s="177" t="s">
        <v>73</v>
      </c>
      <c r="AY525" s="176" t="s">
        <v>206</v>
      </c>
      <c r="BK525" s="178">
        <f>SUM(BK526:BK533)</f>
        <v>0</v>
      </c>
    </row>
    <row r="526" spans="1:65" s="2" customFormat="1" ht="16.5" customHeight="1">
      <c r="A526" s="37"/>
      <c r="B526" s="38"/>
      <c r="C526" s="181" t="s">
        <v>1471</v>
      </c>
      <c r="D526" s="181" t="s">
        <v>208</v>
      </c>
      <c r="E526" s="182" t="s">
        <v>1472</v>
      </c>
      <c r="F526" s="183" t="s">
        <v>1473</v>
      </c>
      <c r="G526" s="184" t="s">
        <v>375</v>
      </c>
      <c r="H526" s="185">
        <v>77.872</v>
      </c>
      <c r="I526" s="186"/>
      <c r="J526" s="187">
        <f>ROUND(I526*H526,2)</f>
        <v>0</v>
      </c>
      <c r="K526" s="183" t="s">
        <v>1100</v>
      </c>
      <c r="L526" s="42"/>
      <c r="M526" s="188" t="s">
        <v>21</v>
      </c>
      <c r="N526" s="189" t="s">
        <v>44</v>
      </c>
      <c r="O526" s="67"/>
      <c r="P526" s="190">
        <f>O526*H526</f>
        <v>0</v>
      </c>
      <c r="Q526" s="190">
        <v>2.7709999999999999E-2</v>
      </c>
      <c r="R526" s="190">
        <f>Q526*H526</f>
        <v>2.1578331199999998</v>
      </c>
      <c r="S526" s="190">
        <v>0</v>
      </c>
      <c r="T526" s="191">
        <f>S526*H526</f>
        <v>0</v>
      </c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R526" s="192" t="s">
        <v>213</v>
      </c>
      <c r="AT526" s="192" t="s">
        <v>208</v>
      </c>
      <c r="AU526" s="192" t="s">
        <v>80</v>
      </c>
      <c r="AY526" s="20" t="s">
        <v>206</v>
      </c>
      <c r="BE526" s="193">
        <f>IF(N526="základní",J526,0)</f>
        <v>0</v>
      </c>
      <c r="BF526" s="193">
        <f>IF(N526="snížená",J526,0)</f>
        <v>0</v>
      </c>
      <c r="BG526" s="193">
        <f>IF(N526="zákl. přenesená",J526,0)</f>
        <v>0</v>
      </c>
      <c r="BH526" s="193">
        <f>IF(N526="sníž. přenesená",J526,0)</f>
        <v>0</v>
      </c>
      <c r="BI526" s="193">
        <f>IF(N526="nulová",J526,0)</f>
        <v>0</v>
      </c>
      <c r="BJ526" s="20" t="s">
        <v>80</v>
      </c>
      <c r="BK526" s="193">
        <f>ROUND(I526*H526,2)</f>
        <v>0</v>
      </c>
      <c r="BL526" s="20" t="s">
        <v>213</v>
      </c>
      <c r="BM526" s="192" t="s">
        <v>1474</v>
      </c>
    </row>
    <row r="527" spans="1:65" s="13" customFormat="1">
      <c r="B527" s="201"/>
      <c r="C527" s="202"/>
      <c r="D527" s="199" t="s">
        <v>219</v>
      </c>
      <c r="E527" s="203" t="s">
        <v>21</v>
      </c>
      <c r="F527" s="204" t="s">
        <v>1475</v>
      </c>
      <c r="G527" s="202"/>
      <c r="H527" s="203" t="s">
        <v>21</v>
      </c>
      <c r="I527" s="205"/>
      <c r="J527" s="202"/>
      <c r="K527" s="202"/>
      <c r="L527" s="206"/>
      <c r="M527" s="207"/>
      <c r="N527" s="208"/>
      <c r="O527" s="208"/>
      <c r="P527" s="208"/>
      <c r="Q527" s="208"/>
      <c r="R527" s="208"/>
      <c r="S527" s="208"/>
      <c r="T527" s="209"/>
      <c r="AT527" s="210" t="s">
        <v>219</v>
      </c>
      <c r="AU527" s="210" t="s">
        <v>80</v>
      </c>
      <c r="AV527" s="13" t="s">
        <v>80</v>
      </c>
      <c r="AW527" s="13" t="s">
        <v>34</v>
      </c>
      <c r="AX527" s="13" t="s">
        <v>73</v>
      </c>
      <c r="AY527" s="210" t="s">
        <v>206</v>
      </c>
    </row>
    <row r="528" spans="1:65" s="14" customFormat="1">
      <c r="B528" s="211"/>
      <c r="C528" s="212"/>
      <c r="D528" s="199" t="s">
        <v>219</v>
      </c>
      <c r="E528" s="213" t="s">
        <v>21</v>
      </c>
      <c r="F528" s="214" t="s">
        <v>1476</v>
      </c>
      <c r="G528" s="212"/>
      <c r="H528" s="215">
        <v>77.872</v>
      </c>
      <c r="I528" s="216"/>
      <c r="J528" s="212"/>
      <c r="K528" s="212"/>
      <c r="L528" s="217"/>
      <c r="M528" s="218"/>
      <c r="N528" s="219"/>
      <c r="O528" s="219"/>
      <c r="P528" s="219"/>
      <c r="Q528" s="219"/>
      <c r="R528" s="219"/>
      <c r="S528" s="219"/>
      <c r="T528" s="220"/>
      <c r="AT528" s="221" t="s">
        <v>219</v>
      </c>
      <c r="AU528" s="221" t="s">
        <v>80</v>
      </c>
      <c r="AV528" s="14" t="s">
        <v>82</v>
      </c>
      <c r="AW528" s="14" t="s">
        <v>34</v>
      </c>
      <c r="AX528" s="14" t="s">
        <v>73</v>
      </c>
      <c r="AY528" s="221" t="s">
        <v>206</v>
      </c>
    </row>
    <row r="529" spans="1:65" s="15" customFormat="1">
      <c r="B529" s="222"/>
      <c r="C529" s="223"/>
      <c r="D529" s="199" t="s">
        <v>219</v>
      </c>
      <c r="E529" s="224" t="s">
        <v>21</v>
      </c>
      <c r="F529" s="225" t="s">
        <v>236</v>
      </c>
      <c r="G529" s="223"/>
      <c r="H529" s="226">
        <v>77.872</v>
      </c>
      <c r="I529" s="227"/>
      <c r="J529" s="223"/>
      <c r="K529" s="223"/>
      <c r="L529" s="228"/>
      <c r="M529" s="229"/>
      <c r="N529" s="230"/>
      <c r="O529" s="230"/>
      <c r="P529" s="230"/>
      <c r="Q529" s="230"/>
      <c r="R529" s="230"/>
      <c r="S529" s="230"/>
      <c r="T529" s="231"/>
      <c r="AT529" s="232" t="s">
        <v>219</v>
      </c>
      <c r="AU529" s="232" t="s">
        <v>80</v>
      </c>
      <c r="AV529" s="15" t="s">
        <v>213</v>
      </c>
      <c r="AW529" s="15" t="s">
        <v>34</v>
      </c>
      <c r="AX529" s="15" t="s">
        <v>80</v>
      </c>
      <c r="AY529" s="232" t="s">
        <v>206</v>
      </c>
    </row>
    <row r="530" spans="1:65" s="2" customFormat="1" ht="16.5" customHeight="1">
      <c r="A530" s="37"/>
      <c r="B530" s="38"/>
      <c r="C530" s="181" t="s">
        <v>1011</v>
      </c>
      <c r="D530" s="181" t="s">
        <v>208</v>
      </c>
      <c r="E530" s="182" t="s">
        <v>1477</v>
      </c>
      <c r="F530" s="183" t="s">
        <v>1478</v>
      </c>
      <c r="G530" s="184" t="s">
        <v>375</v>
      </c>
      <c r="H530" s="185">
        <v>7.1</v>
      </c>
      <c r="I530" s="186"/>
      <c r="J530" s="187">
        <f>ROUND(I530*H530,2)</f>
        <v>0</v>
      </c>
      <c r="K530" s="183" t="s">
        <v>1100</v>
      </c>
      <c r="L530" s="42"/>
      <c r="M530" s="188" t="s">
        <v>21</v>
      </c>
      <c r="N530" s="189" t="s">
        <v>44</v>
      </c>
      <c r="O530" s="67"/>
      <c r="P530" s="190">
        <f>O530*H530</f>
        <v>0</v>
      </c>
      <c r="Q530" s="190">
        <v>0</v>
      </c>
      <c r="R530" s="190">
        <f>Q530*H530</f>
        <v>0</v>
      </c>
      <c r="S530" s="190">
        <v>0</v>
      </c>
      <c r="T530" s="191">
        <f>S530*H530</f>
        <v>0</v>
      </c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R530" s="192" t="s">
        <v>213</v>
      </c>
      <c r="AT530" s="192" t="s">
        <v>208</v>
      </c>
      <c r="AU530" s="192" t="s">
        <v>80</v>
      </c>
      <c r="AY530" s="20" t="s">
        <v>206</v>
      </c>
      <c r="BE530" s="193">
        <f>IF(N530="základní",J530,0)</f>
        <v>0</v>
      </c>
      <c r="BF530" s="193">
        <f>IF(N530="snížená",J530,0)</f>
        <v>0</v>
      </c>
      <c r="BG530" s="193">
        <f>IF(N530="zákl. přenesená",J530,0)</f>
        <v>0</v>
      </c>
      <c r="BH530" s="193">
        <f>IF(N530="sníž. přenesená",J530,0)</f>
        <v>0</v>
      </c>
      <c r="BI530" s="193">
        <f>IF(N530="nulová",J530,0)</f>
        <v>0</v>
      </c>
      <c r="BJ530" s="20" t="s">
        <v>80</v>
      </c>
      <c r="BK530" s="193">
        <f>ROUND(I530*H530,2)</f>
        <v>0</v>
      </c>
      <c r="BL530" s="20" t="s">
        <v>213</v>
      </c>
      <c r="BM530" s="192" t="s">
        <v>1479</v>
      </c>
    </row>
    <row r="531" spans="1:65" s="13" customFormat="1">
      <c r="B531" s="201"/>
      <c r="C531" s="202"/>
      <c r="D531" s="199" t="s">
        <v>219</v>
      </c>
      <c r="E531" s="203" t="s">
        <v>21</v>
      </c>
      <c r="F531" s="204" t="s">
        <v>1480</v>
      </c>
      <c r="G531" s="202"/>
      <c r="H531" s="203" t="s">
        <v>21</v>
      </c>
      <c r="I531" s="205"/>
      <c r="J531" s="202"/>
      <c r="K531" s="202"/>
      <c r="L531" s="206"/>
      <c r="M531" s="207"/>
      <c r="N531" s="208"/>
      <c r="O531" s="208"/>
      <c r="P531" s="208"/>
      <c r="Q531" s="208"/>
      <c r="R531" s="208"/>
      <c r="S531" s="208"/>
      <c r="T531" s="209"/>
      <c r="AT531" s="210" t="s">
        <v>219</v>
      </c>
      <c r="AU531" s="210" t="s">
        <v>80</v>
      </c>
      <c r="AV531" s="13" t="s">
        <v>80</v>
      </c>
      <c r="AW531" s="13" t="s">
        <v>34</v>
      </c>
      <c r="AX531" s="13" t="s">
        <v>73</v>
      </c>
      <c r="AY531" s="210" t="s">
        <v>206</v>
      </c>
    </row>
    <row r="532" spans="1:65" s="14" customFormat="1">
      <c r="B532" s="211"/>
      <c r="C532" s="212"/>
      <c r="D532" s="199" t="s">
        <v>219</v>
      </c>
      <c r="E532" s="213" t="s">
        <v>21</v>
      </c>
      <c r="F532" s="214" t="s">
        <v>1481</v>
      </c>
      <c r="G532" s="212"/>
      <c r="H532" s="215">
        <v>7.1</v>
      </c>
      <c r="I532" s="216"/>
      <c r="J532" s="212"/>
      <c r="K532" s="212"/>
      <c r="L532" s="217"/>
      <c r="M532" s="218"/>
      <c r="N532" s="219"/>
      <c r="O532" s="219"/>
      <c r="P532" s="219"/>
      <c r="Q532" s="219"/>
      <c r="R532" s="219"/>
      <c r="S532" s="219"/>
      <c r="T532" s="220"/>
      <c r="AT532" s="221" t="s">
        <v>219</v>
      </c>
      <c r="AU532" s="221" t="s">
        <v>80</v>
      </c>
      <c r="AV532" s="14" t="s">
        <v>82</v>
      </c>
      <c r="AW532" s="14" t="s">
        <v>34</v>
      </c>
      <c r="AX532" s="14" t="s">
        <v>73</v>
      </c>
      <c r="AY532" s="221" t="s">
        <v>206</v>
      </c>
    </row>
    <row r="533" spans="1:65" s="15" customFormat="1">
      <c r="B533" s="222"/>
      <c r="C533" s="223"/>
      <c r="D533" s="199" t="s">
        <v>219</v>
      </c>
      <c r="E533" s="224" t="s">
        <v>21</v>
      </c>
      <c r="F533" s="225" t="s">
        <v>236</v>
      </c>
      <c r="G533" s="223"/>
      <c r="H533" s="226">
        <v>7.1</v>
      </c>
      <c r="I533" s="227"/>
      <c r="J533" s="223"/>
      <c r="K533" s="223"/>
      <c r="L533" s="228"/>
      <c r="M533" s="229"/>
      <c r="N533" s="230"/>
      <c r="O533" s="230"/>
      <c r="P533" s="230"/>
      <c r="Q533" s="230"/>
      <c r="R533" s="230"/>
      <c r="S533" s="230"/>
      <c r="T533" s="231"/>
      <c r="AT533" s="232" t="s">
        <v>219</v>
      </c>
      <c r="AU533" s="232" t="s">
        <v>80</v>
      </c>
      <c r="AV533" s="15" t="s">
        <v>213</v>
      </c>
      <c r="AW533" s="15" t="s">
        <v>34</v>
      </c>
      <c r="AX533" s="15" t="s">
        <v>80</v>
      </c>
      <c r="AY533" s="232" t="s">
        <v>206</v>
      </c>
    </row>
    <row r="534" spans="1:65" s="12" customFormat="1" ht="25.9" customHeight="1">
      <c r="B534" s="165"/>
      <c r="C534" s="166"/>
      <c r="D534" s="167" t="s">
        <v>72</v>
      </c>
      <c r="E534" s="168" t="s">
        <v>1482</v>
      </c>
      <c r="F534" s="168" t="s">
        <v>1483</v>
      </c>
      <c r="G534" s="166"/>
      <c r="H534" s="166"/>
      <c r="I534" s="169"/>
      <c r="J534" s="170">
        <f>BK534</f>
        <v>0</v>
      </c>
      <c r="K534" s="166"/>
      <c r="L534" s="171"/>
      <c r="M534" s="172"/>
      <c r="N534" s="173"/>
      <c r="O534" s="173"/>
      <c r="P534" s="174">
        <f>SUM(P535:P538)</f>
        <v>0</v>
      </c>
      <c r="Q534" s="173"/>
      <c r="R534" s="174">
        <f>SUM(R535:R538)</f>
        <v>2.2077900000000001</v>
      </c>
      <c r="S534" s="173"/>
      <c r="T534" s="175">
        <f>SUM(T535:T538)</f>
        <v>0</v>
      </c>
      <c r="AR534" s="176" t="s">
        <v>80</v>
      </c>
      <c r="AT534" s="177" t="s">
        <v>72</v>
      </c>
      <c r="AU534" s="177" t="s">
        <v>73</v>
      </c>
      <c r="AY534" s="176" t="s">
        <v>206</v>
      </c>
      <c r="BK534" s="178">
        <f>SUM(BK535:BK538)</f>
        <v>0</v>
      </c>
    </row>
    <row r="535" spans="1:65" s="2" customFormat="1" ht="16.5" customHeight="1">
      <c r="A535" s="37"/>
      <c r="B535" s="38"/>
      <c r="C535" s="181" t="s">
        <v>1350</v>
      </c>
      <c r="D535" s="181" t="s">
        <v>208</v>
      </c>
      <c r="E535" s="182" t="s">
        <v>1484</v>
      </c>
      <c r="F535" s="183" t="s">
        <v>1485</v>
      </c>
      <c r="G535" s="184" t="s">
        <v>375</v>
      </c>
      <c r="H535" s="185">
        <v>39</v>
      </c>
      <c r="I535" s="186"/>
      <c r="J535" s="187">
        <f>ROUND(I535*H535,2)</f>
        <v>0</v>
      </c>
      <c r="K535" s="183" t="s">
        <v>1100</v>
      </c>
      <c r="L535" s="42"/>
      <c r="M535" s="188" t="s">
        <v>21</v>
      </c>
      <c r="N535" s="189" t="s">
        <v>44</v>
      </c>
      <c r="O535" s="67"/>
      <c r="P535" s="190">
        <f>O535*H535</f>
        <v>0</v>
      </c>
      <c r="Q535" s="190">
        <v>5.6610000000000001E-2</v>
      </c>
      <c r="R535" s="190">
        <f>Q535*H535</f>
        <v>2.2077900000000001</v>
      </c>
      <c r="S535" s="190">
        <v>0</v>
      </c>
      <c r="T535" s="191">
        <f>S535*H535</f>
        <v>0</v>
      </c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R535" s="192" t="s">
        <v>213</v>
      </c>
      <c r="AT535" s="192" t="s">
        <v>208</v>
      </c>
      <c r="AU535" s="192" t="s">
        <v>80</v>
      </c>
      <c r="AY535" s="20" t="s">
        <v>206</v>
      </c>
      <c r="BE535" s="193">
        <f>IF(N535="základní",J535,0)</f>
        <v>0</v>
      </c>
      <c r="BF535" s="193">
        <f>IF(N535="snížená",J535,0)</f>
        <v>0</v>
      </c>
      <c r="BG535" s="193">
        <f>IF(N535="zákl. přenesená",J535,0)</f>
        <v>0</v>
      </c>
      <c r="BH535" s="193">
        <f>IF(N535="sníž. přenesená",J535,0)</f>
        <v>0</v>
      </c>
      <c r="BI535" s="193">
        <f>IF(N535="nulová",J535,0)</f>
        <v>0</v>
      </c>
      <c r="BJ535" s="20" t="s">
        <v>80</v>
      </c>
      <c r="BK535" s="193">
        <f>ROUND(I535*H535,2)</f>
        <v>0</v>
      </c>
      <c r="BL535" s="20" t="s">
        <v>213</v>
      </c>
      <c r="BM535" s="192" t="s">
        <v>1486</v>
      </c>
    </row>
    <row r="536" spans="1:65" s="13" customFormat="1">
      <c r="B536" s="201"/>
      <c r="C536" s="202"/>
      <c r="D536" s="199" t="s">
        <v>219</v>
      </c>
      <c r="E536" s="203" t="s">
        <v>21</v>
      </c>
      <c r="F536" s="204" t="s">
        <v>1442</v>
      </c>
      <c r="G536" s="202"/>
      <c r="H536" s="203" t="s">
        <v>21</v>
      </c>
      <c r="I536" s="205"/>
      <c r="J536" s="202"/>
      <c r="K536" s="202"/>
      <c r="L536" s="206"/>
      <c r="M536" s="207"/>
      <c r="N536" s="208"/>
      <c r="O536" s="208"/>
      <c r="P536" s="208"/>
      <c r="Q536" s="208"/>
      <c r="R536" s="208"/>
      <c r="S536" s="208"/>
      <c r="T536" s="209"/>
      <c r="AT536" s="210" t="s">
        <v>219</v>
      </c>
      <c r="AU536" s="210" t="s">
        <v>80</v>
      </c>
      <c r="AV536" s="13" t="s">
        <v>80</v>
      </c>
      <c r="AW536" s="13" t="s">
        <v>34</v>
      </c>
      <c r="AX536" s="13" t="s">
        <v>73</v>
      </c>
      <c r="AY536" s="210" t="s">
        <v>206</v>
      </c>
    </row>
    <row r="537" spans="1:65" s="14" customFormat="1">
      <c r="B537" s="211"/>
      <c r="C537" s="212"/>
      <c r="D537" s="199" t="s">
        <v>219</v>
      </c>
      <c r="E537" s="213" t="s">
        <v>21</v>
      </c>
      <c r="F537" s="214" t="s">
        <v>1487</v>
      </c>
      <c r="G537" s="212"/>
      <c r="H537" s="215">
        <v>39</v>
      </c>
      <c r="I537" s="216"/>
      <c r="J537" s="212"/>
      <c r="K537" s="212"/>
      <c r="L537" s="217"/>
      <c r="M537" s="218"/>
      <c r="N537" s="219"/>
      <c r="O537" s="219"/>
      <c r="P537" s="219"/>
      <c r="Q537" s="219"/>
      <c r="R537" s="219"/>
      <c r="S537" s="219"/>
      <c r="T537" s="220"/>
      <c r="AT537" s="221" t="s">
        <v>219</v>
      </c>
      <c r="AU537" s="221" t="s">
        <v>80</v>
      </c>
      <c r="AV537" s="14" t="s">
        <v>82</v>
      </c>
      <c r="AW537" s="14" t="s">
        <v>34</v>
      </c>
      <c r="AX537" s="14" t="s">
        <v>73</v>
      </c>
      <c r="AY537" s="221" t="s">
        <v>206</v>
      </c>
    </row>
    <row r="538" spans="1:65" s="15" customFormat="1">
      <c r="B538" s="222"/>
      <c r="C538" s="223"/>
      <c r="D538" s="199" t="s">
        <v>219</v>
      </c>
      <c r="E538" s="224" t="s">
        <v>21</v>
      </c>
      <c r="F538" s="225" t="s">
        <v>236</v>
      </c>
      <c r="G538" s="223"/>
      <c r="H538" s="226">
        <v>39</v>
      </c>
      <c r="I538" s="227"/>
      <c r="J538" s="223"/>
      <c r="K538" s="223"/>
      <c r="L538" s="228"/>
      <c r="M538" s="229"/>
      <c r="N538" s="230"/>
      <c r="O538" s="230"/>
      <c r="P538" s="230"/>
      <c r="Q538" s="230"/>
      <c r="R538" s="230"/>
      <c r="S538" s="230"/>
      <c r="T538" s="231"/>
      <c r="AT538" s="232" t="s">
        <v>219</v>
      </c>
      <c r="AU538" s="232" t="s">
        <v>80</v>
      </c>
      <c r="AV538" s="15" t="s">
        <v>213</v>
      </c>
      <c r="AW538" s="15" t="s">
        <v>34</v>
      </c>
      <c r="AX538" s="15" t="s">
        <v>80</v>
      </c>
      <c r="AY538" s="232" t="s">
        <v>206</v>
      </c>
    </row>
    <row r="539" spans="1:65" s="12" customFormat="1" ht="25.9" customHeight="1">
      <c r="B539" s="165"/>
      <c r="C539" s="166"/>
      <c r="D539" s="167" t="s">
        <v>72</v>
      </c>
      <c r="E539" s="168" t="s">
        <v>1488</v>
      </c>
      <c r="F539" s="168" t="s">
        <v>1489</v>
      </c>
      <c r="G539" s="166"/>
      <c r="H539" s="166"/>
      <c r="I539" s="169"/>
      <c r="J539" s="170">
        <f>BK539</f>
        <v>0</v>
      </c>
      <c r="K539" s="166"/>
      <c r="L539" s="171"/>
      <c r="M539" s="172"/>
      <c r="N539" s="173"/>
      <c r="O539" s="173"/>
      <c r="P539" s="174">
        <f>SUM(P540:P543)</f>
        <v>0</v>
      </c>
      <c r="Q539" s="173"/>
      <c r="R539" s="174">
        <f>SUM(R540:R543)</f>
        <v>7.1750000000000008E-3</v>
      </c>
      <c r="S539" s="173"/>
      <c r="T539" s="175">
        <f>SUM(T540:T543)</f>
        <v>0</v>
      </c>
      <c r="AR539" s="176" t="s">
        <v>80</v>
      </c>
      <c r="AT539" s="177" t="s">
        <v>72</v>
      </c>
      <c r="AU539" s="177" t="s">
        <v>73</v>
      </c>
      <c r="AY539" s="176" t="s">
        <v>206</v>
      </c>
      <c r="BK539" s="178">
        <f>SUM(BK540:BK543)</f>
        <v>0</v>
      </c>
    </row>
    <row r="540" spans="1:65" s="2" customFormat="1" ht="16.5" customHeight="1">
      <c r="A540" s="37"/>
      <c r="B540" s="38"/>
      <c r="C540" s="181" t="s">
        <v>1014</v>
      </c>
      <c r="D540" s="181" t="s">
        <v>208</v>
      </c>
      <c r="E540" s="182" t="s">
        <v>1490</v>
      </c>
      <c r="F540" s="183" t="s">
        <v>1491</v>
      </c>
      <c r="G540" s="184" t="s">
        <v>375</v>
      </c>
      <c r="H540" s="185">
        <v>2.5</v>
      </c>
      <c r="I540" s="186"/>
      <c r="J540" s="187">
        <f>ROUND(I540*H540,2)</f>
        <v>0</v>
      </c>
      <c r="K540" s="183" t="s">
        <v>1100</v>
      </c>
      <c r="L540" s="42"/>
      <c r="M540" s="188" t="s">
        <v>21</v>
      </c>
      <c r="N540" s="189" t="s">
        <v>44</v>
      </c>
      <c r="O540" s="67"/>
      <c r="P540" s="190">
        <f>O540*H540</f>
        <v>0</v>
      </c>
      <c r="Q540" s="190">
        <v>2.8700000000000002E-3</v>
      </c>
      <c r="R540" s="190">
        <f>Q540*H540</f>
        <v>7.1750000000000008E-3</v>
      </c>
      <c r="S540" s="190">
        <v>0</v>
      </c>
      <c r="T540" s="191">
        <f>S540*H540</f>
        <v>0</v>
      </c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R540" s="192" t="s">
        <v>213</v>
      </c>
      <c r="AT540" s="192" t="s">
        <v>208</v>
      </c>
      <c r="AU540" s="192" t="s">
        <v>80</v>
      </c>
      <c r="AY540" s="20" t="s">
        <v>206</v>
      </c>
      <c r="BE540" s="193">
        <f>IF(N540="základní",J540,0)</f>
        <v>0</v>
      </c>
      <c r="BF540" s="193">
        <f>IF(N540="snížená",J540,0)</f>
        <v>0</v>
      </c>
      <c r="BG540" s="193">
        <f>IF(N540="zákl. přenesená",J540,0)</f>
        <v>0</v>
      </c>
      <c r="BH540" s="193">
        <f>IF(N540="sníž. přenesená",J540,0)</f>
        <v>0</v>
      </c>
      <c r="BI540" s="193">
        <f>IF(N540="nulová",J540,0)</f>
        <v>0</v>
      </c>
      <c r="BJ540" s="20" t="s">
        <v>80</v>
      </c>
      <c r="BK540" s="193">
        <f>ROUND(I540*H540,2)</f>
        <v>0</v>
      </c>
      <c r="BL540" s="20" t="s">
        <v>213</v>
      </c>
      <c r="BM540" s="192" t="s">
        <v>1492</v>
      </c>
    </row>
    <row r="541" spans="1:65" s="13" customFormat="1">
      <c r="B541" s="201"/>
      <c r="C541" s="202"/>
      <c r="D541" s="199" t="s">
        <v>219</v>
      </c>
      <c r="E541" s="203" t="s">
        <v>21</v>
      </c>
      <c r="F541" s="204" t="s">
        <v>1493</v>
      </c>
      <c r="G541" s="202"/>
      <c r="H541" s="203" t="s">
        <v>21</v>
      </c>
      <c r="I541" s="205"/>
      <c r="J541" s="202"/>
      <c r="K541" s="202"/>
      <c r="L541" s="206"/>
      <c r="M541" s="207"/>
      <c r="N541" s="208"/>
      <c r="O541" s="208"/>
      <c r="P541" s="208"/>
      <c r="Q541" s="208"/>
      <c r="R541" s="208"/>
      <c r="S541" s="208"/>
      <c r="T541" s="209"/>
      <c r="AT541" s="210" t="s">
        <v>219</v>
      </c>
      <c r="AU541" s="210" t="s">
        <v>80</v>
      </c>
      <c r="AV541" s="13" t="s">
        <v>80</v>
      </c>
      <c r="AW541" s="13" t="s">
        <v>34</v>
      </c>
      <c r="AX541" s="13" t="s">
        <v>73</v>
      </c>
      <c r="AY541" s="210" t="s">
        <v>206</v>
      </c>
    </row>
    <row r="542" spans="1:65" s="14" customFormat="1">
      <c r="B542" s="211"/>
      <c r="C542" s="212"/>
      <c r="D542" s="199" t="s">
        <v>219</v>
      </c>
      <c r="E542" s="213" t="s">
        <v>21</v>
      </c>
      <c r="F542" s="214" t="s">
        <v>1494</v>
      </c>
      <c r="G542" s="212"/>
      <c r="H542" s="215">
        <v>2.5</v>
      </c>
      <c r="I542" s="216"/>
      <c r="J542" s="212"/>
      <c r="K542" s="212"/>
      <c r="L542" s="217"/>
      <c r="M542" s="218"/>
      <c r="N542" s="219"/>
      <c r="O542" s="219"/>
      <c r="P542" s="219"/>
      <c r="Q542" s="219"/>
      <c r="R542" s="219"/>
      <c r="S542" s="219"/>
      <c r="T542" s="220"/>
      <c r="AT542" s="221" t="s">
        <v>219</v>
      </c>
      <c r="AU542" s="221" t="s">
        <v>80</v>
      </c>
      <c r="AV542" s="14" t="s">
        <v>82</v>
      </c>
      <c r="AW542" s="14" t="s">
        <v>34</v>
      </c>
      <c r="AX542" s="14" t="s">
        <v>73</v>
      </c>
      <c r="AY542" s="221" t="s">
        <v>206</v>
      </c>
    </row>
    <row r="543" spans="1:65" s="15" customFormat="1">
      <c r="B543" s="222"/>
      <c r="C543" s="223"/>
      <c r="D543" s="199" t="s">
        <v>219</v>
      </c>
      <c r="E543" s="224" t="s">
        <v>21</v>
      </c>
      <c r="F543" s="225" t="s">
        <v>236</v>
      </c>
      <c r="G543" s="223"/>
      <c r="H543" s="226">
        <v>2.5</v>
      </c>
      <c r="I543" s="227"/>
      <c r="J543" s="223"/>
      <c r="K543" s="223"/>
      <c r="L543" s="228"/>
      <c r="M543" s="229"/>
      <c r="N543" s="230"/>
      <c r="O543" s="230"/>
      <c r="P543" s="230"/>
      <c r="Q543" s="230"/>
      <c r="R543" s="230"/>
      <c r="S543" s="230"/>
      <c r="T543" s="231"/>
      <c r="AT543" s="232" t="s">
        <v>219</v>
      </c>
      <c r="AU543" s="232" t="s">
        <v>80</v>
      </c>
      <c r="AV543" s="15" t="s">
        <v>213</v>
      </c>
      <c r="AW543" s="15" t="s">
        <v>34</v>
      </c>
      <c r="AX543" s="15" t="s">
        <v>80</v>
      </c>
      <c r="AY543" s="232" t="s">
        <v>206</v>
      </c>
    </row>
    <row r="544" spans="1:65" s="12" customFormat="1" ht="25.9" customHeight="1">
      <c r="B544" s="165"/>
      <c r="C544" s="166"/>
      <c r="D544" s="167" t="s">
        <v>72</v>
      </c>
      <c r="E544" s="168" t="s">
        <v>1495</v>
      </c>
      <c r="F544" s="168" t="s">
        <v>1496</v>
      </c>
      <c r="G544" s="166"/>
      <c r="H544" s="166"/>
      <c r="I544" s="169"/>
      <c r="J544" s="170">
        <f>BK544</f>
        <v>0</v>
      </c>
      <c r="K544" s="166"/>
      <c r="L544" s="171"/>
      <c r="M544" s="172"/>
      <c r="N544" s="173"/>
      <c r="O544" s="173"/>
      <c r="P544" s="174">
        <f>SUM(P545:P547)</f>
        <v>0</v>
      </c>
      <c r="Q544" s="173"/>
      <c r="R544" s="174">
        <f>SUM(R545:R547)</f>
        <v>0</v>
      </c>
      <c r="S544" s="173"/>
      <c r="T544" s="175">
        <f>SUM(T545:T547)</f>
        <v>0</v>
      </c>
      <c r="AR544" s="176" t="s">
        <v>80</v>
      </c>
      <c r="AT544" s="177" t="s">
        <v>72</v>
      </c>
      <c r="AU544" s="177" t="s">
        <v>73</v>
      </c>
      <c r="AY544" s="176" t="s">
        <v>206</v>
      </c>
      <c r="BK544" s="178">
        <f>SUM(BK545:BK547)</f>
        <v>0</v>
      </c>
    </row>
    <row r="545" spans="1:65" s="2" customFormat="1" ht="16.5" customHeight="1">
      <c r="A545" s="37"/>
      <c r="B545" s="38"/>
      <c r="C545" s="181" t="s">
        <v>1408</v>
      </c>
      <c r="D545" s="181" t="s">
        <v>208</v>
      </c>
      <c r="E545" s="182" t="s">
        <v>1497</v>
      </c>
      <c r="F545" s="183" t="s">
        <v>1498</v>
      </c>
      <c r="G545" s="184" t="s">
        <v>327</v>
      </c>
      <c r="H545" s="185">
        <v>2060.0189999999998</v>
      </c>
      <c r="I545" s="186"/>
      <c r="J545" s="187">
        <f>ROUND(I545*H545,2)</f>
        <v>0</v>
      </c>
      <c r="K545" s="183" t="s">
        <v>1100</v>
      </c>
      <c r="L545" s="42"/>
      <c r="M545" s="188" t="s">
        <v>21</v>
      </c>
      <c r="N545" s="189" t="s">
        <v>44</v>
      </c>
      <c r="O545" s="67"/>
      <c r="P545" s="190">
        <f>O545*H545</f>
        <v>0</v>
      </c>
      <c r="Q545" s="190">
        <v>0</v>
      </c>
      <c r="R545" s="190">
        <f>Q545*H545</f>
        <v>0</v>
      </c>
      <c r="S545" s="190">
        <v>0</v>
      </c>
      <c r="T545" s="191">
        <f>S545*H545</f>
        <v>0</v>
      </c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R545" s="192" t="s">
        <v>213</v>
      </c>
      <c r="AT545" s="192" t="s">
        <v>208</v>
      </c>
      <c r="AU545" s="192" t="s">
        <v>80</v>
      </c>
      <c r="AY545" s="20" t="s">
        <v>206</v>
      </c>
      <c r="BE545" s="193">
        <f>IF(N545="základní",J545,0)</f>
        <v>0</v>
      </c>
      <c r="BF545" s="193">
        <f>IF(N545="snížená",J545,0)</f>
        <v>0</v>
      </c>
      <c r="BG545" s="193">
        <f>IF(N545="zákl. přenesená",J545,0)</f>
        <v>0</v>
      </c>
      <c r="BH545" s="193">
        <f>IF(N545="sníž. přenesená",J545,0)</f>
        <v>0</v>
      </c>
      <c r="BI545" s="193">
        <f>IF(N545="nulová",J545,0)</f>
        <v>0</v>
      </c>
      <c r="BJ545" s="20" t="s">
        <v>80</v>
      </c>
      <c r="BK545" s="193">
        <f>ROUND(I545*H545,2)</f>
        <v>0</v>
      </c>
      <c r="BL545" s="20" t="s">
        <v>213</v>
      </c>
      <c r="BM545" s="192" t="s">
        <v>1499</v>
      </c>
    </row>
    <row r="546" spans="1:65" s="14" customFormat="1">
      <c r="B546" s="211"/>
      <c r="C546" s="212"/>
      <c r="D546" s="199" t="s">
        <v>219</v>
      </c>
      <c r="E546" s="213" t="s">
        <v>21</v>
      </c>
      <c r="F546" s="214" t="s">
        <v>1500</v>
      </c>
      <c r="G546" s="212"/>
      <c r="H546" s="215">
        <v>2060.0189999999998</v>
      </c>
      <c r="I546" s="216"/>
      <c r="J546" s="212"/>
      <c r="K546" s="212"/>
      <c r="L546" s="217"/>
      <c r="M546" s="218"/>
      <c r="N546" s="219"/>
      <c r="O546" s="219"/>
      <c r="P546" s="219"/>
      <c r="Q546" s="219"/>
      <c r="R546" s="219"/>
      <c r="S546" s="219"/>
      <c r="T546" s="220"/>
      <c r="AT546" s="221" t="s">
        <v>219</v>
      </c>
      <c r="AU546" s="221" t="s">
        <v>80</v>
      </c>
      <c r="AV546" s="14" t="s">
        <v>82</v>
      </c>
      <c r="AW546" s="14" t="s">
        <v>34</v>
      </c>
      <c r="AX546" s="14" t="s">
        <v>73</v>
      </c>
      <c r="AY546" s="221" t="s">
        <v>206</v>
      </c>
    </row>
    <row r="547" spans="1:65" s="15" customFormat="1">
      <c r="B547" s="222"/>
      <c r="C547" s="223"/>
      <c r="D547" s="199" t="s">
        <v>219</v>
      </c>
      <c r="E547" s="224" t="s">
        <v>21</v>
      </c>
      <c r="F547" s="225" t="s">
        <v>236</v>
      </c>
      <c r="G547" s="223"/>
      <c r="H547" s="226">
        <v>2060.0189999999998</v>
      </c>
      <c r="I547" s="227"/>
      <c r="J547" s="223"/>
      <c r="K547" s="223"/>
      <c r="L547" s="228"/>
      <c r="M547" s="229"/>
      <c r="N547" s="230"/>
      <c r="O547" s="230"/>
      <c r="P547" s="230"/>
      <c r="Q547" s="230"/>
      <c r="R547" s="230"/>
      <c r="S547" s="230"/>
      <c r="T547" s="231"/>
      <c r="AT547" s="232" t="s">
        <v>219</v>
      </c>
      <c r="AU547" s="232" t="s">
        <v>80</v>
      </c>
      <c r="AV547" s="15" t="s">
        <v>213</v>
      </c>
      <c r="AW547" s="15" t="s">
        <v>34</v>
      </c>
      <c r="AX547" s="15" t="s">
        <v>80</v>
      </c>
      <c r="AY547" s="232" t="s">
        <v>206</v>
      </c>
    </row>
    <row r="548" spans="1:65" s="12" customFormat="1" ht="25.9" customHeight="1">
      <c r="B548" s="165"/>
      <c r="C548" s="166"/>
      <c r="D548" s="167" t="s">
        <v>72</v>
      </c>
      <c r="E548" s="168" t="s">
        <v>1501</v>
      </c>
      <c r="F548" s="168" t="s">
        <v>1502</v>
      </c>
      <c r="G548" s="166"/>
      <c r="H548" s="166"/>
      <c r="I548" s="169"/>
      <c r="J548" s="170">
        <f>BK548</f>
        <v>0</v>
      </c>
      <c r="K548" s="166"/>
      <c r="L548" s="171"/>
      <c r="M548" s="172"/>
      <c r="N548" s="173"/>
      <c r="O548" s="173"/>
      <c r="P548" s="174">
        <f>SUM(P549:P554)</f>
        <v>0</v>
      </c>
      <c r="Q548" s="173"/>
      <c r="R548" s="174">
        <f>SUM(R549:R554)</f>
        <v>0</v>
      </c>
      <c r="S548" s="173"/>
      <c r="T548" s="175">
        <f>SUM(T549:T554)</f>
        <v>0</v>
      </c>
      <c r="AR548" s="176" t="s">
        <v>80</v>
      </c>
      <c r="AT548" s="177" t="s">
        <v>72</v>
      </c>
      <c r="AU548" s="177" t="s">
        <v>73</v>
      </c>
      <c r="AY548" s="176" t="s">
        <v>206</v>
      </c>
      <c r="BK548" s="178">
        <f>SUM(BK549:BK554)</f>
        <v>0</v>
      </c>
    </row>
    <row r="549" spans="1:65" s="2" customFormat="1" ht="16.5" customHeight="1">
      <c r="A549" s="37"/>
      <c r="B549" s="38"/>
      <c r="C549" s="181" t="s">
        <v>1017</v>
      </c>
      <c r="D549" s="181" t="s">
        <v>208</v>
      </c>
      <c r="E549" s="182" t="s">
        <v>1503</v>
      </c>
      <c r="F549" s="183" t="s">
        <v>1504</v>
      </c>
      <c r="G549" s="184" t="s">
        <v>375</v>
      </c>
      <c r="H549" s="185">
        <v>635.20000000000005</v>
      </c>
      <c r="I549" s="186"/>
      <c r="J549" s="187">
        <f>ROUND(I549*H549,2)</f>
        <v>0</v>
      </c>
      <c r="K549" s="183" t="s">
        <v>21</v>
      </c>
      <c r="L549" s="42"/>
      <c r="M549" s="188" t="s">
        <v>21</v>
      </c>
      <c r="N549" s="189" t="s">
        <v>44</v>
      </c>
      <c r="O549" s="67"/>
      <c r="P549" s="190">
        <f>O549*H549</f>
        <v>0</v>
      </c>
      <c r="Q549" s="190">
        <v>0</v>
      </c>
      <c r="R549" s="190">
        <f>Q549*H549</f>
        <v>0</v>
      </c>
      <c r="S549" s="190">
        <v>0</v>
      </c>
      <c r="T549" s="191">
        <f>S549*H549</f>
        <v>0</v>
      </c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R549" s="192" t="s">
        <v>213</v>
      </c>
      <c r="AT549" s="192" t="s">
        <v>208</v>
      </c>
      <c r="AU549" s="192" t="s">
        <v>80</v>
      </c>
      <c r="AY549" s="20" t="s">
        <v>206</v>
      </c>
      <c r="BE549" s="193">
        <f>IF(N549="základní",J549,0)</f>
        <v>0</v>
      </c>
      <c r="BF549" s="193">
        <f>IF(N549="snížená",J549,0)</f>
        <v>0</v>
      </c>
      <c r="BG549" s="193">
        <f>IF(N549="zákl. přenesená",J549,0)</f>
        <v>0</v>
      </c>
      <c r="BH549" s="193">
        <f>IF(N549="sníž. přenesená",J549,0)</f>
        <v>0</v>
      </c>
      <c r="BI549" s="193">
        <f>IF(N549="nulová",J549,0)</f>
        <v>0</v>
      </c>
      <c r="BJ549" s="20" t="s">
        <v>80</v>
      </c>
      <c r="BK549" s="193">
        <f>ROUND(I549*H549,2)</f>
        <v>0</v>
      </c>
      <c r="BL549" s="20" t="s">
        <v>213</v>
      </c>
      <c r="BM549" s="192" t="s">
        <v>1505</v>
      </c>
    </row>
    <row r="550" spans="1:65" s="13" customFormat="1">
      <c r="B550" s="201"/>
      <c r="C550" s="202"/>
      <c r="D550" s="199" t="s">
        <v>219</v>
      </c>
      <c r="E550" s="203" t="s">
        <v>21</v>
      </c>
      <c r="F550" s="204" t="s">
        <v>1506</v>
      </c>
      <c r="G550" s="202"/>
      <c r="H550" s="203" t="s">
        <v>21</v>
      </c>
      <c r="I550" s="205"/>
      <c r="J550" s="202"/>
      <c r="K550" s="202"/>
      <c r="L550" s="206"/>
      <c r="M550" s="207"/>
      <c r="N550" s="208"/>
      <c r="O550" s="208"/>
      <c r="P550" s="208"/>
      <c r="Q550" s="208"/>
      <c r="R550" s="208"/>
      <c r="S550" s="208"/>
      <c r="T550" s="209"/>
      <c r="AT550" s="210" t="s">
        <v>219</v>
      </c>
      <c r="AU550" s="210" t="s">
        <v>80</v>
      </c>
      <c r="AV550" s="13" t="s">
        <v>80</v>
      </c>
      <c r="AW550" s="13" t="s">
        <v>34</v>
      </c>
      <c r="AX550" s="13" t="s">
        <v>73</v>
      </c>
      <c r="AY550" s="210" t="s">
        <v>206</v>
      </c>
    </row>
    <row r="551" spans="1:65" s="14" customFormat="1">
      <c r="B551" s="211"/>
      <c r="C551" s="212"/>
      <c r="D551" s="199" t="s">
        <v>219</v>
      </c>
      <c r="E551" s="213" t="s">
        <v>21</v>
      </c>
      <c r="F551" s="214" t="s">
        <v>1507</v>
      </c>
      <c r="G551" s="212"/>
      <c r="H551" s="215">
        <v>617.20000000000005</v>
      </c>
      <c r="I551" s="216"/>
      <c r="J551" s="212"/>
      <c r="K551" s="212"/>
      <c r="L551" s="217"/>
      <c r="M551" s="218"/>
      <c r="N551" s="219"/>
      <c r="O551" s="219"/>
      <c r="P551" s="219"/>
      <c r="Q551" s="219"/>
      <c r="R551" s="219"/>
      <c r="S551" s="219"/>
      <c r="T551" s="220"/>
      <c r="AT551" s="221" t="s">
        <v>219</v>
      </c>
      <c r="AU551" s="221" t="s">
        <v>80</v>
      </c>
      <c r="AV551" s="14" t="s">
        <v>82</v>
      </c>
      <c r="AW551" s="14" t="s">
        <v>34</v>
      </c>
      <c r="AX551" s="14" t="s">
        <v>73</v>
      </c>
      <c r="AY551" s="221" t="s">
        <v>206</v>
      </c>
    </row>
    <row r="552" spans="1:65" s="13" customFormat="1">
      <c r="B552" s="201"/>
      <c r="C552" s="202"/>
      <c r="D552" s="199" t="s">
        <v>219</v>
      </c>
      <c r="E552" s="203" t="s">
        <v>21</v>
      </c>
      <c r="F552" s="204" t="s">
        <v>1176</v>
      </c>
      <c r="G552" s="202"/>
      <c r="H552" s="203" t="s">
        <v>21</v>
      </c>
      <c r="I552" s="205"/>
      <c r="J552" s="202"/>
      <c r="K552" s="202"/>
      <c r="L552" s="206"/>
      <c r="M552" s="207"/>
      <c r="N552" s="208"/>
      <c r="O552" s="208"/>
      <c r="P552" s="208"/>
      <c r="Q552" s="208"/>
      <c r="R552" s="208"/>
      <c r="S552" s="208"/>
      <c r="T552" s="209"/>
      <c r="AT552" s="210" t="s">
        <v>219</v>
      </c>
      <c r="AU552" s="210" t="s">
        <v>80</v>
      </c>
      <c r="AV552" s="13" t="s">
        <v>80</v>
      </c>
      <c r="AW552" s="13" t="s">
        <v>34</v>
      </c>
      <c r="AX552" s="13" t="s">
        <v>73</v>
      </c>
      <c r="AY552" s="210" t="s">
        <v>206</v>
      </c>
    </row>
    <row r="553" spans="1:65" s="14" customFormat="1">
      <c r="B553" s="211"/>
      <c r="C553" s="212"/>
      <c r="D553" s="199" t="s">
        <v>219</v>
      </c>
      <c r="E553" s="213" t="s">
        <v>21</v>
      </c>
      <c r="F553" s="214" t="s">
        <v>1508</v>
      </c>
      <c r="G553" s="212"/>
      <c r="H553" s="215">
        <v>18</v>
      </c>
      <c r="I553" s="216"/>
      <c r="J553" s="212"/>
      <c r="K553" s="212"/>
      <c r="L553" s="217"/>
      <c r="M553" s="218"/>
      <c r="N553" s="219"/>
      <c r="O553" s="219"/>
      <c r="P553" s="219"/>
      <c r="Q553" s="219"/>
      <c r="R553" s="219"/>
      <c r="S553" s="219"/>
      <c r="T553" s="220"/>
      <c r="AT553" s="221" t="s">
        <v>219</v>
      </c>
      <c r="AU553" s="221" t="s">
        <v>80</v>
      </c>
      <c r="AV553" s="14" t="s">
        <v>82</v>
      </c>
      <c r="AW553" s="14" t="s">
        <v>34</v>
      </c>
      <c r="AX553" s="14" t="s">
        <v>73</v>
      </c>
      <c r="AY553" s="221" t="s">
        <v>206</v>
      </c>
    </row>
    <row r="554" spans="1:65" s="15" customFormat="1">
      <c r="B554" s="222"/>
      <c r="C554" s="223"/>
      <c r="D554" s="199" t="s">
        <v>219</v>
      </c>
      <c r="E554" s="224" t="s">
        <v>21</v>
      </c>
      <c r="F554" s="225" t="s">
        <v>236</v>
      </c>
      <c r="G554" s="223"/>
      <c r="H554" s="226">
        <v>635.20000000000005</v>
      </c>
      <c r="I554" s="227"/>
      <c r="J554" s="223"/>
      <c r="K554" s="223"/>
      <c r="L554" s="228"/>
      <c r="M554" s="229"/>
      <c r="N554" s="230"/>
      <c r="O554" s="230"/>
      <c r="P554" s="230"/>
      <c r="Q554" s="230"/>
      <c r="R554" s="230"/>
      <c r="S554" s="230"/>
      <c r="T554" s="231"/>
      <c r="AT554" s="232" t="s">
        <v>219</v>
      </c>
      <c r="AU554" s="232" t="s">
        <v>80</v>
      </c>
      <c r="AV554" s="15" t="s">
        <v>213</v>
      </c>
      <c r="AW554" s="15" t="s">
        <v>34</v>
      </c>
      <c r="AX554" s="15" t="s">
        <v>80</v>
      </c>
      <c r="AY554" s="232" t="s">
        <v>206</v>
      </c>
    </row>
    <row r="555" spans="1:65" s="12" customFormat="1" ht="25.9" customHeight="1">
      <c r="B555" s="165"/>
      <c r="C555" s="166"/>
      <c r="D555" s="167" t="s">
        <v>72</v>
      </c>
      <c r="E555" s="168" t="s">
        <v>1509</v>
      </c>
      <c r="F555" s="168" t="s">
        <v>1510</v>
      </c>
      <c r="G555" s="166"/>
      <c r="H555" s="166"/>
      <c r="I555" s="169"/>
      <c r="J555" s="170">
        <f>BK555</f>
        <v>0</v>
      </c>
      <c r="K555" s="166"/>
      <c r="L555" s="171"/>
      <c r="M555" s="172"/>
      <c r="N555" s="173"/>
      <c r="O555" s="173"/>
      <c r="P555" s="174">
        <f>SUM(P556:P570)</f>
        <v>0</v>
      </c>
      <c r="Q555" s="173"/>
      <c r="R555" s="174">
        <f>SUM(R556:R570)</f>
        <v>0</v>
      </c>
      <c r="S555" s="173"/>
      <c r="T555" s="175">
        <f>SUM(T556:T570)</f>
        <v>0</v>
      </c>
      <c r="AR555" s="176" t="s">
        <v>80</v>
      </c>
      <c r="AT555" s="177" t="s">
        <v>72</v>
      </c>
      <c r="AU555" s="177" t="s">
        <v>73</v>
      </c>
      <c r="AY555" s="176" t="s">
        <v>206</v>
      </c>
      <c r="BK555" s="178">
        <f>SUM(BK556:BK570)</f>
        <v>0</v>
      </c>
    </row>
    <row r="556" spans="1:65" s="2" customFormat="1" ht="16.5" customHeight="1">
      <c r="A556" s="37"/>
      <c r="B556" s="38"/>
      <c r="C556" s="181" t="s">
        <v>972</v>
      </c>
      <c r="D556" s="181" t="s">
        <v>208</v>
      </c>
      <c r="E556" s="182" t="s">
        <v>1511</v>
      </c>
      <c r="F556" s="183" t="s">
        <v>1512</v>
      </c>
      <c r="G556" s="184" t="s">
        <v>327</v>
      </c>
      <c r="H556" s="185">
        <v>13.036</v>
      </c>
      <c r="I556" s="186"/>
      <c r="J556" s="187">
        <f>ROUND(I556*H556,2)</f>
        <v>0</v>
      </c>
      <c r="K556" s="183" t="s">
        <v>1100</v>
      </c>
      <c r="L556" s="42"/>
      <c r="M556" s="188" t="s">
        <v>21</v>
      </c>
      <c r="N556" s="189" t="s">
        <v>44</v>
      </c>
      <c r="O556" s="67"/>
      <c r="P556" s="190">
        <f>O556*H556</f>
        <v>0</v>
      </c>
      <c r="Q556" s="190">
        <v>0</v>
      </c>
      <c r="R556" s="190">
        <f>Q556*H556</f>
        <v>0</v>
      </c>
      <c r="S556" s="190">
        <v>0</v>
      </c>
      <c r="T556" s="191">
        <f>S556*H556</f>
        <v>0</v>
      </c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R556" s="192" t="s">
        <v>213</v>
      </c>
      <c r="AT556" s="192" t="s">
        <v>208</v>
      </c>
      <c r="AU556" s="192" t="s">
        <v>80</v>
      </c>
      <c r="AY556" s="20" t="s">
        <v>206</v>
      </c>
      <c r="BE556" s="193">
        <f>IF(N556="základní",J556,0)</f>
        <v>0</v>
      </c>
      <c r="BF556" s="193">
        <f>IF(N556="snížená",J556,0)</f>
        <v>0</v>
      </c>
      <c r="BG556" s="193">
        <f>IF(N556="zákl. přenesená",J556,0)</f>
        <v>0</v>
      </c>
      <c r="BH556" s="193">
        <f>IF(N556="sníž. přenesená",J556,0)</f>
        <v>0</v>
      </c>
      <c r="BI556" s="193">
        <f>IF(N556="nulová",J556,0)</f>
        <v>0</v>
      </c>
      <c r="BJ556" s="20" t="s">
        <v>80</v>
      </c>
      <c r="BK556" s="193">
        <f>ROUND(I556*H556,2)</f>
        <v>0</v>
      </c>
      <c r="BL556" s="20" t="s">
        <v>213</v>
      </c>
      <c r="BM556" s="192" t="s">
        <v>1513</v>
      </c>
    </row>
    <row r="557" spans="1:65" s="13" customFormat="1">
      <c r="B557" s="201"/>
      <c r="C557" s="202"/>
      <c r="D557" s="199" t="s">
        <v>219</v>
      </c>
      <c r="E557" s="203" t="s">
        <v>21</v>
      </c>
      <c r="F557" s="204" t="s">
        <v>1514</v>
      </c>
      <c r="G557" s="202"/>
      <c r="H557" s="203" t="s">
        <v>21</v>
      </c>
      <c r="I557" s="205"/>
      <c r="J557" s="202"/>
      <c r="K557" s="202"/>
      <c r="L557" s="206"/>
      <c r="M557" s="207"/>
      <c r="N557" s="208"/>
      <c r="O557" s="208"/>
      <c r="P557" s="208"/>
      <c r="Q557" s="208"/>
      <c r="R557" s="208"/>
      <c r="S557" s="208"/>
      <c r="T557" s="209"/>
      <c r="AT557" s="210" t="s">
        <v>219</v>
      </c>
      <c r="AU557" s="210" t="s">
        <v>80</v>
      </c>
      <c r="AV557" s="13" t="s">
        <v>80</v>
      </c>
      <c r="AW557" s="13" t="s">
        <v>34</v>
      </c>
      <c r="AX557" s="13" t="s">
        <v>73</v>
      </c>
      <c r="AY557" s="210" t="s">
        <v>206</v>
      </c>
    </row>
    <row r="558" spans="1:65" s="14" customFormat="1">
      <c r="B558" s="211"/>
      <c r="C558" s="212"/>
      <c r="D558" s="199" t="s">
        <v>219</v>
      </c>
      <c r="E558" s="213" t="s">
        <v>21</v>
      </c>
      <c r="F558" s="214" t="s">
        <v>1515</v>
      </c>
      <c r="G558" s="212"/>
      <c r="H558" s="215">
        <v>3.1</v>
      </c>
      <c r="I558" s="216"/>
      <c r="J558" s="212"/>
      <c r="K558" s="212"/>
      <c r="L558" s="217"/>
      <c r="M558" s="218"/>
      <c r="N558" s="219"/>
      <c r="O558" s="219"/>
      <c r="P558" s="219"/>
      <c r="Q558" s="219"/>
      <c r="R558" s="219"/>
      <c r="S558" s="219"/>
      <c r="T558" s="220"/>
      <c r="AT558" s="221" t="s">
        <v>219</v>
      </c>
      <c r="AU558" s="221" t="s">
        <v>80</v>
      </c>
      <c r="AV558" s="14" t="s">
        <v>82</v>
      </c>
      <c r="AW558" s="14" t="s">
        <v>34</v>
      </c>
      <c r="AX558" s="14" t="s">
        <v>73</v>
      </c>
      <c r="AY558" s="221" t="s">
        <v>206</v>
      </c>
    </row>
    <row r="559" spans="1:65" s="13" customFormat="1">
      <c r="B559" s="201"/>
      <c r="C559" s="202"/>
      <c r="D559" s="199" t="s">
        <v>219</v>
      </c>
      <c r="E559" s="203" t="s">
        <v>21</v>
      </c>
      <c r="F559" s="204" t="s">
        <v>1514</v>
      </c>
      <c r="G559" s="202"/>
      <c r="H559" s="203" t="s">
        <v>21</v>
      </c>
      <c r="I559" s="205"/>
      <c r="J559" s="202"/>
      <c r="K559" s="202"/>
      <c r="L559" s="206"/>
      <c r="M559" s="207"/>
      <c r="N559" s="208"/>
      <c r="O559" s="208"/>
      <c r="P559" s="208"/>
      <c r="Q559" s="208"/>
      <c r="R559" s="208"/>
      <c r="S559" s="208"/>
      <c r="T559" s="209"/>
      <c r="AT559" s="210" t="s">
        <v>219</v>
      </c>
      <c r="AU559" s="210" t="s">
        <v>80</v>
      </c>
      <c r="AV559" s="13" t="s">
        <v>80</v>
      </c>
      <c r="AW559" s="13" t="s">
        <v>34</v>
      </c>
      <c r="AX559" s="13" t="s">
        <v>73</v>
      </c>
      <c r="AY559" s="210" t="s">
        <v>206</v>
      </c>
    </row>
    <row r="560" spans="1:65" s="14" customFormat="1">
      <c r="B560" s="211"/>
      <c r="C560" s="212"/>
      <c r="D560" s="199" t="s">
        <v>219</v>
      </c>
      <c r="E560" s="213" t="s">
        <v>21</v>
      </c>
      <c r="F560" s="214" t="s">
        <v>1516</v>
      </c>
      <c r="G560" s="212"/>
      <c r="H560" s="215">
        <v>2.016</v>
      </c>
      <c r="I560" s="216"/>
      <c r="J560" s="212"/>
      <c r="K560" s="212"/>
      <c r="L560" s="217"/>
      <c r="M560" s="218"/>
      <c r="N560" s="219"/>
      <c r="O560" s="219"/>
      <c r="P560" s="219"/>
      <c r="Q560" s="219"/>
      <c r="R560" s="219"/>
      <c r="S560" s="219"/>
      <c r="T560" s="220"/>
      <c r="AT560" s="221" t="s">
        <v>219</v>
      </c>
      <c r="AU560" s="221" t="s">
        <v>80</v>
      </c>
      <c r="AV560" s="14" t="s">
        <v>82</v>
      </c>
      <c r="AW560" s="14" t="s">
        <v>34</v>
      </c>
      <c r="AX560" s="14" t="s">
        <v>73</v>
      </c>
      <c r="AY560" s="221" t="s">
        <v>206</v>
      </c>
    </row>
    <row r="561" spans="1:65" s="13" customFormat="1">
      <c r="B561" s="201"/>
      <c r="C561" s="202"/>
      <c r="D561" s="199" t="s">
        <v>219</v>
      </c>
      <c r="E561" s="203" t="s">
        <v>21</v>
      </c>
      <c r="F561" s="204" t="s">
        <v>1514</v>
      </c>
      <c r="G561" s="202"/>
      <c r="H561" s="203" t="s">
        <v>21</v>
      </c>
      <c r="I561" s="205"/>
      <c r="J561" s="202"/>
      <c r="K561" s="202"/>
      <c r="L561" s="206"/>
      <c r="M561" s="207"/>
      <c r="N561" s="208"/>
      <c r="O561" s="208"/>
      <c r="P561" s="208"/>
      <c r="Q561" s="208"/>
      <c r="R561" s="208"/>
      <c r="S561" s="208"/>
      <c r="T561" s="209"/>
      <c r="AT561" s="210" t="s">
        <v>219</v>
      </c>
      <c r="AU561" s="210" t="s">
        <v>80</v>
      </c>
      <c r="AV561" s="13" t="s">
        <v>80</v>
      </c>
      <c r="AW561" s="13" t="s">
        <v>34</v>
      </c>
      <c r="AX561" s="13" t="s">
        <v>73</v>
      </c>
      <c r="AY561" s="210" t="s">
        <v>206</v>
      </c>
    </row>
    <row r="562" spans="1:65" s="14" customFormat="1">
      <c r="B562" s="211"/>
      <c r="C562" s="212"/>
      <c r="D562" s="199" t="s">
        <v>219</v>
      </c>
      <c r="E562" s="213" t="s">
        <v>21</v>
      </c>
      <c r="F562" s="214" t="s">
        <v>1517</v>
      </c>
      <c r="G562" s="212"/>
      <c r="H562" s="215">
        <v>7.92</v>
      </c>
      <c r="I562" s="216"/>
      <c r="J562" s="212"/>
      <c r="K562" s="212"/>
      <c r="L562" s="217"/>
      <c r="M562" s="218"/>
      <c r="N562" s="219"/>
      <c r="O562" s="219"/>
      <c r="P562" s="219"/>
      <c r="Q562" s="219"/>
      <c r="R562" s="219"/>
      <c r="S562" s="219"/>
      <c r="T562" s="220"/>
      <c r="AT562" s="221" t="s">
        <v>219</v>
      </c>
      <c r="AU562" s="221" t="s">
        <v>80</v>
      </c>
      <c r="AV562" s="14" t="s">
        <v>82</v>
      </c>
      <c r="AW562" s="14" t="s">
        <v>34</v>
      </c>
      <c r="AX562" s="14" t="s">
        <v>73</v>
      </c>
      <c r="AY562" s="221" t="s">
        <v>206</v>
      </c>
    </row>
    <row r="563" spans="1:65" s="15" customFormat="1">
      <c r="B563" s="222"/>
      <c r="C563" s="223"/>
      <c r="D563" s="199" t="s">
        <v>219</v>
      </c>
      <c r="E563" s="224" t="s">
        <v>21</v>
      </c>
      <c r="F563" s="225" t="s">
        <v>236</v>
      </c>
      <c r="G563" s="223"/>
      <c r="H563" s="226">
        <v>13.036</v>
      </c>
      <c r="I563" s="227"/>
      <c r="J563" s="223"/>
      <c r="K563" s="223"/>
      <c r="L563" s="228"/>
      <c r="M563" s="229"/>
      <c r="N563" s="230"/>
      <c r="O563" s="230"/>
      <c r="P563" s="230"/>
      <c r="Q563" s="230"/>
      <c r="R563" s="230"/>
      <c r="S563" s="230"/>
      <c r="T563" s="231"/>
      <c r="AT563" s="232" t="s">
        <v>219</v>
      </c>
      <c r="AU563" s="232" t="s">
        <v>80</v>
      </c>
      <c r="AV563" s="15" t="s">
        <v>213</v>
      </c>
      <c r="AW563" s="15" t="s">
        <v>34</v>
      </c>
      <c r="AX563" s="15" t="s">
        <v>80</v>
      </c>
      <c r="AY563" s="232" t="s">
        <v>206</v>
      </c>
    </row>
    <row r="564" spans="1:65" s="2" customFormat="1" ht="16.5" customHeight="1">
      <c r="A564" s="37"/>
      <c r="B564" s="38"/>
      <c r="C564" s="181" t="s">
        <v>1020</v>
      </c>
      <c r="D564" s="181" t="s">
        <v>208</v>
      </c>
      <c r="E564" s="182" t="s">
        <v>1518</v>
      </c>
      <c r="F564" s="183" t="s">
        <v>1519</v>
      </c>
      <c r="G564" s="184" t="s">
        <v>327</v>
      </c>
      <c r="H564" s="185">
        <v>13.036</v>
      </c>
      <c r="I564" s="186"/>
      <c r="J564" s="187">
        <f>ROUND(I564*H564,2)</f>
        <v>0</v>
      </c>
      <c r="K564" s="183" t="s">
        <v>1100</v>
      </c>
      <c r="L564" s="42"/>
      <c r="M564" s="188" t="s">
        <v>21</v>
      </c>
      <c r="N564" s="189" t="s">
        <v>44</v>
      </c>
      <c r="O564" s="67"/>
      <c r="P564" s="190">
        <f>O564*H564</f>
        <v>0</v>
      </c>
      <c r="Q564" s="190">
        <v>0</v>
      </c>
      <c r="R564" s="190">
        <f>Q564*H564</f>
        <v>0</v>
      </c>
      <c r="S564" s="190">
        <v>0</v>
      </c>
      <c r="T564" s="191">
        <f>S564*H564</f>
        <v>0</v>
      </c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R564" s="192" t="s">
        <v>213</v>
      </c>
      <c r="AT564" s="192" t="s">
        <v>208</v>
      </c>
      <c r="AU564" s="192" t="s">
        <v>80</v>
      </c>
      <c r="AY564" s="20" t="s">
        <v>206</v>
      </c>
      <c r="BE564" s="193">
        <f>IF(N564="základní",J564,0)</f>
        <v>0</v>
      </c>
      <c r="BF564" s="193">
        <f>IF(N564="snížená",J564,0)</f>
        <v>0</v>
      </c>
      <c r="BG564" s="193">
        <f>IF(N564="zákl. přenesená",J564,0)</f>
        <v>0</v>
      </c>
      <c r="BH564" s="193">
        <f>IF(N564="sníž. přenesená",J564,0)</f>
        <v>0</v>
      </c>
      <c r="BI564" s="193">
        <f>IF(N564="nulová",J564,0)</f>
        <v>0</v>
      </c>
      <c r="BJ564" s="20" t="s">
        <v>80</v>
      </c>
      <c r="BK564" s="193">
        <f>ROUND(I564*H564,2)</f>
        <v>0</v>
      </c>
      <c r="BL564" s="20" t="s">
        <v>213</v>
      </c>
      <c r="BM564" s="192" t="s">
        <v>1520</v>
      </c>
    </row>
    <row r="565" spans="1:65" s="13" customFormat="1">
      <c r="B565" s="201"/>
      <c r="C565" s="202"/>
      <c r="D565" s="199" t="s">
        <v>219</v>
      </c>
      <c r="E565" s="203" t="s">
        <v>21</v>
      </c>
      <c r="F565" s="204" t="s">
        <v>1521</v>
      </c>
      <c r="G565" s="202"/>
      <c r="H565" s="203" t="s">
        <v>21</v>
      </c>
      <c r="I565" s="205"/>
      <c r="J565" s="202"/>
      <c r="K565" s="202"/>
      <c r="L565" s="206"/>
      <c r="M565" s="207"/>
      <c r="N565" s="208"/>
      <c r="O565" s="208"/>
      <c r="P565" s="208"/>
      <c r="Q565" s="208"/>
      <c r="R565" s="208"/>
      <c r="S565" s="208"/>
      <c r="T565" s="209"/>
      <c r="AT565" s="210" t="s">
        <v>219</v>
      </c>
      <c r="AU565" s="210" t="s">
        <v>80</v>
      </c>
      <c r="AV565" s="13" t="s">
        <v>80</v>
      </c>
      <c r="AW565" s="13" t="s">
        <v>34</v>
      </c>
      <c r="AX565" s="13" t="s">
        <v>73</v>
      </c>
      <c r="AY565" s="210" t="s">
        <v>206</v>
      </c>
    </row>
    <row r="566" spans="1:65" s="14" customFormat="1">
      <c r="B566" s="211"/>
      <c r="C566" s="212"/>
      <c r="D566" s="199" t="s">
        <v>219</v>
      </c>
      <c r="E566" s="213" t="s">
        <v>21</v>
      </c>
      <c r="F566" s="214" t="s">
        <v>1522</v>
      </c>
      <c r="G566" s="212"/>
      <c r="H566" s="215">
        <v>13.036</v>
      </c>
      <c r="I566" s="216"/>
      <c r="J566" s="212"/>
      <c r="K566" s="212"/>
      <c r="L566" s="217"/>
      <c r="M566" s="218"/>
      <c r="N566" s="219"/>
      <c r="O566" s="219"/>
      <c r="P566" s="219"/>
      <c r="Q566" s="219"/>
      <c r="R566" s="219"/>
      <c r="S566" s="219"/>
      <c r="T566" s="220"/>
      <c r="AT566" s="221" t="s">
        <v>219</v>
      </c>
      <c r="AU566" s="221" t="s">
        <v>80</v>
      </c>
      <c r="AV566" s="14" t="s">
        <v>82</v>
      </c>
      <c r="AW566" s="14" t="s">
        <v>34</v>
      </c>
      <c r="AX566" s="14" t="s">
        <v>73</v>
      </c>
      <c r="AY566" s="221" t="s">
        <v>206</v>
      </c>
    </row>
    <row r="567" spans="1:65" s="15" customFormat="1">
      <c r="B567" s="222"/>
      <c r="C567" s="223"/>
      <c r="D567" s="199" t="s">
        <v>219</v>
      </c>
      <c r="E567" s="224" t="s">
        <v>21</v>
      </c>
      <c r="F567" s="225" t="s">
        <v>236</v>
      </c>
      <c r="G567" s="223"/>
      <c r="H567" s="226">
        <v>13.036</v>
      </c>
      <c r="I567" s="227"/>
      <c r="J567" s="223"/>
      <c r="K567" s="223"/>
      <c r="L567" s="228"/>
      <c r="M567" s="229"/>
      <c r="N567" s="230"/>
      <c r="O567" s="230"/>
      <c r="P567" s="230"/>
      <c r="Q567" s="230"/>
      <c r="R567" s="230"/>
      <c r="S567" s="230"/>
      <c r="T567" s="231"/>
      <c r="AT567" s="232" t="s">
        <v>219</v>
      </c>
      <c r="AU567" s="232" t="s">
        <v>80</v>
      </c>
      <c r="AV567" s="15" t="s">
        <v>213</v>
      </c>
      <c r="AW567" s="15" t="s">
        <v>34</v>
      </c>
      <c r="AX567" s="15" t="s">
        <v>80</v>
      </c>
      <c r="AY567" s="232" t="s">
        <v>206</v>
      </c>
    </row>
    <row r="568" spans="1:65" s="2" customFormat="1" ht="16.5" customHeight="1">
      <c r="A568" s="37"/>
      <c r="B568" s="38"/>
      <c r="C568" s="181" t="s">
        <v>1482</v>
      </c>
      <c r="D568" s="181" t="s">
        <v>208</v>
      </c>
      <c r="E568" s="182" t="s">
        <v>1523</v>
      </c>
      <c r="F568" s="183" t="s">
        <v>1524</v>
      </c>
      <c r="G568" s="184" t="s">
        <v>327</v>
      </c>
      <c r="H568" s="185">
        <v>13.036</v>
      </c>
      <c r="I568" s="186"/>
      <c r="J568" s="187">
        <f>ROUND(I568*H568,2)</f>
        <v>0</v>
      </c>
      <c r="K568" s="183" t="s">
        <v>21</v>
      </c>
      <c r="L568" s="42"/>
      <c r="M568" s="188" t="s">
        <v>21</v>
      </c>
      <c r="N568" s="189" t="s">
        <v>44</v>
      </c>
      <c r="O568" s="67"/>
      <c r="P568" s="190">
        <f>O568*H568</f>
        <v>0</v>
      </c>
      <c r="Q568" s="190">
        <v>0</v>
      </c>
      <c r="R568" s="190">
        <f>Q568*H568</f>
        <v>0</v>
      </c>
      <c r="S568" s="190">
        <v>0</v>
      </c>
      <c r="T568" s="191">
        <f>S568*H568</f>
        <v>0</v>
      </c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R568" s="192" t="s">
        <v>213</v>
      </c>
      <c r="AT568" s="192" t="s">
        <v>208</v>
      </c>
      <c r="AU568" s="192" t="s">
        <v>80</v>
      </c>
      <c r="AY568" s="20" t="s">
        <v>206</v>
      </c>
      <c r="BE568" s="193">
        <f>IF(N568="základní",J568,0)</f>
        <v>0</v>
      </c>
      <c r="BF568" s="193">
        <f>IF(N568="snížená",J568,0)</f>
        <v>0</v>
      </c>
      <c r="BG568" s="193">
        <f>IF(N568="zákl. přenesená",J568,0)</f>
        <v>0</v>
      </c>
      <c r="BH568" s="193">
        <f>IF(N568="sníž. přenesená",J568,0)</f>
        <v>0</v>
      </c>
      <c r="BI568" s="193">
        <f>IF(N568="nulová",J568,0)</f>
        <v>0</v>
      </c>
      <c r="BJ568" s="20" t="s">
        <v>80</v>
      </c>
      <c r="BK568" s="193">
        <f>ROUND(I568*H568,2)</f>
        <v>0</v>
      </c>
      <c r="BL568" s="20" t="s">
        <v>213</v>
      </c>
      <c r="BM568" s="192" t="s">
        <v>1525</v>
      </c>
    </row>
    <row r="569" spans="1:65" s="14" customFormat="1">
      <c r="B569" s="211"/>
      <c r="C569" s="212"/>
      <c r="D569" s="199" t="s">
        <v>219</v>
      </c>
      <c r="E569" s="213" t="s">
        <v>21</v>
      </c>
      <c r="F569" s="214" t="s">
        <v>1522</v>
      </c>
      <c r="G569" s="212"/>
      <c r="H569" s="215">
        <v>13.036</v>
      </c>
      <c r="I569" s="216"/>
      <c r="J569" s="212"/>
      <c r="K569" s="212"/>
      <c r="L569" s="217"/>
      <c r="M569" s="218"/>
      <c r="N569" s="219"/>
      <c r="O569" s="219"/>
      <c r="P569" s="219"/>
      <c r="Q569" s="219"/>
      <c r="R569" s="219"/>
      <c r="S569" s="219"/>
      <c r="T569" s="220"/>
      <c r="AT569" s="221" t="s">
        <v>219</v>
      </c>
      <c r="AU569" s="221" t="s">
        <v>80</v>
      </c>
      <c r="AV569" s="14" t="s">
        <v>82</v>
      </c>
      <c r="AW569" s="14" t="s">
        <v>34</v>
      </c>
      <c r="AX569" s="14" t="s">
        <v>73</v>
      </c>
      <c r="AY569" s="221" t="s">
        <v>206</v>
      </c>
    </row>
    <row r="570" spans="1:65" s="15" customFormat="1">
      <c r="B570" s="222"/>
      <c r="C570" s="223"/>
      <c r="D570" s="199" t="s">
        <v>219</v>
      </c>
      <c r="E570" s="224" t="s">
        <v>21</v>
      </c>
      <c r="F570" s="225" t="s">
        <v>236</v>
      </c>
      <c r="G570" s="223"/>
      <c r="H570" s="226">
        <v>13.036</v>
      </c>
      <c r="I570" s="227"/>
      <c r="J570" s="223"/>
      <c r="K570" s="223"/>
      <c r="L570" s="228"/>
      <c r="M570" s="229"/>
      <c r="N570" s="230"/>
      <c r="O570" s="230"/>
      <c r="P570" s="230"/>
      <c r="Q570" s="230"/>
      <c r="R570" s="230"/>
      <c r="S570" s="230"/>
      <c r="T570" s="231"/>
      <c r="AT570" s="232" t="s">
        <v>219</v>
      </c>
      <c r="AU570" s="232" t="s">
        <v>80</v>
      </c>
      <c r="AV570" s="15" t="s">
        <v>213</v>
      </c>
      <c r="AW570" s="15" t="s">
        <v>34</v>
      </c>
      <c r="AX570" s="15" t="s">
        <v>80</v>
      </c>
      <c r="AY570" s="232" t="s">
        <v>206</v>
      </c>
    </row>
    <row r="571" spans="1:65" s="12" customFormat="1" ht="25.9" customHeight="1">
      <c r="B571" s="165"/>
      <c r="C571" s="166"/>
      <c r="D571" s="167" t="s">
        <v>72</v>
      </c>
      <c r="E571" s="168" t="s">
        <v>1526</v>
      </c>
      <c r="F571" s="168" t="s">
        <v>1527</v>
      </c>
      <c r="G571" s="166"/>
      <c r="H571" s="166"/>
      <c r="I571" s="169"/>
      <c r="J571" s="170">
        <f>BK571</f>
        <v>0</v>
      </c>
      <c r="K571" s="166"/>
      <c r="L571" s="171"/>
      <c r="M571" s="172"/>
      <c r="N571" s="173"/>
      <c r="O571" s="173"/>
      <c r="P571" s="174">
        <f>SUM(P572:P798)</f>
        <v>0</v>
      </c>
      <c r="Q571" s="173"/>
      <c r="R571" s="174">
        <f>SUM(R572:R798)</f>
        <v>2006.6388379999999</v>
      </c>
      <c r="S571" s="173"/>
      <c r="T571" s="175">
        <f>SUM(T572:T798)</f>
        <v>0</v>
      </c>
      <c r="AR571" s="176" t="s">
        <v>80</v>
      </c>
      <c r="AT571" s="177" t="s">
        <v>72</v>
      </c>
      <c r="AU571" s="177" t="s">
        <v>73</v>
      </c>
      <c r="AY571" s="176" t="s">
        <v>206</v>
      </c>
      <c r="BK571" s="178">
        <f>SUM(BK572:BK798)</f>
        <v>0</v>
      </c>
    </row>
    <row r="572" spans="1:65" s="2" customFormat="1" ht="16.5" customHeight="1">
      <c r="A572" s="37"/>
      <c r="B572" s="38"/>
      <c r="C572" s="181" t="s">
        <v>611</v>
      </c>
      <c r="D572" s="181" t="s">
        <v>208</v>
      </c>
      <c r="E572" s="182" t="s">
        <v>1528</v>
      </c>
      <c r="F572" s="183" t="s">
        <v>1529</v>
      </c>
      <c r="G572" s="184" t="s">
        <v>723</v>
      </c>
      <c r="H572" s="185">
        <v>24</v>
      </c>
      <c r="I572" s="186"/>
      <c r="J572" s="187">
        <f>ROUND(I572*H572,2)</f>
        <v>0</v>
      </c>
      <c r="K572" s="183" t="s">
        <v>21</v>
      </c>
      <c r="L572" s="42"/>
      <c r="M572" s="188" t="s">
        <v>21</v>
      </c>
      <c r="N572" s="189" t="s">
        <v>44</v>
      </c>
      <c r="O572" s="67"/>
      <c r="P572" s="190">
        <f>O572*H572</f>
        <v>0</v>
      </c>
      <c r="Q572" s="190">
        <v>3.5000000000000001E-3</v>
      </c>
      <c r="R572" s="190">
        <f>Q572*H572</f>
        <v>8.4000000000000005E-2</v>
      </c>
      <c r="S572" s="190">
        <v>0</v>
      </c>
      <c r="T572" s="191">
        <f>S572*H572</f>
        <v>0</v>
      </c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R572" s="192" t="s">
        <v>213</v>
      </c>
      <c r="AT572" s="192" t="s">
        <v>208</v>
      </c>
      <c r="AU572" s="192" t="s">
        <v>80</v>
      </c>
      <c r="AY572" s="20" t="s">
        <v>206</v>
      </c>
      <c r="BE572" s="193">
        <f>IF(N572="základní",J572,0)</f>
        <v>0</v>
      </c>
      <c r="BF572" s="193">
        <f>IF(N572="snížená",J572,0)</f>
        <v>0</v>
      </c>
      <c r="BG572" s="193">
        <f>IF(N572="zákl. přenesená",J572,0)</f>
        <v>0</v>
      </c>
      <c r="BH572" s="193">
        <f>IF(N572="sníž. přenesená",J572,0)</f>
        <v>0</v>
      </c>
      <c r="BI572" s="193">
        <f>IF(N572="nulová",J572,0)</f>
        <v>0</v>
      </c>
      <c r="BJ572" s="20" t="s">
        <v>80</v>
      </c>
      <c r="BK572" s="193">
        <f>ROUND(I572*H572,2)</f>
        <v>0</v>
      </c>
      <c r="BL572" s="20" t="s">
        <v>213</v>
      </c>
      <c r="BM572" s="192" t="s">
        <v>1530</v>
      </c>
    </row>
    <row r="573" spans="1:65" s="13" customFormat="1">
      <c r="B573" s="201"/>
      <c r="C573" s="202"/>
      <c r="D573" s="199" t="s">
        <v>219</v>
      </c>
      <c r="E573" s="203" t="s">
        <v>21</v>
      </c>
      <c r="F573" s="204" t="s">
        <v>1531</v>
      </c>
      <c r="G573" s="202"/>
      <c r="H573" s="203" t="s">
        <v>21</v>
      </c>
      <c r="I573" s="205"/>
      <c r="J573" s="202"/>
      <c r="K573" s="202"/>
      <c r="L573" s="206"/>
      <c r="M573" s="207"/>
      <c r="N573" s="208"/>
      <c r="O573" s="208"/>
      <c r="P573" s="208"/>
      <c r="Q573" s="208"/>
      <c r="R573" s="208"/>
      <c r="S573" s="208"/>
      <c r="T573" s="209"/>
      <c r="AT573" s="210" t="s">
        <v>219</v>
      </c>
      <c r="AU573" s="210" t="s">
        <v>80</v>
      </c>
      <c r="AV573" s="13" t="s">
        <v>80</v>
      </c>
      <c r="AW573" s="13" t="s">
        <v>34</v>
      </c>
      <c r="AX573" s="13" t="s">
        <v>73</v>
      </c>
      <c r="AY573" s="210" t="s">
        <v>206</v>
      </c>
    </row>
    <row r="574" spans="1:65" s="14" customFormat="1">
      <c r="B574" s="211"/>
      <c r="C574" s="212"/>
      <c r="D574" s="199" t="s">
        <v>219</v>
      </c>
      <c r="E574" s="213" t="s">
        <v>21</v>
      </c>
      <c r="F574" s="214" t="s">
        <v>350</v>
      </c>
      <c r="G574" s="212"/>
      <c r="H574" s="215">
        <v>16</v>
      </c>
      <c r="I574" s="216"/>
      <c r="J574" s="212"/>
      <c r="K574" s="212"/>
      <c r="L574" s="217"/>
      <c r="M574" s="218"/>
      <c r="N574" s="219"/>
      <c r="O574" s="219"/>
      <c r="P574" s="219"/>
      <c r="Q574" s="219"/>
      <c r="R574" s="219"/>
      <c r="S574" s="219"/>
      <c r="T574" s="220"/>
      <c r="AT574" s="221" t="s">
        <v>219</v>
      </c>
      <c r="AU574" s="221" t="s">
        <v>80</v>
      </c>
      <c r="AV574" s="14" t="s">
        <v>82</v>
      </c>
      <c r="AW574" s="14" t="s">
        <v>34</v>
      </c>
      <c r="AX574" s="14" t="s">
        <v>73</v>
      </c>
      <c r="AY574" s="221" t="s">
        <v>206</v>
      </c>
    </row>
    <row r="575" spans="1:65" s="13" customFormat="1">
      <c r="B575" s="201"/>
      <c r="C575" s="202"/>
      <c r="D575" s="199" t="s">
        <v>219</v>
      </c>
      <c r="E575" s="203" t="s">
        <v>21</v>
      </c>
      <c r="F575" s="204" t="s">
        <v>1532</v>
      </c>
      <c r="G575" s="202"/>
      <c r="H575" s="203" t="s">
        <v>21</v>
      </c>
      <c r="I575" s="205"/>
      <c r="J575" s="202"/>
      <c r="K575" s="202"/>
      <c r="L575" s="206"/>
      <c r="M575" s="207"/>
      <c r="N575" s="208"/>
      <c r="O575" s="208"/>
      <c r="P575" s="208"/>
      <c r="Q575" s="208"/>
      <c r="R575" s="208"/>
      <c r="S575" s="208"/>
      <c r="T575" s="209"/>
      <c r="AT575" s="210" t="s">
        <v>219</v>
      </c>
      <c r="AU575" s="210" t="s">
        <v>80</v>
      </c>
      <c r="AV575" s="13" t="s">
        <v>80</v>
      </c>
      <c r="AW575" s="13" t="s">
        <v>34</v>
      </c>
      <c r="AX575" s="13" t="s">
        <v>73</v>
      </c>
      <c r="AY575" s="210" t="s">
        <v>206</v>
      </c>
    </row>
    <row r="576" spans="1:65" s="14" customFormat="1">
      <c r="B576" s="211"/>
      <c r="C576" s="212"/>
      <c r="D576" s="199" t="s">
        <v>219</v>
      </c>
      <c r="E576" s="213" t="s">
        <v>21</v>
      </c>
      <c r="F576" s="214" t="s">
        <v>289</v>
      </c>
      <c r="G576" s="212"/>
      <c r="H576" s="215">
        <v>8</v>
      </c>
      <c r="I576" s="216"/>
      <c r="J576" s="212"/>
      <c r="K576" s="212"/>
      <c r="L576" s="217"/>
      <c r="M576" s="218"/>
      <c r="N576" s="219"/>
      <c r="O576" s="219"/>
      <c r="P576" s="219"/>
      <c r="Q576" s="219"/>
      <c r="R576" s="219"/>
      <c r="S576" s="219"/>
      <c r="T576" s="220"/>
      <c r="AT576" s="221" t="s">
        <v>219</v>
      </c>
      <c r="AU576" s="221" t="s">
        <v>80</v>
      </c>
      <c r="AV576" s="14" t="s">
        <v>82</v>
      </c>
      <c r="AW576" s="14" t="s">
        <v>34</v>
      </c>
      <c r="AX576" s="14" t="s">
        <v>73</v>
      </c>
      <c r="AY576" s="221" t="s">
        <v>206</v>
      </c>
    </row>
    <row r="577" spans="1:65" s="15" customFormat="1">
      <c r="B577" s="222"/>
      <c r="C577" s="223"/>
      <c r="D577" s="199" t="s">
        <v>219</v>
      </c>
      <c r="E577" s="224" t="s">
        <v>21</v>
      </c>
      <c r="F577" s="225" t="s">
        <v>236</v>
      </c>
      <c r="G577" s="223"/>
      <c r="H577" s="226">
        <v>24</v>
      </c>
      <c r="I577" s="227"/>
      <c r="J577" s="223"/>
      <c r="K577" s="223"/>
      <c r="L577" s="228"/>
      <c r="M577" s="229"/>
      <c r="N577" s="230"/>
      <c r="O577" s="230"/>
      <c r="P577" s="230"/>
      <c r="Q577" s="230"/>
      <c r="R577" s="230"/>
      <c r="S577" s="230"/>
      <c r="T577" s="231"/>
      <c r="AT577" s="232" t="s">
        <v>219</v>
      </c>
      <c r="AU577" s="232" t="s">
        <v>80</v>
      </c>
      <c r="AV577" s="15" t="s">
        <v>213</v>
      </c>
      <c r="AW577" s="15" t="s">
        <v>34</v>
      </c>
      <c r="AX577" s="15" t="s">
        <v>80</v>
      </c>
      <c r="AY577" s="232" t="s">
        <v>206</v>
      </c>
    </row>
    <row r="578" spans="1:65" s="2" customFormat="1" ht="16.5" customHeight="1">
      <c r="A578" s="37"/>
      <c r="B578" s="38"/>
      <c r="C578" s="181" t="s">
        <v>1533</v>
      </c>
      <c r="D578" s="181" t="s">
        <v>208</v>
      </c>
      <c r="E578" s="182" t="s">
        <v>1534</v>
      </c>
      <c r="F578" s="183" t="s">
        <v>1535</v>
      </c>
      <c r="G578" s="184" t="s">
        <v>211</v>
      </c>
      <c r="H578" s="185">
        <v>4.5</v>
      </c>
      <c r="I578" s="186"/>
      <c r="J578" s="187">
        <f>ROUND(I578*H578,2)</f>
        <v>0</v>
      </c>
      <c r="K578" s="183" t="s">
        <v>1100</v>
      </c>
      <c r="L578" s="42"/>
      <c r="M578" s="188" t="s">
        <v>21</v>
      </c>
      <c r="N578" s="189" t="s">
        <v>44</v>
      </c>
      <c r="O578" s="67"/>
      <c r="P578" s="190">
        <f>O578*H578</f>
        <v>0</v>
      </c>
      <c r="Q578" s="190">
        <v>2.5</v>
      </c>
      <c r="R578" s="190">
        <f>Q578*H578</f>
        <v>11.25</v>
      </c>
      <c r="S578" s="190">
        <v>0</v>
      </c>
      <c r="T578" s="191">
        <f>S578*H578</f>
        <v>0</v>
      </c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R578" s="192" t="s">
        <v>213</v>
      </c>
      <c r="AT578" s="192" t="s">
        <v>208</v>
      </c>
      <c r="AU578" s="192" t="s">
        <v>80</v>
      </c>
      <c r="AY578" s="20" t="s">
        <v>206</v>
      </c>
      <c r="BE578" s="193">
        <f>IF(N578="základní",J578,0)</f>
        <v>0</v>
      </c>
      <c r="BF578" s="193">
        <f>IF(N578="snížená",J578,0)</f>
        <v>0</v>
      </c>
      <c r="BG578" s="193">
        <f>IF(N578="zákl. přenesená",J578,0)</f>
        <v>0</v>
      </c>
      <c r="BH578" s="193">
        <f>IF(N578="sníž. přenesená",J578,0)</f>
        <v>0</v>
      </c>
      <c r="BI578" s="193">
        <f>IF(N578="nulová",J578,0)</f>
        <v>0</v>
      </c>
      <c r="BJ578" s="20" t="s">
        <v>80</v>
      </c>
      <c r="BK578" s="193">
        <f>ROUND(I578*H578,2)</f>
        <v>0</v>
      </c>
      <c r="BL578" s="20" t="s">
        <v>213</v>
      </c>
      <c r="BM578" s="192" t="s">
        <v>1536</v>
      </c>
    </row>
    <row r="579" spans="1:65" s="13" customFormat="1">
      <c r="B579" s="201"/>
      <c r="C579" s="202"/>
      <c r="D579" s="199" t="s">
        <v>219</v>
      </c>
      <c r="E579" s="203" t="s">
        <v>21</v>
      </c>
      <c r="F579" s="204" t="s">
        <v>1537</v>
      </c>
      <c r="G579" s="202"/>
      <c r="H579" s="203" t="s">
        <v>21</v>
      </c>
      <c r="I579" s="205"/>
      <c r="J579" s="202"/>
      <c r="K579" s="202"/>
      <c r="L579" s="206"/>
      <c r="M579" s="207"/>
      <c r="N579" s="208"/>
      <c r="O579" s="208"/>
      <c r="P579" s="208"/>
      <c r="Q579" s="208"/>
      <c r="R579" s="208"/>
      <c r="S579" s="208"/>
      <c r="T579" s="209"/>
      <c r="AT579" s="210" t="s">
        <v>219</v>
      </c>
      <c r="AU579" s="210" t="s">
        <v>80</v>
      </c>
      <c r="AV579" s="13" t="s">
        <v>80</v>
      </c>
      <c r="AW579" s="13" t="s">
        <v>34</v>
      </c>
      <c r="AX579" s="13" t="s">
        <v>73</v>
      </c>
      <c r="AY579" s="210" t="s">
        <v>206</v>
      </c>
    </row>
    <row r="580" spans="1:65" s="14" customFormat="1">
      <c r="B580" s="211"/>
      <c r="C580" s="212"/>
      <c r="D580" s="199" t="s">
        <v>219</v>
      </c>
      <c r="E580" s="213" t="s">
        <v>21</v>
      </c>
      <c r="F580" s="214" t="s">
        <v>1538</v>
      </c>
      <c r="G580" s="212"/>
      <c r="H580" s="215">
        <v>4.5</v>
      </c>
      <c r="I580" s="216"/>
      <c r="J580" s="212"/>
      <c r="K580" s="212"/>
      <c r="L580" s="217"/>
      <c r="M580" s="218"/>
      <c r="N580" s="219"/>
      <c r="O580" s="219"/>
      <c r="P580" s="219"/>
      <c r="Q580" s="219"/>
      <c r="R580" s="219"/>
      <c r="S580" s="219"/>
      <c r="T580" s="220"/>
      <c r="AT580" s="221" t="s">
        <v>219</v>
      </c>
      <c r="AU580" s="221" t="s">
        <v>80</v>
      </c>
      <c r="AV580" s="14" t="s">
        <v>82</v>
      </c>
      <c r="AW580" s="14" t="s">
        <v>34</v>
      </c>
      <c r="AX580" s="14" t="s">
        <v>73</v>
      </c>
      <c r="AY580" s="221" t="s">
        <v>206</v>
      </c>
    </row>
    <row r="581" spans="1:65" s="15" customFormat="1">
      <c r="B581" s="222"/>
      <c r="C581" s="223"/>
      <c r="D581" s="199" t="s">
        <v>219</v>
      </c>
      <c r="E581" s="224" t="s">
        <v>21</v>
      </c>
      <c r="F581" s="225" t="s">
        <v>236</v>
      </c>
      <c r="G581" s="223"/>
      <c r="H581" s="226">
        <v>4.5</v>
      </c>
      <c r="I581" s="227"/>
      <c r="J581" s="223"/>
      <c r="K581" s="223"/>
      <c r="L581" s="228"/>
      <c r="M581" s="229"/>
      <c r="N581" s="230"/>
      <c r="O581" s="230"/>
      <c r="P581" s="230"/>
      <c r="Q581" s="230"/>
      <c r="R581" s="230"/>
      <c r="S581" s="230"/>
      <c r="T581" s="231"/>
      <c r="AT581" s="232" t="s">
        <v>219</v>
      </c>
      <c r="AU581" s="232" t="s">
        <v>80</v>
      </c>
      <c r="AV581" s="15" t="s">
        <v>213</v>
      </c>
      <c r="AW581" s="15" t="s">
        <v>34</v>
      </c>
      <c r="AX581" s="15" t="s">
        <v>80</v>
      </c>
      <c r="AY581" s="232" t="s">
        <v>206</v>
      </c>
    </row>
    <row r="582" spans="1:65" s="2" customFormat="1" ht="16.5" customHeight="1">
      <c r="A582" s="37"/>
      <c r="B582" s="38"/>
      <c r="C582" s="181" t="s">
        <v>1025</v>
      </c>
      <c r="D582" s="181" t="s">
        <v>208</v>
      </c>
      <c r="E582" s="182" t="s">
        <v>1539</v>
      </c>
      <c r="F582" s="183" t="s">
        <v>1540</v>
      </c>
      <c r="G582" s="184" t="s">
        <v>327</v>
      </c>
      <c r="H582" s="185">
        <v>1.2849999999999999</v>
      </c>
      <c r="I582" s="186"/>
      <c r="J582" s="187">
        <f>ROUND(I582*H582,2)</f>
        <v>0</v>
      </c>
      <c r="K582" s="183" t="s">
        <v>1100</v>
      </c>
      <c r="L582" s="42"/>
      <c r="M582" s="188" t="s">
        <v>21</v>
      </c>
      <c r="N582" s="189" t="s">
        <v>44</v>
      </c>
      <c r="O582" s="67"/>
      <c r="P582" s="190">
        <f>O582*H582</f>
        <v>0</v>
      </c>
      <c r="Q582" s="190">
        <v>1</v>
      </c>
      <c r="R582" s="190">
        <f>Q582*H582</f>
        <v>1.2849999999999999</v>
      </c>
      <c r="S582" s="190">
        <v>0</v>
      </c>
      <c r="T582" s="191">
        <f>S582*H582</f>
        <v>0</v>
      </c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R582" s="192" t="s">
        <v>213</v>
      </c>
      <c r="AT582" s="192" t="s">
        <v>208</v>
      </c>
      <c r="AU582" s="192" t="s">
        <v>80</v>
      </c>
      <c r="AY582" s="20" t="s">
        <v>206</v>
      </c>
      <c r="BE582" s="193">
        <f>IF(N582="základní",J582,0)</f>
        <v>0</v>
      </c>
      <c r="BF582" s="193">
        <f>IF(N582="snížená",J582,0)</f>
        <v>0</v>
      </c>
      <c r="BG582" s="193">
        <f>IF(N582="zákl. přenesená",J582,0)</f>
        <v>0</v>
      </c>
      <c r="BH582" s="193">
        <f>IF(N582="sníž. přenesená",J582,0)</f>
        <v>0</v>
      </c>
      <c r="BI582" s="193">
        <f>IF(N582="nulová",J582,0)</f>
        <v>0</v>
      </c>
      <c r="BJ582" s="20" t="s">
        <v>80</v>
      </c>
      <c r="BK582" s="193">
        <f>ROUND(I582*H582,2)</f>
        <v>0</v>
      </c>
      <c r="BL582" s="20" t="s">
        <v>213</v>
      </c>
      <c r="BM582" s="192" t="s">
        <v>1541</v>
      </c>
    </row>
    <row r="583" spans="1:65" s="13" customFormat="1">
      <c r="B583" s="201"/>
      <c r="C583" s="202"/>
      <c r="D583" s="199" t="s">
        <v>219</v>
      </c>
      <c r="E583" s="203" t="s">
        <v>21</v>
      </c>
      <c r="F583" s="204" t="s">
        <v>1537</v>
      </c>
      <c r="G583" s="202"/>
      <c r="H583" s="203" t="s">
        <v>21</v>
      </c>
      <c r="I583" s="205"/>
      <c r="J583" s="202"/>
      <c r="K583" s="202"/>
      <c r="L583" s="206"/>
      <c r="M583" s="207"/>
      <c r="N583" s="208"/>
      <c r="O583" s="208"/>
      <c r="P583" s="208"/>
      <c r="Q583" s="208"/>
      <c r="R583" s="208"/>
      <c r="S583" s="208"/>
      <c r="T583" s="209"/>
      <c r="AT583" s="210" t="s">
        <v>219</v>
      </c>
      <c r="AU583" s="210" t="s">
        <v>80</v>
      </c>
      <c r="AV583" s="13" t="s">
        <v>80</v>
      </c>
      <c r="AW583" s="13" t="s">
        <v>34</v>
      </c>
      <c r="AX583" s="13" t="s">
        <v>73</v>
      </c>
      <c r="AY583" s="210" t="s">
        <v>206</v>
      </c>
    </row>
    <row r="584" spans="1:65" s="14" customFormat="1">
      <c r="B584" s="211"/>
      <c r="C584" s="212"/>
      <c r="D584" s="199" t="s">
        <v>219</v>
      </c>
      <c r="E584" s="213" t="s">
        <v>21</v>
      </c>
      <c r="F584" s="214" t="s">
        <v>1542</v>
      </c>
      <c r="G584" s="212"/>
      <c r="H584" s="215">
        <v>1.2849999999999999</v>
      </c>
      <c r="I584" s="216"/>
      <c r="J584" s="212"/>
      <c r="K584" s="212"/>
      <c r="L584" s="217"/>
      <c r="M584" s="218"/>
      <c r="N584" s="219"/>
      <c r="O584" s="219"/>
      <c r="P584" s="219"/>
      <c r="Q584" s="219"/>
      <c r="R584" s="219"/>
      <c r="S584" s="219"/>
      <c r="T584" s="220"/>
      <c r="AT584" s="221" t="s">
        <v>219</v>
      </c>
      <c r="AU584" s="221" t="s">
        <v>80</v>
      </c>
      <c r="AV584" s="14" t="s">
        <v>82</v>
      </c>
      <c r="AW584" s="14" t="s">
        <v>34</v>
      </c>
      <c r="AX584" s="14" t="s">
        <v>73</v>
      </c>
      <c r="AY584" s="221" t="s">
        <v>206</v>
      </c>
    </row>
    <row r="585" spans="1:65" s="15" customFormat="1">
      <c r="B585" s="222"/>
      <c r="C585" s="223"/>
      <c r="D585" s="199" t="s">
        <v>219</v>
      </c>
      <c r="E585" s="224" t="s">
        <v>21</v>
      </c>
      <c r="F585" s="225" t="s">
        <v>236</v>
      </c>
      <c r="G585" s="223"/>
      <c r="H585" s="226">
        <v>1.2849999999999999</v>
      </c>
      <c r="I585" s="227"/>
      <c r="J585" s="223"/>
      <c r="K585" s="223"/>
      <c r="L585" s="228"/>
      <c r="M585" s="229"/>
      <c r="N585" s="230"/>
      <c r="O585" s="230"/>
      <c r="P585" s="230"/>
      <c r="Q585" s="230"/>
      <c r="R585" s="230"/>
      <c r="S585" s="230"/>
      <c r="T585" s="231"/>
      <c r="AT585" s="232" t="s">
        <v>219</v>
      </c>
      <c r="AU585" s="232" t="s">
        <v>80</v>
      </c>
      <c r="AV585" s="15" t="s">
        <v>213</v>
      </c>
      <c r="AW585" s="15" t="s">
        <v>34</v>
      </c>
      <c r="AX585" s="15" t="s">
        <v>80</v>
      </c>
      <c r="AY585" s="232" t="s">
        <v>206</v>
      </c>
    </row>
    <row r="586" spans="1:65" s="2" customFormat="1" ht="16.5" customHeight="1">
      <c r="A586" s="37"/>
      <c r="B586" s="38"/>
      <c r="C586" s="181" t="s">
        <v>1488</v>
      </c>
      <c r="D586" s="181" t="s">
        <v>208</v>
      </c>
      <c r="E586" s="182" t="s">
        <v>1543</v>
      </c>
      <c r="F586" s="183" t="s">
        <v>1544</v>
      </c>
      <c r="G586" s="184" t="s">
        <v>375</v>
      </c>
      <c r="H586" s="185">
        <v>54.3</v>
      </c>
      <c r="I586" s="186"/>
      <c r="J586" s="187">
        <f>ROUND(I586*H586,2)</f>
        <v>0</v>
      </c>
      <c r="K586" s="183" t="s">
        <v>1453</v>
      </c>
      <c r="L586" s="42"/>
      <c r="M586" s="188" t="s">
        <v>21</v>
      </c>
      <c r="N586" s="189" t="s">
        <v>44</v>
      </c>
      <c r="O586" s="67"/>
      <c r="P586" s="190">
        <f>O586*H586</f>
        <v>0</v>
      </c>
      <c r="Q586" s="190">
        <v>2.8999999999999998E-3</v>
      </c>
      <c r="R586" s="190">
        <f>Q586*H586</f>
        <v>0.15746999999999997</v>
      </c>
      <c r="S586" s="190">
        <v>0</v>
      </c>
      <c r="T586" s="191">
        <f>S586*H586</f>
        <v>0</v>
      </c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R586" s="192" t="s">
        <v>213</v>
      </c>
      <c r="AT586" s="192" t="s">
        <v>208</v>
      </c>
      <c r="AU586" s="192" t="s">
        <v>80</v>
      </c>
      <c r="AY586" s="20" t="s">
        <v>206</v>
      </c>
      <c r="BE586" s="193">
        <f>IF(N586="základní",J586,0)</f>
        <v>0</v>
      </c>
      <c r="BF586" s="193">
        <f>IF(N586="snížená",J586,0)</f>
        <v>0</v>
      </c>
      <c r="BG586" s="193">
        <f>IF(N586="zákl. přenesená",J586,0)</f>
        <v>0</v>
      </c>
      <c r="BH586" s="193">
        <f>IF(N586="sníž. přenesená",J586,0)</f>
        <v>0</v>
      </c>
      <c r="BI586" s="193">
        <f>IF(N586="nulová",J586,0)</f>
        <v>0</v>
      </c>
      <c r="BJ586" s="20" t="s">
        <v>80</v>
      </c>
      <c r="BK586" s="193">
        <f>ROUND(I586*H586,2)</f>
        <v>0</v>
      </c>
      <c r="BL586" s="20" t="s">
        <v>213</v>
      </c>
      <c r="BM586" s="192" t="s">
        <v>1545</v>
      </c>
    </row>
    <row r="587" spans="1:65" s="13" customFormat="1">
      <c r="B587" s="201"/>
      <c r="C587" s="202"/>
      <c r="D587" s="199" t="s">
        <v>219</v>
      </c>
      <c r="E587" s="203" t="s">
        <v>21</v>
      </c>
      <c r="F587" s="204" t="s">
        <v>1546</v>
      </c>
      <c r="G587" s="202"/>
      <c r="H587" s="203" t="s">
        <v>21</v>
      </c>
      <c r="I587" s="205"/>
      <c r="J587" s="202"/>
      <c r="K587" s="202"/>
      <c r="L587" s="206"/>
      <c r="M587" s="207"/>
      <c r="N587" s="208"/>
      <c r="O587" s="208"/>
      <c r="P587" s="208"/>
      <c r="Q587" s="208"/>
      <c r="R587" s="208"/>
      <c r="S587" s="208"/>
      <c r="T587" s="209"/>
      <c r="AT587" s="210" t="s">
        <v>219</v>
      </c>
      <c r="AU587" s="210" t="s">
        <v>80</v>
      </c>
      <c r="AV587" s="13" t="s">
        <v>80</v>
      </c>
      <c r="AW587" s="13" t="s">
        <v>34</v>
      </c>
      <c r="AX587" s="13" t="s">
        <v>73</v>
      </c>
      <c r="AY587" s="210" t="s">
        <v>206</v>
      </c>
    </row>
    <row r="588" spans="1:65" s="14" customFormat="1">
      <c r="B588" s="211"/>
      <c r="C588" s="212"/>
      <c r="D588" s="199" t="s">
        <v>219</v>
      </c>
      <c r="E588" s="213" t="s">
        <v>21</v>
      </c>
      <c r="F588" s="214" t="s">
        <v>1356</v>
      </c>
      <c r="G588" s="212"/>
      <c r="H588" s="215">
        <v>54.3</v>
      </c>
      <c r="I588" s="216"/>
      <c r="J588" s="212"/>
      <c r="K588" s="212"/>
      <c r="L588" s="217"/>
      <c r="M588" s="218"/>
      <c r="N588" s="219"/>
      <c r="O588" s="219"/>
      <c r="P588" s="219"/>
      <c r="Q588" s="219"/>
      <c r="R588" s="219"/>
      <c r="S588" s="219"/>
      <c r="T588" s="220"/>
      <c r="AT588" s="221" t="s">
        <v>219</v>
      </c>
      <c r="AU588" s="221" t="s">
        <v>80</v>
      </c>
      <c r="AV588" s="14" t="s">
        <v>82</v>
      </c>
      <c r="AW588" s="14" t="s">
        <v>34</v>
      </c>
      <c r="AX588" s="14" t="s">
        <v>73</v>
      </c>
      <c r="AY588" s="221" t="s">
        <v>206</v>
      </c>
    </row>
    <row r="589" spans="1:65" s="15" customFormat="1">
      <c r="B589" s="222"/>
      <c r="C589" s="223"/>
      <c r="D589" s="199" t="s">
        <v>219</v>
      </c>
      <c r="E589" s="224" t="s">
        <v>21</v>
      </c>
      <c r="F589" s="225" t="s">
        <v>236</v>
      </c>
      <c r="G589" s="223"/>
      <c r="H589" s="226">
        <v>54.3</v>
      </c>
      <c r="I589" s="227"/>
      <c r="J589" s="223"/>
      <c r="K589" s="223"/>
      <c r="L589" s="228"/>
      <c r="M589" s="229"/>
      <c r="N589" s="230"/>
      <c r="O589" s="230"/>
      <c r="P589" s="230"/>
      <c r="Q589" s="230"/>
      <c r="R589" s="230"/>
      <c r="S589" s="230"/>
      <c r="T589" s="231"/>
      <c r="AT589" s="232" t="s">
        <v>219</v>
      </c>
      <c r="AU589" s="232" t="s">
        <v>80</v>
      </c>
      <c r="AV589" s="15" t="s">
        <v>213</v>
      </c>
      <c r="AW589" s="15" t="s">
        <v>34</v>
      </c>
      <c r="AX589" s="15" t="s">
        <v>80</v>
      </c>
      <c r="AY589" s="232" t="s">
        <v>206</v>
      </c>
    </row>
    <row r="590" spans="1:65" s="2" customFormat="1" ht="16.5" customHeight="1">
      <c r="A590" s="37"/>
      <c r="B590" s="38"/>
      <c r="C590" s="181" t="s">
        <v>1028</v>
      </c>
      <c r="D590" s="181" t="s">
        <v>208</v>
      </c>
      <c r="E590" s="182" t="s">
        <v>1547</v>
      </c>
      <c r="F590" s="183" t="s">
        <v>1548</v>
      </c>
      <c r="G590" s="184" t="s">
        <v>723</v>
      </c>
      <c r="H590" s="185">
        <v>22</v>
      </c>
      <c r="I590" s="186"/>
      <c r="J590" s="187">
        <f>ROUND(I590*H590,2)</f>
        <v>0</v>
      </c>
      <c r="K590" s="183" t="s">
        <v>1453</v>
      </c>
      <c r="L590" s="42"/>
      <c r="M590" s="188" t="s">
        <v>21</v>
      </c>
      <c r="N590" s="189" t="s">
        <v>44</v>
      </c>
      <c r="O590" s="67"/>
      <c r="P590" s="190">
        <f>O590*H590</f>
        <v>0</v>
      </c>
      <c r="Q590" s="190">
        <v>8.0000000000000004E-4</v>
      </c>
      <c r="R590" s="190">
        <f>Q590*H590</f>
        <v>1.7600000000000001E-2</v>
      </c>
      <c r="S590" s="190">
        <v>0</v>
      </c>
      <c r="T590" s="191">
        <f>S590*H590</f>
        <v>0</v>
      </c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R590" s="192" t="s">
        <v>213</v>
      </c>
      <c r="AT590" s="192" t="s">
        <v>208</v>
      </c>
      <c r="AU590" s="192" t="s">
        <v>80</v>
      </c>
      <c r="AY590" s="20" t="s">
        <v>206</v>
      </c>
      <c r="BE590" s="193">
        <f>IF(N590="základní",J590,0)</f>
        <v>0</v>
      </c>
      <c r="BF590" s="193">
        <f>IF(N590="snížená",J590,0)</f>
        <v>0</v>
      </c>
      <c r="BG590" s="193">
        <f>IF(N590="zákl. přenesená",J590,0)</f>
        <v>0</v>
      </c>
      <c r="BH590" s="193">
        <f>IF(N590="sníž. přenesená",J590,0)</f>
        <v>0</v>
      </c>
      <c r="BI590" s="193">
        <f>IF(N590="nulová",J590,0)</f>
        <v>0</v>
      </c>
      <c r="BJ590" s="20" t="s">
        <v>80</v>
      </c>
      <c r="BK590" s="193">
        <f>ROUND(I590*H590,2)</f>
        <v>0</v>
      </c>
      <c r="BL590" s="20" t="s">
        <v>213</v>
      </c>
      <c r="BM590" s="192" t="s">
        <v>1549</v>
      </c>
    </row>
    <row r="591" spans="1:65" s="13" customFormat="1">
      <c r="B591" s="201"/>
      <c r="C591" s="202"/>
      <c r="D591" s="199" t="s">
        <v>219</v>
      </c>
      <c r="E591" s="203" t="s">
        <v>21</v>
      </c>
      <c r="F591" s="204" t="s">
        <v>1546</v>
      </c>
      <c r="G591" s="202"/>
      <c r="H591" s="203" t="s">
        <v>21</v>
      </c>
      <c r="I591" s="205"/>
      <c r="J591" s="202"/>
      <c r="K591" s="202"/>
      <c r="L591" s="206"/>
      <c r="M591" s="207"/>
      <c r="N591" s="208"/>
      <c r="O591" s="208"/>
      <c r="P591" s="208"/>
      <c r="Q591" s="208"/>
      <c r="R591" s="208"/>
      <c r="S591" s="208"/>
      <c r="T591" s="209"/>
      <c r="AT591" s="210" t="s">
        <v>219</v>
      </c>
      <c r="AU591" s="210" t="s">
        <v>80</v>
      </c>
      <c r="AV591" s="13" t="s">
        <v>80</v>
      </c>
      <c r="AW591" s="13" t="s">
        <v>34</v>
      </c>
      <c r="AX591" s="13" t="s">
        <v>73</v>
      </c>
      <c r="AY591" s="210" t="s">
        <v>206</v>
      </c>
    </row>
    <row r="592" spans="1:65" s="14" customFormat="1">
      <c r="B592" s="211"/>
      <c r="C592" s="212"/>
      <c r="D592" s="199" t="s">
        <v>219</v>
      </c>
      <c r="E592" s="213" t="s">
        <v>21</v>
      </c>
      <c r="F592" s="214" t="s">
        <v>400</v>
      </c>
      <c r="G592" s="212"/>
      <c r="H592" s="215">
        <v>22</v>
      </c>
      <c r="I592" s="216"/>
      <c r="J592" s="212"/>
      <c r="K592" s="212"/>
      <c r="L592" s="217"/>
      <c r="M592" s="218"/>
      <c r="N592" s="219"/>
      <c r="O592" s="219"/>
      <c r="P592" s="219"/>
      <c r="Q592" s="219"/>
      <c r="R592" s="219"/>
      <c r="S592" s="219"/>
      <c r="T592" s="220"/>
      <c r="AT592" s="221" t="s">
        <v>219</v>
      </c>
      <c r="AU592" s="221" t="s">
        <v>80</v>
      </c>
      <c r="AV592" s="14" t="s">
        <v>82</v>
      </c>
      <c r="AW592" s="14" t="s">
        <v>34</v>
      </c>
      <c r="AX592" s="14" t="s">
        <v>73</v>
      </c>
      <c r="AY592" s="221" t="s">
        <v>206</v>
      </c>
    </row>
    <row r="593" spans="1:65" s="15" customFormat="1">
      <c r="B593" s="222"/>
      <c r="C593" s="223"/>
      <c r="D593" s="199" t="s">
        <v>219</v>
      </c>
      <c r="E593" s="224" t="s">
        <v>21</v>
      </c>
      <c r="F593" s="225" t="s">
        <v>236</v>
      </c>
      <c r="G593" s="223"/>
      <c r="H593" s="226">
        <v>22</v>
      </c>
      <c r="I593" s="227"/>
      <c r="J593" s="223"/>
      <c r="K593" s="223"/>
      <c r="L593" s="228"/>
      <c r="M593" s="229"/>
      <c r="N593" s="230"/>
      <c r="O593" s="230"/>
      <c r="P593" s="230"/>
      <c r="Q593" s="230"/>
      <c r="R593" s="230"/>
      <c r="S593" s="230"/>
      <c r="T593" s="231"/>
      <c r="AT593" s="232" t="s">
        <v>219</v>
      </c>
      <c r="AU593" s="232" t="s">
        <v>80</v>
      </c>
      <c r="AV593" s="15" t="s">
        <v>213</v>
      </c>
      <c r="AW593" s="15" t="s">
        <v>34</v>
      </c>
      <c r="AX593" s="15" t="s">
        <v>80</v>
      </c>
      <c r="AY593" s="232" t="s">
        <v>206</v>
      </c>
    </row>
    <row r="594" spans="1:65" s="2" customFormat="1" ht="16.5" customHeight="1">
      <c r="A594" s="37"/>
      <c r="B594" s="38"/>
      <c r="C594" s="181" t="s">
        <v>1044</v>
      </c>
      <c r="D594" s="181" t="s">
        <v>208</v>
      </c>
      <c r="E594" s="182" t="s">
        <v>1550</v>
      </c>
      <c r="F594" s="183" t="s">
        <v>1551</v>
      </c>
      <c r="G594" s="184" t="s">
        <v>375</v>
      </c>
      <c r="H594" s="185">
        <v>250.9</v>
      </c>
      <c r="I594" s="186"/>
      <c r="J594" s="187">
        <f>ROUND(I594*H594,2)</f>
        <v>0</v>
      </c>
      <c r="K594" s="183" t="s">
        <v>21</v>
      </c>
      <c r="L594" s="42"/>
      <c r="M594" s="188" t="s">
        <v>21</v>
      </c>
      <c r="N594" s="189" t="s">
        <v>44</v>
      </c>
      <c r="O594" s="67"/>
      <c r="P594" s="190">
        <f>O594*H594</f>
        <v>0</v>
      </c>
      <c r="Q594" s="190">
        <v>4.5999999999999999E-3</v>
      </c>
      <c r="R594" s="190">
        <f>Q594*H594</f>
        <v>1.1541399999999999</v>
      </c>
      <c r="S594" s="190">
        <v>0</v>
      </c>
      <c r="T594" s="191">
        <f>S594*H594</f>
        <v>0</v>
      </c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R594" s="192" t="s">
        <v>213</v>
      </c>
      <c r="AT594" s="192" t="s">
        <v>208</v>
      </c>
      <c r="AU594" s="192" t="s">
        <v>80</v>
      </c>
      <c r="AY594" s="20" t="s">
        <v>206</v>
      </c>
      <c r="BE594" s="193">
        <f>IF(N594="základní",J594,0)</f>
        <v>0</v>
      </c>
      <c r="BF594" s="193">
        <f>IF(N594="snížená",J594,0)</f>
        <v>0</v>
      </c>
      <c r="BG594" s="193">
        <f>IF(N594="zákl. přenesená",J594,0)</f>
        <v>0</v>
      </c>
      <c r="BH594" s="193">
        <f>IF(N594="sníž. přenesená",J594,0)</f>
        <v>0</v>
      </c>
      <c r="BI594" s="193">
        <f>IF(N594="nulová",J594,0)</f>
        <v>0</v>
      </c>
      <c r="BJ594" s="20" t="s">
        <v>80</v>
      </c>
      <c r="BK594" s="193">
        <f>ROUND(I594*H594,2)</f>
        <v>0</v>
      </c>
      <c r="BL594" s="20" t="s">
        <v>213</v>
      </c>
      <c r="BM594" s="192" t="s">
        <v>1552</v>
      </c>
    </row>
    <row r="595" spans="1:65" s="13" customFormat="1">
      <c r="B595" s="201"/>
      <c r="C595" s="202"/>
      <c r="D595" s="199" t="s">
        <v>219</v>
      </c>
      <c r="E595" s="203" t="s">
        <v>21</v>
      </c>
      <c r="F595" s="204" t="s">
        <v>1546</v>
      </c>
      <c r="G595" s="202"/>
      <c r="H595" s="203" t="s">
        <v>21</v>
      </c>
      <c r="I595" s="205"/>
      <c r="J595" s="202"/>
      <c r="K595" s="202"/>
      <c r="L595" s="206"/>
      <c r="M595" s="207"/>
      <c r="N595" s="208"/>
      <c r="O595" s="208"/>
      <c r="P595" s="208"/>
      <c r="Q595" s="208"/>
      <c r="R595" s="208"/>
      <c r="S595" s="208"/>
      <c r="T595" s="209"/>
      <c r="AT595" s="210" t="s">
        <v>219</v>
      </c>
      <c r="AU595" s="210" t="s">
        <v>80</v>
      </c>
      <c r="AV595" s="13" t="s">
        <v>80</v>
      </c>
      <c r="AW595" s="13" t="s">
        <v>34</v>
      </c>
      <c r="AX595" s="13" t="s">
        <v>73</v>
      </c>
      <c r="AY595" s="210" t="s">
        <v>206</v>
      </c>
    </row>
    <row r="596" spans="1:65" s="14" customFormat="1">
      <c r="B596" s="211"/>
      <c r="C596" s="212"/>
      <c r="D596" s="199" t="s">
        <v>219</v>
      </c>
      <c r="E596" s="213" t="s">
        <v>21</v>
      </c>
      <c r="F596" s="214" t="s">
        <v>1553</v>
      </c>
      <c r="G596" s="212"/>
      <c r="H596" s="215">
        <v>250.9</v>
      </c>
      <c r="I596" s="216"/>
      <c r="J596" s="212"/>
      <c r="K596" s="212"/>
      <c r="L596" s="217"/>
      <c r="M596" s="218"/>
      <c r="N596" s="219"/>
      <c r="O596" s="219"/>
      <c r="P596" s="219"/>
      <c r="Q596" s="219"/>
      <c r="R596" s="219"/>
      <c r="S596" s="219"/>
      <c r="T596" s="220"/>
      <c r="AT596" s="221" t="s">
        <v>219</v>
      </c>
      <c r="AU596" s="221" t="s">
        <v>80</v>
      </c>
      <c r="AV596" s="14" t="s">
        <v>82</v>
      </c>
      <c r="AW596" s="14" t="s">
        <v>34</v>
      </c>
      <c r="AX596" s="14" t="s">
        <v>73</v>
      </c>
      <c r="AY596" s="221" t="s">
        <v>206</v>
      </c>
    </row>
    <row r="597" spans="1:65" s="15" customFormat="1">
      <c r="B597" s="222"/>
      <c r="C597" s="223"/>
      <c r="D597" s="199" t="s">
        <v>219</v>
      </c>
      <c r="E597" s="224" t="s">
        <v>21</v>
      </c>
      <c r="F597" s="225" t="s">
        <v>236</v>
      </c>
      <c r="G597" s="223"/>
      <c r="H597" s="226">
        <v>250.9</v>
      </c>
      <c r="I597" s="227"/>
      <c r="J597" s="223"/>
      <c r="K597" s="223"/>
      <c r="L597" s="228"/>
      <c r="M597" s="229"/>
      <c r="N597" s="230"/>
      <c r="O597" s="230"/>
      <c r="P597" s="230"/>
      <c r="Q597" s="230"/>
      <c r="R597" s="230"/>
      <c r="S597" s="230"/>
      <c r="T597" s="231"/>
      <c r="AT597" s="232" t="s">
        <v>219</v>
      </c>
      <c r="AU597" s="232" t="s">
        <v>80</v>
      </c>
      <c r="AV597" s="15" t="s">
        <v>213</v>
      </c>
      <c r="AW597" s="15" t="s">
        <v>34</v>
      </c>
      <c r="AX597" s="15" t="s">
        <v>80</v>
      </c>
      <c r="AY597" s="232" t="s">
        <v>206</v>
      </c>
    </row>
    <row r="598" spans="1:65" s="2" customFormat="1" ht="16.5" customHeight="1">
      <c r="A598" s="37"/>
      <c r="B598" s="38"/>
      <c r="C598" s="181" t="s">
        <v>1031</v>
      </c>
      <c r="D598" s="181" t="s">
        <v>208</v>
      </c>
      <c r="E598" s="182" t="s">
        <v>1554</v>
      </c>
      <c r="F598" s="183" t="s">
        <v>1555</v>
      </c>
      <c r="G598" s="184" t="s">
        <v>375</v>
      </c>
      <c r="H598" s="185">
        <v>185.6</v>
      </c>
      <c r="I598" s="186"/>
      <c r="J598" s="187">
        <f>ROUND(I598*H598,2)</f>
        <v>0</v>
      </c>
      <c r="K598" s="183" t="s">
        <v>1100</v>
      </c>
      <c r="L598" s="42"/>
      <c r="M598" s="188" t="s">
        <v>21</v>
      </c>
      <c r="N598" s="189" t="s">
        <v>44</v>
      </c>
      <c r="O598" s="67"/>
      <c r="P598" s="190">
        <f>O598*H598</f>
        <v>0</v>
      </c>
      <c r="Q598" s="190">
        <v>2.9999999999999997E-4</v>
      </c>
      <c r="R598" s="190">
        <f>Q598*H598</f>
        <v>5.5679999999999993E-2</v>
      </c>
      <c r="S598" s="190">
        <v>0</v>
      </c>
      <c r="T598" s="191">
        <f>S598*H598</f>
        <v>0</v>
      </c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R598" s="192" t="s">
        <v>213</v>
      </c>
      <c r="AT598" s="192" t="s">
        <v>208</v>
      </c>
      <c r="AU598" s="192" t="s">
        <v>80</v>
      </c>
      <c r="AY598" s="20" t="s">
        <v>206</v>
      </c>
      <c r="BE598" s="193">
        <f>IF(N598="základní",J598,0)</f>
        <v>0</v>
      </c>
      <c r="BF598" s="193">
        <f>IF(N598="snížená",J598,0)</f>
        <v>0</v>
      </c>
      <c r="BG598" s="193">
        <f>IF(N598="zákl. přenesená",J598,0)</f>
        <v>0</v>
      </c>
      <c r="BH598" s="193">
        <f>IF(N598="sníž. přenesená",J598,0)</f>
        <v>0</v>
      </c>
      <c r="BI598" s="193">
        <f>IF(N598="nulová",J598,0)</f>
        <v>0</v>
      </c>
      <c r="BJ598" s="20" t="s">
        <v>80</v>
      </c>
      <c r="BK598" s="193">
        <f>ROUND(I598*H598,2)</f>
        <v>0</v>
      </c>
      <c r="BL598" s="20" t="s">
        <v>213</v>
      </c>
      <c r="BM598" s="192" t="s">
        <v>1556</v>
      </c>
    </row>
    <row r="599" spans="1:65" s="14" customFormat="1">
      <c r="B599" s="211"/>
      <c r="C599" s="212"/>
      <c r="D599" s="199" t="s">
        <v>219</v>
      </c>
      <c r="E599" s="213" t="s">
        <v>21</v>
      </c>
      <c r="F599" s="214" t="s">
        <v>1367</v>
      </c>
      <c r="G599" s="212"/>
      <c r="H599" s="215">
        <v>185.6</v>
      </c>
      <c r="I599" s="216"/>
      <c r="J599" s="212"/>
      <c r="K599" s="212"/>
      <c r="L599" s="217"/>
      <c r="M599" s="218"/>
      <c r="N599" s="219"/>
      <c r="O599" s="219"/>
      <c r="P599" s="219"/>
      <c r="Q599" s="219"/>
      <c r="R599" s="219"/>
      <c r="S599" s="219"/>
      <c r="T599" s="220"/>
      <c r="AT599" s="221" t="s">
        <v>219</v>
      </c>
      <c r="AU599" s="221" t="s">
        <v>80</v>
      </c>
      <c r="AV599" s="14" t="s">
        <v>82</v>
      </c>
      <c r="AW599" s="14" t="s">
        <v>34</v>
      </c>
      <c r="AX599" s="14" t="s">
        <v>73</v>
      </c>
      <c r="AY599" s="221" t="s">
        <v>206</v>
      </c>
    </row>
    <row r="600" spans="1:65" s="15" customFormat="1">
      <c r="B600" s="222"/>
      <c r="C600" s="223"/>
      <c r="D600" s="199" t="s">
        <v>219</v>
      </c>
      <c r="E600" s="224" t="s">
        <v>21</v>
      </c>
      <c r="F600" s="225" t="s">
        <v>236</v>
      </c>
      <c r="G600" s="223"/>
      <c r="H600" s="226">
        <v>185.6</v>
      </c>
      <c r="I600" s="227"/>
      <c r="J600" s="223"/>
      <c r="K600" s="223"/>
      <c r="L600" s="228"/>
      <c r="M600" s="229"/>
      <c r="N600" s="230"/>
      <c r="O600" s="230"/>
      <c r="P600" s="230"/>
      <c r="Q600" s="230"/>
      <c r="R600" s="230"/>
      <c r="S600" s="230"/>
      <c r="T600" s="231"/>
      <c r="AT600" s="232" t="s">
        <v>219</v>
      </c>
      <c r="AU600" s="232" t="s">
        <v>80</v>
      </c>
      <c r="AV600" s="15" t="s">
        <v>213</v>
      </c>
      <c r="AW600" s="15" t="s">
        <v>34</v>
      </c>
      <c r="AX600" s="15" t="s">
        <v>80</v>
      </c>
      <c r="AY600" s="232" t="s">
        <v>206</v>
      </c>
    </row>
    <row r="601" spans="1:65" s="2" customFormat="1" ht="16.5" customHeight="1">
      <c r="A601" s="37"/>
      <c r="B601" s="38"/>
      <c r="C601" s="181" t="s">
        <v>1557</v>
      </c>
      <c r="D601" s="181" t="s">
        <v>208</v>
      </c>
      <c r="E601" s="182" t="s">
        <v>1558</v>
      </c>
      <c r="F601" s="183" t="s">
        <v>1559</v>
      </c>
      <c r="G601" s="184" t="s">
        <v>723</v>
      </c>
      <c r="H601" s="185">
        <v>1</v>
      </c>
      <c r="I601" s="186"/>
      <c r="J601" s="187">
        <f>ROUND(I601*H601,2)</f>
        <v>0</v>
      </c>
      <c r="K601" s="183" t="s">
        <v>21</v>
      </c>
      <c r="L601" s="42"/>
      <c r="M601" s="188" t="s">
        <v>21</v>
      </c>
      <c r="N601" s="189" t="s">
        <v>44</v>
      </c>
      <c r="O601" s="67"/>
      <c r="P601" s="190">
        <f>O601*H601</f>
        <v>0</v>
      </c>
      <c r="Q601" s="190">
        <v>1.4E-3</v>
      </c>
      <c r="R601" s="190">
        <f>Q601*H601</f>
        <v>1.4E-3</v>
      </c>
      <c r="S601" s="190">
        <v>0</v>
      </c>
      <c r="T601" s="191">
        <f>S601*H601</f>
        <v>0</v>
      </c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R601" s="192" t="s">
        <v>213</v>
      </c>
      <c r="AT601" s="192" t="s">
        <v>208</v>
      </c>
      <c r="AU601" s="192" t="s">
        <v>80</v>
      </c>
      <c r="AY601" s="20" t="s">
        <v>206</v>
      </c>
      <c r="BE601" s="193">
        <f>IF(N601="základní",J601,0)</f>
        <v>0</v>
      </c>
      <c r="BF601" s="193">
        <f>IF(N601="snížená",J601,0)</f>
        <v>0</v>
      </c>
      <c r="BG601" s="193">
        <f>IF(N601="zákl. přenesená",J601,0)</f>
        <v>0</v>
      </c>
      <c r="BH601" s="193">
        <f>IF(N601="sníž. přenesená",J601,0)</f>
        <v>0</v>
      </c>
      <c r="BI601" s="193">
        <f>IF(N601="nulová",J601,0)</f>
        <v>0</v>
      </c>
      <c r="BJ601" s="20" t="s">
        <v>80</v>
      </c>
      <c r="BK601" s="193">
        <f>ROUND(I601*H601,2)</f>
        <v>0</v>
      </c>
      <c r="BL601" s="20" t="s">
        <v>213</v>
      </c>
      <c r="BM601" s="192" t="s">
        <v>1560</v>
      </c>
    </row>
    <row r="602" spans="1:65" s="13" customFormat="1">
      <c r="B602" s="201"/>
      <c r="C602" s="202"/>
      <c r="D602" s="199" t="s">
        <v>219</v>
      </c>
      <c r="E602" s="203" t="s">
        <v>21</v>
      </c>
      <c r="F602" s="204" t="s">
        <v>1546</v>
      </c>
      <c r="G602" s="202"/>
      <c r="H602" s="203" t="s">
        <v>21</v>
      </c>
      <c r="I602" s="205"/>
      <c r="J602" s="202"/>
      <c r="K602" s="202"/>
      <c r="L602" s="206"/>
      <c r="M602" s="207"/>
      <c r="N602" s="208"/>
      <c r="O602" s="208"/>
      <c r="P602" s="208"/>
      <c r="Q602" s="208"/>
      <c r="R602" s="208"/>
      <c r="S602" s="208"/>
      <c r="T602" s="209"/>
      <c r="AT602" s="210" t="s">
        <v>219</v>
      </c>
      <c r="AU602" s="210" t="s">
        <v>80</v>
      </c>
      <c r="AV602" s="13" t="s">
        <v>80</v>
      </c>
      <c r="AW602" s="13" t="s">
        <v>34</v>
      </c>
      <c r="AX602" s="13" t="s">
        <v>73</v>
      </c>
      <c r="AY602" s="210" t="s">
        <v>206</v>
      </c>
    </row>
    <row r="603" spans="1:65" s="14" customFormat="1">
      <c r="B603" s="211"/>
      <c r="C603" s="212"/>
      <c r="D603" s="199" t="s">
        <v>219</v>
      </c>
      <c r="E603" s="213" t="s">
        <v>21</v>
      </c>
      <c r="F603" s="214" t="s">
        <v>80</v>
      </c>
      <c r="G603" s="212"/>
      <c r="H603" s="215">
        <v>1</v>
      </c>
      <c r="I603" s="216"/>
      <c r="J603" s="212"/>
      <c r="K603" s="212"/>
      <c r="L603" s="217"/>
      <c r="M603" s="218"/>
      <c r="N603" s="219"/>
      <c r="O603" s="219"/>
      <c r="P603" s="219"/>
      <c r="Q603" s="219"/>
      <c r="R603" s="219"/>
      <c r="S603" s="219"/>
      <c r="T603" s="220"/>
      <c r="AT603" s="221" t="s">
        <v>219</v>
      </c>
      <c r="AU603" s="221" t="s">
        <v>80</v>
      </c>
      <c r="AV603" s="14" t="s">
        <v>82</v>
      </c>
      <c r="AW603" s="14" t="s">
        <v>34</v>
      </c>
      <c r="AX603" s="14" t="s">
        <v>73</v>
      </c>
      <c r="AY603" s="221" t="s">
        <v>206</v>
      </c>
    </row>
    <row r="604" spans="1:65" s="15" customFormat="1">
      <c r="B604" s="222"/>
      <c r="C604" s="223"/>
      <c r="D604" s="199" t="s">
        <v>219</v>
      </c>
      <c r="E604" s="224" t="s">
        <v>21</v>
      </c>
      <c r="F604" s="225" t="s">
        <v>236</v>
      </c>
      <c r="G604" s="223"/>
      <c r="H604" s="226">
        <v>1</v>
      </c>
      <c r="I604" s="227"/>
      <c r="J604" s="223"/>
      <c r="K604" s="223"/>
      <c r="L604" s="228"/>
      <c r="M604" s="229"/>
      <c r="N604" s="230"/>
      <c r="O604" s="230"/>
      <c r="P604" s="230"/>
      <c r="Q604" s="230"/>
      <c r="R604" s="230"/>
      <c r="S604" s="230"/>
      <c r="T604" s="231"/>
      <c r="AT604" s="232" t="s">
        <v>219</v>
      </c>
      <c r="AU604" s="232" t="s">
        <v>80</v>
      </c>
      <c r="AV604" s="15" t="s">
        <v>213</v>
      </c>
      <c r="AW604" s="15" t="s">
        <v>34</v>
      </c>
      <c r="AX604" s="15" t="s">
        <v>80</v>
      </c>
      <c r="AY604" s="232" t="s">
        <v>206</v>
      </c>
    </row>
    <row r="605" spans="1:65" s="2" customFormat="1" ht="16.5" customHeight="1">
      <c r="A605" s="37"/>
      <c r="B605" s="38"/>
      <c r="C605" s="181" t="s">
        <v>1034</v>
      </c>
      <c r="D605" s="181" t="s">
        <v>208</v>
      </c>
      <c r="E605" s="182" t="s">
        <v>1561</v>
      </c>
      <c r="F605" s="183" t="s">
        <v>1562</v>
      </c>
      <c r="G605" s="184" t="s">
        <v>723</v>
      </c>
      <c r="H605" s="185">
        <v>3</v>
      </c>
      <c r="I605" s="186"/>
      <c r="J605" s="187">
        <f>ROUND(I605*H605,2)</f>
        <v>0</v>
      </c>
      <c r="K605" s="183" t="s">
        <v>21</v>
      </c>
      <c r="L605" s="42"/>
      <c r="M605" s="188" t="s">
        <v>21</v>
      </c>
      <c r="N605" s="189" t="s">
        <v>44</v>
      </c>
      <c r="O605" s="67"/>
      <c r="P605" s="190">
        <f>O605*H605</f>
        <v>0</v>
      </c>
      <c r="Q605" s="190">
        <v>2.0999999999999999E-3</v>
      </c>
      <c r="R605" s="190">
        <f>Q605*H605</f>
        <v>6.3E-3</v>
      </c>
      <c r="S605" s="190">
        <v>0</v>
      </c>
      <c r="T605" s="191">
        <f>S605*H605</f>
        <v>0</v>
      </c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R605" s="192" t="s">
        <v>213</v>
      </c>
      <c r="AT605" s="192" t="s">
        <v>208</v>
      </c>
      <c r="AU605" s="192" t="s">
        <v>80</v>
      </c>
      <c r="AY605" s="20" t="s">
        <v>206</v>
      </c>
      <c r="BE605" s="193">
        <f>IF(N605="základní",J605,0)</f>
        <v>0</v>
      </c>
      <c r="BF605" s="193">
        <f>IF(N605="snížená",J605,0)</f>
        <v>0</v>
      </c>
      <c r="BG605" s="193">
        <f>IF(N605="zákl. přenesená",J605,0)</f>
        <v>0</v>
      </c>
      <c r="BH605" s="193">
        <f>IF(N605="sníž. přenesená",J605,0)</f>
        <v>0</v>
      </c>
      <c r="BI605" s="193">
        <f>IF(N605="nulová",J605,0)</f>
        <v>0</v>
      </c>
      <c r="BJ605" s="20" t="s">
        <v>80</v>
      </c>
      <c r="BK605" s="193">
        <f>ROUND(I605*H605,2)</f>
        <v>0</v>
      </c>
      <c r="BL605" s="20" t="s">
        <v>213</v>
      </c>
      <c r="BM605" s="192" t="s">
        <v>1563</v>
      </c>
    </row>
    <row r="606" spans="1:65" s="13" customFormat="1">
      <c r="B606" s="201"/>
      <c r="C606" s="202"/>
      <c r="D606" s="199" t="s">
        <v>219</v>
      </c>
      <c r="E606" s="203" t="s">
        <v>21</v>
      </c>
      <c r="F606" s="204" t="s">
        <v>1546</v>
      </c>
      <c r="G606" s="202"/>
      <c r="H606" s="203" t="s">
        <v>21</v>
      </c>
      <c r="I606" s="205"/>
      <c r="J606" s="202"/>
      <c r="K606" s="202"/>
      <c r="L606" s="206"/>
      <c r="M606" s="207"/>
      <c r="N606" s="208"/>
      <c r="O606" s="208"/>
      <c r="P606" s="208"/>
      <c r="Q606" s="208"/>
      <c r="R606" s="208"/>
      <c r="S606" s="208"/>
      <c r="T606" s="209"/>
      <c r="AT606" s="210" t="s">
        <v>219</v>
      </c>
      <c r="AU606" s="210" t="s">
        <v>80</v>
      </c>
      <c r="AV606" s="13" t="s">
        <v>80</v>
      </c>
      <c r="AW606" s="13" t="s">
        <v>34</v>
      </c>
      <c r="AX606" s="13" t="s">
        <v>73</v>
      </c>
      <c r="AY606" s="210" t="s">
        <v>206</v>
      </c>
    </row>
    <row r="607" spans="1:65" s="14" customFormat="1">
      <c r="B607" s="211"/>
      <c r="C607" s="212"/>
      <c r="D607" s="199" t="s">
        <v>219</v>
      </c>
      <c r="E607" s="213" t="s">
        <v>21</v>
      </c>
      <c r="F607" s="214" t="s">
        <v>244</v>
      </c>
      <c r="G607" s="212"/>
      <c r="H607" s="215">
        <v>3</v>
      </c>
      <c r="I607" s="216"/>
      <c r="J607" s="212"/>
      <c r="K607" s="212"/>
      <c r="L607" s="217"/>
      <c r="M607" s="218"/>
      <c r="N607" s="219"/>
      <c r="O607" s="219"/>
      <c r="P607" s="219"/>
      <c r="Q607" s="219"/>
      <c r="R607" s="219"/>
      <c r="S607" s="219"/>
      <c r="T607" s="220"/>
      <c r="AT607" s="221" t="s">
        <v>219</v>
      </c>
      <c r="AU607" s="221" t="s">
        <v>80</v>
      </c>
      <c r="AV607" s="14" t="s">
        <v>82</v>
      </c>
      <c r="AW607" s="14" t="s">
        <v>34</v>
      </c>
      <c r="AX607" s="14" t="s">
        <v>73</v>
      </c>
      <c r="AY607" s="221" t="s">
        <v>206</v>
      </c>
    </row>
    <row r="608" spans="1:65" s="15" customFormat="1">
      <c r="B608" s="222"/>
      <c r="C608" s="223"/>
      <c r="D608" s="199" t="s">
        <v>219</v>
      </c>
      <c r="E608" s="224" t="s">
        <v>21</v>
      </c>
      <c r="F608" s="225" t="s">
        <v>236</v>
      </c>
      <c r="G608" s="223"/>
      <c r="H608" s="226">
        <v>3</v>
      </c>
      <c r="I608" s="227"/>
      <c r="J608" s="223"/>
      <c r="K608" s="223"/>
      <c r="L608" s="228"/>
      <c r="M608" s="229"/>
      <c r="N608" s="230"/>
      <c r="O608" s="230"/>
      <c r="P608" s="230"/>
      <c r="Q608" s="230"/>
      <c r="R608" s="230"/>
      <c r="S608" s="230"/>
      <c r="T608" s="231"/>
      <c r="AT608" s="232" t="s">
        <v>219</v>
      </c>
      <c r="AU608" s="232" t="s">
        <v>80</v>
      </c>
      <c r="AV608" s="15" t="s">
        <v>213</v>
      </c>
      <c r="AW608" s="15" t="s">
        <v>34</v>
      </c>
      <c r="AX608" s="15" t="s">
        <v>80</v>
      </c>
      <c r="AY608" s="232" t="s">
        <v>206</v>
      </c>
    </row>
    <row r="609" spans="1:65" s="2" customFormat="1" ht="16.5" customHeight="1">
      <c r="A609" s="37"/>
      <c r="B609" s="38"/>
      <c r="C609" s="181" t="s">
        <v>1564</v>
      </c>
      <c r="D609" s="181" t="s">
        <v>208</v>
      </c>
      <c r="E609" s="182" t="s">
        <v>1565</v>
      </c>
      <c r="F609" s="183" t="s">
        <v>1566</v>
      </c>
      <c r="G609" s="184" t="s">
        <v>723</v>
      </c>
      <c r="H609" s="185">
        <v>2</v>
      </c>
      <c r="I609" s="186"/>
      <c r="J609" s="187">
        <f>ROUND(I609*H609,2)</f>
        <v>0</v>
      </c>
      <c r="K609" s="183" t="s">
        <v>21</v>
      </c>
      <c r="L609" s="42"/>
      <c r="M609" s="188" t="s">
        <v>21</v>
      </c>
      <c r="N609" s="189" t="s">
        <v>44</v>
      </c>
      <c r="O609" s="67"/>
      <c r="P609" s="190">
        <f>O609*H609</f>
        <v>0</v>
      </c>
      <c r="Q609" s="190">
        <v>3.8E-3</v>
      </c>
      <c r="R609" s="190">
        <f>Q609*H609</f>
        <v>7.6E-3</v>
      </c>
      <c r="S609" s="190">
        <v>0</v>
      </c>
      <c r="T609" s="191">
        <f>S609*H609</f>
        <v>0</v>
      </c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R609" s="192" t="s">
        <v>213</v>
      </c>
      <c r="AT609" s="192" t="s">
        <v>208</v>
      </c>
      <c r="AU609" s="192" t="s">
        <v>80</v>
      </c>
      <c r="AY609" s="20" t="s">
        <v>206</v>
      </c>
      <c r="BE609" s="193">
        <f>IF(N609="základní",J609,0)</f>
        <v>0</v>
      </c>
      <c r="BF609" s="193">
        <f>IF(N609="snížená",J609,0)</f>
        <v>0</v>
      </c>
      <c r="BG609" s="193">
        <f>IF(N609="zákl. přenesená",J609,0)</f>
        <v>0</v>
      </c>
      <c r="BH609" s="193">
        <f>IF(N609="sníž. přenesená",J609,0)</f>
        <v>0</v>
      </c>
      <c r="BI609" s="193">
        <f>IF(N609="nulová",J609,0)</f>
        <v>0</v>
      </c>
      <c r="BJ609" s="20" t="s">
        <v>80</v>
      </c>
      <c r="BK609" s="193">
        <f>ROUND(I609*H609,2)</f>
        <v>0</v>
      </c>
      <c r="BL609" s="20" t="s">
        <v>213</v>
      </c>
      <c r="BM609" s="192" t="s">
        <v>1567</v>
      </c>
    </row>
    <row r="610" spans="1:65" s="13" customFormat="1">
      <c r="B610" s="201"/>
      <c r="C610" s="202"/>
      <c r="D610" s="199" t="s">
        <v>219</v>
      </c>
      <c r="E610" s="203" t="s">
        <v>21</v>
      </c>
      <c r="F610" s="204" t="s">
        <v>1546</v>
      </c>
      <c r="G610" s="202"/>
      <c r="H610" s="203" t="s">
        <v>21</v>
      </c>
      <c r="I610" s="205"/>
      <c r="J610" s="202"/>
      <c r="K610" s="202"/>
      <c r="L610" s="206"/>
      <c r="M610" s="207"/>
      <c r="N610" s="208"/>
      <c r="O610" s="208"/>
      <c r="P610" s="208"/>
      <c r="Q610" s="208"/>
      <c r="R610" s="208"/>
      <c r="S610" s="208"/>
      <c r="T610" s="209"/>
      <c r="AT610" s="210" t="s">
        <v>219</v>
      </c>
      <c r="AU610" s="210" t="s">
        <v>80</v>
      </c>
      <c r="AV610" s="13" t="s">
        <v>80</v>
      </c>
      <c r="AW610" s="13" t="s">
        <v>34</v>
      </c>
      <c r="AX610" s="13" t="s">
        <v>73</v>
      </c>
      <c r="AY610" s="210" t="s">
        <v>206</v>
      </c>
    </row>
    <row r="611" spans="1:65" s="14" customFormat="1">
      <c r="B611" s="211"/>
      <c r="C611" s="212"/>
      <c r="D611" s="199" t="s">
        <v>219</v>
      </c>
      <c r="E611" s="213" t="s">
        <v>21</v>
      </c>
      <c r="F611" s="214" t="s">
        <v>82</v>
      </c>
      <c r="G611" s="212"/>
      <c r="H611" s="215">
        <v>2</v>
      </c>
      <c r="I611" s="216"/>
      <c r="J611" s="212"/>
      <c r="K611" s="212"/>
      <c r="L611" s="217"/>
      <c r="M611" s="218"/>
      <c r="N611" s="219"/>
      <c r="O611" s="219"/>
      <c r="P611" s="219"/>
      <c r="Q611" s="219"/>
      <c r="R611" s="219"/>
      <c r="S611" s="219"/>
      <c r="T611" s="220"/>
      <c r="AT611" s="221" t="s">
        <v>219</v>
      </c>
      <c r="AU611" s="221" t="s">
        <v>80</v>
      </c>
      <c r="AV611" s="14" t="s">
        <v>82</v>
      </c>
      <c r="AW611" s="14" t="s">
        <v>34</v>
      </c>
      <c r="AX611" s="14" t="s">
        <v>73</v>
      </c>
      <c r="AY611" s="221" t="s">
        <v>206</v>
      </c>
    </row>
    <row r="612" spans="1:65" s="15" customFormat="1">
      <c r="B612" s="222"/>
      <c r="C612" s="223"/>
      <c r="D612" s="199" t="s">
        <v>219</v>
      </c>
      <c r="E612" s="224" t="s">
        <v>21</v>
      </c>
      <c r="F612" s="225" t="s">
        <v>236</v>
      </c>
      <c r="G612" s="223"/>
      <c r="H612" s="226">
        <v>2</v>
      </c>
      <c r="I612" s="227"/>
      <c r="J612" s="223"/>
      <c r="K612" s="223"/>
      <c r="L612" s="228"/>
      <c r="M612" s="229"/>
      <c r="N612" s="230"/>
      <c r="O612" s="230"/>
      <c r="P612" s="230"/>
      <c r="Q612" s="230"/>
      <c r="R612" s="230"/>
      <c r="S612" s="230"/>
      <c r="T612" s="231"/>
      <c r="AT612" s="232" t="s">
        <v>219</v>
      </c>
      <c r="AU612" s="232" t="s">
        <v>80</v>
      </c>
      <c r="AV612" s="15" t="s">
        <v>213</v>
      </c>
      <c r="AW612" s="15" t="s">
        <v>34</v>
      </c>
      <c r="AX612" s="15" t="s">
        <v>80</v>
      </c>
      <c r="AY612" s="232" t="s">
        <v>206</v>
      </c>
    </row>
    <row r="613" spans="1:65" s="2" customFormat="1" ht="16.5" customHeight="1">
      <c r="A613" s="37"/>
      <c r="B613" s="38"/>
      <c r="C613" s="181" t="s">
        <v>1037</v>
      </c>
      <c r="D613" s="181" t="s">
        <v>208</v>
      </c>
      <c r="E613" s="182" t="s">
        <v>1568</v>
      </c>
      <c r="F613" s="183" t="s">
        <v>1569</v>
      </c>
      <c r="G613" s="184" t="s">
        <v>723</v>
      </c>
      <c r="H613" s="185">
        <v>16</v>
      </c>
      <c r="I613" s="186"/>
      <c r="J613" s="187">
        <f>ROUND(I613*H613,2)</f>
        <v>0</v>
      </c>
      <c r="K613" s="183" t="s">
        <v>21</v>
      </c>
      <c r="L613" s="42"/>
      <c r="M613" s="188" t="s">
        <v>21</v>
      </c>
      <c r="N613" s="189" t="s">
        <v>44</v>
      </c>
      <c r="O613" s="67"/>
      <c r="P613" s="190">
        <f>O613*H613</f>
        <v>0</v>
      </c>
      <c r="Q613" s="190">
        <v>1.1199999999999999E-3</v>
      </c>
      <c r="R613" s="190">
        <f>Q613*H613</f>
        <v>1.7919999999999998E-2</v>
      </c>
      <c r="S613" s="190">
        <v>0</v>
      </c>
      <c r="T613" s="191">
        <f>S613*H613</f>
        <v>0</v>
      </c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R613" s="192" t="s">
        <v>213</v>
      </c>
      <c r="AT613" s="192" t="s">
        <v>208</v>
      </c>
      <c r="AU613" s="192" t="s">
        <v>80</v>
      </c>
      <c r="AY613" s="20" t="s">
        <v>206</v>
      </c>
      <c r="BE613" s="193">
        <f>IF(N613="základní",J613,0)</f>
        <v>0</v>
      </c>
      <c r="BF613" s="193">
        <f>IF(N613="snížená",J613,0)</f>
        <v>0</v>
      </c>
      <c r="BG613" s="193">
        <f>IF(N613="zákl. přenesená",J613,0)</f>
        <v>0</v>
      </c>
      <c r="BH613" s="193">
        <f>IF(N613="sníž. přenesená",J613,0)</f>
        <v>0</v>
      </c>
      <c r="BI613" s="193">
        <f>IF(N613="nulová",J613,0)</f>
        <v>0</v>
      </c>
      <c r="BJ613" s="20" t="s">
        <v>80</v>
      </c>
      <c r="BK613" s="193">
        <f>ROUND(I613*H613,2)</f>
        <v>0</v>
      </c>
      <c r="BL613" s="20" t="s">
        <v>213</v>
      </c>
      <c r="BM613" s="192" t="s">
        <v>1570</v>
      </c>
    </row>
    <row r="614" spans="1:65" s="13" customFormat="1">
      <c r="B614" s="201"/>
      <c r="C614" s="202"/>
      <c r="D614" s="199" t="s">
        <v>219</v>
      </c>
      <c r="E614" s="203" t="s">
        <v>21</v>
      </c>
      <c r="F614" s="204" t="s">
        <v>1546</v>
      </c>
      <c r="G614" s="202"/>
      <c r="H614" s="203" t="s">
        <v>21</v>
      </c>
      <c r="I614" s="205"/>
      <c r="J614" s="202"/>
      <c r="K614" s="202"/>
      <c r="L614" s="206"/>
      <c r="M614" s="207"/>
      <c r="N614" s="208"/>
      <c r="O614" s="208"/>
      <c r="P614" s="208"/>
      <c r="Q614" s="208"/>
      <c r="R614" s="208"/>
      <c r="S614" s="208"/>
      <c r="T614" s="209"/>
      <c r="AT614" s="210" t="s">
        <v>219</v>
      </c>
      <c r="AU614" s="210" t="s">
        <v>80</v>
      </c>
      <c r="AV614" s="13" t="s">
        <v>80</v>
      </c>
      <c r="AW614" s="13" t="s">
        <v>34</v>
      </c>
      <c r="AX614" s="13" t="s">
        <v>73</v>
      </c>
      <c r="AY614" s="210" t="s">
        <v>206</v>
      </c>
    </row>
    <row r="615" spans="1:65" s="14" customFormat="1">
      <c r="B615" s="211"/>
      <c r="C615" s="212"/>
      <c r="D615" s="199" t="s">
        <v>219</v>
      </c>
      <c r="E615" s="213" t="s">
        <v>21</v>
      </c>
      <c r="F615" s="214" t="s">
        <v>350</v>
      </c>
      <c r="G615" s="212"/>
      <c r="H615" s="215">
        <v>16</v>
      </c>
      <c r="I615" s="216"/>
      <c r="J615" s="212"/>
      <c r="K615" s="212"/>
      <c r="L615" s="217"/>
      <c r="M615" s="218"/>
      <c r="N615" s="219"/>
      <c r="O615" s="219"/>
      <c r="P615" s="219"/>
      <c r="Q615" s="219"/>
      <c r="R615" s="219"/>
      <c r="S615" s="219"/>
      <c r="T615" s="220"/>
      <c r="AT615" s="221" t="s">
        <v>219</v>
      </c>
      <c r="AU615" s="221" t="s">
        <v>80</v>
      </c>
      <c r="AV615" s="14" t="s">
        <v>82</v>
      </c>
      <c r="AW615" s="14" t="s">
        <v>34</v>
      </c>
      <c r="AX615" s="14" t="s">
        <v>73</v>
      </c>
      <c r="AY615" s="221" t="s">
        <v>206</v>
      </c>
    </row>
    <row r="616" spans="1:65" s="15" customFormat="1">
      <c r="B616" s="222"/>
      <c r="C616" s="223"/>
      <c r="D616" s="199" t="s">
        <v>219</v>
      </c>
      <c r="E616" s="224" t="s">
        <v>21</v>
      </c>
      <c r="F616" s="225" t="s">
        <v>236</v>
      </c>
      <c r="G616" s="223"/>
      <c r="H616" s="226">
        <v>16</v>
      </c>
      <c r="I616" s="227"/>
      <c r="J616" s="223"/>
      <c r="K616" s="223"/>
      <c r="L616" s="228"/>
      <c r="M616" s="229"/>
      <c r="N616" s="230"/>
      <c r="O616" s="230"/>
      <c r="P616" s="230"/>
      <c r="Q616" s="230"/>
      <c r="R616" s="230"/>
      <c r="S616" s="230"/>
      <c r="T616" s="231"/>
      <c r="AT616" s="232" t="s">
        <v>219</v>
      </c>
      <c r="AU616" s="232" t="s">
        <v>80</v>
      </c>
      <c r="AV616" s="15" t="s">
        <v>213</v>
      </c>
      <c r="AW616" s="15" t="s">
        <v>34</v>
      </c>
      <c r="AX616" s="15" t="s">
        <v>80</v>
      </c>
      <c r="AY616" s="232" t="s">
        <v>206</v>
      </c>
    </row>
    <row r="617" spans="1:65" s="2" customFormat="1" ht="16.5" customHeight="1">
      <c r="A617" s="37"/>
      <c r="B617" s="38"/>
      <c r="C617" s="181" t="s">
        <v>1571</v>
      </c>
      <c r="D617" s="181" t="s">
        <v>208</v>
      </c>
      <c r="E617" s="182" t="s">
        <v>1572</v>
      </c>
      <c r="F617" s="183" t="s">
        <v>1573</v>
      </c>
      <c r="G617" s="184" t="s">
        <v>723</v>
      </c>
      <c r="H617" s="185">
        <v>7</v>
      </c>
      <c r="I617" s="186"/>
      <c r="J617" s="187">
        <f>ROUND(I617*H617,2)</f>
        <v>0</v>
      </c>
      <c r="K617" s="183" t="s">
        <v>21</v>
      </c>
      <c r="L617" s="42"/>
      <c r="M617" s="188" t="s">
        <v>21</v>
      </c>
      <c r="N617" s="189" t="s">
        <v>44</v>
      </c>
      <c r="O617" s="67"/>
      <c r="P617" s="190">
        <f>O617*H617</f>
        <v>0</v>
      </c>
      <c r="Q617" s="190">
        <v>1E-3</v>
      </c>
      <c r="R617" s="190">
        <f>Q617*H617</f>
        <v>7.0000000000000001E-3</v>
      </c>
      <c r="S617" s="190">
        <v>0</v>
      </c>
      <c r="T617" s="191">
        <f>S617*H617</f>
        <v>0</v>
      </c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R617" s="192" t="s">
        <v>213</v>
      </c>
      <c r="AT617" s="192" t="s">
        <v>208</v>
      </c>
      <c r="AU617" s="192" t="s">
        <v>80</v>
      </c>
      <c r="AY617" s="20" t="s">
        <v>206</v>
      </c>
      <c r="BE617" s="193">
        <f>IF(N617="základní",J617,0)</f>
        <v>0</v>
      </c>
      <c r="BF617" s="193">
        <f>IF(N617="snížená",J617,0)</f>
        <v>0</v>
      </c>
      <c r="BG617" s="193">
        <f>IF(N617="zákl. přenesená",J617,0)</f>
        <v>0</v>
      </c>
      <c r="BH617" s="193">
        <f>IF(N617="sníž. přenesená",J617,0)</f>
        <v>0</v>
      </c>
      <c r="BI617" s="193">
        <f>IF(N617="nulová",J617,0)</f>
        <v>0</v>
      </c>
      <c r="BJ617" s="20" t="s">
        <v>80</v>
      </c>
      <c r="BK617" s="193">
        <f>ROUND(I617*H617,2)</f>
        <v>0</v>
      </c>
      <c r="BL617" s="20" t="s">
        <v>213</v>
      </c>
      <c r="BM617" s="192" t="s">
        <v>1574</v>
      </c>
    </row>
    <row r="618" spans="1:65" s="13" customFormat="1">
      <c r="B618" s="201"/>
      <c r="C618" s="202"/>
      <c r="D618" s="199" t="s">
        <v>219</v>
      </c>
      <c r="E618" s="203" t="s">
        <v>21</v>
      </c>
      <c r="F618" s="204" t="s">
        <v>1546</v>
      </c>
      <c r="G618" s="202"/>
      <c r="H618" s="203" t="s">
        <v>21</v>
      </c>
      <c r="I618" s="205"/>
      <c r="J618" s="202"/>
      <c r="K618" s="202"/>
      <c r="L618" s="206"/>
      <c r="M618" s="207"/>
      <c r="N618" s="208"/>
      <c r="O618" s="208"/>
      <c r="P618" s="208"/>
      <c r="Q618" s="208"/>
      <c r="R618" s="208"/>
      <c r="S618" s="208"/>
      <c r="T618" s="209"/>
      <c r="AT618" s="210" t="s">
        <v>219</v>
      </c>
      <c r="AU618" s="210" t="s">
        <v>80</v>
      </c>
      <c r="AV618" s="13" t="s">
        <v>80</v>
      </c>
      <c r="AW618" s="13" t="s">
        <v>34</v>
      </c>
      <c r="AX618" s="13" t="s">
        <v>73</v>
      </c>
      <c r="AY618" s="210" t="s">
        <v>206</v>
      </c>
    </row>
    <row r="619" spans="1:65" s="14" customFormat="1">
      <c r="B619" s="211"/>
      <c r="C619" s="212"/>
      <c r="D619" s="199" t="s">
        <v>219</v>
      </c>
      <c r="E619" s="213" t="s">
        <v>21</v>
      </c>
      <c r="F619" s="214" t="s">
        <v>275</v>
      </c>
      <c r="G619" s="212"/>
      <c r="H619" s="215">
        <v>7</v>
      </c>
      <c r="I619" s="216"/>
      <c r="J619" s="212"/>
      <c r="K619" s="212"/>
      <c r="L619" s="217"/>
      <c r="M619" s="218"/>
      <c r="N619" s="219"/>
      <c r="O619" s="219"/>
      <c r="P619" s="219"/>
      <c r="Q619" s="219"/>
      <c r="R619" s="219"/>
      <c r="S619" s="219"/>
      <c r="T619" s="220"/>
      <c r="AT619" s="221" t="s">
        <v>219</v>
      </c>
      <c r="AU619" s="221" t="s">
        <v>80</v>
      </c>
      <c r="AV619" s="14" t="s">
        <v>82</v>
      </c>
      <c r="AW619" s="14" t="s">
        <v>34</v>
      </c>
      <c r="AX619" s="14" t="s">
        <v>73</v>
      </c>
      <c r="AY619" s="221" t="s">
        <v>206</v>
      </c>
    </row>
    <row r="620" spans="1:65" s="15" customFormat="1">
      <c r="B620" s="222"/>
      <c r="C620" s="223"/>
      <c r="D620" s="199" t="s">
        <v>219</v>
      </c>
      <c r="E620" s="224" t="s">
        <v>21</v>
      </c>
      <c r="F620" s="225" t="s">
        <v>236</v>
      </c>
      <c r="G620" s="223"/>
      <c r="H620" s="226">
        <v>7</v>
      </c>
      <c r="I620" s="227"/>
      <c r="J620" s="223"/>
      <c r="K620" s="223"/>
      <c r="L620" s="228"/>
      <c r="M620" s="229"/>
      <c r="N620" s="230"/>
      <c r="O620" s="230"/>
      <c r="P620" s="230"/>
      <c r="Q620" s="230"/>
      <c r="R620" s="230"/>
      <c r="S620" s="230"/>
      <c r="T620" s="231"/>
      <c r="AT620" s="232" t="s">
        <v>219</v>
      </c>
      <c r="AU620" s="232" t="s">
        <v>80</v>
      </c>
      <c r="AV620" s="15" t="s">
        <v>213</v>
      </c>
      <c r="AW620" s="15" t="s">
        <v>34</v>
      </c>
      <c r="AX620" s="15" t="s">
        <v>80</v>
      </c>
      <c r="AY620" s="232" t="s">
        <v>206</v>
      </c>
    </row>
    <row r="621" spans="1:65" s="2" customFormat="1" ht="16.5" customHeight="1">
      <c r="A621" s="37"/>
      <c r="B621" s="38"/>
      <c r="C621" s="181" t="s">
        <v>1040</v>
      </c>
      <c r="D621" s="181" t="s">
        <v>208</v>
      </c>
      <c r="E621" s="182" t="s">
        <v>1575</v>
      </c>
      <c r="F621" s="183" t="s">
        <v>1576</v>
      </c>
      <c r="G621" s="184" t="s">
        <v>723</v>
      </c>
      <c r="H621" s="185">
        <v>4</v>
      </c>
      <c r="I621" s="186"/>
      <c r="J621" s="187">
        <f>ROUND(I621*H621,2)</f>
        <v>0</v>
      </c>
      <c r="K621" s="183" t="s">
        <v>21</v>
      </c>
      <c r="L621" s="42"/>
      <c r="M621" s="188" t="s">
        <v>21</v>
      </c>
      <c r="N621" s="189" t="s">
        <v>44</v>
      </c>
      <c r="O621" s="67"/>
      <c r="P621" s="190">
        <f>O621*H621</f>
        <v>0</v>
      </c>
      <c r="Q621" s="190">
        <v>1.1999999999999999E-3</v>
      </c>
      <c r="R621" s="190">
        <f>Q621*H621</f>
        <v>4.7999999999999996E-3</v>
      </c>
      <c r="S621" s="190">
        <v>0</v>
      </c>
      <c r="T621" s="191">
        <f>S621*H621</f>
        <v>0</v>
      </c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R621" s="192" t="s">
        <v>213</v>
      </c>
      <c r="AT621" s="192" t="s">
        <v>208</v>
      </c>
      <c r="AU621" s="192" t="s">
        <v>80</v>
      </c>
      <c r="AY621" s="20" t="s">
        <v>206</v>
      </c>
      <c r="BE621" s="193">
        <f>IF(N621="základní",J621,0)</f>
        <v>0</v>
      </c>
      <c r="BF621" s="193">
        <f>IF(N621="snížená",J621,0)</f>
        <v>0</v>
      </c>
      <c r="BG621" s="193">
        <f>IF(N621="zákl. přenesená",J621,0)</f>
        <v>0</v>
      </c>
      <c r="BH621" s="193">
        <f>IF(N621="sníž. přenesená",J621,0)</f>
        <v>0</v>
      </c>
      <c r="BI621" s="193">
        <f>IF(N621="nulová",J621,0)</f>
        <v>0</v>
      </c>
      <c r="BJ621" s="20" t="s">
        <v>80</v>
      </c>
      <c r="BK621" s="193">
        <f>ROUND(I621*H621,2)</f>
        <v>0</v>
      </c>
      <c r="BL621" s="20" t="s">
        <v>213</v>
      </c>
      <c r="BM621" s="192" t="s">
        <v>1577</v>
      </c>
    </row>
    <row r="622" spans="1:65" s="13" customFormat="1">
      <c r="B622" s="201"/>
      <c r="C622" s="202"/>
      <c r="D622" s="199" t="s">
        <v>219</v>
      </c>
      <c r="E622" s="203" t="s">
        <v>21</v>
      </c>
      <c r="F622" s="204" t="s">
        <v>1546</v>
      </c>
      <c r="G622" s="202"/>
      <c r="H622" s="203" t="s">
        <v>21</v>
      </c>
      <c r="I622" s="205"/>
      <c r="J622" s="202"/>
      <c r="K622" s="202"/>
      <c r="L622" s="206"/>
      <c r="M622" s="207"/>
      <c r="N622" s="208"/>
      <c r="O622" s="208"/>
      <c r="P622" s="208"/>
      <c r="Q622" s="208"/>
      <c r="R622" s="208"/>
      <c r="S622" s="208"/>
      <c r="T622" s="209"/>
      <c r="AT622" s="210" t="s">
        <v>219</v>
      </c>
      <c r="AU622" s="210" t="s">
        <v>80</v>
      </c>
      <c r="AV622" s="13" t="s">
        <v>80</v>
      </c>
      <c r="AW622" s="13" t="s">
        <v>34</v>
      </c>
      <c r="AX622" s="13" t="s">
        <v>73</v>
      </c>
      <c r="AY622" s="210" t="s">
        <v>206</v>
      </c>
    </row>
    <row r="623" spans="1:65" s="14" customFormat="1">
      <c r="B623" s="211"/>
      <c r="C623" s="212"/>
      <c r="D623" s="199" t="s">
        <v>219</v>
      </c>
      <c r="E623" s="213" t="s">
        <v>21</v>
      </c>
      <c r="F623" s="214" t="s">
        <v>213</v>
      </c>
      <c r="G623" s="212"/>
      <c r="H623" s="215">
        <v>4</v>
      </c>
      <c r="I623" s="216"/>
      <c r="J623" s="212"/>
      <c r="K623" s="212"/>
      <c r="L623" s="217"/>
      <c r="M623" s="218"/>
      <c r="N623" s="219"/>
      <c r="O623" s="219"/>
      <c r="P623" s="219"/>
      <c r="Q623" s="219"/>
      <c r="R623" s="219"/>
      <c r="S623" s="219"/>
      <c r="T623" s="220"/>
      <c r="AT623" s="221" t="s">
        <v>219</v>
      </c>
      <c r="AU623" s="221" t="s">
        <v>80</v>
      </c>
      <c r="AV623" s="14" t="s">
        <v>82</v>
      </c>
      <c r="AW623" s="14" t="s">
        <v>34</v>
      </c>
      <c r="AX623" s="14" t="s">
        <v>73</v>
      </c>
      <c r="AY623" s="221" t="s">
        <v>206</v>
      </c>
    </row>
    <row r="624" spans="1:65" s="15" customFormat="1">
      <c r="B624" s="222"/>
      <c r="C624" s="223"/>
      <c r="D624" s="199" t="s">
        <v>219</v>
      </c>
      <c r="E624" s="224" t="s">
        <v>21</v>
      </c>
      <c r="F624" s="225" t="s">
        <v>236</v>
      </c>
      <c r="G624" s="223"/>
      <c r="H624" s="226">
        <v>4</v>
      </c>
      <c r="I624" s="227"/>
      <c r="J624" s="223"/>
      <c r="K624" s="223"/>
      <c r="L624" s="228"/>
      <c r="M624" s="229"/>
      <c r="N624" s="230"/>
      <c r="O624" s="230"/>
      <c r="P624" s="230"/>
      <c r="Q624" s="230"/>
      <c r="R624" s="230"/>
      <c r="S624" s="230"/>
      <c r="T624" s="231"/>
      <c r="AT624" s="232" t="s">
        <v>219</v>
      </c>
      <c r="AU624" s="232" t="s">
        <v>80</v>
      </c>
      <c r="AV624" s="15" t="s">
        <v>213</v>
      </c>
      <c r="AW624" s="15" t="s">
        <v>34</v>
      </c>
      <c r="AX624" s="15" t="s">
        <v>80</v>
      </c>
      <c r="AY624" s="232" t="s">
        <v>206</v>
      </c>
    </row>
    <row r="625" spans="1:65" s="2" customFormat="1" ht="16.5" customHeight="1">
      <c r="A625" s="37"/>
      <c r="B625" s="38"/>
      <c r="C625" s="181" t="s">
        <v>1578</v>
      </c>
      <c r="D625" s="181" t="s">
        <v>208</v>
      </c>
      <c r="E625" s="182" t="s">
        <v>1579</v>
      </c>
      <c r="F625" s="183" t="s">
        <v>1580</v>
      </c>
      <c r="G625" s="184" t="s">
        <v>723</v>
      </c>
      <c r="H625" s="185">
        <v>2</v>
      </c>
      <c r="I625" s="186"/>
      <c r="J625" s="187">
        <f>ROUND(I625*H625,2)</f>
        <v>0</v>
      </c>
      <c r="K625" s="183" t="s">
        <v>1100</v>
      </c>
      <c r="L625" s="42"/>
      <c r="M625" s="188" t="s">
        <v>21</v>
      </c>
      <c r="N625" s="189" t="s">
        <v>44</v>
      </c>
      <c r="O625" s="67"/>
      <c r="P625" s="190">
        <f>O625*H625</f>
        <v>0</v>
      </c>
      <c r="Q625" s="190">
        <v>1.6000000000000001E-3</v>
      </c>
      <c r="R625" s="190">
        <f>Q625*H625</f>
        <v>3.2000000000000002E-3</v>
      </c>
      <c r="S625" s="190">
        <v>0</v>
      </c>
      <c r="T625" s="191">
        <f>S625*H625</f>
        <v>0</v>
      </c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R625" s="192" t="s">
        <v>213</v>
      </c>
      <c r="AT625" s="192" t="s">
        <v>208</v>
      </c>
      <c r="AU625" s="192" t="s">
        <v>80</v>
      </c>
      <c r="AY625" s="20" t="s">
        <v>206</v>
      </c>
      <c r="BE625" s="193">
        <f>IF(N625="základní",J625,0)</f>
        <v>0</v>
      </c>
      <c r="BF625" s="193">
        <f>IF(N625="snížená",J625,0)</f>
        <v>0</v>
      </c>
      <c r="BG625" s="193">
        <f>IF(N625="zákl. přenesená",J625,0)</f>
        <v>0</v>
      </c>
      <c r="BH625" s="193">
        <f>IF(N625="sníž. přenesená",J625,0)</f>
        <v>0</v>
      </c>
      <c r="BI625" s="193">
        <f>IF(N625="nulová",J625,0)</f>
        <v>0</v>
      </c>
      <c r="BJ625" s="20" t="s">
        <v>80</v>
      </c>
      <c r="BK625" s="193">
        <f>ROUND(I625*H625,2)</f>
        <v>0</v>
      </c>
      <c r="BL625" s="20" t="s">
        <v>213</v>
      </c>
      <c r="BM625" s="192" t="s">
        <v>1581</v>
      </c>
    </row>
    <row r="626" spans="1:65" s="13" customFormat="1">
      <c r="B626" s="201"/>
      <c r="C626" s="202"/>
      <c r="D626" s="199" t="s">
        <v>219</v>
      </c>
      <c r="E626" s="203" t="s">
        <v>21</v>
      </c>
      <c r="F626" s="204" t="s">
        <v>1546</v>
      </c>
      <c r="G626" s="202"/>
      <c r="H626" s="203" t="s">
        <v>21</v>
      </c>
      <c r="I626" s="205"/>
      <c r="J626" s="202"/>
      <c r="K626" s="202"/>
      <c r="L626" s="206"/>
      <c r="M626" s="207"/>
      <c r="N626" s="208"/>
      <c r="O626" s="208"/>
      <c r="P626" s="208"/>
      <c r="Q626" s="208"/>
      <c r="R626" s="208"/>
      <c r="S626" s="208"/>
      <c r="T626" s="209"/>
      <c r="AT626" s="210" t="s">
        <v>219</v>
      </c>
      <c r="AU626" s="210" t="s">
        <v>80</v>
      </c>
      <c r="AV626" s="13" t="s">
        <v>80</v>
      </c>
      <c r="AW626" s="13" t="s">
        <v>34</v>
      </c>
      <c r="AX626" s="13" t="s">
        <v>73</v>
      </c>
      <c r="AY626" s="210" t="s">
        <v>206</v>
      </c>
    </row>
    <row r="627" spans="1:65" s="14" customFormat="1">
      <c r="B627" s="211"/>
      <c r="C627" s="212"/>
      <c r="D627" s="199" t="s">
        <v>219</v>
      </c>
      <c r="E627" s="213" t="s">
        <v>21</v>
      </c>
      <c r="F627" s="214" t="s">
        <v>82</v>
      </c>
      <c r="G627" s="212"/>
      <c r="H627" s="215">
        <v>2</v>
      </c>
      <c r="I627" s="216"/>
      <c r="J627" s="212"/>
      <c r="K627" s="212"/>
      <c r="L627" s="217"/>
      <c r="M627" s="218"/>
      <c r="N627" s="219"/>
      <c r="O627" s="219"/>
      <c r="P627" s="219"/>
      <c r="Q627" s="219"/>
      <c r="R627" s="219"/>
      <c r="S627" s="219"/>
      <c r="T627" s="220"/>
      <c r="AT627" s="221" t="s">
        <v>219</v>
      </c>
      <c r="AU627" s="221" t="s">
        <v>80</v>
      </c>
      <c r="AV627" s="14" t="s">
        <v>82</v>
      </c>
      <c r="AW627" s="14" t="s">
        <v>34</v>
      </c>
      <c r="AX627" s="14" t="s">
        <v>73</v>
      </c>
      <c r="AY627" s="221" t="s">
        <v>206</v>
      </c>
    </row>
    <row r="628" spans="1:65" s="15" customFormat="1">
      <c r="B628" s="222"/>
      <c r="C628" s="223"/>
      <c r="D628" s="199" t="s">
        <v>219</v>
      </c>
      <c r="E628" s="224" t="s">
        <v>21</v>
      </c>
      <c r="F628" s="225" t="s">
        <v>236</v>
      </c>
      <c r="G628" s="223"/>
      <c r="H628" s="226">
        <v>2</v>
      </c>
      <c r="I628" s="227"/>
      <c r="J628" s="223"/>
      <c r="K628" s="223"/>
      <c r="L628" s="228"/>
      <c r="M628" s="229"/>
      <c r="N628" s="230"/>
      <c r="O628" s="230"/>
      <c r="P628" s="230"/>
      <c r="Q628" s="230"/>
      <c r="R628" s="230"/>
      <c r="S628" s="230"/>
      <c r="T628" s="231"/>
      <c r="AT628" s="232" t="s">
        <v>219</v>
      </c>
      <c r="AU628" s="232" t="s">
        <v>80</v>
      </c>
      <c r="AV628" s="15" t="s">
        <v>213</v>
      </c>
      <c r="AW628" s="15" t="s">
        <v>34</v>
      </c>
      <c r="AX628" s="15" t="s">
        <v>80</v>
      </c>
      <c r="AY628" s="232" t="s">
        <v>206</v>
      </c>
    </row>
    <row r="629" spans="1:65" s="2" customFormat="1" ht="16.5" customHeight="1">
      <c r="A629" s="37"/>
      <c r="B629" s="38"/>
      <c r="C629" s="181" t="s">
        <v>1043</v>
      </c>
      <c r="D629" s="181" t="s">
        <v>208</v>
      </c>
      <c r="E629" s="182" t="s">
        <v>1582</v>
      </c>
      <c r="F629" s="183" t="s">
        <v>1583</v>
      </c>
      <c r="G629" s="184" t="s">
        <v>723</v>
      </c>
      <c r="H629" s="185">
        <v>16</v>
      </c>
      <c r="I629" s="186"/>
      <c r="J629" s="187">
        <f>ROUND(I629*H629,2)</f>
        <v>0</v>
      </c>
      <c r="K629" s="183" t="s">
        <v>21</v>
      </c>
      <c r="L629" s="42"/>
      <c r="M629" s="188" t="s">
        <v>21</v>
      </c>
      <c r="N629" s="189" t="s">
        <v>44</v>
      </c>
      <c r="O629" s="67"/>
      <c r="P629" s="190">
        <f>O629*H629</f>
        <v>0</v>
      </c>
      <c r="Q629" s="190">
        <v>7.7999999999999999E-4</v>
      </c>
      <c r="R629" s="190">
        <f>Q629*H629</f>
        <v>1.248E-2</v>
      </c>
      <c r="S629" s="190">
        <v>0</v>
      </c>
      <c r="T629" s="191">
        <f>S629*H629</f>
        <v>0</v>
      </c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R629" s="192" t="s">
        <v>213</v>
      </c>
      <c r="AT629" s="192" t="s">
        <v>208</v>
      </c>
      <c r="AU629" s="192" t="s">
        <v>80</v>
      </c>
      <c r="AY629" s="20" t="s">
        <v>206</v>
      </c>
      <c r="BE629" s="193">
        <f>IF(N629="základní",J629,0)</f>
        <v>0</v>
      </c>
      <c r="BF629" s="193">
        <f>IF(N629="snížená",J629,0)</f>
        <v>0</v>
      </c>
      <c r="BG629" s="193">
        <f>IF(N629="zákl. přenesená",J629,0)</f>
        <v>0</v>
      </c>
      <c r="BH629" s="193">
        <f>IF(N629="sníž. přenesená",J629,0)</f>
        <v>0</v>
      </c>
      <c r="BI629" s="193">
        <f>IF(N629="nulová",J629,0)</f>
        <v>0</v>
      </c>
      <c r="BJ629" s="20" t="s">
        <v>80</v>
      </c>
      <c r="BK629" s="193">
        <f>ROUND(I629*H629,2)</f>
        <v>0</v>
      </c>
      <c r="BL629" s="20" t="s">
        <v>213</v>
      </c>
      <c r="BM629" s="192" t="s">
        <v>1584</v>
      </c>
    </row>
    <row r="630" spans="1:65" s="13" customFormat="1">
      <c r="B630" s="201"/>
      <c r="C630" s="202"/>
      <c r="D630" s="199" t="s">
        <v>219</v>
      </c>
      <c r="E630" s="203" t="s">
        <v>21</v>
      </c>
      <c r="F630" s="204" t="s">
        <v>1546</v>
      </c>
      <c r="G630" s="202"/>
      <c r="H630" s="203" t="s">
        <v>21</v>
      </c>
      <c r="I630" s="205"/>
      <c r="J630" s="202"/>
      <c r="K630" s="202"/>
      <c r="L630" s="206"/>
      <c r="M630" s="207"/>
      <c r="N630" s="208"/>
      <c r="O630" s="208"/>
      <c r="P630" s="208"/>
      <c r="Q630" s="208"/>
      <c r="R630" s="208"/>
      <c r="S630" s="208"/>
      <c r="T630" s="209"/>
      <c r="AT630" s="210" t="s">
        <v>219</v>
      </c>
      <c r="AU630" s="210" t="s">
        <v>80</v>
      </c>
      <c r="AV630" s="13" t="s">
        <v>80</v>
      </c>
      <c r="AW630" s="13" t="s">
        <v>34</v>
      </c>
      <c r="AX630" s="13" t="s">
        <v>73</v>
      </c>
      <c r="AY630" s="210" t="s">
        <v>206</v>
      </c>
    </row>
    <row r="631" spans="1:65" s="14" customFormat="1">
      <c r="B631" s="211"/>
      <c r="C631" s="212"/>
      <c r="D631" s="199" t="s">
        <v>219</v>
      </c>
      <c r="E631" s="213" t="s">
        <v>21</v>
      </c>
      <c r="F631" s="214" t="s">
        <v>350</v>
      </c>
      <c r="G631" s="212"/>
      <c r="H631" s="215">
        <v>16</v>
      </c>
      <c r="I631" s="216"/>
      <c r="J631" s="212"/>
      <c r="K631" s="212"/>
      <c r="L631" s="217"/>
      <c r="M631" s="218"/>
      <c r="N631" s="219"/>
      <c r="O631" s="219"/>
      <c r="P631" s="219"/>
      <c r="Q631" s="219"/>
      <c r="R631" s="219"/>
      <c r="S631" s="219"/>
      <c r="T631" s="220"/>
      <c r="AT631" s="221" t="s">
        <v>219</v>
      </c>
      <c r="AU631" s="221" t="s">
        <v>80</v>
      </c>
      <c r="AV631" s="14" t="s">
        <v>82</v>
      </c>
      <c r="AW631" s="14" t="s">
        <v>34</v>
      </c>
      <c r="AX631" s="14" t="s">
        <v>73</v>
      </c>
      <c r="AY631" s="221" t="s">
        <v>206</v>
      </c>
    </row>
    <row r="632" spans="1:65" s="15" customFormat="1">
      <c r="B632" s="222"/>
      <c r="C632" s="223"/>
      <c r="D632" s="199" t="s">
        <v>219</v>
      </c>
      <c r="E632" s="224" t="s">
        <v>21</v>
      </c>
      <c r="F632" s="225" t="s">
        <v>236</v>
      </c>
      <c r="G632" s="223"/>
      <c r="H632" s="226">
        <v>16</v>
      </c>
      <c r="I632" s="227"/>
      <c r="J632" s="223"/>
      <c r="K632" s="223"/>
      <c r="L632" s="228"/>
      <c r="M632" s="229"/>
      <c r="N632" s="230"/>
      <c r="O632" s="230"/>
      <c r="P632" s="230"/>
      <c r="Q632" s="230"/>
      <c r="R632" s="230"/>
      <c r="S632" s="230"/>
      <c r="T632" s="231"/>
      <c r="AT632" s="232" t="s">
        <v>219</v>
      </c>
      <c r="AU632" s="232" t="s">
        <v>80</v>
      </c>
      <c r="AV632" s="15" t="s">
        <v>213</v>
      </c>
      <c r="AW632" s="15" t="s">
        <v>34</v>
      </c>
      <c r="AX632" s="15" t="s">
        <v>80</v>
      </c>
      <c r="AY632" s="232" t="s">
        <v>206</v>
      </c>
    </row>
    <row r="633" spans="1:65" s="2" customFormat="1" ht="16.5" customHeight="1">
      <c r="A633" s="37"/>
      <c r="B633" s="38"/>
      <c r="C633" s="181" t="s">
        <v>1585</v>
      </c>
      <c r="D633" s="181" t="s">
        <v>208</v>
      </c>
      <c r="E633" s="182" t="s">
        <v>1586</v>
      </c>
      <c r="F633" s="183" t="s">
        <v>1587</v>
      </c>
      <c r="G633" s="184" t="s">
        <v>723</v>
      </c>
      <c r="H633" s="185">
        <v>14</v>
      </c>
      <c r="I633" s="186"/>
      <c r="J633" s="187">
        <f>ROUND(I633*H633,2)</f>
        <v>0</v>
      </c>
      <c r="K633" s="183" t="s">
        <v>21</v>
      </c>
      <c r="L633" s="42"/>
      <c r="M633" s="188" t="s">
        <v>21</v>
      </c>
      <c r="N633" s="189" t="s">
        <v>44</v>
      </c>
      <c r="O633" s="67"/>
      <c r="P633" s="190">
        <f>O633*H633</f>
        <v>0</v>
      </c>
      <c r="Q633" s="190">
        <v>7.7999999999999999E-4</v>
      </c>
      <c r="R633" s="190">
        <f>Q633*H633</f>
        <v>1.0919999999999999E-2</v>
      </c>
      <c r="S633" s="190">
        <v>0</v>
      </c>
      <c r="T633" s="191">
        <f>S633*H633</f>
        <v>0</v>
      </c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R633" s="192" t="s">
        <v>213</v>
      </c>
      <c r="AT633" s="192" t="s">
        <v>208</v>
      </c>
      <c r="AU633" s="192" t="s">
        <v>80</v>
      </c>
      <c r="AY633" s="20" t="s">
        <v>206</v>
      </c>
      <c r="BE633" s="193">
        <f>IF(N633="základní",J633,0)</f>
        <v>0</v>
      </c>
      <c r="BF633" s="193">
        <f>IF(N633="snížená",J633,0)</f>
        <v>0</v>
      </c>
      <c r="BG633" s="193">
        <f>IF(N633="zákl. přenesená",J633,0)</f>
        <v>0</v>
      </c>
      <c r="BH633" s="193">
        <f>IF(N633="sníž. přenesená",J633,0)</f>
        <v>0</v>
      </c>
      <c r="BI633" s="193">
        <f>IF(N633="nulová",J633,0)</f>
        <v>0</v>
      </c>
      <c r="BJ633" s="20" t="s">
        <v>80</v>
      </c>
      <c r="BK633" s="193">
        <f>ROUND(I633*H633,2)</f>
        <v>0</v>
      </c>
      <c r="BL633" s="20" t="s">
        <v>213</v>
      </c>
      <c r="BM633" s="192" t="s">
        <v>1588</v>
      </c>
    </row>
    <row r="634" spans="1:65" s="13" customFormat="1">
      <c r="B634" s="201"/>
      <c r="C634" s="202"/>
      <c r="D634" s="199" t="s">
        <v>219</v>
      </c>
      <c r="E634" s="203" t="s">
        <v>21</v>
      </c>
      <c r="F634" s="204" t="s">
        <v>1546</v>
      </c>
      <c r="G634" s="202"/>
      <c r="H634" s="203" t="s">
        <v>21</v>
      </c>
      <c r="I634" s="205"/>
      <c r="J634" s="202"/>
      <c r="K634" s="202"/>
      <c r="L634" s="206"/>
      <c r="M634" s="207"/>
      <c r="N634" s="208"/>
      <c r="O634" s="208"/>
      <c r="P634" s="208"/>
      <c r="Q634" s="208"/>
      <c r="R634" s="208"/>
      <c r="S634" s="208"/>
      <c r="T634" s="209"/>
      <c r="AT634" s="210" t="s">
        <v>219</v>
      </c>
      <c r="AU634" s="210" t="s">
        <v>80</v>
      </c>
      <c r="AV634" s="13" t="s">
        <v>80</v>
      </c>
      <c r="AW634" s="13" t="s">
        <v>34</v>
      </c>
      <c r="AX634" s="13" t="s">
        <v>73</v>
      </c>
      <c r="AY634" s="210" t="s">
        <v>206</v>
      </c>
    </row>
    <row r="635" spans="1:65" s="14" customFormat="1">
      <c r="B635" s="211"/>
      <c r="C635" s="212"/>
      <c r="D635" s="199" t="s">
        <v>219</v>
      </c>
      <c r="E635" s="213" t="s">
        <v>21</v>
      </c>
      <c r="F635" s="214" t="s">
        <v>332</v>
      </c>
      <c r="G635" s="212"/>
      <c r="H635" s="215">
        <v>14</v>
      </c>
      <c r="I635" s="216"/>
      <c r="J635" s="212"/>
      <c r="K635" s="212"/>
      <c r="L635" s="217"/>
      <c r="M635" s="218"/>
      <c r="N635" s="219"/>
      <c r="O635" s="219"/>
      <c r="P635" s="219"/>
      <c r="Q635" s="219"/>
      <c r="R635" s="219"/>
      <c r="S635" s="219"/>
      <c r="T635" s="220"/>
      <c r="AT635" s="221" t="s">
        <v>219</v>
      </c>
      <c r="AU635" s="221" t="s">
        <v>80</v>
      </c>
      <c r="AV635" s="14" t="s">
        <v>82</v>
      </c>
      <c r="AW635" s="14" t="s">
        <v>34</v>
      </c>
      <c r="AX635" s="14" t="s">
        <v>73</v>
      </c>
      <c r="AY635" s="221" t="s">
        <v>206</v>
      </c>
    </row>
    <row r="636" spans="1:65" s="15" customFormat="1">
      <c r="B636" s="222"/>
      <c r="C636" s="223"/>
      <c r="D636" s="199" t="s">
        <v>219</v>
      </c>
      <c r="E636" s="224" t="s">
        <v>21</v>
      </c>
      <c r="F636" s="225" t="s">
        <v>236</v>
      </c>
      <c r="G636" s="223"/>
      <c r="H636" s="226">
        <v>14</v>
      </c>
      <c r="I636" s="227"/>
      <c r="J636" s="223"/>
      <c r="K636" s="223"/>
      <c r="L636" s="228"/>
      <c r="M636" s="229"/>
      <c r="N636" s="230"/>
      <c r="O636" s="230"/>
      <c r="P636" s="230"/>
      <c r="Q636" s="230"/>
      <c r="R636" s="230"/>
      <c r="S636" s="230"/>
      <c r="T636" s="231"/>
      <c r="AT636" s="232" t="s">
        <v>219</v>
      </c>
      <c r="AU636" s="232" t="s">
        <v>80</v>
      </c>
      <c r="AV636" s="15" t="s">
        <v>213</v>
      </c>
      <c r="AW636" s="15" t="s">
        <v>34</v>
      </c>
      <c r="AX636" s="15" t="s">
        <v>80</v>
      </c>
      <c r="AY636" s="232" t="s">
        <v>206</v>
      </c>
    </row>
    <row r="637" spans="1:65" s="2" customFormat="1" ht="16.5" customHeight="1">
      <c r="A637" s="37"/>
      <c r="B637" s="38"/>
      <c r="C637" s="181" t="s">
        <v>1048</v>
      </c>
      <c r="D637" s="181" t="s">
        <v>208</v>
      </c>
      <c r="E637" s="182" t="s">
        <v>1589</v>
      </c>
      <c r="F637" s="183" t="s">
        <v>1590</v>
      </c>
      <c r="G637" s="184" t="s">
        <v>375</v>
      </c>
      <c r="H637" s="185">
        <v>126.4</v>
      </c>
      <c r="I637" s="186"/>
      <c r="J637" s="187">
        <f>ROUND(I637*H637,2)</f>
        <v>0</v>
      </c>
      <c r="K637" s="183" t="s">
        <v>21</v>
      </c>
      <c r="L637" s="42"/>
      <c r="M637" s="188" t="s">
        <v>21</v>
      </c>
      <c r="N637" s="189" t="s">
        <v>44</v>
      </c>
      <c r="O637" s="67"/>
      <c r="P637" s="190">
        <f>O637*H637</f>
        <v>0</v>
      </c>
      <c r="Q637" s="190">
        <v>1.14E-2</v>
      </c>
      <c r="R637" s="190">
        <f>Q637*H637</f>
        <v>1.44096</v>
      </c>
      <c r="S637" s="190">
        <v>0</v>
      </c>
      <c r="T637" s="191">
        <f>S637*H637</f>
        <v>0</v>
      </c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R637" s="192" t="s">
        <v>213</v>
      </c>
      <c r="AT637" s="192" t="s">
        <v>208</v>
      </c>
      <c r="AU637" s="192" t="s">
        <v>80</v>
      </c>
      <c r="AY637" s="20" t="s">
        <v>206</v>
      </c>
      <c r="BE637" s="193">
        <f>IF(N637="základní",J637,0)</f>
        <v>0</v>
      </c>
      <c r="BF637" s="193">
        <f>IF(N637="snížená",J637,0)</f>
        <v>0</v>
      </c>
      <c r="BG637" s="193">
        <f>IF(N637="zákl. přenesená",J637,0)</f>
        <v>0</v>
      </c>
      <c r="BH637" s="193">
        <f>IF(N637="sníž. přenesená",J637,0)</f>
        <v>0</v>
      </c>
      <c r="BI637" s="193">
        <f>IF(N637="nulová",J637,0)</f>
        <v>0</v>
      </c>
      <c r="BJ637" s="20" t="s">
        <v>80</v>
      </c>
      <c r="BK637" s="193">
        <f>ROUND(I637*H637,2)</f>
        <v>0</v>
      </c>
      <c r="BL637" s="20" t="s">
        <v>213</v>
      </c>
      <c r="BM637" s="192" t="s">
        <v>1591</v>
      </c>
    </row>
    <row r="638" spans="1:65" s="13" customFormat="1">
      <c r="B638" s="201"/>
      <c r="C638" s="202"/>
      <c r="D638" s="199" t="s">
        <v>219</v>
      </c>
      <c r="E638" s="203" t="s">
        <v>21</v>
      </c>
      <c r="F638" s="204" t="s">
        <v>1546</v>
      </c>
      <c r="G638" s="202"/>
      <c r="H638" s="203" t="s">
        <v>21</v>
      </c>
      <c r="I638" s="205"/>
      <c r="J638" s="202"/>
      <c r="K638" s="202"/>
      <c r="L638" s="206"/>
      <c r="M638" s="207"/>
      <c r="N638" s="208"/>
      <c r="O638" s="208"/>
      <c r="P638" s="208"/>
      <c r="Q638" s="208"/>
      <c r="R638" s="208"/>
      <c r="S638" s="208"/>
      <c r="T638" s="209"/>
      <c r="AT638" s="210" t="s">
        <v>219</v>
      </c>
      <c r="AU638" s="210" t="s">
        <v>80</v>
      </c>
      <c r="AV638" s="13" t="s">
        <v>80</v>
      </c>
      <c r="AW638" s="13" t="s">
        <v>34</v>
      </c>
      <c r="AX638" s="13" t="s">
        <v>73</v>
      </c>
      <c r="AY638" s="210" t="s">
        <v>206</v>
      </c>
    </row>
    <row r="639" spans="1:65" s="14" customFormat="1">
      <c r="B639" s="211"/>
      <c r="C639" s="212"/>
      <c r="D639" s="199" t="s">
        <v>219</v>
      </c>
      <c r="E639" s="213" t="s">
        <v>21</v>
      </c>
      <c r="F639" s="214" t="s">
        <v>1394</v>
      </c>
      <c r="G639" s="212"/>
      <c r="H639" s="215">
        <v>126.4</v>
      </c>
      <c r="I639" s="216"/>
      <c r="J639" s="212"/>
      <c r="K639" s="212"/>
      <c r="L639" s="217"/>
      <c r="M639" s="218"/>
      <c r="N639" s="219"/>
      <c r="O639" s="219"/>
      <c r="P639" s="219"/>
      <c r="Q639" s="219"/>
      <c r="R639" s="219"/>
      <c r="S639" s="219"/>
      <c r="T639" s="220"/>
      <c r="AT639" s="221" t="s">
        <v>219</v>
      </c>
      <c r="AU639" s="221" t="s">
        <v>80</v>
      </c>
      <c r="AV639" s="14" t="s">
        <v>82</v>
      </c>
      <c r="AW639" s="14" t="s">
        <v>34</v>
      </c>
      <c r="AX639" s="14" t="s">
        <v>73</v>
      </c>
      <c r="AY639" s="221" t="s">
        <v>206</v>
      </c>
    </row>
    <row r="640" spans="1:65" s="15" customFormat="1">
      <c r="B640" s="222"/>
      <c r="C640" s="223"/>
      <c r="D640" s="199" t="s">
        <v>219</v>
      </c>
      <c r="E640" s="224" t="s">
        <v>21</v>
      </c>
      <c r="F640" s="225" t="s">
        <v>236</v>
      </c>
      <c r="G640" s="223"/>
      <c r="H640" s="226">
        <v>126.4</v>
      </c>
      <c r="I640" s="227"/>
      <c r="J640" s="223"/>
      <c r="K640" s="223"/>
      <c r="L640" s="228"/>
      <c r="M640" s="229"/>
      <c r="N640" s="230"/>
      <c r="O640" s="230"/>
      <c r="P640" s="230"/>
      <c r="Q640" s="230"/>
      <c r="R640" s="230"/>
      <c r="S640" s="230"/>
      <c r="T640" s="231"/>
      <c r="AT640" s="232" t="s">
        <v>219</v>
      </c>
      <c r="AU640" s="232" t="s">
        <v>80</v>
      </c>
      <c r="AV640" s="15" t="s">
        <v>213</v>
      </c>
      <c r="AW640" s="15" t="s">
        <v>34</v>
      </c>
      <c r="AX640" s="15" t="s">
        <v>80</v>
      </c>
      <c r="AY640" s="232" t="s">
        <v>206</v>
      </c>
    </row>
    <row r="641" spans="1:65" s="2" customFormat="1" ht="16.5" customHeight="1">
      <c r="A641" s="37"/>
      <c r="B641" s="38"/>
      <c r="C641" s="181" t="s">
        <v>1592</v>
      </c>
      <c r="D641" s="181" t="s">
        <v>208</v>
      </c>
      <c r="E641" s="182" t="s">
        <v>1593</v>
      </c>
      <c r="F641" s="183" t="s">
        <v>1594</v>
      </c>
      <c r="G641" s="184" t="s">
        <v>723</v>
      </c>
      <c r="H641" s="185">
        <v>1</v>
      </c>
      <c r="I641" s="186"/>
      <c r="J641" s="187">
        <f>ROUND(I641*H641,2)</f>
        <v>0</v>
      </c>
      <c r="K641" s="183" t="s">
        <v>21</v>
      </c>
      <c r="L641" s="42"/>
      <c r="M641" s="188" t="s">
        <v>21</v>
      </c>
      <c r="N641" s="189" t="s">
        <v>44</v>
      </c>
      <c r="O641" s="67"/>
      <c r="P641" s="190">
        <f>O641*H641</f>
        <v>0</v>
      </c>
      <c r="Q641" s="190">
        <v>8.8000000000000005E-3</v>
      </c>
      <c r="R641" s="190">
        <f>Q641*H641</f>
        <v>8.8000000000000005E-3</v>
      </c>
      <c r="S641" s="190">
        <v>0</v>
      </c>
      <c r="T641" s="191">
        <f>S641*H641</f>
        <v>0</v>
      </c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R641" s="192" t="s">
        <v>213</v>
      </c>
      <c r="AT641" s="192" t="s">
        <v>208</v>
      </c>
      <c r="AU641" s="192" t="s">
        <v>80</v>
      </c>
      <c r="AY641" s="20" t="s">
        <v>206</v>
      </c>
      <c r="BE641" s="193">
        <f>IF(N641="základní",J641,0)</f>
        <v>0</v>
      </c>
      <c r="BF641" s="193">
        <f>IF(N641="snížená",J641,0)</f>
        <v>0</v>
      </c>
      <c r="BG641" s="193">
        <f>IF(N641="zákl. přenesená",J641,0)</f>
        <v>0</v>
      </c>
      <c r="BH641" s="193">
        <f>IF(N641="sníž. přenesená",J641,0)</f>
        <v>0</v>
      </c>
      <c r="BI641" s="193">
        <f>IF(N641="nulová",J641,0)</f>
        <v>0</v>
      </c>
      <c r="BJ641" s="20" t="s">
        <v>80</v>
      </c>
      <c r="BK641" s="193">
        <f>ROUND(I641*H641,2)</f>
        <v>0</v>
      </c>
      <c r="BL641" s="20" t="s">
        <v>213</v>
      </c>
      <c r="BM641" s="192" t="s">
        <v>1595</v>
      </c>
    </row>
    <row r="642" spans="1:65" s="13" customFormat="1">
      <c r="B642" s="201"/>
      <c r="C642" s="202"/>
      <c r="D642" s="199" t="s">
        <v>219</v>
      </c>
      <c r="E642" s="203" t="s">
        <v>21</v>
      </c>
      <c r="F642" s="204" t="s">
        <v>1546</v>
      </c>
      <c r="G642" s="202"/>
      <c r="H642" s="203" t="s">
        <v>21</v>
      </c>
      <c r="I642" s="205"/>
      <c r="J642" s="202"/>
      <c r="K642" s="202"/>
      <c r="L642" s="206"/>
      <c r="M642" s="207"/>
      <c r="N642" s="208"/>
      <c r="O642" s="208"/>
      <c r="P642" s="208"/>
      <c r="Q642" s="208"/>
      <c r="R642" s="208"/>
      <c r="S642" s="208"/>
      <c r="T642" s="209"/>
      <c r="AT642" s="210" t="s">
        <v>219</v>
      </c>
      <c r="AU642" s="210" t="s">
        <v>80</v>
      </c>
      <c r="AV642" s="13" t="s">
        <v>80</v>
      </c>
      <c r="AW642" s="13" t="s">
        <v>34</v>
      </c>
      <c r="AX642" s="13" t="s">
        <v>73</v>
      </c>
      <c r="AY642" s="210" t="s">
        <v>206</v>
      </c>
    </row>
    <row r="643" spans="1:65" s="14" customFormat="1">
      <c r="B643" s="211"/>
      <c r="C643" s="212"/>
      <c r="D643" s="199" t="s">
        <v>219</v>
      </c>
      <c r="E643" s="213" t="s">
        <v>21</v>
      </c>
      <c r="F643" s="214" t="s">
        <v>80</v>
      </c>
      <c r="G643" s="212"/>
      <c r="H643" s="215">
        <v>1</v>
      </c>
      <c r="I643" s="216"/>
      <c r="J643" s="212"/>
      <c r="K643" s="212"/>
      <c r="L643" s="217"/>
      <c r="M643" s="218"/>
      <c r="N643" s="219"/>
      <c r="O643" s="219"/>
      <c r="P643" s="219"/>
      <c r="Q643" s="219"/>
      <c r="R643" s="219"/>
      <c r="S643" s="219"/>
      <c r="T643" s="220"/>
      <c r="AT643" s="221" t="s">
        <v>219</v>
      </c>
      <c r="AU643" s="221" t="s">
        <v>80</v>
      </c>
      <c r="AV643" s="14" t="s">
        <v>82</v>
      </c>
      <c r="AW643" s="14" t="s">
        <v>34</v>
      </c>
      <c r="AX643" s="14" t="s">
        <v>73</v>
      </c>
      <c r="AY643" s="221" t="s">
        <v>206</v>
      </c>
    </row>
    <row r="644" spans="1:65" s="15" customFormat="1">
      <c r="B644" s="222"/>
      <c r="C644" s="223"/>
      <c r="D644" s="199" t="s">
        <v>219</v>
      </c>
      <c r="E644" s="224" t="s">
        <v>21</v>
      </c>
      <c r="F644" s="225" t="s">
        <v>236</v>
      </c>
      <c r="G644" s="223"/>
      <c r="H644" s="226">
        <v>1</v>
      </c>
      <c r="I644" s="227"/>
      <c r="J644" s="223"/>
      <c r="K644" s="223"/>
      <c r="L644" s="228"/>
      <c r="M644" s="229"/>
      <c r="N644" s="230"/>
      <c r="O644" s="230"/>
      <c r="P644" s="230"/>
      <c r="Q644" s="230"/>
      <c r="R644" s="230"/>
      <c r="S644" s="230"/>
      <c r="T644" s="231"/>
      <c r="AT644" s="232" t="s">
        <v>219</v>
      </c>
      <c r="AU644" s="232" t="s">
        <v>80</v>
      </c>
      <c r="AV644" s="15" t="s">
        <v>213</v>
      </c>
      <c r="AW644" s="15" t="s">
        <v>34</v>
      </c>
      <c r="AX644" s="15" t="s">
        <v>80</v>
      </c>
      <c r="AY644" s="232" t="s">
        <v>206</v>
      </c>
    </row>
    <row r="645" spans="1:65" s="2" customFormat="1" ht="16.5" customHeight="1">
      <c r="A645" s="37"/>
      <c r="B645" s="38"/>
      <c r="C645" s="181" t="s">
        <v>1054</v>
      </c>
      <c r="D645" s="181" t="s">
        <v>208</v>
      </c>
      <c r="E645" s="182" t="s">
        <v>1596</v>
      </c>
      <c r="F645" s="183" t="s">
        <v>1597</v>
      </c>
      <c r="G645" s="184" t="s">
        <v>723</v>
      </c>
      <c r="H645" s="185">
        <v>12</v>
      </c>
      <c r="I645" s="186"/>
      <c r="J645" s="187">
        <f>ROUND(I645*H645,2)</f>
        <v>0</v>
      </c>
      <c r="K645" s="183" t="s">
        <v>1100</v>
      </c>
      <c r="L645" s="42"/>
      <c r="M645" s="188" t="s">
        <v>21</v>
      </c>
      <c r="N645" s="189" t="s">
        <v>44</v>
      </c>
      <c r="O645" s="67"/>
      <c r="P645" s="190">
        <f>O645*H645</f>
        <v>0</v>
      </c>
      <c r="Q645" s="190">
        <v>6.2E-4</v>
      </c>
      <c r="R645" s="190">
        <f>Q645*H645</f>
        <v>7.4400000000000004E-3</v>
      </c>
      <c r="S645" s="190">
        <v>0</v>
      </c>
      <c r="T645" s="191">
        <f>S645*H645</f>
        <v>0</v>
      </c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R645" s="192" t="s">
        <v>213</v>
      </c>
      <c r="AT645" s="192" t="s">
        <v>208</v>
      </c>
      <c r="AU645" s="192" t="s">
        <v>80</v>
      </c>
      <c r="AY645" s="20" t="s">
        <v>206</v>
      </c>
      <c r="BE645" s="193">
        <f>IF(N645="základní",J645,0)</f>
        <v>0</v>
      </c>
      <c r="BF645" s="193">
        <f>IF(N645="snížená",J645,0)</f>
        <v>0</v>
      </c>
      <c r="BG645" s="193">
        <f>IF(N645="zákl. přenesená",J645,0)</f>
        <v>0</v>
      </c>
      <c r="BH645" s="193">
        <f>IF(N645="sníž. přenesená",J645,0)</f>
        <v>0</v>
      </c>
      <c r="BI645" s="193">
        <f>IF(N645="nulová",J645,0)</f>
        <v>0</v>
      </c>
      <c r="BJ645" s="20" t="s">
        <v>80</v>
      </c>
      <c r="BK645" s="193">
        <f>ROUND(I645*H645,2)</f>
        <v>0</v>
      </c>
      <c r="BL645" s="20" t="s">
        <v>213</v>
      </c>
      <c r="BM645" s="192" t="s">
        <v>1598</v>
      </c>
    </row>
    <row r="646" spans="1:65" s="13" customFormat="1">
      <c r="B646" s="201"/>
      <c r="C646" s="202"/>
      <c r="D646" s="199" t="s">
        <v>219</v>
      </c>
      <c r="E646" s="203" t="s">
        <v>21</v>
      </c>
      <c r="F646" s="204" t="s">
        <v>1433</v>
      </c>
      <c r="G646" s="202"/>
      <c r="H646" s="203" t="s">
        <v>21</v>
      </c>
      <c r="I646" s="205"/>
      <c r="J646" s="202"/>
      <c r="K646" s="202"/>
      <c r="L646" s="206"/>
      <c r="M646" s="207"/>
      <c r="N646" s="208"/>
      <c r="O646" s="208"/>
      <c r="P646" s="208"/>
      <c r="Q646" s="208"/>
      <c r="R646" s="208"/>
      <c r="S646" s="208"/>
      <c r="T646" s="209"/>
      <c r="AT646" s="210" t="s">
        <v>219</v>
      </c>
      <c r="AU646" s="210" t="s">
        <v>80</v>
      </c>
      <c r="AV646" s="13" t="s">
        <v>80</v>
      </c>
      <c r="AW646" s="13" t="s">
        <v>34</v>
      </c>
      <c r="AX646" s="13" t="s">
        <v>73</v>
      </c>
      <c r="AY646" s="210" t="s">
        <v>206</v>
      </c>
    </row>
    <row r="647" spans="1:65" s="14" customFormat="1">
      <c r="B647" s="211"/>
      <c r="C647" s="212"/>
      <c r="D647" s="199" t="s">
        <v>219</v>
      </c>
      <c r="E647" s="213" t="s">
        <v>21</v>
      </c>
      <c r="F647" s="214" t="s">
        <v>313</v>
      </c>
      <c r="G647" s="212"/>
      <c r="H647" s="215">
        <v>11</v>
      </c>
      <c r="I647" s="216"/>
      <c r="J647" s="212"/>
      <c r="K647" s="212"/>
      <c r="L647" s="217"/>
      <c r="M647" s="218"/>
      <c r="N647" s="219"/>
      <c r="O647" s="219"/>
      <c r="P647" s="219"/>
      <c r="Q647" s="219"/>
      <c r="R647" s="219"/>
      <c r="S647" s="219"/>
      <c r="T647" s="220"/>
      <c r="AT647" s="221" t="s">
        <v>219</v>
      </c>
      <c r="AU647" s="221" t="s">
        <v>80</v>
      </c>
      <c r="AV647" s="14" t="s">
        <v>82</v>
      </c>
      <c r="AW647" s="14" t="s">
        <v>34</v>
      </c>
      <c r="AX647" s="14" t="s">
        <v>73</v>
      </c>
      <c r="AY647" s="221" t="s">
        <v>206</v>
      </c>
    </row>
    <row r="648" spans="1:65" s="13" customFormat="1">
      <c r="B648" s="201"/>
      <c r="C648" s="202"/>
      <c r="D648" s="199" t="s">
        <v>219</v>
      </c>
      <c r="E648" s="203" t="s">
        <v>21</v>
      </c>
      <c r="F648" s="204" t="s">
        <v>1599</v>
      </c>
      <c r="G648" s="202"/>
      <c r="H648" s="203" t="s">
        <v>21</v>
      </c>
      <c r="I648" s="205"/>
      <c r="J648" s="202"/>
      <c r="K648" s="202"/>
      <c r="L648" s="206"/>
      <c r="M648" s="207"/>
      <c r="N648" s="208"/>
      <c r="O648" s="208"/>
      <c r="P648" s="208"/>
      <c r="Q648" s="208"/>
      <c r="R648" s="208"/>
      <c r="S648" s="208"/>
      <c r="T648" s="209"/>
      <c r="AT648" s="210" t="s">
        <v>219</v>
      </c>
      <c r="AU648" s="210" t="s">
        <v>80</v>
      </c>
      <c r="AV648" s="13" t="s">
        <v>80</v>
      </c>
      <c r="AW648" s="13" t="s">
        <v>34</v>
      </c>
      <c r="AX648" s="13" t="s">
        <v>73</v>
      </c>
      <c r="AY648" s="210" t="s">
        <v>206</v>
      </c>
    </row>
    <row r="649" spans="1:65" s="14" customFormat="1">
      <c r="B649" s="211"/>
      <c r="C649" s="212"/>
      <c r="D649" s="199" t="s">
        <v>219</v>
      </c>
      <c r="E649" s="213" t="s">
        <v>21</v>
      </c>
      <c r="F649" s="214" t="s">
        <v>80</v>
      </c>
      <c r="G649" s="212"/>
      <c r="H649" s="215">
        <v>1</v>
      </c>
      <c r="I649" s="216"/>
      <c r="J649" s="212"/>
      <c r="K649" s="212"/>
      <c r="L649" s="217"/>
      <c r="M649" s="218"/>
      <c r="N649" s="219"/>
      <c r="O649" s="219"/>
      <c r="P649" s="219"/>
      <c r="Q649" s="219"/>
      <c r="R649" s="219"/>
      <c r="S649" s="219"/>
      <c r="T649" s="220"/>
      <c r="AT649" s="221" t="s">
        <v>219</v>
      </c>
      <c r="AU649" s="221" t="s">
        <v>80</v>
      </c>
      <c r="AV649" s="14" t="s">
        <v>82</v>
      </c>
      <c r="AW649" s="14" t="s">
        <v>34</v>
      </c>
      <c r="AX649" s="14" t="s">
        <v>73</v>
      </c>
      <c r="AY649" s="221" t="s">
        <v>206</v>
      </c>
    </row>
    <row r="650" spans="1:65" s="15" customFormat="1">
      <c r="B650" s="222"/>
      <c r="C650" s="223"/>
      <c r="D650" s="199" t="s">
        <v>219</v>
      </c>
      <c r="E650" s="224" t="s">
        <v>21</v>
      </c>
      <c r="F650" s="225" t="s">
        <v>236</v>
      </c>
      <c r="G650" s="223"/>
      <c r="H650" s="226">
        <v>12</v>
      </c>
      <c r="I650" s="227"/>
      <c r="J650" s="223"/>
      <c r="K650" s="223"/>
      <c r="L650" s="228"/>
      <c r="M650" s="229"/>
      <c r="N650" s="230"/>
      <c r="O650" s="230"/>
      <c r="P650" s="230"/>
      <c r="Q650" s="230"/>
      <c r="R650" s="230"/>
      <c r="S650" s="230"/>
      <c r="T650" s="231"/>
      <c r="AT650" s="232" t="s">
        <v>219</v>
      </c>
      <c r="AU650" s="232" t="s">
        <v>80</v>
      </c>
      <c r="AV650" s="15" t="s">
        <v>213</v>
      </c>
      <c r="AW650" s="15" t="s">
        <v>34</v>
      </c>
      <c r="AX650" s="15" t="s">
        <v>80</v>
      </c>
      <c r="AY650" s="232" t="s">
        <v>206</v>
      </c>
    </row>
    <row r="651" spans="1:65" s="2" customFormat="1" ht="16.5" customHeight="1">
      <c r="A651" s="37"/>
      <c r="B651" s="38"/>
      <c r="C651" s="181" t="s">
        <v>1600</v>
      </c>
      <c r="D651" s="181" t="s">
        <v>208</v>
      </c>
      <c r="E651" s="182" t="s">
        <v>1601</v>
      </c>
      <c r="F651" s="183" t="s">
        <v>1602</v>
      </c>
      <c r="G651" s="184" t="s">
        <v>723</v>
      </c>
      <c r="H651" s="185">
        <v>1</v>
      </c>
      <c r="I651" s="186"/>
      <c r="J651" s="187">
        <f>ROUND(I651*H651,2)</f>
        <v>0</v>
      </c>
      <c r="K651" s="183" t="s">
        <v>21</v>
      </c>
      <c r="L651" s="42"/>
      <c r="M651" s="188" t="s">
        <v>21</v>
      </c>
      <c r="N651" s="189" t="s">
        <v>44</v>
      </c>
      <c r="O651" s="67"/>
      <c r="P651" s="190">
        <f>O651*H651</f>
        <v>0</v>
      </c>
      <c r="Q651" s="190">
        <v>1.3600000000000001E-3</v>
      </c>
      <c r="R651" s="190">
        <f>Q651*H651</f>
        <v>1.3600000000000001E-3</v>
      </c>
      <c r="S651" s="190">
        <v>0</v>
      </c>
      <c r="T651" s="191">
        <f>S651*H651</f>
        <v>0</v>
      </c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R651" s="192" t="s">
        <v>213</v>
      </c>
      <c r="AT651" s="192" t="s">
        <v>208</v>
      </c>
      <c r="AU651" s="192" t="s">
        <v>80</v>
      </c>
      <c r="AY651" s="20" t="s">
        <v>206</v>
      </c>
      <c r="BE651" s="193">
        <f>IF(N651="základní",J651,0)</f>
        <v>0</v>
      </c>
      <c r="BF651" s="193">
        <f>IF(N651="snížená",J651,0)</f>
        <v>0</v>
      </c>
      <c r="BG651" s="193">
        <f>IF(N651="zákl. přenesená",J651,0)</f>
        <v>0</v>
      </c>
      <c r="BH651" s="193">
        <f>IF(N651="sníž. přenesená",J651,0)</f>
        <v>0</v>
      </c>
      <c r="BI651" s="193">
        <f>IF(N651="nulová",J651,0)</f>
        <v>0</v>
      </c>
      <c r="BJ651" s="20" t="s">
        <v>80</v>
      </c>
      <c r="BK651" s="193">
        <f>ROUND(I651*H651,2)</f>
        <v>0</v>
      </c>
      <c r="BL651" s="20" t="s">
        <v>213</v>
      </c>
      <c r="BM651" s="192" t="s">
        <v>1603</v>
      </c>
    </row>
    <row r="652" spans="1:65" s="13" customFormat="1">
      <c r="B652" s="201"/>
      <c r="C652" s="202"/>
      <c r="D652" s="199" t="s">
        <v>219</v>
      </c>
      <c r="E652" s="203" t="s">
        <v>21</v>
      </c>
      <c r="F652" s="204" t="s">
        <v>1546</v>
      </c>
      <c r="G652" s="202"/>
      <c r="H652" s="203" t="s">
        <v>21</v>
      </c>
      <c r="I652" s="205"/>
      <c r="J652" s="202"/>
      <c r="K652" s="202"/>
      <c r="L652" s="206"/>
      <c r="M652" s="207"/>
      <c r="N652" s="208"/>
      <c r="O652" s="208"/>
      <c r="P652" s="208"/>
      <c r="Q652" s="208"/>
      <c r="R652" s="208"/>
      <c r="S652" s="208"/>
      <c r="T652" s="209"/>
      <c r="AT652" s="210" t="s">
        <v>219</v>
      </c>
      <c r="AU652" s="210" t="s">
        <v>80</v>
      </c>
      <c r="AV652" s="13" t="s">
        <v>80</v>
      </c>
      <c r="AW652" s="13" t="s">
        <v>34</v>
      </c>
      <c r="AX652" s="13" t="s">
        <v>73</v>
      </c>
      <c r="AY652" s="210" t="s">
        <v>206</v>
      </c>
    </row>
    <row r="653" spans="1:65" s="14" customFormat="1">
      <c r="B653" s="211"/>
      <c r="C653" s="212"/>
      <c r="D653" s="199" t="s">
        <v>219</v>
      </c>
      <c r="E653" s="213" t="s">
        <v>21</v>
      </c>
      <c r="F653" s="214" t="s">
        <v>80</v>
      </c>
      <c r="G653" s="212"/>
      <c r="H653" s="215">
        <v>1</v>
      </c>
      <c r="I653" s="216"/>
      <c r="J653" s="212"/>
      <c r="K653" s="212"/>
      <c r="L653" s="217"/>
      <c r="M653" s="218"/>
      <c r="N653" s="219"/>
      <c r="O653" s="219"/>
      <c r="P653" s="219"/>
      <c r="Q653" s="219"/>
      <c r="R653" s="219"/>
      <c r="S653" s="219"/>
      <c r="T653" s="220"/>
      <c r="AT653" s="221" t="s">
        <v>219</v>
      </c>
      <c r="AU653" s="221" t="s">
        <v>80</v>
      </c>
      <c r="AV653" s="14" t="s">
        <v>82</v>
      </c>
      <c r="AW653" s="14" t="s">
        <v>34</v>
      </c>
      <c r="AX653" s="14" t="s">
        <v>73</v>
      </c>
      <c r="AY653" s="221" t="s">
        <v>206</v>
      </c>
    </row>
    <row r="654" spans="1:65" s="15" customFormat="1">
      <c r="B654" s="222"/>
      <c r="C654" s="223"/>
      <c r="D654" s="199" t="s">
        <v>219</v>
      </c>
      <c r="E654" s="224" t="s">
        <v>21</v>
      </c>
      <c r="F654" s="225" t="s">
        <v>236</v>
      </c>
      <c r="G654" s="223"/>
      <c r="H654" s="226">
        <v>1</v>
      </c>
      <c r="I654" s="227"/>
      <c r="J654" s="223"/>
      <c r="K654" s="223"/>
      <c r="L654" s="228"/>
      <c r="M654" s="229"/>
      <c r="N654" s="230"/>
      <c r="O654" s="230"/>
      <c r="P654" s="230"/>
      <c r="Q654" s="230"/>
      <c r="R654" s="230"/>
      <c r="S654" s="230"/>
      <c r="T654" s="231"/>
      <c r="AT654" s="232" t="s">
        <v>219</v>
      </c>
      <c r="AU654" s="232" t="s">
        <v>80</v>
      </c>
      <c r="AV654" s="15" t="s">
        <v>213</v>
      </c>
      <c r="AW654" s="15" t="s">
        <v>34</v>
      </c>
      <c r="AX654" s="15" t="s">
        <v>80</v>
      </c>
      <c r="AY654" s="232" t="s">
        <v>206</v>
      </c>
    </row>
    <row r="655" spans="1:65" s="2" customFormat="1" ht="16.5" customHeight="1">
      <c r="A655" s="37"/>
      <c r="B655" s="38"/>
      <c r="C655" s="181" t="s">
        <v>1057</v>
      </c>
      <c r="D655" s="181" t="s">
        <v>208</v>
      </c>
      <c r="E655" s="182" t="s">
        <v>1604</v>
      </c>
      <c r="F655" s="183" t="s">
        <v>1605</v>
      </c>
      <c r="G655" s="184" t="s">
        <v>723</v>
      </c>
      <c r="H655" s="185">
        <v>20</v>
      </c>
      <c r="I655" s="186"/>
      <c r="J655" s="187">
        <f>ROUND(I655*H655,2)</f>
        <v>0</v>
      </c>
      <c r="K655" s="183" t="s">
        <v>21</v>
      </c>
      <c r="L655" s="42"/>
      <c r="M655" s="188" t="s">
        <v>21</v>
      </c>
      <c r="N655" s="189" t="s">
        <v>44</v>
      </c>
      <c r="O655" s="67"/>
      <c r="P655" s="190">
        <f>O655*H655</f>
        <v>0</v>
      </c>
      <c r="Q655" s="190">
        <v>0.16200000000000001</v>
      </c>
      <c r="R655" s="190">
        <f>Q655*H655</f>
        <v>3.24</v>
      </c>
      <c r="S655" s="190">
        <v>0</v>
      </c>
      <c r="T655" s="191">
        <f>S655*H655</f>
        <v>0</v>
      </c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R655" s="192" t="s">
        <v>213</v>
      </c>
      <c r="AT655" s="192" t="s">
        <v>208</v>
      </c>
      <c r="AU655" s="192" t="s">
        <v>80</v>
      </c>
      <c r="AY655" s="20" t="s">
        <v>206</v>
      </c>
      <c r="BE655" s="193">
        <f>IF(N655="základní",J655,0)</f>
        <v>0</v>
      </c>
      <c r="BF655" s="193">
        <f>IF(N655="snížená",J655,0)</f>
        <v>0</v>
      </c>
      <c r="BG655" s="193">
        <f>IF(N655="zákl. přenesená",J655,0)</f>
        <v>0</v>
      </c>
      <c r="BH655" s="193">
        <f>IF(N655="sníž. přenesená",J655,0)</f>
        <v>0</v>
      </c>
      <c r="BI655" s="193">
        <f>IF(N655="nulová",J655,0)</f>
        <v>0</v>
      </c>
      <c r="BJ655" s="20" t="s">
        <v>80</v>
      </c>
      <c r="BK655" s="193">
        <f>ROUND(I655*H655,2)</f>
        <v>0</v>
      </c>
      <c r="BL655" s="20" t="s">
        <v>213</v>
      </c>
      <c r="BM655" s="192" t="s">
        <v>1606</v>
      </c>
    </row>
    <row r="656" spans="1:65" s="13" customFormat="1">
      <c r="B656" s="201"/>
      <c r="C656" s="202"/>
      <c r="D656" s="199" t="s">
        <v>219</v>
      </c>
      <c r="E656" s="203" t="s">
        <v>21</v>
      </c>
      <c r="F656" s="204" t="s">
        <v>1546</v>
      </c>
      <c r="G656" s="202"/>
      <c r="H656" s="203" t="s">
        <v>21</v>
      </c>
      <c r="I656" s="205"/>
      <c r="J656" s="202"/>
      <c r="K656" s="202"/>
      <c r="L656" s="206"/>
      <c r="M656" s="207"/>
      <c r="N656" s="208"/>
      <c r="O656" s="208"/>
      <c r="P656" s="208"/>
      <c r="Q656" s="208"/>
      <c r="R656" s="208"/>
      <c r="S656" s="208"/>
      <c r="T656" s="209"/>
      <c r="AT656" s="210" t="s">
        <v>219</v>
      </c>
      <c r="AU656" s="210" t="s">
        <v>80</v>
      </c>
      <c r="AV656" s="13" t="s">
        <v>80</v>
      </c>
      <c r="AW656" s="13" t="s">
        <v>34</v>
      </c>
      <c r="AX656" s="13" t="s">
        <v>73</v>
      </c>
      <c r="AY656" s="210" t="s">
        <v>206</v>
      </c>
    </row>
    <row r="657" spans="1:65" s="14" customFormat="1">
      <c r="B657" s="211"/>
      <c r="C657" s="212"/>
      <c r="D657" s="199" t="s">
        <v>219</v>
      </c>
      <c r="E657" s="213" t="s">
        <v>21</v>
      </c>
      <c r="F657" s="214" t="s">
        <v>382</v>
      </c>
      <c r="G657" s="212"/>
      <c r="H657" s="215">
        <v>20</v>
      </c>
      <c r="I657" s="216"/>
      <c r="J657" s="212"/>
      <c r="K657" s="212"/>
      <c r="L657" s="217"/>
      <c r="M657" s="218"/>
      <c r="N657" s="219"/>
      <c r="O657" s="219"/>
      <c r="P657" s="219"/>
      <c r="Q657" s="219"/>
      <c r="R657" s="219"/>
      <c r="S657" s="219"/>
      <c r="T657" s="220"/>
      <c r="AT657" s="221" t="s">
        <v>219</v>
      </c>
      <c r="AU657" s="221" t="s">
        <v>80</v>
      </c>
      <c r="AV657" s="14" t="s">
        <v>82</v>
      </c>
      <c r="AW657" s="14" t="s">
        <v>34</v>
      </c>
      <c r="AX657" s="14" t="s">
        <v>73</v>
      </c>
      <c r="AY657" s="221" t="s">
        <v>206</v>
      </c>
    </row>
    <row r="658" spans="1:65" s="15" customFormat="1">
      <c r="B658" s="222"/>
      <c r="C658" s="223"/>
      <c r="D658" s="199" t="s">
        <v>219</v>
      </c>
      <c r="E658" s="224" t="s">
        <v>21</v>
      </c>
      <c r="F658" s="225" t="s">
        <v>236</v>
      </c>
      <c r="G658" s="223"/>
      <c r="H658" s="226">
        <v>20</v>
      </c>
      <c r="I658" s="227"/>
      <c r="J658" s="223"/>
      <c r="K658" s="223"/>
      <c r="L658" s="228"/>
      <c r="M658" s="229"/>
      <c r="N658" s="230"/>
      <c r="O658" s="230"/>
      <c r="P658" s="230"/>
      <c r="Q658" s="230"/>
      <c r="R658" s="230"/>
      <c r="S658" s="230"/>
      <c r="T658" s="231"/>
      <c r="AT658" s="232" t="s">
        <v>219</v>
      </c>
      <c r="AU658" s="232" t="s">
        <v>80</v>
      </c>
      <c r="AV658" s="15" t="s">
        <v>213</v>
      </c>
      <c r="AW658" s="15" t="s">
        <v>34</v>
      </c>
      <c r="AX658" s="15" t="s">
        <v>80</v>
      </c>
      <c r="AY658" s="232" t="s">
        <v>206</v>
      </c>
    </row>
    <row r="659" spans="1:65" s="2" customFormat="1" ht="16.5" customHeight="1">
      <c r="A659" s="37"/>
      <c r="B659" s="38"/>
      <c r="C659" s="181" t="s">
        <v>1607</v>
      </c>
      <c r="D659" s="181" t="s">
        <v>208</v>
      </c>
      <c r="E659" s="182" t="s">
        <v>1608</v>
      </c>
      <c r="F659" s="183" t="s">
        <v>1609</v>
      </c>
      <c r="G659" s="184" t="s">
        <v>723</v>
      </c>
      <c r="H659" s="185">
        <v>8</v>
      </c>
      <c r="I659" s="186"/>
      <c r="J659" s="187">
        <f>ROUND(I659*H659,2)</f>
        <v>0</v>
      </c>
      <c r="K659" s="183" t="s">
        <v>1100</v>
      </c>
      <c r="L659" s="42"/>
      <c r="M659" s="188" t="s">
        <v>21</v>
      </c>
      <c r="N659" s="189" t="s">
        <v>44</v>
      </c>
      <c r="O659" s="67"/>
      <c r="P659" s="190">
        <f>O659*H659</f>
        <v>0</v>
      </c>
      <c r="Q659" s="190">
        <v>3.9E-2</v>
      </c>
      <c r="R659" s="190">
        <f>Q659*H659</f>
        <v>0.312</v>
      </c>
      <c r="S659" s="190">
        <v>0</v>
      </c>
      <c r="T659" s="191">
        <f>S659*H659</f>
        <v>0</v>
      </c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R659" s="192" t="s">
        <v>213</v>
      </c>
      <c r="AT659" s="192" t="s">
        <v>208</v>
      </c>
      <c r="AU659" s="192" t="s">
        <v>80</v>
      </c>
      <c r="AY659" s="20" t="s">
        <v>206</v>
      </c>
      <c r="BE659" s="193">
        <f>IF(N659="základní",J659,0)</f>
        <v>0</v>
      </c>
      <c r="BF659" s="193">
        <f>IF(N659="snížená",J659,0)</f>
        <v>0</v>
      </c>
      <c r="BG659" s="193">
        <f>IF(N659="zákl. přenesená",J659,0)</f>
        <v>0</v>
      </c>
      <c r="BH659" s="193">
        <f>IF(N659="sníž. přenesená",J659,0)</f>
        <v>0</v>
      </c>
      <c r="BI659" s="193">
        <f>IF(N659="nulová",J659,0)</f>
        <v>0</v>
      </c>
      <c r="BJ659" s="20" t="s">
        <v>80</v>
      </c>
      <c r="BK659" s="193">
        <f>ROUND(I659*H659,2)</f>
        <v>0</v>
      </c>
      <c r="BL659" s="20" t="s">
        <v>213</v>
      </c>
      <c r="BM659" s="192" t="s">
        <v>1610</v>
      </c>
    </row>
    <row r="660" spans="1:65" s="13" customFormat="1">
      <c r="B660" s="201"/>
      <c r="C660" s="202"/>
      <c r="D660" s="199" t="s">
        <v>219</v>
      </c>
      <c r="E660" s="203" t="s">
        <v>21</v>
      </c>
      <c r="F660" s="204" t="s">
        <v>1433</v>
      </c>
      <c r="G660" s="202"/>
      <c r="H660" s="203" t="s">
        <v>21</v>
      </c>
      <c r="I660" s="205"/>
      <c r="J660" s="202"/>
      <c r="K660" s="202"/>
      <c r="L660" s="206"/>
      <c r="M660" s="207"/>
      <c r="N660" s="208"/>
      <c r="O660" s="208"/>
      <c r="P660" s="208"/>
      <c r="Q660" s="208"/>
      <c r="R660" s="208"/>
      <c r="S660" s="208"/>
      <c r="T660" s="209"/>
      <c r="AT660" s="210" t="s">
        <v>219</v>
      </c>
      <c r="AU660" s="210" t="s">
        <v>80</v>
      </c>
      <c r="AV660" s="13" t="s">
        <v>80</v>
      </c>
      <c r="AW660" s="13" t="s">
        <v>34</v>
      </c>
      <c r="AX660" s="13" t="s">
        <v>73</v>
      </c>
      <c r="AY660" s="210" t="s">
        <v>206</v>
      </c>
    </row>
    <row r="661" spans="1:65" s="14" customFormat="1">
      <c r="B661" s="211"/>
      <c r="C661" s="212"/>
      <c r="D661" s="199" t="s">
        <v>219</v>
      </c>
      <c r="E661" s="213" t="s">
        <v>21</v>
      </c>
      <c r="F661" s="214" t="s">
        <v>289</v>
      </c>
      <c r="G661" s="212"/>
      <c r="H661" s="215">
        <v>8</v>
      </c>
      <c r="I661" s="216"/>
      <c r="J661" s="212"/>
      <c r="K661" s="212"/>
      <c r="L661" s="217"/>
      <c r="M661" s="218"/>
      <c r="N661" s="219"/>
      <c r="O661" s="219"/>
      <c r="P661" s="219"/>
      <c r="Q661" s="219"/>
      <c r="R661" s="219"/>
      <c r="S661" s="219"/>
      <c r="T661" s="220"/>
      <c r="AT661" s="221" t="s">
        <v>219</v>
      </c>
      <c r="AU661" s="221" t="s">
        <v>80</v>
      </c>
      <c r="AV661" s="14" t="s">
        <v>82</v>
      </c>
      <c r="AW661" s="14" t="s">
        <v>34</v>
      </c>
      <c r="AX661" s="14" t="s">
        <v>73</v>
      </c>
      <c r="AY661" s="221" t="s">
        <v>206</v>
      </c>
    </row>
    <row r="662" spans="1:65" s="15" customFormat="1">
      <c r="B662" s="222"/>
      <c r="C662" s="223"/>
      <c r="D662" s="199" t="s">
        <v>219</v>
      </c>
      <c r="E662" s="224" t="s">
        <v>21</v>
      </c>
      <c r="F662" s="225" t="s">
        <v>236</v>
      </c>
      <c r="G662" s="223"/>
      <c r="H662" s="226">
        <v>8</v>
      </c>
      <c r="I662" s="227"/>
      <c r="J662" s="223"/>
      <c r="K662" s="223"/>
      <c r="L662" s="228"/>
      <c r="M662" s="229"/>
      <c r="N662" s="230"/>
      <c r="O662" s="230"/>
      <c r="P662" s="230"/>
      <c r="Q662" s="230"/>
      <c r="R662" s="230"/>
      <c r="S662" s="230"/>
      <c r="T662" s="231"/>
      <c r="AT662" s="232" t="s">
        <v>219</v>
      </c>
      <c r="AU662" s="232" t="s">
        <v>80</v>
      </c>
      <c r="AV662" s="15" t="s">
        <v>213</v>
      </c>
      <c r="AW662" s="15" t="s">
        <v>34</v>
      </c>
      <c r="AX662" s="15" t="s">
        <v>80</v>
      </c>
      <c r="AY662" s="232" t="s">
        <v>206</v>
      </c>
    </row>
    <row r="663" spans="1:65" s="2" customFormat="1" ht="16.5" customHeight="1">
      <c r="A663" s="37"/>
      <c r="B663" s="38"/>
      <c r="C663" s="181" t="s">
        <v>1331</v>
      </c>
      <c r="D663" s="181" t="s">
        <v>208</v>
      </c>
      <c r="E663" s="182" t="s">
        <v>1611</v>
      </c>
      <c r="F663" s="183" t="s">
        <v>1612</v>
      </c>
      <c r="G663" s="184" t="s">
        <v>723</v>
      </c>
      <c r="H663" s="185">
        <v>13</v>
      </c>
      <c r="I663" s="186"/>
      <c r="J663" s="187">
        <f>ROUND(I663*H663,2)</f>
        <v>0</v>
      </c>
      <c r="K663" s="183" t="s">
        <v>1100</v>
      </c>
      <c r="L663" s="42"/>
      <c r="M663" s="188" t="s">
        <v>21</v>
      </c>
      <c r="N663" s="189" t="s">
        <v>44</v>
      </c>
      <c r="O663" s="67"/>
      <c r="P663" s="190">
        <f>O663*H663</f>
        <v>0</v>
      </c>
      <c r="Q663" s="190">
        <v>5.0999999999999997E-2</v>
      </c>
      <c r="R663" s="190">
        <f>Q663*H663</f>
        <v>0.66299999999999992</v>
      </c>
      <c r="S663" s="190">
        <v>0</v>
      </c>
      <c r="T663" s="191">
        <f>S663*H663</f>
        <v>0</v>
      </c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R663" s="192" t="s">
        <v>213</v>
      </c>
      <c r="AT663" s="192" t="s">
        <v>208</v>
      </c>
      <c r="AU663" s="192" t="s">
        <v>80</v>
      </c>
      <c r="AY663" s="20" t="s">
        <v>206</v>
      </c>
      <c r="BE663" s="193">
        <f>IF(N663="základní",J663,0)</f>
        <v>0</v>
      </c>
      <c r="BF663" s="193">
        <f>IF(N663="snížená",J663,0)</f>
        <v>0</v>
      </c>
      <c r="BG663" s="193">
        <f>IF(N663="zákl. přenesená",J663,0)</f>
        <v>0</v>
      </c>
      <c r="BH663" s="193">
        <f>IF(N663="sníž. přenesená",J663,0)</f>
        <v>0</v>
      </c>
      <c r="BI663" s="193">
        <f>IF(N663="nulová",J663,0)</f>
        <v>0</v>
      </c>
      <c r="BJ663" s="20" t="s">
        <v>80</v>
      </c>
      <c r="BK663" s="193">
        <f>ROUND(I663*H663,2)</f>
        <v>0</v>
      </c>
      <c r="BL663" s="20" t="s">
        <v>213</v>
      </c>
      <c r="BM663" s="192" t="s">
        <v>1613</v>
      </c>
    </row>
    <row r="664" spans="1:65" s="13" customFormat="1">
      <c r="B664" s="201"/>
      <c r="C664" s="202"/>
      <c r="D664" s="199" t="s">
        <v>219</v>
      </c>
      <c r="E664" s="203" t="s">
        <v>21</v>
      </c>
      <c r="F664" s="204" t="s">
        <v>1433</v>
      </c>
      <c r="G664" s="202"/>
      <c r="H664" s="203" t="s">
        <v>21</v>
      </c>
      <c r="I664" s="205"/>
      <c r="J664" s="202"/>
      <c r="K664" s="202"/>
      <c r="L664" s="206"/>
      <c r="M664" s="207"/>
      <c r="N664" s="208"/>
      <c r="O664" s="208"/>
      <c r="P664" s="208"/>
      <c r="Q664" s="208"/>
      <c r="R664" s="208"/>
      <c r="S664" s="208"/>
      <c r="T664" s="209"/>
      <c r="AT664" s="210" t="s">
        <v>219</v>
      </c>
      <c r="AU664" s="210" t="s">
        <v>80</v>
      </c>
      <c r="AV664" s="13" t="s">
        <v>80</v>
      </c>
      <c r="AW664" s="13" t="s">
        <v>34</v>
      </c>
      <c r="AX664" s="13" t="s">
        <v>73</v>
      </c>
      <c r="AY664" s="210" t="s">
        <v>206</v>
      </c>
    </row>
    <row r="665" spans="1:65" s="14" customFormat="1">
      <c r="B665" s="211"/>
      <c r="C665" s="212"/>
      <c r="D665" s="199" t="s">
        <v>219</v>
      </c>
      <c r="E665" s="213" t="s">
        <v>21</v>
      </c>
      <c r="F665" s="214" t="s">
        <v>324</v>
      </c>
      <c r="G665" s="212"/>
      <c r="H665" s="215">
        <v>13</v>
      </c>
      <c r="I665" s="216"/>
      <c r="J665" s="212"/>
      <c r="K665" s="212"/>
      <c r="L665" s="217"/>
      <c r="M665" s="218"/>
      <c r="N665" s="219"/>
      <c r="O665" s="219"/>
      <c r="P665" s="219"/>
      <c r="Q665" s="219"/>
      <c r="R665" s="219"/>
      <c r="S665" s="219"/>
      <c r="T665" s="220"/>
      <c r="AT665" s="221" t="s">
        <v>219</v>
      </c>
      <c r="AU665" s="221" t="s">
        <v>80</v>
      </c>
      <c r="AV665" s="14" t="s">
        <v>82</v>
      </c>
      <c r="AW665" s="14" t="s">
        <v>34</v>
      </c>
      <c r="AX665" s="14" t="s">
        <v>73</v>
      </c>
      <c r="AY665" s="221" t="s">
        <v>206</v>
      </c>
    </row>
    <row r="666" spans="1:65" s="15" customFormat="1">
      <c r="B666" s="222"/>
      <c r="C666" s="223"/>
      <c r="D666" s="199" t="s">
        <v>219</v>
      </c>
      <c r="E666" s="224" t="s">
        <v>21</v>
      </c>
      <c r="F666" s="225" t="s">
        <v>236</v>
      </c>
      <c r="G666" s="223"/>
      <c r="H666" s="226">
        <v>13</v>
      </c>
      <c r="I666" s="227"/>
      <c r="J666" s="223"/>
      <c r="K666" s="223"/>
      <c r="L666" s="228"/>
      <c r="M666" s="229"/>
      <c r="N666" s="230"/>
      <c r="O666" s="230"/>
      <c r="P666" s="230"/>
      <c r="Q666" s="230"/>
      <c r="R666" s="230"/>
      <c r="S666" s="230"/>
      <c r="T666" s="231"/>
      <c r="AT666" s="232" t="s">
        <v>219</v>
      </c>
      <c r="AU666" s="232" t="s">
        <v>80</v>
      </c>
      <c r="AV666" s="15" t="s">
        <v>213</v>
      </c>
      <c r="AW666" s="15" t="s">
        <v>34</v>
      </c>
      <c r="AX666" s="15" t="s">
        <v>80</v>
      </c>
      <c r="AY666" s="232" t="s">
        <v>206</v>
      </c>
    </row>
    <row r="667" spans="1:65" s="2" customFormat="1" ht="16.5" customHeight="1">
      <c r="A667" s="37"/>
      <c r="B667" s="38"/>
      <c r="C667" s="181" t="s">
        <v>1614</v>
      </c>
      <c r="D667" s="181" t="s">
        <v>208</v>
      </c>
      <c r="E667" s="182" t="s">
        <v>1615</v>
      </c>
      <c r="F667" s="183" t="s">
        <v>1616</v>
      </c>
      <c r="G667" s="184" t="s">
        <v>723</v>
      </c>
      <c r="H667" s="185">
        <v>8</v>
      </c>
      <c r="I667" s="186"/>
      <c r="J667" s="187">
        <f>ROUND(I667*H667,2)</f>
        <v>0</v>
      </c>
      <c r="K667" s="183" t="s">
        <v>1100</v>
      </c>
      <c r="L667" s="42"/>
      <c r="M667" s="188" t="s">
        <v>21</v>
      </c>
      <c r="N667" s="189" t="s">
        <v>44</v>
      </c>
      <c r="O667" s="67"/>
      <c r="P667" s="190">
        <f>O667*H667</f>
        <v>0</v>
      </c>
      <c r="Q667" s="190">
        <v>6.8000000000000005E-2</v>
      </c>
      <c r="R667" s="190">
        <f>Q667*H667</f>
        <v>0.54400000000000004</v>
      </c>
      <c r="S667" s="190">
        <v>0</v>
      </c>
      <c r="T667" s="191">
        <f>S667*H667</f>
        <v>0</v>
      </c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R667" s="192" t="s">
        <v>213</v>
      </c>
      <c r="AT667" s="192" t="s">
        <v>208</v>
      </c>
      <c r="AU667" s="192" t="s">
        <v>80</v>
      </c>
      <c r="AY667" s="20" t="s">
        <v>206</v>
      </c>
      <c r="BE667" s="193">
        <f>IF(N667="základní",J667,0)</f>
        <v>0</v>
      </c>
      <c r="BF667" s="193">
        <f>IF(N667="snížená",J667,0)</f>
        <v>0</v>
      </c>
      <c r="BG667" s="193">
        <f>IF(N667="zákl. přenesená",J667,0)</f>
        <v>0</v>
      </c>
      <c r="BH667" s="193">
        <f>IF(N667="sníž. přenesená",J667,0)</f>
        <v>0</v>
      </c>
      <c r="BI667" s="193">
        <f>IF(N667="nulová",J667,0)</f>
        <v>0</v>
      </c>
      <c r="BJ667" s="20" t="s">
        <v>80</v>
      </c>
      <c r="BK667" s="193">
        <f>ROUND(I667*H667,2)</f>
        <v>0</v>
      </c>
      <c r="BL667" s="20" t="s">
        <v>213</v>
      </c>
      <c r="BM667" s="192" t="s">
        <v>1617</v>
      </c>
    </row>
    <row r="668" spans="1:65" s="13" customFormat="1">
      <c r="B668" s="201"/>
      <c r="C668" s="202"/>
      <c r="D668" s="199" t="s">
        <v>219</v>
      </c>
      <c r="E668" s="203" t="s">
        <v>21</v>
      </c>
      <c r="F668" s="204" t="s">
        <v>1433</v>
      </c>
      <c r="G668" s="202"/>
      <c r="H668" s="203" t="s">
        <v>21</v>
      </c>
      <c r="I668" s="205"/>
      <c r="J668" s="202"/>
      <c r="K668" s="202"/>
      <c r="L668" s="206"/>
      <c r="M668" s="207"/>
      <c r="N668" s="208"/>
      <c r="O668" s="208"/>
      <c r="P668" s="208"/>
      <c r="Q668" s="208"/>
      <c r="R668" s="208"/>
      <c r="S668" s="208"/>
      <c r="T668" s="209"/>
      <c r="AT668" s="210" t="s">
        <v>219</v>
      </c>
      <c r="AU668" s="210" t="s">
        <v>80</v>
      </c>
      <c r="AV668" s="13" t="s">
        <v>80</v>
      </c>
      <c r="AW668" s="13" t="s">
        <v>34</v>
      </c>
      <c r="AX668" s="13" t="s">
        <v>73</v>
      </c>
      <c r="AY668" s="210" t="s">
        <v>206</v>
      </c>
    </row>
    <row r="669" spans="1:65" s="14" customFormat="1">
      <c r="B669" s="211"/>
      <c r="C669" s="212"/>
      <c r="D669" s="199" t="s">
        <v>219</v>
      </c>
      <c r="E669" s="213" t="s">
        <v>21</v>
      </c>
      <c r="F669" s="214" t="s">
        <v>289</v>
      </c>
      <c r="G669" s="212"/>
      <c r="H669" s="215">
        <v>8</v>
      </c>
      <c r="I669" s="216"/>
      <c r="J669" s="212"/>
      <c r="K669" s="212"/>
      <c r="L669" s="217"/>
      <c r="M669" s="218"/>
      <c r="N669" s="219"/>
      <c r="O669" s="219"/>
      <c r="P669" s="219"/>
      <c r="Q669" s="219"/>
      <c r="R669" s="219"/>
      <c r="S669" s="219"/>
      <c r="T669" s="220"/>
      <c r="AT669" s="221" t="s">
        <v>219</v>
      </c>
      <c r="AU669" s="221" t="s">
        <v>80</v>
      </c>
      <c r="AV669" s="14" t="s">
        <v>82</v>
      </c>
      <c r="AW669" s="14" t="s">
        <v>34</v>
      </c>
      <c r="AX669" s="14" t="s">
        <v>73</v>
      </c>
      <c r="AY669" s="221" t="s">
        <v>206</v>
      </c>
    </row>
    <row r="670" spans="1:65" s="15" customFormat="1">
      <c r="B670" s="222"/>
      <c r="C670" s="223"/>
      <c r="D670" s="199" t="s">
        <v>219</v>
      </c>
      <c r="E670" s="224" t="s">
        <v>21</v>
      </c>
      <c r="F670" s="225" t="s">
        <v>236</v>
      </c>
      <c r="G670" s="223"/>
      <c r="H670" s="226">
        <v>8</v>
      </c>
      <c r="I670" s="227"/>
      <c r="J670" s="223"/>
      <c r="K670" s="223"/>
      <c r="L670" s="228"/>
      <c r="M670" s="229"/>
      <c r="N670" s="230"/>
      <c r="O670" s="230"/>
      <c r="P670" s="230"/>
      <c r="Q670" s="230"/>
      <c r="R670" s="230"/>
      <c r="S670" s="230"/>
      <c r="T670" s="231"/>
      <c r="AT670" s="232" t="s">
        <v>219</v>
      </c>
      <c r="AU670" s="232" t="s">
        <v>80</v>
      </c>
      <c r="AV670" s="15" t="s">
        <v>213</v>
      </c>
      <c r="AW670" s="15" t="s">
        <v>34</v>
      </c>
      <c r="AX670" s="15" t="s">
        <v>80</v>
      </c>
      <c r="AY670" s="232" t="s">
        <v>206</v>
      </c>
    </row>
    <row r="671" spans="1:65" s="2" customFormat="1" ht="16.5" customHeight="1">
      <c r="A671" s="37"/>
      <c r="B671" s="38"/>
      <c r="C671" s="181" t="s">
        <v>1335</v>
      </c>
      <c r="D671" s="181" t="s">
        <v>208</v>
      </c>
      <c r="E671" s="182" t="s">
        <v>1618</v>
      </c>
      <c r="F671" s="183" t="s">
        <v>1619</v>
      </c>
      <c r="G671" s="184" t="s">
        <v>723</v>
      </c>
      <c r="H671" s="185">
        <v>4</v>
      </c>
      <c r="I671" s="186"/>
      <c r="J671" s="187">
        <f>ROUND(I671*H671,2)</f>
        <v>0</v>
      </c>
      <c r="K671" s="183" t="s">
        <v>1100</v>
      </c>
      <c r="L671" s="42"/>
      <c r="M671" s="188" t="s">
        <v>21</v>
      </c>
      <c r="N671" s="189" t="s">
        <v>44</v>
      </c>
      <c r="O671" s="67"/>
      <c r="P671" s="190">
        <f>O671*H671</f>
        <v>0</v>
      </c>
      <c r="Q671" s="190">
        <v>0.08</v>
      </c>
      <c r="R671" s="190">
        <f>Q671*H671</f>
        <v>0.32</v>
      </c>
      <c r="S671" s="190">
        <v>0</v>
      </c>
      <c r="T671" s="191">
        <f>S671*H671</f>
        <v>0</v>
      </c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R671" s="192" t="s">
        <v>213</v>
      </c>
      <c r="AT671" s="192" t="s">
        <v>208</v>
      </c>
      <c r="AU671" s="192" t="s">
        <v>80</v>
      </c>
      <c r="AY671" s="20" t="s">
        <v>206</v>
      </c>
      <c r="BE671" s="193">
        <f>IF(N671="základní",J671,0)</f>
        <v>0</v>
      </c>
      <c r="BF671" s="193">
        <f>IF(N671="snížená",J671,0)</f>
        <v>0</v>
      </c>
      <c r="BG671" s="193">
        <f>IF(N671="zákl. přenesená",J671,0)</f>
        <v>0</v>
      </c>
      <c r="BH671" s="193">
        <f>IF(N671="sníž. přenesená",J671,0)</f>
        <v>0</v>
      </c>
      <c r="BI671" s="193">
        <f>IF(N671="nulová",J671,0)</f>
        <v>0</v>
      </c>
      <c r="BJ671" s="20" t="s">
        <v>80</v>
      </c>
      <c r="BK671" s="193">
        <f>ROUND(I671*H671,2)</f>
        <v>0</v>
      </c>
      <c r="BL671" s="20" t="s">
        <v>213</v>
      </c>
      <c r="BM671" s="192" t="s">
        <v>1620</v>
      </c>
    </row>
    <row r="672" spans="1:65" s="13" customFormat="1">
      <c r="B672" s="201"/>
      <c r="C672" s="202"/>
      <c r="D672" s="199" t="s">
        <v>219</v>
      </c>
      <c r="E672" s="203" t="s">
        <v>21</v>
      </c>
      <c r="F672" s="204" t="s">
        <v>1433</v>
      </c>
      <c r="G672" s="202"/>
      <c r="H672" s="203" t="s">
        <v>21</v>
      </c>
      <c r="I672" s="205"/>
      <c r="J672" s="202"/>
      <c r="K672" s="202"/>
      <c r="L672" s="206"/>
      <c r="M672" s="207"/>
      <c r="N672" s="208"/>
      <c r="O672" s="208"/>
      <c r="P672" s="208"/>
      <c r="Q672" s="208"/>
      <c r="R672" s="208"/>
      <c r="S672" s="208"/>
      <c r="T672" s="209"/>
      <c r="AT672" s="210" t="s">
        <v>219</v>
      </c>
      <c r="AU672" s="210" t="s">
        <v>80</v>
      </c>
      <c r="AV672" s="13" t="s">
        <v>80</v>
      </c>
      <c r="AW672" s="13" t="s">
        <v>34</v>
      </c>
      <c r="AX672" s="13" t="s">
        <v>73</v>
      </c>
      <c r="AY672" s="210" t="s">
        <v>206</v>
      </c>
    </row>
    <row r="673" spans="1:65" s="14" customFormat="1">
      <c r="B673" s="211"/>
      <c r="C673" s="212"/>
      <c r="D673" s="199" t="s">
        <v>219</v>
      </c>
      <c r="E673" s="213" t="s">
        <v>21</v>
      </c>
      <c r="F673" s="214" t="s">
        <v>213</v>
      </c>
      <c r="G673" s="212"/>
      <c r="H673" s="215">
        <v>4</v>
      </c>
      <c r="I673" s="216"/>
      <c r="J673" s="212"/>
      <c r="K673" s="212"/>
      <c r="L673" s="217"/>
      <c r="M673" s="218"/>
      <c r="N673" s="219"/>
      <c r="O673" s="219"/>
      <c r="P673" s="219"/>
      <c r="Q673" s="219"/>
      <c r="R673" s="219"/>
      <c r="S673" s="219"/>
      <c r="T673" s="220"/>
      <c r="AT673" s="221" t="s">
        <v>219</v>
      </c>
      <c r="AU673" s="221" t="s">
        <v>80</v>
      </c>
      <c r="AV673" s="14" t="s">
        <v>82</v>
      </c>
      <c r="AW673" s="14" t="s">
        <v>34</v>
      </c>
      <c r="AX673" s="14" t="s">
        <v>73</v>
      </c>
      <c r="AY673" s="221" t="s">
        <v>206</v>
      </c>
    </row>
    <row r="674" spans="1:65" s="15" customFormat="1">
      <c r="B674" s="222"/>
      <c r="C674" s="223"/>
      <c r="D674" s="199" t="s">
        <v>219</v>
      </c>
      <c r="E674" s="224" t="s">
        <v>21</v>
      </c>
      <c r="F674" s="225" t="s">
        <v>236</v>
      </c>
      <c r="G674" s="223"/>
      <c r="H674" s="226">
        <v>4</v>
      </c>
      <c r="I674" s="227"/>
      <c r="J674" s="223"/>
      <c r="K674" s="223"/>
      <c r="L674" s="228"/>
      <c r="M674" s="229"/>
      <c r="N674" s="230"/>
      <c r="O674" s="230"/>
      <c r="P674" s="230"/>
      <c r="Q674" s="230"/>
      <c r="R674" s="230"/>
      <c r="S674" s="230"/>
      <c r="T674" s="231"/>
      <c r="AT674" s="232" t="s">
        <v>219</v>
      </c>
      <c r="AU674" s="232" t="s">
        <v>80</v>
      </c>
      <c r="AV674" s="15" t="s">
        <v>213</v>
      </c>
      <c r="AW674" s="15" t="s">
        <v>34</v>
      </c>
      <c r="AX674" s="15" t="s">
        <v>80</v>
      </c>
      <c r="AY674" s="232" t="s">
        <v>206</v>
      </c>
    </row>
    <row r="675" spans="1:65" s="2" customFormat="1" ht="16.5" customHeight="1">
      <c r="A675" s="37"/>
      <c r="B675" s="38"/>
      <c r="C675" s="181" t="s">
        <v>1621</v>
      </c>
      <c r="D675" s="181" t="s">
        <v>208</v>
      </c>
      <c r="E675" s="182" t="s">
        <v>1622</v>
      </c>
      <c r="F675" s="183" t="s">
        <v>1623</v>
      </c>
      <c r="G675" s="184" t="s">
        <v>723</v>
      </c>
      <c r="H675" s="185">
        <v>17</v>
      </c>
      <c r="I675" s="186"/>
      <c r="J675" s="187">
        <f>ROUND(I675*H675,2)</f>
        <v>0</v>
      </c>
      <c r="K675" s="183" t="s">
        <v>1100</v>
      </c>
      <c r="L675" s="42"/>
      <c r="M675" s="188" t="s">
        <v>21</v>
      </c>
      <c r="N675" s="189" t="s">
        <v>44</v>
      </c>
      <c r="O675" s="67"/>
      <c r="P675" s="190">
        <f>O675*H675</f>
        <v>0</v>
      </c>
      <c r="Q675" s="190">
        <v>0.58499999999999996</v>
      </c>
      <c r="R675" s="190">
        <f>Q675*H675</f>
        <v>9.9450000000000003</v>
      </c>
      <c r="S675" s="190">
        <v>0</v>
      </c>
      <c r="T675" s="191">
        <f>S675*H675</f>
        <v>0</v>
      </c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R675" s="192" t="s">
        <v>213</v>
      </c>
      <c r="AT675" s="192" t="s">
        <v>208</v>
      </c>
      <c r="AU675" s="192" t="s">
        <v>80</v>
      </c>
      <c r="AY675" s="20" t="s">
        <v>206</v>
      </c>
      <c r="BE675" s="193">
        <f>IF(N675="základní",J675,0)</f>
        <v>0</v>
      </c>
      <c r="BF675" s="193">
        <f>IF(N675="snížená",J675,0)</f>
        <v>0</v>
      </c>
      <c r="BG675" s="193">
        <f>IF(N675="zákl. přenesená",J675,0)</f>
        <v>0</v>
      </c>
      <c r="BH675" s="193">
        <f>IF(N675="sníž. přenesená",J675,0)</f>
        <v>0</v>
      </c>
      <c r="BI675" s="193">
        <f>IF(N675="nulová",J675,0)</f>
        <v>0</v>
      </c>
      <c r="BJ675" s="20" t="s">
        <v>80</v>
      </c>
      <c r="BK675" s="193">
        <f>ROUND(I675*H675,2)</f>
        <v>0</v>
      </c>
      <c r="BL675" s="20" t="s">
        <v>213</v>
      </c>
      <c r="BM675" s="192" t="s">
        <v>1624</v>
      </c>
    </row>
    <row r="676" spans="1:65" s="13" customFormat="1">
      <c r="B676" s="201"/>
      <c r="C676" s="202"/>
      <c r="D676" s="199" t="s">
        <v>219</v>
      </c>
      <c r="E676" s="203" t="s">
        <v>21</v>
      </c>
      <c r="F676" s="204" t="s">
        <v>1433</v>
      </c>
      <c r="G676" s="202"/>
      <c r="H676" s="203" t="s">
        <v>21</v>
      </c>
      <c r="I676" s="205"/>
      <c r="J676" s="202"/>
      <c r="K676" s="202"/>
      <c r="L676" s="206"/>
      <c r="M676" s="207"/>
      <c r="N676" s="208"/>
      <c r="O676" s="208"/>
      <c r="P676" s="208"/>
      <c r="Q676" s="208"/>
      <c r="R676" s="208"/>
      <c r="S676" s="208"/>
      <c r="T676" s="209"/>
      <c r="AT676" s="210" t="s">
        <v>219</v>
      </c>
      <c r="AU676" s="210" t="s">
        <v>80</v>
      </c>
      <c r="AV676" s="13" t="s">
        <v>80</v>
      </c>
      <c r="AW676" s="13" t="s">
        <v>34</v>
      </c>
      <c r="AX676" s="13" t="s">
        <v>73</v>
      </c>
      <c r="AY676" s="210" t="s">
        <v>206</v>
      </c>
    </row>
    <row r="677" spans="1:65" s="14" customFormat="1">
      <c r="B677" s="211"/>
      <c r="C677" s="212"/>
      <c r="D677" s="199" t="s">
        <v>219</v>
      </c>
      <c r="E677" s="213" t="s">
        <v>21</v>
      </c>
      <c r="F677" s="214" t="s">
        <v>359</v>
      </c>
      <c r="G677" s="212"/>
      <c r="H677" s="215">
        <v>17</v>
      </c>
      <c r="I677" s="216"/>
      <c r="J677" s="212"/>
      <c r="K677" s="212"/>
      <c r="L677" s="217"/>
      <c r="M677" s="218"/>
      <c r="N677" s="219"/>
      <c r="O677" s="219"/>
      <c r="P677" s="219"/>
      <c r="Q677" s="219"/>
      <c r="R677" s="219"/>
      <c r="S677" s="219"/>
      <c r="T677" s="220"/>
      <c r="AT677" s="221" t="s">
        <v>219</v>
      </c>
      <c r="AU677" s="221" t="s">
        <v>80</v>
      </c>
      <c r="AV677" s="14" t="s">
        <v>82</v>
      </c>
      <c r="AW677" s="14" t="s">
        <v>34</v>
      </c>
      <c r="AX677" s="14" t="s">
        <v>73</v>
      </c>
      <c r="AY677" s="221" t="s">
        <v>206</v>
      </c>
    </row>
    <row r="678" spans="1:65" s="15" customFormat="1">
      <c r="B678" s="222"/>
      <c r="C678" s="223"/>
      <c r="D678" s="199" t="s">
        <v>219</v>
      </c>
      <c r="E678" s="224" t="s">
        <v>21</v>
      </c>
      <c r="F678" s="225" t="s">
        <v>236</v>
      </c>
      <c r="G678" s="223"/>
      <c r="H678" s="226">
        <v>17</v>
      </c>
      <c r="I678" s="227"/>
      <c r="J678" s="223"/>
      <c r="K678" s="223"/>
      <c r="L678" s="228"/>
      <c r="M678" s="229"/>
      <c r="N678" s="230"/>
      <c r="O678" s="230"/>
      <c r="P678" s="230"/>
      <c r="Q678" s="230"/>
      <c r="R678" s="230"/>
      <c r="S678" s="230"/>
      <c r="T678" s="231"/>
      <c r="AT678" s="232" t="s">
        <v>219</v>
      </c>
      <c r="AU678" s="232" t="s">
        <v>80</v>
      </c>
      <c r="AV678" s="15" t="s">
        <v>213</v>
      </c>
      <c r="AW678" s="15" t="s">
        <v>34</v>
      </c>
      <c r="AX678" s="15" t="s">
        <v>80</v>
      </c>
      <c r="AY678" s="232" t="s">
        <v>206</v>
      </c>
    </row>
    <row r="679" spans="1:65" s="2" customFormat="1" ht="16.5" customHeight="1">
      <c r="A679" s="37"/>
      <c r="B679" s="38"/>
      <c r="C679" s="181" t="s">
        <v>1341</v>
      </c>
      <c r="D679" s="181" t="s">
        <v>208</v>
      </c>
      <c r="E679" s="182" t="s">
        <v>1625</v>
      </c>
      <c r="F679" s="183" t="s">
        <v>1626</v>
      </c>
      <c r="G679" s="184" t="s">
        <v>723</v>
      </c>
      <c r="H679" s="185">
        <v>3</v>
      </c>
      <c r="I679" s="186"/>
      <c r="J679" s="187">
        <f>ROUND(I679*H679,2)</f>
        <v>0</v>
      </c>
      <c r="K679" s="183" t="s">
        <v>1100</v>
      </c>
      <c r="L679" s="42"/>
      <c r="M679" s="188" t="s">
        <v>21</v>
      </c>
      <c r="N679" s="189" t="s">
        <v>44</v>
      </c>
      <c r="O679" s="67"/>
      <c r="P679" s="190">
        <f>O679*H679</f>
        <v>0</v>
      </c>
      <c r="Q679" s="190">
        <v>0.43</v>
      </c>
      <c r="R679" s="190">
        <f>Q679*H679</f>
        <v>1.29</v>
      </c>
      <c r="S679" s="190">
        <v>0</v>
      </c>
      <c r="T679" s="191">
        <f>S679*H679</f>
        <v>0</v>
      </c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R679" s="192" t="s">
        <v>213</v>
      </c>
      <c r="AT679" s="192" t="s">
        <v>208</v>
      </c>
      <c r="AU679" s="192" t="s">
        <v>80</v>
      </c>
      <c r="AY679" s="20" t="s">
        <v>206</v>
      </c>
      <c r="BE679" s="193">
        <f>IF(N679="základní",J679,0)</f>
        <v>0</v>
      </c>
      <c r="BF679" s="193">
        <f>IF(N679="snížená",J679,0)</f>
        <v>0</v>
      </c>
      <c r="BG679" s="193">
        <f>IF(N679="zákl. přenesená",J679,0)</f>
        <v>0</v>
      </c>
      <c r="BH679" s="193">
        <f>IF(N679="sníž. přenesená",J679,0)</f>
        <v>0</v>
      </c>
      <c r="BI679" s="193">
        <f>IF(N679="nulová",J679,0)</f>
        <v>0</v>
      </c>
      <c r="BJ679" s="20" t="s">
        <v>80</v>
      </c>
      <c r="BK679" s="193">
        <f>ROUND(I679*H679,2)</f>
        <v>0</v>
      </c>
      <c r="BL679" s="20" t="s">
        <v>213</v>
      </c>
      <c r="BM679" s="192" t="s">
        <v>1627</v>
      </c>
    </row>
    <row r="680" spans="1:65" s="13" customFormat="1">
      <c r="B680" s="201"/>
      <c r="C680" s="202"/>
      <c r="D680" s="199" t="s">
        <v>219</v>
      </c>
      <c r="E680" s="203" t="s">
        <v>21</v>
      </c>
      <c r="F680" s="204" t="s">
        <v>1433</v>
      </c>
      <c r="G680" s="202"/>
      <c r="H680" s="203" t="s">
        <v>21</v>
      </c>
      <c r="I680" s="205"/>
      <c r="J680" s="202"/>
      <c r="K680" s="202"/>
      <c r="L680" s="206"/>
      <c r="M680" s="207"/>
      <c r="N680" s="208"/>
      <c r="O680" s="208"/>
      <c r="P680" s="208"/>
      <c r="Q680" s="208"/>
      <c r="R680" s="208"/>
      <c r="S680" s="208"/>
      <c r="T680" s="209"/>
      <c r="AT680" s="210" t="s">
        <v>219</v>
      </c>
      <c r="AU680" s="210" t="s">
        <v>80</v>
      </c>
      <c r="AV680" s="13" t="s">
        <v>80</v>
      </c>
      <c r="AW680" s="13" t="s">
        <v>34</v>
      </c>
      <c r="AX680" s="13" t="s">
        <v>73</v>
      </c>
      <c r="AY680" s="210" t="s">
        <v>206</v>
      </c>
    </row>
    <row r="681" spans="1:65" s="14" customFormat="1">
      <c r="B681" s="211"/>
      <c r="C681" s="212"/>
      <c r="D681" s="199" t="s">
        <v>219</v>
      </c>
      <c r="E681" s="213" t="s">
        <v>21</v>
      </c>
      <c r="F681" s="214" t="s">
        <v>244</v>
      </c>
      <c r="G681" s="212"/>
      <c r="H681" s="215">
        <v>3</v>
      </c>
      <c r="I681" s="216"/>
      <c r="J681" s="212"/>
      <c r="K681" s="212"/>
      <c r="L681" s="217"/>
      <c r="M681" s="218"/>
      <c r="N681" s="219"/>
      <c r="O681" s="219"/>
      <c r="P681" s="219"/>
      <c r="Q681" s="219"/>
      <c r="R681" s="219"/>
      <c r="S681" s="219"/>
      <c r="T681" s="220"/>
      <c r="AT681" s="221" t="s">
        <v>219</v>
      </c>
      <c r="AU681" s="221" t="s">
        <v>80</v>
      </c>
      <c r="AV681" s="14" t="s">
        <v>82</v>
      </c>
      <c r="AW681" s="14" t="s">
        <v>34</v>
      </c>
      <c r="AX681" s="14" t="s">
        <v>73</v>
      </c>
      <c r="AY681" s="221" t="s">
        <v>206</v>
      </c>
    </row>
    <row r="682" spans="1:65" s="15" customFormat="1">
      <c r="B682" s="222"/>
      <c r="C682" s="223"/>
      <c r="D682" s="199" t="s">
        <v>219</v>
      </c>
      <c r="E682" s="224" t="s">
        <v>21</v>
      </c>
      <c r="F682" s="225" t="s">
        <v>236</v>
      </c>
      <c r="G682" s="223"/>
      <c r="H682" s="226">
        <v>3</v>
      </c>
      <c r="I682" s="227"/>
      <c r="J682" s="223"/>
      <c r="K682" s="223"/>
      <c r="L682" s="228"/>
      <c r="M682" s="229"/>
      <c r="N682" s="230"/>
      <c r="O682" s="230"/>
      <c r="P682" s="230"/>
      <c r="Q682" s="230"/>
      <c r="R682" s="230"/>
      <c r="S682" s="230"/>
      <c r="T682" s="231"/>
      <c r="AT682" s="232" t="s">
        <v>219</v>
      </c>
      <c r="AU682" s="232" t="s">
        <v>80</v>
      </c>
      <c r="AV682" s="15" t="s">
        <v>213</v>
      </c>
      <c r="AW682" s="15" t="s">
        <v>34</v>
      </c>
      <c r="AX682" s="15" t="s">
        <v>80</v>
      </c>
      <c r="AY682" s="232" t="s">
        <v>206</v>
      </c>
    </row>
    <row r="683" spans="1:65" s="2" customFormat="1" ht="16.5" customHeight="1">
      <c r="A683" s="37"/>
      <c r="B683" s="38"/>
      <c r="C683" s="181" t="s">
        <v>1628</v>
      </c>
      <c r="D683" s="181" t="s">
        <v>208</v>
      </c>
      <c r="E683" s="182" t="s">
        <v>1629</v>
      </c>
      <c r="F683" s="183" t="s">
        <v>1630</v>
      </c>
      <c r="G683" s="184" t="s">
        <v>723</v>
      </c>
      <c r="H683" s="185">
        <v>10</v>
      </c>
      <c r="I683" s="186"/>
      <c r="J683" s="187">
        <f>ROUND(I683*H683,2)</f>
        <v>0</v>
      </c>
      <c r="K683" s="183" t="s">
        <v>1100</v>
      </c>
      <c r="L683" s="42"/>
      <c r="M683" s="188" t="s">
        <v>21</v>
      </c>
      <c r="N683" s="189" t="s">
        <v>44</v>
      </c>
      <c r="O683" s="67"/>
      <c r="P683" s="190">
        <f>O683*H683</f>
        <v>0</v>
      </c>
      <c r="Q683" s="190">
        <v>0.25</v>
      </c>
      <c r="R683" s="190">
        <f>Q683*H683</f>
        <v>2.5</v>
      </c>
      <c r="S683" s="190">
        <v>0</v>
      </c>
      <c r="T683" s="191">
        <f>S683*H683</f>
        <v>0</v>
      </c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R683" s="192" t="s">
        <v>213</v>
      </c>
      <c r="AT683" s="192" t="s">
        <v>208</v>
      </c>
      <c r="AU683" s="192" t="s">
        <v>80</v>
      </c>
      <c r="AY683" s="20" t="s">
        <v>206</v>
      </c>
      <c r="BE683" s="193">
        <f>IF(N683="základní",J683,0)</f>
        <v>0</v>
      </c>
      <c r="BF683" s="193">
        <f>IF(N683="snížená",J683,0)</f>
        <v>0</v>
      </c>
      <c r="BG683" s="193">
        <f>IF(N683="zákl. přenesená",J683,0)</f>
        <v>0</v>
      </c>
      <c r="BH683" s="193">
        <f>IF(N683="sníž. přenesená",J683,0)</f>
        <v>0</v>
      </c>
      <c r="BI683" s="193">
        <f>IF(N683="nulová",J683,0)</f>
        <v>0</v>
      </c>
      <c r="BJ683" s="20" t="s">
        <v>80</v>
      </c>
      <c r="BK683" s="193">
        <f>ROUND(I683*H683,2)</f>
        <v>0</v>
      </c>
      <c r="BL683" s="20" t="s">
        <v>213</v>
      </c>
      <c r="BM683" s="192" t="s">
        <v>1631</v>
      </c>
    </row>
    <row r="684" spans="1:65" s="13" customFormat="1">
      <c r="B684" s="201"/>
      <c r="C684" s="202"/>
      <c r="D684" s="199" t="s">
        <v>219</v>
      </c>
      <c r="E684" s="203" t="s">
        <v>21</v>
      </c>
      <c r="F684" s="204" t="s">
        <v>1433</v>
      </c>
      <c r="G684" s="202"/>
      <c r="H684" s="203" t="s">
        <v>21</v>
      </c>
      <c r="I684" s="205"/>
      <c r="J684" s="202"/>
      <c r="K684" s="202"/>
      <c r="L684" s="206"/>
      <c r="M684" s="207"/>
      <c r="N684" s="208"/>
      <c r="O684" s="208"/>
      <c r="P684" s="208"/>
      <c r="Q684" s="208"/>
      <c r="R684" s="208"/>
      <c r="S684" s="208"/>
      <c r="T684" s="209"/>
      <c r="AT684" s="210" t="s">
        <v>219</v>
      </c>
      <c r="AU684" s="210" t="s">
        <v>80</v>
      </c>
      <c r="AV684" s="13" t="s">
        <v>80</v>
      </c>
      <c r="AW684" s="13" t="s">
        <v>34</v>
      </c>
      <c r="AX684" s="13" t="s">
        <v>73</v>
      </c>
      <c r="AY684" s="210" t="s">
        <v>206</v>
      </c>
    </row>
    <row r="685" spans="1:65" s="14" customFormat="1">
      <c r="B685" s="211"/>
      <c r="C685" s="212"/>
      <c r="D685" s="199" t="s">
        <v>219</v>
      </c>
      <c r="E685" s="213" t="s">
        <v>21</v>
      </c>
      <c r="F685" s="214" t="s">
        <v>304</v>
      </c>
      <c r="G685" s="212"/>
      <c r="H685" s="215">
        <v>10</v>
      </c>
      <c r="I685" s="216"/>
      <c r="J685" s="212"/>
      <c r="K685" s="212"/>
      <c r="L685" s="217"/>
      <c r="M685" s="218"/>
      <c r="N685" s="219"/>
      <c r="O685" s="219"/>
      <c r="P685" s="219"/>
      <c r="Q685" s="219"/>
      <c r="R685" s="219"/>
      <c r="S685" s="219"/>
      <c r="T685" s="220"/>
      <c r="AT685" s="221" t="s">
        <v>219</v>
      </c>
      <c r="AU685" s="221" t="s">
        <v>80</v>
      </c>
      <c r="AV685" s="14" t="s">
        <v>82</v>
      </c>
      <c r="AW685" s="14" t="s">
        <v>34</v>
      </c>
      <c r="AX685" s="14" t="s">
        <v>73</v>
      </c>
      <c r="AY685" s="221" t="s">
        <v>206</v>
      </c>
    </row>
    <row r="686" spans="1:65" s="15" customFormat="1">
      <c r="B686" s="222"/>
      <c r="C686" s="223"/>
      <c r="D686" s="199" t="s">
        <v>219</v>
      </c>
      <c r="E686" s="224" t="s">
        <v>21</v>
      </c>
      <c r="F686" s="225" t="s">
        <v>236</v>
      </c>
      <c r="G686" s="223"/>
      <c r="H686" s="226">
        <v>10</v>
      </c>
      <c r="I686" s="227"/>
      <c r="J686" s="223"/>
      <c r="K686" s="223"/>
      <c r="L686" s="228"/>
      <c r="M686" s="229"/>
      <c r="N686" s="230"/>
      <c r="O686" s="230"/>
      <c r="P686" s="230"/>
      <c r="Q686" s="230"/>
      <c r="R686" s="230"/>
      <c r="S686" s="230"/>
      <c r="T686" s="231"/>
      <c r="AT686" s="232" t="s">
        <v>219</v>
      </c>
      <c r="AU686" s="232" t="s">
        <v>80</v>
      </c>
      <c r="AV686" s="15" t="s">
        <v>213</v>
      </c>
      <c r="AW686" s="15" t="s">
        <v>34</v>
      </c>
      <c r="AX686" s="15" t="s">
        <v>80</v>
      </c>
      <c r="AY686" s="232" t="s">
        <v>206</v>
      </c>
    </row>
    <row r="687" spans="1:65" s="2" customFormat="1" ht="16.5" customHeight="1">
      <c r="A687" s="37"/>
      <c r="B687" s="38"/>
      <c r="C687" s="181" t="s">
        <v>1345</v>
      </c>
      <c r="D687" s="181" t="s">
        <v>208</v>
      </c>
      <c r="E687" s="182" t="s">
        <v>1632</v>
      </c>
      <c r="F687" s="183" t="s">
        <v>1633</v>
      </c>
      <c r="G687" s="184" t="s">
        <v>723</v>
      </c>
      <c r="H687" s="185">
        <v>8</v>
      </c>
      <c r="I687" s="186"/>
      <c r="J687" s="187">
        <f>ROUND(I687*H687,2)</f>
        <v>0</v>
      </c>
      <c r="K687" s="183" t="s">
        <v>1100</v>
      </c>
      <c r="L687" s="42"/>
      <c r="M687" s="188" t="s">
        <v>21</v>
      </c>
      <c r="N687" s="189" t="s">
        <v>44</v>
      </c>
      <c r="O687" s="67"/>
      <c r="P687" s="190">
        <f>O687*H687</f>
        <v>0</v>
      </c>
      <c r="Q687" s="190">
        <v>0.5</v>
      </c>
      <c r="R687" s="190">
        <f>Q687*H687</f>
        <v>4</v>
      </c>
      <c r="S687" s="190">
        <v>0</v>
      </c>
      <c r="T687" s="191">
        <f>S687*H687</f>
        <v>0</v>
      </c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R687" s="192" t="s">
        <v>213</v>
      </c>
      <c r="AT687" s="192" t="s">
        <v>208</v>
      </c>
      <c r="AU687" s="192" t="s">
        <v>80</v>
      </c>
      <c r="AY687" s="20" t="s">
        <v>206</v>
      </c>
      <c r="BE687" s="193">
        <f>IF(N687="základní",J687,0)</f>
        <v>0</v>
      </c>
      <c r="BF687" s="193">
        <f>IF(N687="snížená",J687,0)</f>
        <v>0</v>
      </c>
      <c r="BG687" s="193">
        <f>IF(N687="zákl. přenesená",J687,0)</f>
        <v>0</v>
      </c>
      <c r="BH687" s="193">
        <f>IF(N687="sníž. přenesená",J687,0)</f>
        <v>0</v>
      </c>
      <c r="BI687" s="193">
        <f>IF(N687="nulová",J687,0)</f>
        <v>0</v>
      </c>
      <c r="BJ687" s="20" t="s">
        <v>80</v>
      </c>
      <c r="BK687" s="193">
        <f>ROUND(I687*H687,2)</f>
        <v>0</v>
      </c>
      <c r="BL687" s="20" t="s">
        <v>213</v>
      </c>
      <c r="BM687" s="192" t="s">
        <v>1634</v>
      </c>
    </row>
    <row r="688" spans="1:65" s="13" customFormat="1">
      <c r="B688" s="201"/>
      <c r="C688" s="202"/>
      <c r="D688" s="199" t="s">
        <v>219</v>
      </c>
      <c r="E688" s="203" t="s">
        <v>21</v>
      </c>
      <c r="F688" s="204" t="s">
        <v>1433</v>
      </c>
      <c r="G688" s="202"/>
      <c r="H688" s="203" t="s">
        <v>21</v>
      </c>
      <c r="I688" s="205"/>
      <c r="J688" s="202"/>
      <c r="K688" s="202"/>
      <c r="L688" s="206"/>
      <c r="M688" s="207"/>
      <c r="N688" s="208"/>
      <c r="O688" s="208"/>
      <c r="P688" s="208"/>
      <c r="Q688" s="208"/>
      <c r="R688" s="208"/>
      <c r="S688" s="208"/>
      <c r="T688" s="209"/>
      <c r="AT688" s="210" t="s">
        <v>219</v>
      </c>
      <c r="AU688" s="210" t="s">
        <v>80</v>
      </c>
      <c r="AV688" s="13" t="s">
        <v>80</v>
      </c>
      <c r="AW688" s="13" t="s">
        <v>34</v>
      </c>
      <c r="AX688" s="13" t="s">
        <v>73</v>
      </c>
      <c r="AY688" s="210" t="s">
        <v>206</v>
      </c>
    </row>
    <row r="689" spans="1:65" s="14" customFormat="1">
      <c r="B689" s="211"/>
      <c r="C689" s="212"/>
      <c r="D689" s="199" t="s">
        <v>219</v>
      </c>
      <c r="E689" s="213" t="s">
        <v>21</v>
      </c>
      <c r="F689" s="214" t="s">
        <v>289</v>
      </c>
      <c r="G689" s="212"/>
      <c r="H689" s="215">
        <v>8</v>
      </c>
      <c r="I689" s="216"/>
      <c r="J689" s="212"/>
      <c r="K689" s="212"/>
      <c r="L689" s="217"/>
      <c r="M689" s="218"/>
      <c r="N689" s="219"/>
      <c r="O689" s="219"/>
      <c r="P689" s="219"/>
      <c r="Q689" s="219"/>
      <c r="R689" s="219"/>
      <c r="S689" s="219"/>
      <c r="T689" s="220"/>
      <c r="AT689" s="221" t="s">
        <v>219</v>
      </c>
      <c r="AU689" s="221" t="s">
        <v>80</v>
      </c>
      <c r="AV689" s="14" t="s">
        <v>82</v>
      </c>
      <c r="AW689" s="14" t="s">
        <v>34</v>
      </c>
      <c r="AX689" s="14" t="s">
        <v>73</v>
      </c>
      <c r="AY689" s="221" t="s">
        <v>206</v>
      </c>
    </row>
    <row r="690" spans="1:65" s="15" customFormat="1">
      <c r="B690" s="222"/>
      <c r="C690" s="223"/>
      <c r="D690" s="199" t="s">
        <v>219</v>
      </c>
      <c r="E690" s="224" t="s">
        <v>21</v>
      </c>
      <c r="F690" s="225" t="s">
        <v>236</v>
      </c>
      <c r="G690" s="223"/>
      <c r="H690" s="226">
        <v>8</v>
      </c>
      <c r="I690" s="227"/>
      <c r="J690" s="223"/>
      <c r="K690" s="223"/>
      <c r="L690" s="228"/>
      <c r="M690" s="229"/>
      <c r="N690" s="230"/>
      <c r="O690" s="230"/>
      <c r="P690" s="230"/>
      <c r="Q690" s="230"/>
      <c r="R690" s="230"/>
      <c r="S690" s="230"/>
      <c r="T690" s="231"/>
      <c r="AT690" s="232" t="s">
        <v>219</v>
      </c>
      <c r="AU690" s="232" t="s">
        <v>80</v>
      </c>
      <c r="AV690" s="15" t="s">
        <v>213</v>
      </c>
      <c r="AW690" s="15" t="s">
        <v>34</v>
      </c>
      <c r="AX690" s="15" t="s">
        <v>80</v>
      </c>
      <c r="AY690" s="232" t="s">
        <v>206</v>
      </c>
    </row>
    <row r="691" spans="1:65" s="2" customFormat="1" ht="16.5" customHeight="1">
      <c r="A691" s="37"/>
      <c r="B691" s="38"/>
      <c r="C691" s="181" t="s">
        <v>1635</v>
      </c>
      <c r="D691" s="181" t="s">
        <v>208</v>
      </c>
      <c r="E691" s="182" t="s">
        <v>1636</v>
      </c>
      <c r="F691" s="183" t="s">
        <v>1637</v>
      </c>
      <c r="G691" s="184" t="s">
        <v>723</v>
      </c>
      <c r="H691" s="185">
        <v>9</v>
      </c>
      <c r="I691" s="186"/>
      <c r="J691" s="187">
        <f>ROUND(I691*H691,2)</f>
        <v>0</v>
      </c>
      <c r="K691" s="183" t="s">
        <v>1100</v>
      </c>
      <c r="L691" s="42"/>
      <c r="M691" s="188" t="s">
        <v>21</v>
      </c>
      <c r="N691" s="189" t="s">
        <v>44</v>
      </c>
      <c r="O691" s="67"/>
      <c r="P691" s="190">
        <f>O691*H691</f>
        <v>0</v>
      </c>
      <c r="Q691" s="190">
        <v>1</v>
      </c>
      <c r="R691" s="190">
        <f>Q691*H691</f>
        <v>9</v>
      </c>
      <c r="S691" s="190">
        <v>0</v>
      </c>
      <c r="T691" s="191">
        <f>S691*H691</f>
        <v>0</v>
      </c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R691" s="192" t="s">
        <v>213</v>
      </c>
      <c r="AT691" s="192" t="s">
        <v>208</v>
      </c>
      <c r="AU691" s="192" t="s">
        <v>80</v>
      </c>
      <c r="AY691" s="20" t="s">
        <v>206</v>
      </c>
      <c r="BE691" s="193">
        <f>IF(N691="základní",J691,0)</f>
        <v>0</v>
      </c>
      <c r="BF691" s="193">
        <f>IF(N691="snížená",J691,0)</f>
        <v>0</v>
      </c>
      <c r="BG691" s="193">
        <f>IF(N691="zákl. přenesená",J691,0)</f>
        <v>0</v>
      </c>
      <c r="BH691" s="193">
        <f>IF(N691="sníž. přenesená",J691,0)</f>
        <v>0</v>
      </c>
      <c r="BI691" s="193">
        <f>IF(N691="nulová",J691,0)</f>
        <v>0</v>
      </c>
      <c r="BJ691" s="20" t="s">
        <v>80</v>
      </c>
      <c r="BK691" s="193">
        <f>ROUND(I691*H691,2)</f>
        <v>0</v>
      </c>
      <c r="BL691" s="20" t="s">
        <v>213</v>
      </c>
      <c r="BM691" s="192" t="s">
        <v>1638</v>
      </c>
    </row>
    <row r="692" spans="1:65" s="13" customFormat="1">
      <c r="B692" s="201"/>
      <c r="C692" s="202"/>
      <c r="D692" s="199" t="s">
        <v>219</v>
      </c>
      <c r="E692" s="203" t="s">
        <v>21</v>
      </c>
      <c r="F692" s="204" t="s">
        <v>1433</v>
      </c>
      <c r="G692" s="202"/>
      <c r="H692" s="203" t="s">
        <v>21</v>
      </c>
      <c r="I692" s="205"/>
      <c r="J692" s="202"/>
      <c r="K692" s="202"/>
      <c r="L692" s="206"/>
      <c r="M692" s="207"/>
      <c r="N692" s="208"/>
      <c r="O692" s="208"/>
      <c r="P692" s="208"/>
      <c r="Q692" s="208"/>
      <c r="R692" s="208"/>
      <c r="S692" s="208"/>
      <c r="T692" s="209"/>
      <c r="AT692" s="210" t="s">
        <v>219</v>
      </c>
      <c r="AU692" s="210" t="s">
        <v>80</v>
      </c>
      <c r="AV692" s="13" t="s">
        <v>80</v>
      </c>
      <c r="AW692" s="13" t="s">
        <v>34</v>
      </c>
      <c r="AX692" s="13" t="s">
        <v>73</v>
      </c>
      <c r="AY692" s="210" t="s">
        <v>206</v>
      </c>
    </row>
    <row r="693" spans="1:65" s="14" customFormat="1">
      <c r="B693" s="211"/>
      <c r="C693" s="212"/>
      <c r="D693" s="199" t="s">
        <v>219</v>
      </c>
      <c r="E693" s="213" t="s">
        <v>21</v>
      </c>
      <c r="F693" s="214" t="s">
        <v>295</v>
      </c>
      <c r="G693" s="212"/>
      <c r="H693" s="215">
        <v>9</v>
      </c>
      <c r="I693" s="216"/>
      <c r="J693" s="212"/>
      <c r="K693" s="212"/>
      <c r="L693" s="217"/>
      <c r="M693" s="218"/>
      <c r="N693" s="219"/>
      <c r="O693" s="219"/>
      <c r="P693" s="219"/>
      <c r="Q693" s="219"/>
      <c r="R693" s="219"/>
      <c r="S693" s="219"/>
      <c r="T693" s="220"/>
      <c r="AT693" s="221" t="s">
        <v>219</v>
      </c>
      <c r="AU693" s="221" t="s">
        <v>80</v>
      </c>
      <c r="AV693" s="14" t="s">
        <v>82</v>
      </c>
      <c r="AW693" s="14" t="s">
        <v>34</v>
      </c>
      <c r="AX693" s="14" t="s">
        <v>73</v>
      </c>
      <c r="AY693" s="221" t="s">
        <v>206</v>
      </c>
    </row>
    <row r="694" spans="1:65" s="15" customFormat="1">
      <c r="B694" s="222"/>
      <c r="C694" s="223"/>
      <c r="D694" s="199" t="s">
        <v>219</v>
      </c>
      <c r="E694" s="224" t="s">
        <v>21</v>
      </c>
      <c r="F694" s="225" t="s">
        <v>236</v>
      </c>
      <c r="G694" s="223"/>
      <c r="H694" s="226">
        <v>9</v>
      </c>
      <c r="I694" s="227"/>
      <c r="J694" s="223"/>
      <c r="K694" s="223"/>
      <c r="L694" s="228"/>
      <c r="M694" s="229"/>
      <c r="N694" s="230"/>
      <c r="O694" s="230"/>
      <c r="P694" s="230"/>
      <c r="Q694" s="230"/>
      <c r="R694" s="230"/>
      <c r="S694" s="230"/>
      <c r="T694" s="231"/>
      <c r="AT694" s="232" t="s">
        <v>219</v>
      </c>
      <c r="AU694" s="232" t="s">
        <v>80</v>
      </c>
      <c r="AV694" s="15" t="s">
        <v>213</v>
      </c>
      <c r="AW694" s="15" t="s">
        <v>34</v>
      </c>
      <c r="AX694" s="15" t="s">
        <v>80</v>
      </c>
      <c r="AY694" s="232" t="s">
        <v>206</v>
      </c>
    </row>
    <row r="695" spans="1:65" s="2" customFormat="1" ht="16.5" customHeight="1">
      <c r="A695" s="37"/>
      <c r="B695" s="38"/>
      <c r="C695" s="181" t="s">
        <v>1348</v>
      </c>
      <c r="D695" s="181" t="s">
        <v>208</v>
      </c>
      <c r="E695" s="182" t="s">
        <v>1639</v>
      </c>
      <c r="F695" s="183" t="s">
        <v>1640</v>
      </c>
      <c r="G695" s="184" t="s">
        <v>723</v>
      </c>
      <c r="H695" s="185">
        <v>9</v>
      </c>
      <c r="I695" s="186"/>
      <c r="J695" s="187">
        <f>ROUND(I695*H695,2)</f>
        <v>0</v>
      </c>
      <c r="K695" s="183" t="s">
        <v>21</v>
      </c>
      <c r="L695" s="42"/>
      <c r="M695" s="188" t="s">
        <v>21</v>
      </c>
      <c r="N695" s="189" t="s">
        <v>44</v>
      </c>
      <c r="O695" s="67"/>
      <c r="P695" s="190">
        <f>O695*H695</f>
        <v>0</v>
      </c>
      <c r="Q695" s="190">
        <v>1.1599999999999999</v>
      </c>
      <c r="R695" s="190">
        <f>Q695*H695</f>
        <v>10.44</v>
      </c>
      <c r="S695" s="190">
        <v>0</v>
      </c>
      <c r="T695" s="191">
        <f>S695*H695</f>
        <v>0</v>
      </c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R695" s="192" t="s">
        <v>213</v>
      </c>
      <c r="AT695" s="192" t="s">
        <v>208</v>
      </c>
      <c r="AU695" s="192" t="s">
        <v>80</v>
      </c>
      <c r="AY695" s="20" t="s">
        <v>206</v>
      </c>
      <c r="BE695" s="193">
        <f>IF(N695="základní",J695,0)</f>
        <v>0</v>
      </c>
      <c r="BF695" s="193">
        <f>IF(N695="snížená",J695,0)</f>
        <v>0</v>
      </c>
      <c r="BG695" s="193">
        <f>IF(N695="zákl. přenesená",J695,0)</f>
        <v>0</v>
      </c>
      <c r="BH695" s="193">
        <f>IF(N695="sníž. přenesená",J695,0)</f>
        <v>0</v>
      </c>
      <c r="BI695" s="193">
        <f>IF(N695="nulová",J695,0)</f>
        <v>0</v>
      </c>
      <c r="BJ695" s="20" t="s">
        <v>80</v>
      </c>
      <c r="BK695" s="193">
        <f>ROUND(I695*H695,2)</f>
        <v>0</v>
      </c>
      <c r="BL695" s="20" t="s">
        <v>213</v>
      </c>
      <c r="BM695" s="192" t="s">
        <v>1641</v>
      </c>
    </row>
    <row r="696" spans="1:65" s="13" customFormat="1">
      <c r="B696" s="201"/>
      <c r="C696" s="202"/>
      <c r="D696" s="199" t="s">
        <v>219</v>
      </c>
      <c r="E696" s="203" t="s">
        <v>21</v>
      </c>
      <c r="F696" s="204" t="s">
        <v>1642</v>
      </c>
      <c r="G696" s="202"/>
      <c r="H696" s="203" t="s">
        <v>21</v>
      </c>
      <c r="I696" s="205"/>
      <c r="J696" s="202"/>
      <c r="K696" s="202"/>
      <c r="L696" s="206"/>
      <c r="M696" s="207"/>
      <c r="N696" s="208"/>
      <c r="O696" s="208"/>
      <c r="P696" s="208"/>
      <c r="Q696" s="208"/>
      <c r="R696" s="208"/>
      <c r="S696" s="208"/>
      <c r="T696" s="209"/>
      <c r="AT696" s="210" t="s">
        <v>219</v>
      </c>
      <c r="AU696" s="210" t="s">
        <v>80</v>
      </c>
      <c r="AV696" s="13" t="s">
        <v>80</v>
      </c>
      <c r="AW696" s="13" t="s">
        <v>34</v>
      </c>
      <c r="AX696" s="13" t="s">
        <v>73</v>
      </c>
      <c r="AY696" s="210" t="s">
        <v>206</v>
      </c>
    </row>
    <row r="697" spans="1:65" s="14" customFormat="1">
      <c r="B697" s="211"/>
      <c r="C697" s="212"/>
      <c r="D697" s="199" t="s">
        <v>219</v>
      </c>
      <c r="E697" s="213" t="s">
        <v>21</v>
      </c>
      <c r="F697" s="214" t="s">
        <v>295</v>
      </c>
      <c r="G697" s="212"/>
      <c r="H697" s="215">
        <v>9</v>
      </c>
      <c r="I697" s="216"/>
      <c r="J697" s="212"/>
      <c r="K697" s="212"/>
      <c r="L697" s="217"/>
      <c r="M697" s="218"/>
      <c r="N697" s="219"/>
      <c r="O697" s="219"/>
      <c r="P697" s="219"/>
      <c r="Q697" s="219"/>
      <c r="R697" s="219"/>
      <c r="S697" s="219"/>
      <c r="T697" s="220"/>
      <c r="AT697" s="221" t="s">
        <v>219</v>
      </c>
      <c r="AU697" s="221" t="s">
        <v>80</v>
      </c>
      <c r="AV697" s="14" t="s">
        <v>82</v>
      </c>
      <c r="AW697" s="14" t="s">
        <v>34</v>
      </c>
      <c r="AX697" s="14" t="s">
        <v>73</v>
      </c>
      <c r="AY697" s="221" t="s">
        <v>206</v>
      </c>
    </row>
    <row r="698" spans="1:65" s="15" customFormat="1">
      <c r="B698" s="222"/>
      <c r="C698" s="223"/>
      <c r="D698" s="199" t="s">
        <v>219</v>
      </c>
      <c r="E698" s="224" t="s">
        <v>21</v>
      </c>
      <c r="F698" s="225" t="s">
        <v>236</v>
      </c>
      <c r="G698" s="223"/>
      <c r="H698" s="226">
        <v>9</v>
      </c>
      <c r="I698" s="227"/>
      <c r="J698" s="223"/>
      <c r="K698" s="223"/>
      <c r="L698" s="228"/>
      <c r="M698" s="229"/>
      <c r="N698" s="230"/>
      <c r="O698" s="230"/>
      <c r="P698" s="230"/>
      <c r="Q698" s="230"/>
      <c r="R698" s="230"/>
      <c r="S698" s="230"/>
      <c r="T698" s="231"/>
      <c r="AT698" s="232" t="s">
        <v>219</v>
      </c>
      <c r="AU698" s="232" t="s">
        <v>80</v>
      </c>
      <c r="AV698" s="15" t="s">
        <v>213</v>
      </c>
      <c r="AW698" s="15" t="s">
        <v>34</v>
      </c>
      <c r="AX698" s="15" t="s">
        <v>80</v>
      </c>
      <c r="AY698" s="232" t="s">
        <v>206</v>
      </c>
    </row>
    <row r="699" spans="1:65" s="2" customFormat="1" ht="16.5" customHeight="1">
      <c r="A699" s="37"/>
      <c r="B699" s="38"/>
      <c r="C699" s="181" t="s">
        <v>1643</v>
      </c>
      <c r="D699" s="181" t="s">
        <v>208</v>
      </c>
      <c r="E699" s="182" t="s">
        <v>1644</v>
      </c>
      <c r="F699" s="183" t="s">
        <v>1640</v>
      </c>
      <c r="G699" s="184" t="s">
        <v>723</v>
      </c>
      <c r="H699" s="185">
        <v>1</v>
      </c>
      <c r="I699" s="186"/>
      <c r="J699" s="187">
        <f>ROUND(I699*H699,2)</f>
        <v>0</v>
      </c>
      <c r="K699" s="183" t="s">
        <v>21</v>
      </c>
      <c r="L699" s="42"/>
      <c r="M699" s="188" t="s">
        <v>21</v>
      </c>
      <c r="N699" s="189" t="s">
        <v>44</v>
      </c>
      <c r="O699" s="67"/>
      <c r="P699" s="190">
        <f>O699*H699</f>
        <v>0</v>
      </c>
      <c r="Q699" s="190">
        <v>1.1599999999999999</v>
      </c>
      <c r="R699" s="190">
        <f>Q699*H699</f>
        <v>1.1599999999999999</v>
      </c>
      <c r="S699" s="190">
        <v>0</v>
      </c>
      <c r="T699" s="191">
        <f>S699*H699</f>
        <v>0</v>
      </c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R699" s="192" t="s">
        <v>213</v>
      </c>
      <c r="AT699" s="192" t="s">
        <v>208</v>
      </c>
      <c r="AU699" s="192" t="s">
        <v>80</v>
      </c>
      <c r="AY699" s="20" t="s">
        <v>206</v>
      </c>
      <c r="BE699" s="193">
        <f>IF(N699="základní",J699,0)</f>
        <v>0</v>
      </c>
      <c r="BF699" s="193">
        <f>IF(N699="snížená",J699,0)</f>
        <v>0</v>
      </c>
      <c r="BG699" s="193">
        <f>IF(N699="zákl. přenesená",J699,0)</f>
        <v>0</v>
      </c>
      <c r="BH699" s="193">
        <f>IF(N699="sníž. přenesená",J699,0)</f>
        <v>0</v>
      </c>
      <c r="BI699" s="193">
        <f>IF(N699="nulová",J699,0)</f>
        <v>0</v>
      </c>
      <c r="BJ699" s="20" t="s">
        <v>80</v>
      </c>
      <c r="BK699" s="193">
        <f>ROUND(I699*H699,2)</f>
        <v>0</v>
      </c>
      <c r="BL699" s="20" t="s">
        <v>213</v>
      </c>
      <c r="BM699" s="192" t="s">
        <v>1645</v>
      </c>
    </row>
    <row r="700" spans="1:65" s="13" customFormat="1">
      <c r="B700" s="201"/>
      <c r="C700" s="202"/>
      <c r="D700" s="199" t="s">
        <v>219</v>
      </c>
      <c r="E700" s="203" t="s">
        <v>21</v>
      </c>
      <c r="F700" s="204" t="s">
        <v>1646</v>
      </c>
      <c r="G700" s="202"/>
      <c r="H700" s="203" t="s">
        <v>21</v>
      </c>
      <c r="I700" s="205"/>
      <c r="J700" s="202"/>
      <c r="K700" s="202"/>
      <c r="L700" s="206"/>
      <c r="M700" s="207"/>
      <c r="N700" s="208"/>
      <c r="O700" s="208"/>
      <c r="P700" s="208"/>
      <c r="Q700" s="208"/>
      <c r="R700" s="208"/>
      <c r="S700" s="208"/>
      <c r="T700" s="209"/>
      <c r="AT700" s="210" t="s">
        <v>219</v>
      </c>
      <c r="AU700" s="210" t="s">
        <v>80</v>
      </c>
      <c r="AV700" s="13" t="s">
        <v>80</v>
      </c>
      <c r="AW700" s="13" t="s">
        <v>34</v>
      </c>
      <c r="AX700" s="13" t="s">
        <v>73</v>
      </c>
      <c r="AY700" s="210" t="s">
        <v>206</v>
      </c>
    </row>
    <row r="701" spans="1:65" s="14" customFormat="1">
      <c r="B701" s="211"/>
      <c r="C701" s="212"/>
      <c r="D701" s="199" t="s">
        <v>219</v>
      </c>
      <c r="E701" s="213" t="s">
        <v>21</v>
      </c>
      <c r="F701" s="214" t="s">
        <v>80</v>
      </c>
      <c r="G701" s="212"/>
      <c r="H701" s="215">
        <v>1</v>
      </c>
      <c r="I701" s="216"/>
      <c r="J701" s="212"/>
      <c r="K701" s="212"/>
      <c r="L701" s="217"/>
      <c r="M701" s="218"/>
      <c r="N701" s="219"/>
      <c r="O701" s="219"/>
      <c r="P701" s="219"/>
      <c r="Q701" s="219"/>
      <c r="R701" s="219"/>
      <c r="S701" s="219"/>
      <c r="T701" s="220"/>
      <c r="AT701" s="221" t="s">
        <v>219</v>
      </c>
      <c r="AU701" s="221" t="s">
        <v>80</v>
      </c>
      <c r="AV701" s="14" t="s">
        <v>82</v>
      </c>
      <c r="AW701" s="14" t="s">
        <v>34</v>
      </c>
      <c r="AX701" s="14" t="s">
        <v>73</v>
      </c>
      <c r="AY701" s="221" t="s">
        <v>206</v>
      </c>
    </row>
    <row r="702" spans="1:65" s="15" customFormat="1">
      <c r="B702" s="222"/>
      <c r="C702" s="223"/>
      <c r="D702" s="199" t="s">
        <v>219</v>
      </c>
      <c r="E702" s="224" t="s">
        <v>21</v>
      </c>
      <c r="F702" s="225" t="s">
        <v>236</v>
      </c>
      <c r="G702" s="223"/>
      <c r="H702" s="226">
        <v>1</v>
      </c>
      <c r="I702" s="227"/>
      <c r="J702" s="223"/>
      <c r="K702" s="223"/>
      <c r="L702" s="228"/>
      <c r="M702" s="229"/>
      <c r="N702" s="230"/>
      <c r="O702" s="230"/>
      <c r="P702" s="230"/>
      <c r="Q702" s="230"/>
      <c r="R702" s="230"/>
      <c r="S702" s="230"/>
      <c r="T702" s="231"/>
      <c r="AT702" s="232" t="s">
        <v>219</v>
      </c>
      <c r="AU702" s="232" t="s">
        <v>80</v>
      </c>
      <c r="AV702" s="15" t="s">
        <v>213</v>
      </c>
      <c r="AW702" s="15" t="s">
        <v>34</v>
      </c>
      <c r="AX702" s="15" t="s">
        <v>80</v>
      </c>
      <c r="AY702" s="232" t="s">
        <v>206</v>
      </c>
    </row>
    <row r="703" spans="1:65" s="2" customFormat="1" ht="16.5" customHeight="1">
      <c r="A703" s="37"/>
      <c r="B703" s="38"/>
      <c r="C703" s="181" t="s">
        <v>1354</v>
      </c>
      <c r="D703" s="181" t="s">
        <v>208</v>
      </c>
      <c r="E703" s="182" t="s">
        <v>1647</v>
      </c>
      <c r="F703" s="183" t="s">
        <v>1648</v>
      </c>
      <c r="G703" s="184" t="s">
        <v>723</v>
      </c>
      <c r="H703" s="185">
        <v>1</v>
      </c>
      <c r="I703" s="186"/>
      <c r="J703" s="187">
        <f>ROUND(I703*H703,2)</f>
        <v>0</v>
      </c>
      <c r="K703" s="183" t="s">
        <v>21</v>
      </c>
      <c r="L703" s="42"/>
      <c r="M703" s="188" t="s">
        <v>21</v>
      </c>
      <c r="N703" s="189" t="s">
        <v>44</v>
      </c>
      <c r="O703" s="67"/>
      <c r="P703" s="190">
        <f>O703*H703</f>
        <v>0</v>
      </c>
      <c r="Q703" s="190">
        <v>1.165</v>
      </c>
      <c r="R703" s="190">
        <f>Q703*H703</f>
        <v>1.165</v>
      </c>
      <c r="S703" s="190">
        <v>0</v>
      </c>
      <c r="T703" s="191">
        <f>S703*H703</f>
        <v>0</v>
      </c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R703" s="192" t="s">
        <v>213</v>
      </c>
      <c r="AT703" s="192" t="s">
        <v>208</v>
      </c>
      <c r="AU703" s="192" t="s">
        <v>80</v>
      </c>
      <c r="AY703" s="20" t="s">
        <v>206</v>
      </c>
      <c r="BE703" s="193">
        <f>IF(N703="základní",J703,0)</f>
        <v>0</v>
      </c>
      <c r="BF703" s="193">
        <f>IF(N703="snížená",J703,0)</f>
        <v>0</v>
      </c>
      <c r="BG703" s="193">
        <f>IF(N703="zákl. přenesená",J703,0)</f>
        <v>0</v>
      </c>
      <c r="BH703" s="193">
        <f>IF(N703="sníž. přenesená",J703,0)</f>
        <v>0</v>
      </c>
      <c r="BI703" s="193">
        <f>IF(N703="nulová",J703,0)</f>
        <v>0</v>
      </c>
      <c r="BJ703" s="20" t="s">
        <v>80</v>
      </c>
      <c r="BK703" s="193">
        <f>ROUND(I703*H703,2)</f>
        <v>0</v>
      </c>
      <c r="BL703" s="20" t="s">
        <v>213</v>
      </c>
      <c r="BM703" s="192" t="s">
        <v>1649</v>
      </c>
    </row>
    <row r="704" spans="1:65" s="13" customFormat="1">
      <c r="B704" s="201"/>
      <c r="C704" s="202"/>
      <c r="D704" s="199" t="s">
        <v>219</v>
      </c>
      <c r="E704" s="203" t="s">
        <v>21</v>
      </c>
      <c r="F704" s="204" t="s">
        <v>1642</v>
      </c>
      <c r="G704" s="202"/>
      <c r="H704" s="203" t="s">
        <v>21</v>
      </c>
      <c r="I704" s="205"/>
      <c r="J704" s="202"/>
      <c r="K704" s="202"/>
      <c r="L704" s="206"/>
      <c r="M704" s="207"/>
      <c r="N704" s="208"/>
      <c r="O704" s="208"/>
      <c r="P704" s="208"/>
      <c r="Q704" s="208"/>
      <c r="R704" s="208"/>
      <c r="S704" s="208"/>
      <c r="T704" s="209"/>
      <c r="AT704" s="210" t="s">
        <v>219</v>
      </c>
      <c r="AU704" s="210" t="s">
        <v>80</v>
      </c>
      <c r="AV704" s="13" t="s">
        <v>80</v>
      </c>
      <c r="AW704" s="13" t="s">
        <v>34</v>
      </c>
      <c r="AX704" s="13" t="s">
        <v>73</v>
      </c>
      <c r="AY704" s="210" t="s">
        <v>206</v>
      </c>
    </row>
    <row r="705" spans="1:65" s="14" customFormat="1">
      <c r="B705" s="211"/>
      <c r="C705" s="212"/>
      <c r="D705" s="199" t="s">
        <v>219</v>
      </c>
      <c r="E705" s="213" t="s">
        <v>21</v>
      </c>
      <c r="F705" s="214" t="s">
        <v>80</v>
      </c>
      <c r="G705" s="212"/>
      <c r="H705" s="215">
        <v>1</v>
      </c>
      <c r="I705" s="216"/>
      <c r="J705" s="212"/>
      <c r="K705" s="212"/>
      <c r="L705" s="217"/>
      <c r="M705" s="218"/>
      <c r="N705" s="219"/>
      <c r="O705" s="219"/>
      <c r="P705" s="219"/>
      <c r="Q705" s="219"/>
      <c r="R705" s="219"/>
      <c r="S705" s="219"/>
      <c r="T705" s="220"/>
      <c r="AT705" s="221" t="s">
        <v>219</v>
      </c>
      <c r="AU705" s="221" t="s">
        <v>80</v>
      </c>
      <c r="AV705" s="14" t="s">
        <v>82</v>
      </c>
      <c r="AW705" s="14" t="s">
        <v>34</v>
      </c>
      <c r="AX705" s="14" t="s">
        <v>73</v>
      </c>
      <c r="AY705" s="221" t="s">
        <v>206</v>
      </c>
    </row>
    <row r="706" spans="1:65" s="15" customFormat="1">
      <c r="B706" s="222"/>
      <c r="C706" s="223"/>
      <c r="D706" s="199" t="s">
        <v>219</v>
      </c>
      <c r="E706" s="224" t="s">
        <v>21</v>
      </c>
      <c r="F706" s="225" t="s">
        <v>236</v>
      </c>
      <c r="G706" s="223"/>
      <c r="H706" s="226">
        <v>1</v>
      </c>
      <c r="I706" s="227"/>
      <c r="J706" s="223"/>
      <c r="K706" s="223"/>
      <c r="L706" s="228"/>
      <c r="M706" s="229"/>
      <c r="N706" s="230"/>
      <c r="O706" s="230"/>
      <c r="P706" s="230"/>
      <c r="Q706" s="230"/>
      <c r="R706" s="230"/>
      <c r="S706" s="230"/>
      <c r="T706" s="231"/>
      <c r="AT706" s="232" t="s">
        <v>219</v>
      </c>
      <c r="AU706" s="232" t="s">
        <v>80</v>
      </c>
      <c r="AV706" s="15" t="s">
        <v>213</v>
      </c>
      <c r="AW706" s="15" t="s">
        <v>34</v>
      </c>
      <c r="AX706" s="15" t="s">
        <v>80</v>
      </c>
      <c r="AY706" s="232" t="s">
        <v>206</v>
      </c>
    </row>
    <row r="707" spans="1:65" s="2" customFormat="1" ht="16.5" customHeight="1">
      <c r="A707" s="37"/>
      <c r="B707" s="38"/>
      <c r="C707" s="181" t="s">
        <v>1650</v>
      </c>
      <c r="D707" s="181" t="s">
        <v>208</v>
      </c>
      <c r="E707" s="182" t="s">
        <v>1651</v>
      </c>
      <c r="F707" s="183" t="s">
        <v>1652</v>
      </c>
      <c r="G707" s="184" t="s">
        <v>723</v>
      </c>
      <c r="H707" s="185">
        <v>2</v>
      </c>
      <c r="I707" s="186"/>
      <c r="J707" s="187">
        <f>ROUND(I707*H707,2)</f>
        <v>0</v>
      </c>
      <c r="K707" s="183" t="s">
        <v>21</v>
      </c>
      <c r="L707" s="42"/>
      <c r="M707" s="188" t="s">
        <v>21</v>
      </c>
      <c r="N707" s="189" t="s">
        <v>44</v>
      </c>
      <c r="O707" s="67"/>
      <c r="P707" s="190">
        <f>O707*H707</f>
        <v>0</v>
      </c>
      <c r="Q707" s="190">
        <v>1.1599999999999999</v>
      </c>
      <c r="R707" s="190">
        <f>Q707*H707</f>
        <v>2.3199999999999998</v>
      </c>
      <c r="S707" s="190">
        <v>0</v>
      </c>
      <c r="T707" s="191">
        <f>S707*H707</f>
        <v>0</v>
      </c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R707" s="192" t="s">
        <v>213</v>
      </c>
      <c r="AT707" s="192" t="s">
        <v>208</v>
      </c>
      <c r="AU707" s="192" t="s">
        <v>80</v>
      </c>
      <c r="AY707" s="20" t="s">
        <v>206</v>
      </c>
      <c r="BE707" s="193">
        <f>IF(N707="základní",J707,0)</f>
        <v>0</v>
      </c>
      <c r="BF707" s="193">
        <f>IF(N707="snížená",J707,0)</f>
        <v>0</v>
      </c>
      <c r="BG707" s="193">
        <f>IF(N707="zákl. přenesená",J707,0)</f>
        <v>0</v>
      </c>
      <c r="BH707" s="193">
        <f>IF(N707="sníž. přenesená",J707,0)</f>
        <v>0</v>
      </c>
      <c r="BI707" s="193">
        <f>IF(N707="nulová",J707,0)</f>
        <v>0</v>
      </c>
      <c r="BJ707" s="20" t="s">
        <v>80</v>
      </c>
      <c r="BK707" s="193">
        <f>ROUND(I707*H707,2)</f>
        <v>0</v>
      </c>
      <c r="BL707" s="20" t="s">
        <v>213</v>
      </c>
      <c r="BM707" s="192" t="s">
        <v>1653</v>
      </c>
    </row>
    <row r="708" spans="1:65" s="13" customFormat="1">
      <c r="B708" s="201"/>
      <c r="C708" s="202"/>
      <c r="D708" s="199" t="s">
        <v>219</v>
      </c>
      <c r="E708" s="203" t="s">
        <v>21</v>
      </c>
      <c r="F708" s="204" t="s">
        <v>1654</v>
      </c>
      <c r="G708" s="202"/>
      <c r="H708" s="203" t="s">
        <v>21</v>
      </c>
      <c r="I708" s="205"/>
      <c r="J708" s="202"/>
      <c r="K708" s="202"/>
      <c r="L708" s="206"/>
      <c r="M708" s="207"/>
      <c r="N708" s="208"/>
      <c r="O708" s="208"/>
      <c r="P708" s="208"/>
      <c r="Q708" s="208"/>
      <c r="R708" s="208"/>
      <c r="S708" s="208"/>
      <c r="T708" s="209"/>
      <c r="AT708" s="210" t="s">
        <v>219</v>
      </c>
      <c r="AU708" s="210" t="s">
        <v>80</v>
      </c>
      <c r="AV708" s="13" t="s">
        <v>80</v>
      </c>
      <c r="AW708" s="13" t="s">
        <v>34</v>
      </c>
      <c r="AX708" s="13" t="s">
        <v>73</v>
      </c>
      <c r="AY708" s="210" t="s">
        <v>206</v>
      </c>
    </row>
    <row r="709" spans="1:65" s="14" customFormat="1">
      <c r="B709" s="211"/>
      <c r="C709" s="212"/>
      <c r="D709" s="199" t="s">
        <v>219</v>
      </c>
      <c r="E709" s="213" t="s">
        <v>21</v>
      </c>
      <c r="F709" s="214" t="s">
        <v>82</v>
      </c>
      <c r="G709" s="212"/>
      <c r="H709" s="215">
        <v>2</v>
      </c>
      <c r="I709" s="216"/>
      <c r="J709" s="212"/>
      <c r="K709" s="212"/>
      <c r="L709" s="217"/>
      <c r="M709" s="218"/>
      <c r="N709" s="219"/>
      <c r="O709" s="219"/>
      <c r="P709" s="219"/>
      <c r="Q709" s="219"/>
      <c r="R709" s="219"/>
      <c r="S709" s="219"/>
      <c r="T709" s="220"/>
      <c r="AT709" s="221" t="s">
        <v>219</v>
      </c>
      <c r="AU709" s="221" t="s">
        <v>80</v>
      </c>
      <c r="AV709" s="14" t="s">
        <v>82</v>
      </c>
      <c r="AW709" s="14" t="s">
        <v>34</v>
      </c>
      <c r="AX709" s="14" t="s">
        <v>73</v>
      </c>
      <c r="AY709" s="221" t="s">
        <v>206</v>
      </c>
    </row>
    <row r="710" spans="1:65" s="15" customFormat="1">
      <c r="B710" s="222"/>
      <c r="C710" s="223"/>
      <c r="D710" s="199" t="s">
        <v>219</v>
      </c>
      <c r="E710" s="224" t="s">
        <v>21</v>
      </c>
      <c r="F710" s="225" t="s">
        <v>236</v>
      </c>
      <c r="G710" s="223"/>
      <c r="H710" s="226">
        <v>2</v>
      </c>
      <c r="I710" s="227"/>
      <c r="J710" s="223"/>
      <c r="K710" s="223"/>
      <c r="L710" s="228"/>
      <c r="M710" s="229"/>
      <c r="N710" s="230"/>
      <c r="O710" s="230"/>
      <c r="P710" s="230"/>
      <c r="Q710" s="230"/>
      <c r="R710" s="230"/>
      <c r="S710" s="230"/>
      <c r="T710" s="231"/>
      <c r="AT710" s="232" t="s">
        <v>219</v>
      </c>
      <c r="AU710" s="232" t="s">
        <v>80</v>
      </c>
      <c r="AV710" s="15" t="s">
        <v>213</v>
      </c>
      <c r="AW710" s="15" t="s">
        <v>34</v>
      </c>
      <c r="AX710" s="15" t="s">
        <v>80</v>
      </c>
      <c r="AY710" s="232" t="s">
        <v>206</v>
      </c>
    </row>
    <row r="711" spans="1:65" s="2" customFormat="1" ht="16.5" customHeight="1">
      <c r="A711" s="37"/>
      <c r="B711" s="38"/>
      <c r="C711" s="181" t="s">
        <v>1359</v>
      </c>
      <c r="D711" s="181" t="s">
        <v>208</v>
      </c>
      <c r="E711" s="182" t="s">
        <v>1655</v>
      </c>
      <c r="F711" s="183" t="s">
        <v>1656</v>
      </c>
      <c r="G711" s="184" t="s">
        <v>723</v>
      </c>
      <c r="H711" s="185">
        <v>6</v>
      </c>
      <c r="I711" s="186"/>
      <c r="J711" s="187">
        <f>ROUND(I711*H711,2)</f>
        <v>0</v>
      </c>
      <c r="K711" s="183" t="s">
        <v>21</v>
      </c>
      <c r="L711" s="42"/>
      <c r="M711" s="188" t="s">
        <v>21</v>
      </c>
      <c r="N711" s="189" t="s">
        <v>44</v>
      </c>
      <c r="O711" s="67"/>
      <c r="P711" s="190">
        <f>O711*H711</f>
        <v>0</v>
      </c>
      <c r="Q711" s="190">
        <v>1.165</v>
      </c>
      <c r="R711" s="190">
        <f>Q711*H711</f>
        <v>6.99</v>
      </c>
      <c r="S711" s="190">
        <v>0</v>
      </c>
      <c r="T711" s="191">
        <f>S711*H711</f>
        <v>0</v>
      </c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R711" s="192" t="s">
        <v>213</v>
      </c>
      <c r="AT711" s="192" t="s">
        <v>208</v>
      </c>
      <c r="AU711" s="192" t="s">
        <v>80</v>
      </c>
      <c r="AY711" s="20" t="s">
        <v>206</v>
      </c>
      <c r="BE711" s="193">
        <f>IF(N711="základní",J711,0)</f>
        <v>0</v>
      </c>
      <c r="BF711" s="193">
        <f>IF(N711="snížená",J711,0)</f>
        <v>0</v>
      </c>
      <c r="BG711" s="193">
        <f>IF(N711="zákl. přenesená",J711,0)</f>
        <v>0</v>
      </c>
      <c r="BH711" s="193">
        <f>IF(N711="sníž. přenesená",J711,0)</f>
        <v>0</v>
      </c>
      <c r="BI711" s="193">
        <f>IF(N711="nulová",J711,0)</f>
        <v>0</v>
      </c>
      <c r="BJ711" s="20" t="s">
        <v>80</v>
      </c>
      <c r="BK711" s="193">
        <f>ROUND(I711*H711,2)</f>
        <v>0</v>
      </c>
      <c r="BL711" s="20" t="s">
        <v>213</v>
      </c>
      <c r="BM711" s="192" t="s">
        <v>1657</v>
      </c>
    </row>
    <row r="712" spans="1:65" s="13" customFormat="1">
      <c r="B712" s="201"/>
      <c r="C712" s="202"/>
      <c r="D712" s="199" t="s">
        <v>219</v>
      </c>
      <c r="E712" s="203" t="s">
        <v>21</v>
      </c>
      <c r="F712" s="204" t="s">
        <v>1642</v>
      </c>
      <c r="G712" s="202"/>
      <c r="H712" s="203" t="s">
        <v>21</v>
      </c>
      <c r="I712" s="205"/>
      <c r="J712" s="202"/>
      <c r="K712" s="202"/>
      <c r="L712" s="206"/>
      <c r="M712" s="207"/>
      <c r="N712" s="208"/>
      <c r="O712" s="208"/>
      <c r="P712" s="208"/>
      <c r="Q712" s="208"/>
      <c r="R712" s="208"/>
      <c r="S712" s="208"/>
      <c r="T712" s="209"/>
      <c r="AT712" s="210" t="s">
        <v>219</v>
      </c>
      <c r="AU712" s="210" t="s">
        <v>80</v>
      </c>
      <c r="AV712" s="13" t="s">
        <v>80</v>
      </c>
      <c r="AW712" s="13" t="s">
        <v>34</v>
      </c>
      <c r="AX712" s="13" t="s">
        <v>73</v>
      </c>
      <c r="AY712" s="210" t="s">
        <v>206</v>
      </c>
    </row>
    <row r="713" spans="1:65" s="14" customFormat="1">
      <c r="B713" s="211"/>
      <c r="C713" s="212"/>
      <c r="D713" s="199" t="s">
        <v>219</v>
      </c>
      <c r="E713" s="213" t="s">
        <v>21</v>
      </c>
      <c r="F713" s="214" t="s">
        <v>268</v>
      </c>
      <c r="G713" s="212"/>
      <c r="H713" s="215">
        <v>6</v>
      </c>
      <c r="I713" s="216"/>
      <c r="J713" s="212"/>
      <c r="K713" s="212"/>
      <c r="L713" s="217"/>
      <c r="M713" s="218"/>
      <c r="N713" s="219"/>
      <c r="O713" s="219"/>
      <c r="P713" s="219"/>
      <c r="Q713" s="219"/>
      <c r="R713" s="219"/>
      <c r="S713" s="219"/>
      <c r="T713" s="220"/>
      <c r="AT713" s="221" t="s">
        <v>219</v>
      </c>
      <c r="AU713" s="221" t="s">
        <v>80</v>
      </c>
      <c r="AV713" s="14" t="s">
        <v>82</v>
      </c>
      <c r="AW713" s="14" t="s">
        <v>34</v>
      </c>
      <c r="AX713" s="14" t="s">
        <v>73</v>
      </c>
      <c r="AY713" s="221" t="s">
        <v>206</v>
      </c>
    </row>
    <row r="714" spans="1:65" s="15" customFormat="1">
      <c r="B714" s="222"/>
      <c r="C714" s="223"/>
      <c r="D714" s="199" t="s">
        <v>219</v>
      </c>
      <c r="E714" s="224" t="s">
        <v>21</v>
      </c>
      <c r="F714" s="225" t="s">
        <v>236</v>
      </c>
      <c r="G714" s="223"/>
      <c r="H714" s="226">
        <v>6</v>
      </c>
      <c r="I714" s="227"/>
      <c r="J714" s="223"/>
      <c r="K714" s="223"/>
      <c r="L714" s="228"/>
      <c r="M714" s="229"/>
      <c r="N714" s="230"/>
      <c r="O714" s="230"/>
      <c r="P714" s="230"/>
      <c r="Q714" s="230"/>
      <c r="R714" s="230"/>
      <c r="S714" s="230"/>
      <c r="T714" s="231"/>
      <c r="AT714" s="232" t="s">
        <v>219</v>
      </c>
      <c r="AU714" s="232" t="s">
        <v>80</v>
      </c>
      <c r="AV714" s="15" t="s">
        <v>213</v>
      </c>
      <c r="AW714" s="15" t="s">
        <v>34</v>
      </c>
      <c r="AX714" s="15" t="s">
        <v>80</v>
      </c>
      <c r="AY714" s="232" t="s">
        <v>206</v>
      </c>
    </row>
    <row r="715" spans="1:65" s="2" customFormat="1" ht="16.5" customHeight="1">
      <c r="A715" s="37"/>
      <c r="B715" s="38"/>
      <c r="C715" s="181" t="s">
        <v>1658</v>
      </c>
      <c r="D715" s="181" t="s">
        <v>208</v>
      </c>
      <c r="E715" s="182" t="s">
        <v>1659</v>
      </c>
      <c r="F715" s="183" t="s">
        <v>1660</v>
      </c>
      <c r="G715" s="184" t="s">
        <v>723</v>
      </c>
      <c r="H715" s="185">
        <v>1</v>
      </c>
      <c r="I715" s="186"/>
      <c r="J715" s="187">
        <f>ROUND(I715*H715,2)</f>
        <v>0</v>
      </c>
      <c r="K715" s="183" t="s">
        <v>21</v>
      </c>
      <c r="L715" s="42"/>
      <c r="M715" s="188" t="s">
        <v>21</v>
      </c>
      <c r="N715" s="189" t="s">
        <v>44</v>
      </c>
      <c r="O715" s="67"/>
      <c r="P715" s="190">
        <f>O715*H715</f>
        <v>0</v>
      </c>
      <c r="Q715" s="190">
        <v>1.1719999999999999</v>
      </c>
      <c r="R715" s="190">
        <f>Q715*H715</f>
        <v>1.1719999999999999</v>
      </c>
      <c r="S715" s="190">
        <v>0</v>
      </c>
      <c r="T715" s="191">
        <f>S715*H715</f>
        <v>0</v>
      </c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R715" s="192" t="s">
        <v>213</v>
      </c>
      <c r="AT715" s="192" t="s">
        <v>208</v>
      </c>
      <c r="AU715" s="192" t="s">
        <v>80</v>
      </c>
      <c r="AY715" s="20" t="s">
        <v>206</v>
      </c>
      <c r="BE715" s="193">
        <f>IF(N715="základní",J715,0)</f>
        <v>0</v>
      </c>
      <c r="BF715" s="193">
        <f>IF(N715="snížená",J715,0)</f>
        <v>0</v>
      </c>
      <c r="BG715" s="193">
        <f>IF(N715="zákl. přenesená",J715,0)</f>
        <v>0</v>
      </c>
      <c r="BH715" s="193">
        <f>IF(N715="sníž. přenesená",J715,0)</f>
        <v>0</v>
      </c>
      <c r="BI715" s="193">
        <f>IF(N715="nulová",J715,0)</f>
        <v>0</v>
      </c>
      <c r="BJ715" s="20" t="s">
        <v>80</v>
      </c>
      <c r="BK715" s="193">
        <f>ROUND(I715*H715,2)</f>
        <v>0</v>
      </c>
      <c r="BL715" s="20" t="s">
        <v>213</v>
      </c>
      <c r="BM715" s="192" t="s">
        <v>1661</v>
      </c>
    </row>
    <row r="716" spans="1:65" s="13" customFormat="1">
      <c r="B716" s="201"/>
      <c r="C716" s="202"/>
      <c r="D716" s="199" t="s">
        <v>219</v>
      </c>
      <c r="E716" s="203" t="s">
        <v>21</v>
      </c>
      <c r="F716" s="204" t="s">
        <v>1642</v>
      </c>
      <c r="G716" s="202"/>
      <c r="H716" s="203" t="s">
        <v>21</v>
      </c>
      <c r="I716" s="205"/>
      <c r="J716" s="202"/>
      <c r="K716" s="202"/>
      <c r="L716" s="206"/>
      <c r="M716" s="207"/>
      <c r="N716" s="208"/>
      <c r="O716" s="208"/>
      <c r="P716" s="208"/>
      <c r="Q716" s="208"/>
      <c r="R716" s="208"/>
      <c r="S716" s="208"/>
      <c r="T716" s="209"/>
      <c r="AT716" s="210" t="s">
        <v>219</v>
      </c>
      <c r="AU716" s="210" t="s">
        <v>80</v>
      </c>
      <c r="AV716" s="13" t="s">
        <v>80</v>
      </c>
      <c r="AW716" s="13" t="s">
        <v>34</v>
      </c>
      <c r="AX716" s="13" t="s">
        <v>73</v>
      </c>
      <c r="AY716" s="210" t="s">
        <v>206</v>
      </c>
    </row>
    <row r="717" spans="1:65" s="14" customFormat="1">
      <c r="B717" s="211"/>
      <c r="C717" s="212"/>
      <c r="D717" s="199" t="s">
        <v>219</v>
      </c>
      <c r="E717" s="213" t="s">
        <v>21</v>
      </c>
      <c r="F717" s="214" t="s">
        <v>80</v>
      </c>
      <c r="G717" s="212"/>
      <c r="H717" s="215">
        <v>1</v>
      </c>
      <c r="I717" s="216"/>
      <c r="J717" s="212"/>
      <c r="K717" s="212"/>
      <c r="L717" s="217"/>
      <c r="M717" s="218"/>
      <c r="N717" s="219"/>
      <c r="O717" s="219"/>
      <c r="P717" s="219"/>
      <c r="Q717" s="219"/>
      <c r="R717" s="219"/>
      <c r="S717" s="219"/>
      <c r="T717" s="220"/>
      <c r="AT717" s="221" t="s">
        <v>219</v>
      </c>
      <c r="AU717" s="221" t="s">
        <v>80</v>
      </c>
      <c r="AV717" s="14" t="s">
        <v>82</v>
      </c>
      <c r="AW717" s="14" t="s">
        <v>34</v>
      </c>
      <c r="AX717" s="14" t="s">
        <v>73</v>
      </c>
      <c r="AY717" s="221" t="s">
        <v>206</v>
      </c>
    </row>
    <row r="718" spans="1:65" s="15" customFormat="1">
      <c r="B718" s="222"/>
      <c r="C718" s="223"/>
      <c r="D718" s="199" t="s">
        <v>219</v>
      </c>
      <c r="E718" s="224" t="s">
        <v>21</v>
      </c>
      <c r="F718" s="225" t="s">
        <v>236</v>
      </c>
      <c r="G718" s="223"/>
      <c r="H718" s="226">
        <v>1</v>
      </c>
      <c r="I718" s="227"/>
      <c r="J718" s="223"/>
      <c r="K718" s="223"/>
      <c r="L718" s="228"/>
      <c r="M718" s="229"/>
      <c r="N718" s="230"/>
      <c r="O718" s="230"/>
      <c r="P718" s="230"/>
      <c r="Q718" s="230"/>
      <c r="R718" s="230"/>
      <c r="S718" s="230"/>
      <c r="T718" s="231"/>
      <c r="AT718" s="232" t="s">
        <v>219</v>
      </c>
      <c r="AU718" s="232" t="s">
        <v>80</v>
      </c>
      <c r="AV718" s="15" t="s">
        <v>213</v>
      </c>
      <c r="AW718" s="15" t="s">
        <v>34</v>
      </c>
      <c r="AX718" s="15" t="s">
        <v>80</v>
      </c>
      <c r="AY718" s="232" t="s">
        <v>206</v>
      </c>
    </row>
    <row r="719" spans="1:65" s="2" customFormat="1" ht="16.5" customHeight="1">
      <c r="A719" s="37"/>
      <c r="B719" s="38"/>
      <c r="C719" s="181" t="s">
        <v>1363</v>
      </c>
      <c r="D719" s="181" t="s">
        <v>208</v>
      </c>
      <c r="E719" s="182" t="s">
        <v>1662</v>
      </c>
      <c r="F719" s="183" t="s">
        <v>1663</v>
      </c>
      <c r="G719" s="184" t="s">
        <v>723</v>
      </c>
      <c r="H719" s="185">
        <v>47</v>
      </c>
      <c r="I719" s="186"/>
      <c r="J719" s="187">
        <f>ROUND(I719*H719,2)</f>
        <v>0</v>
      </c>
      <c r="K719" s="183" t="s">
        <v>1100</v>
      </c>
      <c r="L719" s="42"/>
      <c r="M719" s="188" t="s">
        <v>21</v>
      </c>
      <c r="N719" s="189" t="s">
        <v>44</v>
      </c>
      <c r="O719" s="67"/>
      <c r="P719" s="190">
        <f>O719*H719</f>
        <v>0</v>
      </c>
      <c r="Q719" s="190">
        <v>2E-3</v>
      </c>
      <c r="R719" s="190">
        <f>Q719*H719</f>
        <v>9.4E-2</v>
      </c>
      <c r="S719" s="190">
        <v>0</v>
      </c>
      <c r="T719" s="191">
        <f>S719*H719</f>
        <v>0</v>
      </c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R719" s="192" t="s">
        <v>213</v>
      </c>
      <c r="AT719" s="192" t="s">
        <v>208</v>
      </c>
      <c r="AU719" s="192" t="s">
        <v>80</v>
      </c>
      <c r="AY719" s="20" t="s">
        <v>206</v>
      </c>
      <c r="BE719" s="193">
        <f>IF(N719="základní",J719,0)</f>
        <v>0</v>
      </c>
      <c r="BF719" s="193">
        <f>IF(N719="snížená",J719,0)</f>
        <v>0</v>
      </c>
      <c r="BG719" s="193">
        <f>IF(N719="zákl. přenesená",J719,0)</f>
        <v>0</v>
      </c>
      <c r="BH719" s="193">
        <f>IF(N719="sníž. přenesená",J719,0)</f>
        <v>0</v>
      </c>
      <c r="BI719" s="193">
        <f>IF(N719="nulová",J719,0)</f>
        <v>0</v>
      </c>
      <c r="BJ719" s="20" t="s">
        <v>80</v>
      </c>
      <c r="BK719" s="193">
        <f>ROUND(I719*H719,2)</f>
        <v>0</v>
      </c>
      <c r="BL719" s="20" t="s">
        <v>213</v>
      </c>
      <c r="BM719" s="192" t="s">
        <v>1664</v>
      </c>
    </row>
    <row r="720" spans="1:65" s="13" customFormat="1">
      <c r="B720" s="201"/>
      <c r="C720" s="202"/>
      <c r="D720" s="199" t="s">
        <v>219</v>
      </c>
      <c r="E720" s="203" t="s">
        <v>21</v>
      </c>
      <c r="F720" s="204" t="s">
        <v>1433</v>
      </c>
      <c r="G720" s="202"/>
      <c r="H720" s="203" t="s">
        <v>21</v>
      </c>
      <c r="I720" s="205"/>
      <c r="J720" s="202"/>
      <c r="K720" s="202"/>
      <c r="L720" s="206"/>
      <c r="M720" s="207"/>
      <c r="N720" s="208"/>
      <c r="O720" s="208"/>
      <c r="P720" s="208"/>
      <c r="Q720" s="208"/>
      <c r="R720" s="208"/>
      <c r="S720" s="208"/>
      <c r="T720" s="209"/>
      <c r="AT720" s="210" t="s">
        <v>219</v>
      </c>
      <c r="AU720" s="210" t="s">
        <v>80</v>
      </c>
      <c r="AV720" s="13" t="s">
        <v>80</v>
      </c>
      <c r="AW720" s="13" t="s">
        <v>34</v>
      </c>
      <c r="AX720" s="13" t="s">
        <v>73</v>
      </c>
      <c r="AY720" s="210" t="s">
        <v>206</v>
      </c>
    </row>
    <row r="721" spans="1:65" s="14" customFormat="1">
      <c r="B721" s="211"/>
      <c r="C721" s="212"/>
      <c r="D721" s="199" t="s">
        <v>219</v>
      </c>
      <c r="E721" s="213" t="s">
        <v>21</v>
      </c>
      <c r="F721" s="214" t="s">
        <v>747</v>
      </c>
      <c r="G721" s="212"/>
      <c r="H721" s="215">
        <v>47</v>
      </c>
      <c r="I721" s="216"/>
      <c r="J721" s="212"/>
      <c r="K721" s="212"/>
      <c r="L721" s="217"/>
      <c r="M721" s="218"/>
      <c r="N721" s="219"/>
      <c r="O721" s="219"/>
      <c r="P721" s="219"/>
      <c r="Q721" s="219"/>
      <c r="R721" s="219"/>
      <c r="S721" s="219"/>
      <c r="T721" s="220"/>
      <c r="AT721" s="221" t="s">
        <v>219</v>
      </c>
      <c r="AU721" s="221" t="s">
        <v>80</v>
      </c>
      <c r="AV721" s="14" t="s">
        <v>82</v>
      </c>
      <c r="AW721" s="14" t="s">
        <v>34</v>
      </c>
      <c r="AX721" s="14" t="s">
        <v>73</v>
      </c>
      <c r="AY721" s="221" t="s">
        <v>206</v>
      </c>
    </row>
    <row r="722" spans="1:65" s="15" customFormat="1">
      <c r="B722" s="222"/>
      <c r="C722" s="223"/>
      <c r="D722" s="199" t="s">
        <v>219</v>
      </c>
      <c r="E722" s="224" t="s">
        <v>21</v>
      </c>
      <c r="F722" s="225" t="s">
        <v>236</v>
      </c>
      <c r="G722" s="223"/>
      <c r="H722" s="226">
        <v>47</v>
      </c>
      <c r="I722" s="227"/>
      <c r="J722" s="223"/>
      <c r="K722" s="223"/>
      <c r="L722" s="228"/>
      <c r="M722" s="229"/>
      <c r="N722" s="230"/>
      <c r="O722" s="230"/>
      <c r="P722" s="230"/>
      <c r="Q722" s="230"/>
      <c r="R722" s="230"/>
      <c r="S722" s="230"/>
      <c r="T722" s="231"/>
      <c r="AT722" s="232" t="s">
        <v>219</v>
      </c>
      <c r="AU722" s="232" t="s">
        <v>80</v>
      </c>
      <c r="AV722" s="15" t="s">
        <v>213</v>
      </c>
      <c r="AW722" s="15" t="s">
        <v>34</v>
      </c>
      <c r="AX722" s="15" t="s">
        <v>80</v>
      </c>
      <c r="AY722" s="232" t="s">
        <v>206</v>
      </c>
    </row>
    <row r="723" spans="1:65" s="2" customFormat="1" ht="16.5" customHeight="1">
      <c r="A723" s="37"/>
      <c r="B723" s="38"/>
      <c r="C723" s="181" t="s">
        <v>1665</v>
      </c>
      <c r="D723" s="181" t="s">
        <v>208</v>
      </c>
      <c r="E723" s="182" t="s">
        <v>1666</v>
      </c>
      <c r="F723" s="183" t="s">
        <v>1667</v>
      </c>
      <c r="G723" s="184" t="s">
        <v>723</v>
      </c>
      <c r="H723" s="185">
        <v>20</v>
      </c>
      <c r="I723" s="186"/>
      <c r="J723" s="187">
        <f>ROUND(I723*H723,2)</f>
        <v>0</v>
      </c>
      <c r="K723" s="183" t="s">
        <v>1100</v>
      </c>
      <c r="L723" s="42"/>
      <c r="M723" s="188" t="s">
        <v>21</v>
      </c>
      <c r="N723" s="189" t="s">
        <v>44</v>
      </c>
      <c r="O723" s="67"/>
      <c r="P723" s="190">
        <f>O723*H723</f>
        <v>0</v>
      </c>
      <c r="Q723" s="190">
        <v>8.5000000000000006E-3</v>
      </c>
      <c r="R723" s="190">
        <f>Q723*H723</f>
        <v>0.17</v>
      </c>
      <c r="S723" s="190">
        <v>0</v>
      </c>
      <c r="T723" s="191">
        <f>S723*H723</f>
        <v>0</v>
      </c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R723" s="192" t="s">
        <v>213</v>
      </c>
      <c r="AT723" s="192" t="s">
        <v>208</v>
      </c>
      <c r="AU723" s="192" t="s">
        <v>80</v>
      </c>
      <c r="AY723" s="20" t="s">
        <v>206</v>
      </c>
      <c r="BE723" s="193">
        <f>IF(N723="základní",J723,0)</f>
        <v>0</v>
      </c>
      <c r="BF723" s="193">
        <f>IF(N723="snížená",J723,0)</f>
        <v>0</v>
      </c>
      <c r="BG723" s="193">
        <f>IF(N723="zákl. přenesená",J723,0)</f>
        <v>0</v>
      </c>
      <c r="BH723" s="193">
        <f>IF(N723="sníž. přenesená",J723,0)</f>
        <v>0</v>
      </c>
      <c r="BI723" s="193">
        <f>IF(N723="nulová",J723,0)</f>
        <v>0</v>
      </c>
      <c r="BJ723" s="20" t="s">
        <v>80</v>
      </c>
      <c r="BK723" s="193">
        <f>ROUND(I723*H723,2)</f>
        <v>0</v>
      </c>
      <c r="BL723" s="20" t="s">
        <v>213</v>
      </c>
      <c r="BM723" s="192" t="s">
        <v>1668</v>
      </c>
    </row>
    <row r="724" spans="1:65" s="13" customFormat="1">
      <c r="B724" s="201"/>
      <c r="C724" s="202"/>
      <c r="D724" s="199" t="s">
        <v>219</v>
      </c>
      <c r="E724" s="203" t="s">
        <v>21</v>
      </c>
      <c r="F724" s="204" t="s">
        <v>1433</v>
      </c>
      <c r="G724" s="202"/>
      <c r="H724" s="203" t="s">
        <v>21</v>
      </c>
      <c r="I724" s="205"/>
      <c r="J724" s="202"/>
      <c r="K724" s="202"/>
      <c r="L724" s="206"/>
      <c r="M724" s="207"/>
      <c r="N724" s="208"/>
      <c r="O724" s="208"/>
      <c r="P724" s="208"/>
      <c r="Q724" s="208"/>
      <c r="R724" s="208"/>
      <c r="S724" s="208"/>
      <c r="T724" s="209"/>
      <c r="AT724" s="210" t="s">
        <v>219</v>
      </c>
      <c r="AU724" s="210" t="s">
        <v>80</v>
      </c>
      <c r="AV724" s="13" t="s">
        <v>80</v>
      </c>
      <c r="AW724" s="13" t="s">
        <v>34</v>
      </c>
      <c r="AX724" s="13" t="s">
        <v>73</v>
      </c>
      <c r="AY724" s="210" t="s">
        <v>206</v>
      </c>
    </row>
    <row r="725" spans="1:65" s="14" customFormat="1">
      <c r="B725" s="211"/>
      <c r="C725" s="212"/>
      <c r="D725" s="199" t="s">
        <v>219</v>
      </c>
      <c r="E725" s="213" t="s">
        <v>21</v>
      </c>
      <c r="F725" s="214" t="s">
        <v>382</v>
      </c>
      <c r="G725" s="212"/>
      <c r="H725" s="215">
        <v>20</v>
      </c>
      <c r="I725" s="216"/>
      <c r="J725" s="212"/>
      <c r="K725" s="212"/>
      <c r="L725" s="217"/>
      <c r="M725" s="218"/>
      <c r="N725" s="219"/>
      <c r="O725" s="219"/>
      <c r="P725" s="219"/>
      <c r="Q725" s="219"/>
      <c r="R725" s="219"/>
      <c r="S725" s="219"/>
      <c r="T725" s="220"/>
      <c r="AT725" s="221" t="s">
        <v>219</v>
      </c>
      <c r="AU725" s="221" t="s">
        <v>80</v>
      </c>
      <c r="AV725" s="14" t="s">
        <v>82</v>
      </c>
      <c r="AW725" s="14" t="s">
        <v>34</v>
      </c>
      <c r="AX725" s="14" t="s">
        <v>73</v>
      </c>
      <c r="AY725" s="221" t="s">
        <v>206</v>
      </c>
    </row>
    <row r="726" spans="1:65" s="15" customFormat="1">
      <c r="B726" s="222"/>
      <c r="C726" s="223"/>
      <c r="D726" s="199" t="s">
        <v>219</v>
      </c>
      <c r="E726" s="224" t="s">
        <v>21</v>
      </c>
      <c r="F726" s="225" t="s">
        <v>236</v>
      </c>
      <c r="G726" s="223"/>
      <c r="H726" s="226">
        <v>20</v>
      </c>
      <c r="I726" s="227"/>
      <c r="J726" s="223"/>
      <c r="K726" s="223"/>
      <c r="L726" s="228"/>
      <c r="M726" s="229"/>
      <c r="N726" s="230"/>
      <c r="O726" s="230"/>
      <c r="P726" s="230"/>
      <c r="Q726" s="230"/>
      <c r="R726" s="230"/>
      <c r="S726" s="230"/>
      <c r="T726" s="231"/>
      <c r="AT726" s="232" t="s">
        <v>219</v>
      </c>
      <c r="AU726" s="232" t="s">
        <v>80</v>
      </c>
      <c r="AV726" s="15" t="s">
        <v>213</v>
      </c>
      <c r="AW726" s="15" t="s">
        <v>34</v>
      </c>
      <c r="AX726" s="15" t="s">
        <v>80</v>
      </c>
      <c r="AY726" s="232" t="s">
        <v>206</v>
      </c>
    </row>
    <row r="727" spans="1:65" s="2" customFormat="1" ht="16.5" customHeight="1">
      <c r="A727" s="37"/>
      <c r="B727" s="38"/>
      <c r="C727" s="181" t="s">
        <v>1374</v>
      </c>
      <c r="D727" s="181" t="s">
        <v>208</v>
      </c>
      <c r="E727" s="182" t="s">
        <v>1669</v>
      </c>
      <c r="F727" s="183" t="s">
        <v>1670</v>
      </c>
      <c r="G727" s="184" t="s">
        <v>723</v>
      </c>
      <c r="H727" s="185">
        <v>20</v>
      </c>
      <c r="I727" s="186"/>
      <c r="J727" s="187">
        <f>ROUND(I727*H727,2)</f>
        <v>0</v>
      </c>
      <c r="K727" s="183" t="s">
        <v>1100</v>
      </c>
      <c r="L727" s="42"/>
      <c r="M727" s="188" t="s">
        <v>21</v>
      </c>
      <c r="N727" s="189" t="s">
        <v>44</v>
      </c>
      <c r="O727" s="67"/>
      <c r="P727" s="190">
        <f>O727*H727</f>
        <v>0</v>
      </c>
      <c r="Q727" s="190">
        <v>6.1399999999999996E-3</v>
      </c>
      <c r="R727" s="190">
        <f>Q727*H727</f>
        <v>0.12279999999999999</v>
      </c>
      <c r="S727" s="190">
        <v>0</v>
      </c>
      <c r="T727" s="191">
        <f>S727*H727</f>
        <v>0</v>
      </c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R727" s="192" t="s">
        <v>213</v>
      </c>
      <c r="AT727" s="192" t="s">
        <v>208</v>
      </c>
      <c r="AU727" s="192" t="s">
        <v>80</v>
      </c>
      <c r="AY727" s="20" t="s">
        <v>206</v>
      </c>
      <c r="BE727" s="193">
        <f>IF(N727="základní",J727,0)</f>
        <v>0</v>
      </c>
      <c r="BF727" s="193">
        <f>IF(N727="snížená",J727,0)</f>
        <v>0</v>
      </c>
      <c r="BG727" s="193">
        <f>IF(N727="zákl. přenesená",J727,0)</f>
        <v>0</v>
      </c>
      <c r="BH727" s="193">
        <f>IF(N727="sníž. přenesená",J727,0)</f>
        <v>0</v>
      </c>
      <c r="BI727" s="193">
        <f>IF(N727="nulová",J727,0)</f>
        <v>0</v>
      </c>
      <c r="BJ727" s="20" t="s">
        <v>80</v>
      </c>
      <c r="BK727" s="193">
        <f>ROUND(I727*H727,2)</f>
        <v>0</v>
      </c>
      <c r="BL727" s="20" t="s">
        <v>213</v>
      </c>
      <c r="BM727" s="192" t="s">
        <v>1671</v>
      </c>
    </row>
    <row r="728" spans="1:65" s="13" customFormat="1">
      <c r="B728" s="201"/>
      <c r="C728" s="202"/>
      <c r="D728" s="199" t="s">
        <v>219</v>
      </c>
      <c r="E728" s="203" t="s">
        <v>21</v>
      </c>
      <c r="F728" s="204" t="s">
        <v>1433</v>
      </c>
      <c r="G728" s="202"/>
      <c r="H728" s="203" t="s">
        <v>21</v>
      </c>
      <c r="I728" s="205"/>
      <c r="J728" s="202"/>
      <c r="K728" s="202"/>
      <c r="L728" s="206"/>
      <c r="M728" s="207"/>
      <c r="N728" s="208"/>
      <c r="O728" s="208"/>
      <c r="P728" s="208"/>
      <c r="Q728" s="208"/>
      <c r="R728" s="208"/>
      <c r="S728" s="208"/>
      <c r="T728" s="209"/>
      <c r="AT728" s="210" t="s">
        <v>219</v>
      </c>
      <c r="AU728" s="210" t="s">
        <v>80</v>
      </c>
      <c r="AV728" s="13" t="s">
        <v>80</v>
      </c>
      <c r="AW728" s="13" t="s">
        <v>34</v>
      </c>
      <c r="AX728" s="13" t="s">
        <v>73</v>
      </c>
      <c r="AY728" s="210" t="s">
        <v>206</v>
      </c>
    </row>
    <row r="729" spans="1:65" s="14" customFormat="1">
      <c r="B729" s="211"/>
      <c r="C729" s="212"/>
      <c r="D729" s="199" t="s">
        <v>219</v>
      </c>
      <c r="E729" s="213" t="s">
        <v>21</v>
      </c>
      <c r="F729" s="214" t="s">
        <v>382</v>
      </c>
      <c r="G729" s="212"/>
      <c r="H729" s="215">
        <v>20</v>
      </c>
      <c r="I729" s="216"/>
      <c r="J729" s="212"/>
      <c r="K729" s="212"/>
      <c r="L729" s="217"/>
      <c r="M729" s="218"/>
      <c r="N729" s="219"/>
      <c r="O729" s="219"/>
      <c r="P729" s="219"/>
      <c r="Q729" s="219"/>
      <c r="R729" s="219"/>
      <c r="S729" s="219"/>
      <c r="T729" s="220"/>
      <c r="AT729" s="221" t="s">
        <v>219</v>
      </c>
      <c r="AU729" s="221" t="s">
        <v>80</v>
      </c>
      <c r="AV729" s="14" t="s">
        <v>82</v>
      </c>
      <c r="AW729" s="14" t="s">
        <v>34</v>
      </c>
      <c r="AX729" s="14" t="s">
        <v>73</v>
      </c>
      <c r="AY729" s="221" t="s">
        <v>206</v>
      </c>
    </row>
    <row r="730" spans="1:65" s="15" customFormat="1">
      <c r="B730" s="222"/>
      <c r="C730" s="223"/>
      <c r="D730" s="199" t="s">
        <v>219</v>
      </c>
      <c r="E730" s="224" t="s">
        <v>21</v>
      </c>
      <c r="F730" s="225" t="s">
        <v>236</v>
      </c>
      <c r="G730" s="223"/>
      <c r="H730" s="226">
        <v>20</v>
      </c>
      <c r="I730" s="227"/>
      <c r="J730" s="223"/>
      <c r="K730" s="223"/>
      <c r="L730" s="228"/>
      <c r="M730" s="229"/>
      <c r="N730" s="230"/>
      <c r="O730" s="230"/>
      <c r="P730" s="230"/>
      <c r="Q730" s="230"/>
      <c r="R730" s="230"/>
      <c r="S730" s="230"/>
      <c r="T730" s="231"/>
      <c r="AT730" s="232" t="s">
        <v>219</v>
      </c>
      <c r="AU730" s="232" t="s">
        <v>80</v>
      </c>
      <c r="AV730" s="15" t="s">
        <v>213</v>
      </c>
      <c r="AW730" s="15" t="s">
        <v>34</v>
      </c>
      <c r="AX730" s="15" t="s">
        <v>80</v>
      </c>
      <c r="AY730" s="232" t="s">
        <v>206</v>
      </c>
    </row>
    <row r="731" spans="1:65" s="2" customFormat="1" ht="16.5" customHeight="1">
      <c r="A731" s="37"/>
      <c r="B731" s="38"/>
      <c r="C731" s="181" t="s">
        <v>1672</v>
      </c>
      <c r="D731" s="181" t="s">
        <v>208</v>
      </c>
      <c r="E731" s="182" t="s">
        <v>1673</v>
      </c>
      <c r="F731" s="183" t="s">
        <v>1674</v>
      </c>
      <c r="G731" s="184" t="s">
        <v>723</v>
      </c>
      <c r="H731" s="185">
        <v>13</v>
      </c>
      <c r="I731" s="186"/>
      <c r="J731" s="187">
        <f>ROUND(I731*H731,2)</f>
        <v>0</v>
      </c>
      <c r="K731" s="183" t="s">
        <v>1100</v>
      </c>
      <c r="L731" s="42"/>
      <c r="M731" s="188" t="s">
        <v>21</v>
      </c>
      <c r="N731" s="189" t="s">
        <v>44</v>
      </c>
      <c r="O731" s="67"/>
      <c r="P731" s="190">
        <f>O731*H731</f>
        <v>0</v>
      </c>
      <c r="Q731" s="190">
        <v>4.1999999999999997E-3</v>
      </c>
      <c r="R731" s="190">
        <f>Q731*H731</f>
        <v>5.4599999999999996E-2</v>
      </c>
      <c r="S731" s="190">
        <v>0</v>
      </c>
      <c r="T731" s="191">
        <f>S731*H731</f>
        <v>0</v>
      </c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R731" s="192" t="s">
        <v>213</v>
      </c>
      <c r="AT731" s="192" t="s">
        <v>208</v>
      </c>
      <c r="AU731" s="192" t="s">
        <v>80</v>
      </c>
      <c r="AY731" s="20" t="s">
        <v>206</v>
      </c>
      <c r="BE731" s="193">
        <f>IF(N731="základní",J731,0)</f>
        <v>0</v>
      </c>
      <c r="BF731" s="193">
        <f>IF(N731="snížená",J731,0)</f>
        <v>0</v>
      </c>
      <c r="BG731" s="193">
        <f>IF(N731="zákl. přenesená",J731,0)</f>
        <v>0</v>
      </c>
      <c r="BH731" s="193">
        <f>IF(N731="sníž. přenesená",J731,0)</f>
        <v>0</v>
      </c>
      <c r="BI731" s="193">
        <f>IF(N731="nulová",J731,0)</f>
        <v>0</v>
      </c>
      <c r="BJ731" s="20" t="s">
        <v>80</v>
      </c>
      <c r="BK731" s="193">
        <f>ROUND(I731*H731,2)</f>
        <v>0</v>
      </c>
      <c r="BL731" s="20" t="s">
        <v>213</v>
      </c>
      <c r="BM731" s="192" t="s">
        <v>1675</v>
      </c>
    </row>
    <row r="732" spans="1:65" s="13" customFormat="1">
      <c r="B732" s="201"/>
      <c r="C732" s="202"/>
      <c r="D732" s="199" t="s">
        <v>219</v>
      </c>
      <c r="E732" s="203" t="s">
        <v>21</v>
      </c>
      <c r="F732" s="204" t="s">
        <v>1433</v>
      </c>
      <c r="G732" s="202"/>
      <c r="H732" s="203" t="s">
        <v>21</v>
      </c>
      <c r="I732" s="205"/>
      <c r="J732" s="202"/>
      <c r="K732" s="202"/>
      <c r="L732" s="206"/>
      <c r="M732" s="207"/>
      <c r="N732" s="208"/>
      <c r="O732" s="208"/>
      <c r="P732" s="208"/>
      <c r="Q732" s="208"/>
      <c r="R732" s="208"/>
      <c r="S732" s="208"/>
      <c r="T732" s="209"/>
      <c r="AT732" s="210" t="s">
        <v>219</v>
      </c>
      <c r="AU732" s="210" t="s">
        <v>80</v>
      </c>
      <c r="AV732" s="13" t="s">
        <v>80</v>
      </c>
      <c r="AW732" s="13" t="s">
        <v>34</v>
      </c>
      <c r="AX732" s="13" t="s">
        <v>73</v>
      </c>
      <c r="AY732" s="210" t="s">
        <v>206</v>
      </c>
    </row>
    <row r="733" spans="1:65" s="14" customFormat="1">
      <c r="B733" s="211"/>
      <c r="C733" s="212"/>
      <c r="D733" s="199" t="s">
        <v>219</v>
      </c>
      <c r="E733" s="213" t="s">
        <v>21</v>
      </c>
      <c r="F733" s="214" t="s">
        <v>324</v>
      </c>
      <c r="G733" s="212"/>
      <c r="H733" s="215">
        <v>13</v>
      </c>
      <c r="I733" s="216"/>
      <c r="J733" s="212"/>
      <c r="K733" s="212"/>
      <c r="L733" s="217"/>
      <c r="M733" s="218"/>
      <c r="N733" s="219"/>
      <c r="O733" s="219"/>
      <c r="P733" s="219"/>
      <c r="Q733" s="219"/>
      <c r="R733" s="219"/>
      <c r="S733" s="219"/>
      <c r="T733" s="220"/>
      <c r="AT733" s="221" t="s">
        <v>219</v>
      </c>
      <c r="AU733" s="221" t="s">
        <v>80</v>
      </c>
      <c r="AV733" s="14" t="s">
        <v>82</v>
      </c>
      <c r="AW733" s="14" t="s">
        <v>34</v>
      </c>
      <c r="AX733" s="14" t="s">
        <v>73</v>
      </c>
      <c r="AY733" s="221" t="s">
        <v>206</v>
      </c>
    </row>
    <row r="734" spans="1:65" s="15" customFormat="1">
      <c r="B734" s="222"/>
      <c r="C734" s="223"/>
      <c r="D734" s="199" t="s">
        <v>219</v>
      </c>
      <c r="E734" s="224" t="s">
        <v>21</v>
      </c>
      <c r="F734" s="225" t="s">
        <v>236</v>
      </c>
      <c r="G734" s="223"/>
      <c r="H734" s="226">
        <v>13</v>
      </c>
      <c r="I734" s="227"/>
      <c r="J734" s="223"/>
      <c r="K734" s="223"/>
      <c r="L734" s="228"/>
      <c r="M734" s="229"/>
      <c r="N734" s="230"/>
      <c r="O734" s="230"/>
      <c r="P734" s="230"/>
      <c r="Q734" s="230"/>
      <c r="R734" s="230"/>
      <c r="S734" s="230"/>
      <c r="T734" s="231"/>
      <c r="AT734" s="232" t="s">
        <v>219</v>
      </c>
      <c r="AU734" s="232" t="s">
        <v>80</v>
      </c>
      <c r="AV734" s="15" t="s">
        <v>213</v>
      </c>
      <c r="AW734" s="15" t="s">
        <v>34</v>
      </c>
      <c r="AX734" s="15" t="s">
        <v>80</v>
      </c>
      <c r="AY734" s="232" t="s">
        <v>206</v>
      </c>
    </row>
    <row r="735" spans="1:65" s="2" customFormat="1" ht="16.5" customHeight="1">
      <c r="A735" s="37"/>
      <c r="B735" s="38"/>
      <c r="C735" s="181" t="s">
        <v>1381</v>
      </c>
      <c r="D735" s="181" t="s">
        <v>208</v>
      </c>
      <c r="E735" s="182" t="s">
        <v>1676</v>
      </c>
      <c r="F735" s="183" t="s">
        <v>1677</v>
      </c>
      <c r="G735" s="184" t="s">
        <v>723</v>
      </c>
      <c r="H735" s="185">
        <v>4</v>
      </c>
      <c r="I735" s="186"/>
      <c r="J735" s="187">
        <f>ROUND(I735*H735,2)</f>
        <v>0</v>
      </c>
      <c r="K735" s="183" t="s">
        <v>1100</v>
      </c>
      <c r="L735" s="42"/>
      <c r="M735" s="188" t="s">
        <v>21</v>
      </c>
      <c r="N735" s="189" t="s">
        <v>44</v>
      </c>
      <c r="O735" s="67"/>
      <c r="P735" s="190">
        <f>O735*H735</f>
        <v>0</v>
      </c>
      <c r="Q735" s="190">
        <v>4.8300000000000001E-3</v>
      </c>
      <c r="R735" s="190">
        <f>Q735*H735</f>
        <v>1.932E-2</v>
      </c>
      <c r="S735" s="190">
        <v>0</v>
      </c>
      <c r="T735" s="191">
        <f>S735*H735</f>
        <v>0</v>
      </c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R735" s="192" t="s">
        <v>213</v>
      </c>
      <c r="AT735" s="192" t="s">
        <v>208</v>
      </c>
      <c r="AU735" s="192" t="s">
        <v>80</v>
      </c>
      <c r="AY735" s="20" t="s">
        <v>206</v>
      </c>
      <c r="BE735" s="193">
        <f>IF(N735="základní",J735,0)</f>
        <v>0</v>
      </c>
      <c r="BF735" s="193">
        <f>IF(N735="snížená",J735,0)</f>
        <v>0</v>
      </c>
      <c r="BG735" s="193">
        <f>IF(N735="zákl. přenesená",J735,0)</f>
        <v>0</v>
      </c>
      <c r="BH735" s="193">
        <f>IF(N735="sníž. přenesená",J735,0)</f>
        <v>0</v>
      </c>
      <c r="BI735" s="193">
        <f>IF(N735="nulová",J735,0)</f>
        <v>0</v>
      </c>
      <c r="BJ735" s="20" t="s">
        <v>80</v>
      </c>
      <c r="BK735" s="193">
        <f>ROUND(I735*H735,2)</f>
        <v>0</v>
      </c>
      <c r="BL735" s="20" t="s">
        <v>213</v>
      </c>
      <c r="BM735" s="192" t="s">
        <v>1678</v>
      </c>
    </row>
    <row r="736" spans="1:65" s="13" customFormat="1">
      <c r="B736" s="201"/>
      <c r="C736" s="202"/>
      <c r="D736" s="199" t="s">
        <v>219</v>
      </c>
      <c r="E736" s="203" t="s">
        <v>21</v>
      </c>
      <c r="F736" s="204" t="s">
        <v>1433</v>
      </c>
      <c r="G736" s="202"/>
      <c r="H736" s="203" t="s">
        <v>21</v>
      </c>
      <c r="I736" s="205"/>
      <c r="J736" s="202"/>
      <c r="K736" s="202"/>
      <c r="L736" s="206"/>
      <c r="M736" s="207"/>
      <c r="N736" s="208"/>
      <c r="O736" s="208"/>
      <c r="P736" s="208"/>
      <c r="Q736" s="208"/>
      <c r="R736" s="208"/>
      <c r="S736" s="208"/>
      <c r="T736" s="209"/>
      <c r="AT736" s="210" t="s">
        <v>219</v>
      </c>
      <c r="AU736" s="210" t="s">
        <v>80</v>
      </c>
      <c r="AV736" s="13" t="s">
        <v>80</v>
      </c>
      <c r="AW736" s="13" t="s">
        <v>34</v>
      </c>
      <c r="AX736" s="13" t="s">
        <v>73</v>
      </c>
      <c r="AY736" s="210" t="s">
        <v>206</v>
      </c>
    </row>
    <row r="737" spans="1:65" s="14" customFormat="1">
      <c r="B737" s="211"/>
      <c r="C737" s="212"/>
      <c r="D737" s="199" t="s">
        <v>219</v>
      </c>
      <c r="E737" s="213" t="s">
        <v>21</v>
      </c>
      <c r="F737" s="214" t="s">
        <v>213</v>
      </c>
      <c r="G737" s="212"/>
      <c r="H737" s="215">
        <v>4</v>
      </c>
      <c r="I737" s="216"/>
      <c r="J737" s="212"/>
      <c r="K737" s="212"/>
      <c r="L737" s="217"/>
      <c r="M737" s="218"/>
      <c r="N737" s="219"/>
      <c r="O737" s="219"/>
      <c r="P737" s="219"/>
      <c r="Q737" s="219"/>
      <c r="R737" s="219"/>
      <c r="S737" s="219"/>
      <c r="T737" s="220"/>
      <c r="AT737" s="221" t="s">
        <v>219</v>
      </c>
      <c r="AU737" s="221" t="s">
        <v>80</v>
      </c>
      <c r="AV737" s="14" t="s">
        <v>82</v>
      </c>
      <c r="AW737" s="14" t="s">
        <v>34</v>
      </c>
      <c r="AX737" s="14" t="s">
        <v>73</v>
      </c>
      <c r="AY737" s="221" t="s">
        <v>206</v>
      </c>
    </row>
    <row r="738" spans="1:65" s="15" customFormat="1">
      <c r="B738" s="222"/>
      <c r="C738" s="223"/>
      <c r="D738" s="199" t="s">
        <v>219</v>
      </c>
      <c r="E738" s="224" t="s">
        <v>21</v>
      </c>
      <c r="F738" s="225" t="s">
        <v>236</v>
      </c>
      <c r="G738" s="223"/>
      <c r="H738" s="226">
        <v>4</v>
      </c>
      <c r="I738" s="227"/>
      <c r="J738" s="223"/>
      <c r="K738" s="223"/>
      <c r="L738" s="228"/>
      <c r="M738" s="229"/>
      <c r="N738" s="230"/>
      <c r="O738" s="230"/>
      <c r="P738" s="230"/>
      <c r="Q738" s="230"/>
      <c r="R738" s="230"/>
      <c r="S738" s="230"/>
      <c r="T738" s="231"/>
      <c r="AT738" s="232" t="s">
        <v>219</v>
      </c>
      <c r="AU738" s="232" t="s">
        <v>80</v>
      </c>
      <c r="AV738" s="15" t="s">
        <v>213</v>
      </c>
      <c r="AW738" s="15" t="s">
        <v>34</v>
      </c>
      <c r="AX738" s="15" t="s">
        <v>80</v>
      </c>
      <c r="AY738" s="232" t="s">
        <v>206</v>
      </c>
    </row>
    <row r="739" spans="1:65" s="2" customFormat="1" ht="16.5" customHeight="1">
      <c r="A739" s="37"/>
      <c r="B739" s="38"/>
      <c r="C739" s="181" t="s">
        <v>1679</v>
      </c>
      <c r="D739" s="181" t="s">
        <v>208</v>
      </c>
      <c r="E739" s="182" t="s">
        <v>1680</v>
      </c>
      <c r="F739" s="183" t="s">
        <v>1681</v>
      </c>
      <c r="G739" s="184" t="s">
        <v>723</v>
      </c>
      <c r="H739" s="185">
        <v>3</v>
      </c>
      <c r="I739" s="186"/>
      <c r="J739" s="187">
        <f>ROUND(I739*H739,2)</f>
        <v>0</v>
      </c>
      <c r="K739" s="183" t="s">
        <v>1100</v>
      </c>
      <c r="L739" s="42"/>
      <c r="M739" s="188" t="s">
        <v>21</v>
      </c>
      <c r="N739" s="189" t="s">
        <v>44</v>
      </c>
      <c r="O739" s="67"/>
      <c r="P739" s="190">
        <f>O739*H739</f>
        <v>0</v>
      </c>
      <c r="Q739" s="190">
        <v>4.8199999999999996E-3</v>
      </c>
      <c r="R739" s="190">
        <f>Q739*H739</f>
        <v>1.4459999999999999E-2</v>
      </c>
      <c r="S739" s="190">
        <v>0</v>
      </c>
      <c r="T739" s="191">
        <f>S739*H739</f>
        <v>0</v>
      </c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R739" s="192" t="s">
        <v>213</v>
      </c>
      <c r="AT739" s="192" t="s">
        <v>208</v>
      </c>
      <c r="AU739" s="192" t="s">
        <v>80</v>
      </c>
      <c r="AY739" s="20" t="s">
        <v>206</v>
      </c>
      <c r="BE739" s="193">
        <f>IF(N739="základní",J739,0)</f>
        <v>0</v>
      </c>
      <c r="BF739" s="193">
        <f>IF(N739="snížená",J739,0)</f>
        <v>0</v>
      </c>
      <c r="BG739" s="193">
        <f>IF(N739="zákl. přenesená",J739,0)</f>
        <v>0</v>
      </c>
      <c r="BH739" s="193">
        <f>IF(N739="sníž. přenesená",J739,0)</f>
        <v>0</v>
      </c>
      <c r="BI739" s="193">
        <f>IF(N739="nulová",J739,0)</f>
        <v>0</v>
      </c>
      <c r="BJ739" s="20" t="s">
        <v>80</v>
      </c>
      <c r="BK739" s="193">
        <f>ROUND(I739*H739,2)</f>
        <v>0</v>
      </c>
      <c r="BL739" s="20" t="s">
        <v>213</v>
      </c>
      <c r="BM739" s="192" t="s">
        <v>1682</v>
      </c>
    </row>
    <row r="740" spans="1:65" s="13" customFormat="1">
      <c r="B740" s="201"/>
      <c r="C740" s="202"/>
      <c r="D740" s="199" t="s">
        <v>219</v>
      </c>
      <c r="E740" s="203" t="s">
        <v>21</v>
      </c>
      <c r="F740" s="204" t="s">
        <v>1433</v>
      </c>
      <c r="G740" s="202"/>
      <c r="H740" s="203" t="s">
        <v>21</v>
      </c>
      <c r="I740" s="205"/>
      <c r="J740" s="202"/>
      <c r="K740" s="202"/>
      <c r="L740" s="206"/>
      <c r="M740" s="207"/>
      <c r="N740" s="208"/>
      <c r="O740" s="208"/>
      <c r="P740" s="208"/>
      <c r="Q740" s="208"/>
      <c r="R740" s="208"/>
      <c r="S740" s="208"/>
      <c r="T740" s="209"/>
      <c r="AT740" s="210" t="s">
        <v>219</v>
      </c>
      <c r="AU740" s="210" t="s">
        <v>80</v>
      </c>
      <c r="AV740" s="13" t="s">
        <v>80</v>
      </c>
      <c r="AW740" s="13" t="s">
        <v>34</v>
      </c>
      <c r="AX740" s="13" t="s">
        <v>73</v>
      </c>
      <c r="AY740" s="210" t="s">
        <v>206</v>
      </c>
    </row>
    <row r="741" spans="1:65" s="14" customFormat="1">
      <c r="B741" s="211"/>
      <c r="C741" s="212"/>
      <c r="D741" s="199" t="s">
        <v>219</v>
      </c>
      <c r="E741" s="213" t="s">
        <v>21</v>
      </c>
      <c r="F741" s="214" t="s">
        <v>244</v>
      </c>
      <c r="G741" s="212"/>
      <c r="H741" s="215">
        <v>3</v>
      </c>
      <c r="I741" s="216"/>
      <c r="J741" s="212"/>
      <c r="K741" s="212"/>
      <c r="L741" s="217"/>
      <c r="M741" s="218"/>
      <c r="N741" s="219"/>
      <c r="O741" s="219"/>
      <c r="P741" s="219"/>
      <c r="Q741" s="219"/>
      <c r="R741" s="219"/>
      <c r="S741" s="219"/>
      <c r="T741" s="220"/>
      <c r="AT741" s="221" t="s">
        <v>219</v>
      </c>
      <c r="AU741" s="221" t="s">
        <v>80</v>
      </c>
      <c r="AV741" s="14" t="s">
        <v>82</v>
      </c>
      <c r="AW741" s="14" t="s">
        <v>34</v>
      </c>
      <c r="AX741" s="14" t="s">
        <v>73</v>
      </c>
      <c r="AY741" s="221" t="s">
        <v>206</v>
      </c>
    </row>
    <row r="742" spans="1:65" s="15" customFormat="1">
      <c r="B742" s="222"/>
      <c r="C742" s="223"/>
      <c r="D742" s="199" t="s">
        <v>219</v>
      </c>
      <c r="E742" s="224" t="s">
        <v>21</v>
      </c>
      <c r="F742" s="225" t="s">
        <v>236</v>
      </c>
      <c r="G742" s="223"/>
      <c r="H742" s="226">
        <v>3</v>
      </c>
      <c r="I742" s="227"/>
      <c r="J742" s="223"/>
      <c r="K742" s="223"/>
      <c r="L742" s="228"/>
      <c r="M742" s="229"/>
      <c r="N742" s="230"/>
      <c r="O742" s="230"/>
      <c r="P742" s="230"/>
      <c r="Q742" s="230"/>
      <c r="R742" s="230"/>
      <c r="S742" s="230"/>
      <c r="T742" s="231"/>
      <c r="AT742" s="232" t="s">
        <v>219</v>
      </c>
      <c r="AU742" s="232" t="s">
        <v>80</v>
      </c>
      <c r="AV742" s="15" t="s">
        <v>213</v>
      </c>
      <c r="AW742" s="15" t="s">
        <v>34</v>
      </c>
      <c r="AX742" s="15" t="s">
        <v>80</v>
      </c>
      <c r="AY742" s="232" t="s">
        <v>206</v>
      </c>
    </row>
    <row r="743" spans="1:65" s="2" customFormat="1" ht="16.5" customHeight="1">
      <c r="A743" s="37"/>
      <c r="B743" s="38"/>
      <c r="C743" s="181" t="s">
        <v>1385</v>
      </c>
      <c r="D743" s="181" t="s">
        <v>208</v>
      </c>
      <c r="E743" s="182" t="s">
        <v>1683</v>
      </c>
      <c r="F743" s="183" t="s">
        <v>1684</v>
      </c>
      <c r="G743" s="184" t="s">
        <v>723</v>
      </c>
      <c r="H743" s="185">
        <v>80</v>
      </c>
      <c r="I743" s="186"/>
      <c r="J743" s="187">
        <f>ROUND(I743*H743,2)</f>
        <v>0</v>
      </c>
      <c r="K743" s="183" t="s">
        <v>21</v>
      </c>
      <c r="L743" s="42"/>
      <c r="M743" s="188" t="s">
        <v>21</v>
      </c>
      <c r="N743" s="189" t="s">
        <v>44</v>
      </c>
      <c r="O743" s="67"/>
      <c r="P743" s="190">
        <f>O743*H743</f>
        <v>0</v>
      </c>
      <c r="Q743" s="190">
        <v>1E-3</v>
      </c>
      <c r="R743" s="190">
        <f>Q743*H743</f>
        <v>0.08</v>
      </c>
      <c r="S743" s="190">
        <v>0</v>
      </c>
      <c r="T743" s="191">
        <f>S743*H743</f>
        <v>0</v>
      </c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R743" s="192" t="s">
        <v>213</v>
      </c>
      <c r="AT743" s="192" t="s">
        <v>208</v>
      </c>
      <c r="AU743" s="192" t="s">
        <v>80</v>
      </c>
      <c r="AY743" s="20" t="s">
        <v>206</v>
      </c>
      <c r="BE743" s="193">
        <f>IF(N743="základní",J743,0)</f>
        <v>0</v>
      </c>
      <c r="BF743" s="193">
        <f>IF(N743="snížená",J743,0)</f>
        <v>0</v>
      </c>
      <c r="BG743" s="193">
        <f>IF(N743="zákl. přenesená",J743,0)</f>
        <v>0</v>
      </c>
      <c r="BH743" s="193">
        <f>IF(N743="sníž. přenesená",J743,0)</f>
        <v>0</v>
      </c>
      <c r="BI743" s="193">
        <f>IF(N743="nulová",J743,0)</f>
        <v>0</v>
      </c>
      <c r="BJ743" s="20" t="s">
        <v>80</v>
      </c>
      <c r="BK743" s="193">
        <f>ROUND(I743*H743,2)</f>
        <v>0</v>
      </c>
      <c r="BL743" s="20" t="s">
        <v>213</v>
      </c>
      <c r="BM743" s="192" t="s">
        <v>1685</v>
      </c>
    </row>
    <row r="744" spans="1:65" s="13" customFormat="1">
      <c r="B744" s="201"/>
      <c r="C744" s="202"/>
      <c r="D744" s="199" t="s">
        <v>219</v>
      </c>
      <c r="E744" s="203" t="s">
        <v>21</v>
      </c>
      <c r="F744" s="204" t="s">
        <v>1176</v>
      </c>
      <c r="G744" s="202"/>
      <c r="H744" s="203" t="s">
        <v>21</v>
      </c>
      <c r="I744" s="205"/>
      <c r="J744" s="202"/>
      <c r="K744" s="202"/>
      <c r="L744" s="206"/>
      <c r="M744" s="207"/>
      <c r="N744" s="208"/>
      <c r="O744" s="208"/>
      <c r="P744" s="208"/>
      <c r="Q744" s="208"/>
      <c r="R744" s="208"/>
      <c r="S744" s="208"/>
      <c r="T744" s="209"/>
      <c r="AT744" s="210" t="s">
        <v>219</v>
      </c>
      <c r="AU744" s="210" t="s">
        <v>80</v>
      </c>
      <c r="AV744" s="13" t="s">
        <v>80</v>
      </c>
      <c r="AW744" s="13" t="s">
        <v>34</v>
      </c>
      <c r="AX744" s="13" t="s">
        <v>73</v>
      </c>
      <c r="AY744" s="210" t="s">
        <v>206</v>
      </c>
    </row>
    <row r="745" spans="1:65" s="14" customFormat="1">
      <c r="B745" s="211"/>
      <c r="C745" s="212"/>
      <c r="D745" s="199" t="s">
        <v>219</v>
      </c>
      <c r="E745" s="213" t="s">
        <v>21</v>
      </c>
      <c r="F745" s="214" t="s">
        <v>1686</v>
      </c>
      <c r="G745" s="212"/>
      <c r="H745" s="215">
        <v>80</v>
      </c>
      <c r="I745" s="216"/>
      <c r="J745" s="212"/>
      <c r="K745" s="212"/>
      <c r="L745" s="217"/>
      <c r="M745" s="218"/>
      <c r="N745" s="219"/>
      <c r="O745" s="219"/>
      <c r="P745" s="219"/>
      <c r="Q745" s="219"/>
      <c r="R745" s="219"/>
      <c r="S745" s="219"/>
      <c r="T745" s="220"/>
      <c r="AT745" s="221" t="s">
        <v>219</v>
      </c>
      <c r="AU745" s="221" t="s">
        <v>80</v>
      </c>
      <c r="AV745" s="14" t="s">
        <v>82</v>
      </c>
      <c r="AW745" s="14" t="s">
        <v>34</v>
      </c>
      <c r="AX745" s="14" t="s">
        <v>73</v>
      </c>
      <c r="AY745" s="221" t="s">
        <v>206</v>
      </c>
    </row>
    <row r="746" spans="1:65" s="15" customFormat="1">
      <c r="B746" s="222"/>
      <c r="C746" s="223"/>
      <c r="D746" s="199" t="s">
        <v>219</v>
      </c>
      <c r="E746" s="224" t="s">
        <v>21</v>
      </c>
      <c r="F746" s="225" t="s">
        <v>236</v>
      </c>
      <c r="G746" s="223"/>
      <c r="H746" s="226">
        <v>80</v>
      </c>
      <c r="I746" s="227"/>
      <c r="J746" s="223"/>
      <c r="K746" s="223"/>
      <c r="L746" s="228"/>
      <c r="M746" s="229"/>
      <c r="N746" s="230"/>
      <c r="O746" s="230"/>
      <c r="P746" s="230"/>
      <c r="Q746" s="230"/>
      <c r="R746" s="230"/>
      <c r="S746" s="230"/>
      <c r="T746" s="231"/>
      <c r="AT746" s="232" t="s">
        <v>219</v>
      </c>
      <c r="AU746" s="232" t="s">
        <v>80</v>
      </c>
      <c r="AV746" s="15" t="s">
        <v>213</v>
      </c>
      <c r="AW746" s="15" t="s">
        <v>34</v>
      </c>
      <c r="AX746" s="15" t="s">
        <v>80</v>
      </c>
      <c r="AY746" s="232" t="s">
        <v>206</v>
      </c>
    </row>
    <row r="747" spans="1:65" s="2" customFormat="1" ht="16.5" customHeight="1">
      <c r="A747" s="37"/>
      <c r="B747" s="38"/>
      <c r="C747" s="181" t="s">
        <v>1687</v>
      </c>
      <c r="D747" s="181" t="s">
        <v>208</v>
      </c>
      <c r="E747" s="182" t="s">
        <v>1688</v>
      </c>
      <c r="F747" s="183" t="s">
        <v>1689</v>
      </c>
      <c r="G747" s="184" t="s">
        <v>723</v>
      </c>
      <c r="H747" s="185">
        <v>2</v>
      </c>
      <c r="I747" s="186"/>
      <c r="J747" s="187">
        <f>ROUND(I747*H747,2)</f>
        <v>0</v>
      </c>
      <c r="K747" s="183" t="s">
        <v>21</v>
      </c>
      <c r="L747" s="42"/>
      <c r="M747" s="188" t="s">
        <v>21</v>
      </c>
      <c r="N747" s="189" t="s">
        <v>44</v>
      </c>
      <c r="O747" s="67"/>
      <c r="P747" s="190">
        <f>O747*H747</f>
        <v>0</v>
      </c>
      <c r="Q747" s="190">
        <v>0.13249</v>
      </c>
      <c r="R747" s="190">
        <f>Q747*H747</f>
        <v>0.26497999999999999</v>
      </c>
      <c r="S747" s="190">
        <v>0</v>
      </c>
      <c r="T747" s="191">
        <f>S747*H747</f>
        <v>0</v>
      </c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R747" s="192" t="s">
        <v>213</v>
      </c>
      <c r="AT747" s="192" t="s">
        <v>208</v>
      </c>
      <c r="AU747" s="192" t="s">
        <v>80</v>
      </c>
      <c r="AY747" s="20" t="s">
        <v>206</v>
      </c>
      <c r="BE747" s="193">
        <f>IF(N747="základní",J747,0)</f>
        <v>0</v>
      </c>
      <c r="BF747" s="193">
        <f>IF(N747="snížená",J747,0)</f>
        <v>0</v>
      </c>
      <c r="BG747" s="193">
        <f>IF(N747="zákl. přenesená",J747,0)</f>
        <v>0</v>
      </c>
      <c r="BH747" s="193">
        <f>IF(N747="sníž. přenesená",J747,0)</f>
        <v>0</v>
      </c>
      <c r="BI747" s="193">
        <f>IF(N747="nulová",J747,0)</f>
        <v>0</v>
      </c>
      <c r="BJ747" s="20" t="s">
        <v>80</v>
      </c>
      <c r="BK747" s="193">
        <f>ROUND(I747*H747,2)</f>
        <v>0</v>
      </c>
      <c r="BL747" s="20" t="s">
        <v>213</v>
      </c>
      <c r="BM747" s="192" t="s">
        <v>1690</v>
      </c>
    </row>
    <row r="748" spans="1:65" s="13" customFormat="1">
      <c r="B748" s="201"/>
      <c r="C748" s="202"/>
      <c r="D748" s="199" t="s">
        <v>219</v>
      </c>
      <c r="E748" s="203" t="s">
        <v>21</v>
      </c>
      <c r="F748" s="204" t="s">
        <v>1691</v>
      </c>
      <c r="G748" s="202"/>
      <c r="H748" s="203" t="s">
        <v>21</v>
      </c>
      <c r="I748" s="205"/>
      <c r="J748" s="202"/>
      <c r="K748" s="202"/>
      <c r="L748" s="206"/>
      <c r="M748" s="207"/>
      <c r="N748" s="208"/>
      <c r="O748" s="208"/>
      <c r="P748" s="208"/>
      <c r="Q748" s="208"/>
      <c r="R748" s="208"/>
      <c r="S748" s="208"/>
      <c r="T748" s="209"/>
      <c r="AT748" s="210" t="s">
        <v>219</v>
      </c>
      <c r="AU748" s="210" t="s">
        <v>80</v>
      </c>
      <c r="AV748" s="13" t="s">
        <v>80</v>
      </c>
      <c r="AW748" s="13" t="s">
        <v>34</v>
      </c>
      <c r="AX748" s="13" t="s">
        <v>73</v>
      </c>
      <c r="AY748" s="210" t="s">
        <v>206</v>
      </c>
    </row>
    <row r="749" spans="1:65" s="14" customFormat="1">
      <c r="B749" s="211"/>
      <c r="C749" s="212"/>
      <c r="D749" s="199" t="s">
        <v>219</v>
      </c>
      <c r="E749" s="213" t="s">
        <v>21</v>
      </c>
      <c r="F749" s="214" t="s">
        <v>82</v>
      </c>
      <c r="G749" s="212"/>
      <c r="H749" s="215">
        <v>2</v>
      </c>
      <c r="I749" s="216"/>
      <c r="J749" s="212"/>
      <c r="K749" s="212"/>
      <c r="L749" s="217"/>
      <c r="M749" s="218"/>
      <c r="N749" s="219"/>
      <c r="O749" s="219"/>
      <c r="P749" s="219"/>
      <c r="Q749" s="219"/>
      <c r="R749" s="219"/>
      <c r="S749" s="219"/>
      <c r="T749" s="220"/>
      <c r="AT749" s="221" t="s">
        <v>219</v>
      </c>
      <c r="AU749" s="221" t="s">
        <v>80</v>
      </c>
      <c r="AV749" s="14" t="s">
        <v>82</v>
      </c>
      <c r="AW749" s="14" t="s">
        <v>34</v>
      </c>
      <c r="AX749" s="14" t="s">
        <v>73</v>
      </c>
      <c r="AY749" s="221" t="s">
        <v>206</v>
      </c>
    </row>
    <row r="750" spans="1:65" s="15" customFormat="1">
      <c r="B750" s="222"/>
      <c r="C750" s="223"/>
      <c r="D750" s="199" t="s">
        <v>219</v>
      </c>
      <c r="E750" s="224" t="s">
        <v>21</v>
      </c>
      <c r="F750" s="225" t="s">
        <v>236</v>
      </c>
      <c r="G750" s="223"/>
      <c r="H750" s="226">
        <v>2</v>
      </c>
      <c r="I750" s="227"/>
      <c r="J750" s="223"/>
      <c r="K750" s="223"/>
      <c r="L750" s="228"/>
      <c r="M750" s="229"/>
      <c r="N750" s="230"/>
      <c r="O750" s="230"/>
      <c r="P750" s="230"/>
      <c r="Q750" s="230"/>
      <c r="R750" s="230"/>
      <c r="S750" s="230"/>
      <c r="T750" s="231"/>
      <c r="AT750" s="232" t="s">
        <v>219</v>
      </c>
      <c r="AU750" s="232" t="s">
        <v>80</v>
      </c>
      <c r="AV750" s="15" t="s">
        <v>213</v>
      </c>
      <c r="AW750" s="15" t="s">
        <v>34</v>
      </c>
      <c r="AX750" s="15" t="s">
        <v>80</v>
      </c>
      <c r="AY750" s="232" t="s">
        <v>206</v>
      </c>
    </row>
    <row r="751" spans="1:65" s="2" customFormat="1" ht="16.5" customHeight="1">
      <c r="A751" s="37"/>
      <c r="B751" s="38"/>
      <c r="C751" s="181" t="s">
        <v>1258</v>
      </c>
      <c r="D751" s="181" t="s">
        <v>208</v>
      </c>
      <c r="E751" s="182" t="s">
        <v>1692</v>
      </c>
      <c r="F751" s="183" t="s">
        <v>1693</v>
      </c>
      <c r="G751" s="184" t="s">
        <v>247</v>
      </c>
      <c r="H751" s="185">
        <v>505.9</v>
      </c>
      <c r="I751" s="186"/>
      <c r="J751" s="187">
        <f>ROUND(I751*H751,2)</f>
        <v>0</v>
      </c>
      <c r="K751" s="183" t="s">
        <v>21</v>
      </c>
      <c r="L751" s="42"/>
      <c r="M751" s="188" t="s">
        <v>21</v>
      </c>
      <c r="N751" s="189" t="s">
        <v>44</v>
      </c>
      <c r="O751" s="67"/>
      <c r="P751" s="190">
        <f>O751*H751</f>
        <v>0</v>
      </c>
      <c r="Q751" s="190">
        <v>2.9999999999999997E-4</v>
      </c>
      <c r="R751" s="190">
        <f>Q751*H751</f>
        <v>0.15176999999999999</v>
      </c>
      <c r="S751" s="190">
        <v>0</v>
      </c>
      <c r="T751" s="191">
        <f>S751*H751</f>
        <v>0</v>
      </c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R751" s="192" t="s">
        <v>213</v>
      </c>
      <c r="AT751" s="192" t="s">
        <v>208</v>
      </c>
      <c r="AU751" s="192" t="s">
        <v>80</v>
      </c>
      <c r="AY751" s="20" t="s">
        <v>206</v>
      </c>
      <c r="BE751" s="193">
        <f>IF(N751="základní",J751,0)</f>
        <v>0</v>
      </c>
      <c r="BF751" s="193">
        <f>IF(N751="snížená",J751,0)</f>
        <v>0</v>
      </c>
      <c r="BG751" s="193">
        <f>IF(N751="zákl. přenesená",J751,0)</f>
        <v>0</v>
      </c>
      <c r="BH751" s="193">
        <f>IF(N751="sníž. přenesená",J751,0)</f>
        <v>0</v>
      </c>
      <c r="BI751" s="193">
        <f>IF(N751="nulová",J751,0)</f>
        <v>0</v>
      </c>
      <c r="BJ751" s="20" t="s">
        <v>80</v>
      </c>
      <c r="BK751" s="193">
        <f>ROUND(I751*H751,2)</f>
        <v>0</v>
      </c>
      <c r="BL751" s="20" t="s">
        <v>213</v>
      </c>
      <c r="BM751" s="192" t="s">
        <v>1694</v>
      </c>
    </row>
    <row r="752" spans="1:65" s="13" customFormat="1">
      <c r="B752" s="201"/>
      <c r="C752" s="202"/>
      <c r="D752" s="199" t="s">
        <v>219</v>
      </c>
      <c r="E752" s="203" t="s">
        <v>21</v>
      </c>
      <c r="F752" s="204" t="s">
        <v>1176</v>
      </c>
      <c r="G752" s="202"/>
      <c r="H752" s="203" t="s">
        <v>21</v>
      </c>
      <c r="I752" s="205"/>
      <c r="J752" s="202"/>
      <c r="K752" s="202"/>
      <c r="L752" s="206"/>
      <c r="M752" s="207"/>
      <c r="N752" s="208"/>
      <c r="O752" s="208"/>
      <c r="P752" s="208"/>
      <c r="Q752" s="208"/>
      <c r="R752" s="208"/>
      <c r="S752" s="208"/>
      <c r="T752" s="209"/>
      <c r="AT752" s="210" t="s">
        <v>219</v>
      </c>
      <c r="AU752" s="210" t="s">
        <v>80</v>
      </c>
      <c r="AV752" s="13" t="s">
        <v>80</v>
      </c>
      <c r="AW752" s="13" t="s">
        <v>34</v>
      </c>
      <c r="AX752" s="13" t="s">
        <v>73</v>
      </c>
      <c r="AY752" s="210" t="s">
        <v>206</v>
      </c>
    </row>
    <row r="753" spans="1:65" s="14" customFormat="1">
      <c r="B753" s="211"/>
      <c r="C753" s="212"/>
      <c r="D753" s="199" t="s">
        <v>219</v>
      </c>
      <c r="E753" s="213" t="s">
        <v>21</v>
      </c>
      <c r="F753" s="214" t="s">
        <v>1305</v>
      </c>
      <c r="G753" s="212"/>
      <c r="H753" s="215">
        <v>134.69999999999999</v>
      </c>
      <c r="I753" s="216"/>
      <c r="J753" s="212"/>
      <c r="K753" s="212"/>
      <c r="L753" s="217"/>
      <c r="M753" s="218"/>
      <c r="N753" s="219"/>
      <c r="O753" s="219"/>
      <c r="P753" s="219"/>
      <c r="Q753" s="219"/>
      <c r="R753" s="219"/>
      <c r="S753" s="219"/>
      <c r="T753" s="220"/>
      <c r="AT753" s="221" t="s">
        <v>219</v>
      </c>
      <c r="AU753" s="221" t="s">
        <v>80</v>
      </c>
      <c r="AV753" s="14" t="s">
        <v>82</v>
      </c>
      <c r="AW753" s="14" t="s">
        <v>34</v>
      </c>
      <c r="AX753" s="14" t="s">
        <v>73</v>
      </c>
      <c r="AY753" s="221" t="s">
        <v>206</v>
      </c>
    </row>
    <row r="754" spans="1:65" s="13" customFormat="1">
      <c r="B754" s="201"/>
      <c r="C754" s="202"/>
      <c r="D754" s="199" t="s">
        <v>219</v>
      </c>
      <c r="E754" s="203" t="s">
        <v>21</v>
      </c>
      <c r="F754" s="204" t="s">
        <v>1306</v>
      </c>
      <c r="G754" s="202"/>
      <c r="H754" s="203" t="s">
        <v>21</v>
      </c>
      <c r="I754" s="205"/>
      <c r="J754" s="202"/>
      <c r="K754" s="202"/>
      <c r="L754" s="206"/>
      <c r="M754" s="207"/>
      <c r="N754" s="208"/>
      <c r="O754" s="208"/>
      <c r="P754" s="208"/>
      <c r="Q754" s="208"/>
      <c r="R754" s="208"/>
      <c r="S754" s="208"/>
      <c r="T754" s="209"/>
      <c r="AT754" s="210" t="s">
        <v>219</v>
      </c>
      <c r="AU754" s="210" t="s">
        <v>80</v>
      </c>
      <c r="AV754" s="13" t="s">
        <v>80</v>
      </c>
      <c r="AW754" s="13" t="s">
        <v>34</v>
      </c>
      <c r="AX754" s="13" t="s">
        <v>73</v>
      </c>
      <c r="AY754" s="210" t="s">
        <v>206</v>
      </c>
    </row>
    <row r="755" spans="1:65" s="14" customFormat="1">
      <c r="B755" s="211"/>
      <c r="C755" s="212"/>
      <c r="D755" s="199" t="s">
        <v>219</v>
      </c>
      <c r="E755" s="213" t="s">
        <v>21</v>
      </c>
      <c r="F755" s="214" t="s">
        <v>1307</v>
      </c>
      <c r="G755" s="212"/>
      <c r="H755" s="215">
        <v>371.2</v>
      </c>
      <c r="I755" s="216"/>
      <c r="J755" s="212"/>
      <c r="K755" s="212"/>
      <c r="L755" s="217"/>
      <c r="M755" s="218"/>
      <c r="N755" s="219"/>
      <c r="O755" s="219"/>
      <c r="P755" s="219"/>
      <c r="Q755" s="219"/>
      <c r="R755" s="219"/>
      <c r="S755" s="219"/>
      <c r="T755" s="220"/>
      <c r="AT755" s="221" t="s">
        <v>219</v>
      </c>
      <c r="AU755" s="221" t="s">
        <v>80</v>
      </c>
      <c r="AV755" s="14" t="s">
        <v>82</v>
      </c>
      <c r="AW755" s="14" t="s">
        <v>34</v>
      </c>
      <c r="AX755" s="14" t="s">
        <v>73</v>
      </c>
      <c r="AY755" s="221" t="s">
        <v>206</v>
      </c>
    </row>
    <row r="756" spans="1:65" s="15" customFormat="1">
      <c r="B756" s="222"/>
      <c r="C756" s="223"/>
      <c r="D756" s="199" t="s">
        <v>219</v>
      </c>
      <c r="E756" s="224" t="s">
        <v>21</v>
      </c>
      <c r="F756" s="225" t="s">
        <v>236</v>
      </c>
      <c r="G756" s="223"/>
      <c r="H756" s="226">
        <v>505.9</v>
      </c>
      <c r="I756" s="227"/>
      <c r="J756" s="223"/>
      <c r="K756" s="223"/>
      <c r="L756" s="228"/>
      <c r="M756" s="229"/>
      <c r="N756" s="230"/>
      <c r="O756" s="230"/>
      <c r="P756" s="230"/>
      <c r="Q756" s="230"/>
      <c r="R756" s="230"/>
      <c r="S756" s="230"/>
      <c r="T756" s="231"/>
      <c r="AT756" s="232" t="s">
        <v>219</v>
      </c>
      <c r="AU756" s="232" t="s">
        <v>80</v>
      </c>
      <c r="AV756" s="15" t="s">
        <v>213</v>
      </c>
      <c r="AW756" s="15" t="s">
        <v>34</v>
      </c>
      <c r="AX756" s="15" t="s">
        <v>80</v>
      </c>
      <c r="AY756" s="232" t="s">
        <v>206</v>
      </c>
    </row>
    <row r="757" spans="1:65" s="2" customFormat="1" ht="21.75" customHeight="1">
      <c r="A757" s="37"/>
      <c r="B757" s="38"/>
      <c r="C757" s="181" t="s">
        <v>1695</v>
      </c>
      <c r="D757" s="181" t="s">
        <v>208</v>
      </c>
      <c r="E757" s="182" t="s">
        <v>1696</v>
      </c>
      <c r="F757" s="183" t="s">
        <v>1697</v>
      </c>
      <c r="G757" s="184" t="s">
        <v>247</v>
      </c>
      <c r="H757" s="185">
        <v>138.5</v>
      </c>
      <c r="I757" s="186"/>
      <c r="J757" s="187">
        <f>ROUND(I757*H757,2)</f>
        <v>0</v>
      </c>
      <c r="K757" s="183" t="s">
        <v>21</v>
      </c>
      <c r="L757" s="42"/>
      <c r="M757" s="188" t="s">
        <v>21</v>
      </c>
      <c r="N757" s="189" t="s">
        <v>44</v>
      </c>
      <c r="O757" s="67"/>
      <c r="P757" s="190">
        <f>O757*H757</f>
        <v>0</v>
      </c>
      <c r="Q757" s="190">
        <v>2.9999999999999997E-4</v>
      </c>
      <c r="R757" s="190">
        <f>Q757*H757</f>
        <v>4.1549999999999997E-2</v>
      </c>
      <c r="S757" s="190">
        <v>0</v>
      </c>
      <c r="T757" s="191">
        <f>S757*H757</f>
        <v>0</v>
      </c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R757" s="192" t="s">
        <v>213</v>
      </c>
      <c r="AT757" s="192" t="s">
        <v>208</v>
      </c>
      <c r="AU757" s="192" t="s">
        <v>80</v>
      </c>
      <c r="AY757" s="20" t="s">
        <v>206</v>
      </c>
      <c r="BE757" s="193">
        <f>IF(N757="základní",J757,0)</f>
        <v>0</v>
      </c>
      <c r="BF757" s="193">
        <f>IF(N757="snížená",J757,0)</f>
        <v>0</v>
      </c>
      <c r="BG757" s="193">
        <f>IF(N757="zákl. přenesená",J757,0)</f>
        <v>0</v>
      </c>
      <c r="BH757" s="193">
        <f>IF(N757="sníž. přenesená",J757,0)</f>
        <v>0</v>
      </c>
      <c r="BI757" s="193">
        <f>IF(N757="nulová",J757,0)</f>
        <v>0</v>
      </c>
      <c r="BJ757" s="20" t="s">
        <v>80</v>
      </c>
      <c r="BK757" s="193">
        <f>ROUND(I757*H757,2)</f>
        <v>0</v>
      </c>
      <c r="BL757" s="20" t="s">
        <v>213</v>
      </c>
      <c r="BM757" s="192" t="s">
        <v>1698</v>
      </c>
    </row>
    <row r="758" spans="1:65" s="13" customFormat="1">
      <c r="B758" s="201"/>
      <c r="C758" s="202"/>
      <c r="D758" s="199" t="s">
        <v>219</v>
      </c>
      <c r="E758" s="203" t="s">
        <v>21</v>
      </c>
      <c r="F758" s="204" t="s">
        <v>1691</v>
      </c>
      <c r="G758" s="202"/>
      <c r="H758" s="203" t="s">
        <v>21</v>
      </c>
      <c r="I758" s="205"/>
      <c r="J758" s="202"/>
      <c r="K758" s="202"/>
      <c r="L758" s="206"/>
      <c r="M758" s="207"/>
      <c r="N758" s="208"/>
      <c r="O758" s="208"/>
      <c r="P758" s="208"/>
      <c r="Q758" s="208"/>
      <c r="R758" s="208"/>
      <c r="S758" s="208"/>
      <c r="T758" s="209"/>
      <c r="AT758" s="210" t="s">
        <v>219</v>
      </c>
      <c r="AU758" s="210" t="s">
        <v>80</v>
      </c>
      <c r="AV758" s="13" t="s">
        <v>80</v>
      </c>
      <c r="AW758" s="13" t="s">
        <v>34</v>
      </c>
      <c r="AX758" s="13" t="s">
        <v>73</v>
      </c>
      <c r="AY758" s="210" t="s">
        <v>206</v>
      </c>
    </row>
    <row r="759" spans="1:65" s="14" customFormat="1">
      <c r="B759" s="211"/>
      <c r="C759" s="212"/>
      <c r="D759" s="199" t="s">
        <v>219</v>
      </c>
      <c r="E759" s="213" t="s">
        <v>21</v>
      </c>
      <c r="F759" s="214" t="s">
        <v>1699</v>
      </c>
      <c r="G759" s="212"/>
      <c r="H759" s="215">
        <v>138.5</v>
      </c>
      <c r="I759" s="216"/>
      <c r="J759" s="212"/>
      <c r="K759" s="212"/>
      <c r="L759" s="217"/>
      <c r="M759" s="218"/>
      <c r="N759" s="219"/>
      <c r="O759" s="219"/>
      <c r="P759" s="219"/>
      <c r="Q759" s="219"/>
      <c r="R759" s="219"/>
      <c r="S759" s="219"/>
      <c r="T759" s="220"/>
      <c r="AT759" s="221" t="s">
        <v>219</v>
      </c>
      <c r="AU759" s="221" t="s">
        <v>80</v>
      </c>
      <c r="AV759" s="14" t="s">
        <v>82</v>
      </c>
      <c r="AW759" s="14" t="s">
        <v>34</v>
      </c>
      <c r="AX759" s="14" t="s">
        <v>73</v>
      </c>
      <c r="AY759" s="221" t="s">
        <v>206</v>
      </c>
    </row>
    <row r="760" spans="1:65" s="15" customFormat="1">
      <c r="B760" s="222"/>
      <c r="C760" s="223"/>
      <c r="D760" s="199" t="s">
        <v>219</v>
      </c>
      <c r="E760" s="224" t="s">
        <v>21</v>
      </c>
      <c r="F760" s="225" t="s">
        <v>236</v>
      </c>
      <c r="G760" s="223"/>
      <c r="H760" s="226">
        <v>138.5</v>
      </c>
      <c r="I760" s="227"/>
      <c r="J760" s="223"/>
      <c r="K760" s="223"/>
      <c r="L760" s="228"/>
      <c r="M760" s="229"/>
      <c r="N760" s="230"/>
      <c r="O760" s="230"/>
      <c r="P760" s="230"/>
      <c r="Q760" s="230"/>
      <c r="R760" s="230"/>
      <c r="S760" s="230"/>
      <c r="T760" s="231"/>
      <c r="AT760" s="232" t="s">
        <v>219</v>
      </c>
      <c r="AU760" s="232" t="s">
        <v>80</v>
      </c>
      <c r="AV760" s="15" t="s">
        <v>213</v>
      </c>
      <c r="AW760" s="15" t="s">
        <v>34</v>
      </c>
      <c r="AX760" s="15" t="s">
        <v>80</v>
      </c>
      <c r="AY760" s="232" t="s">
        <v>206</v>
      </c>
    </row>
    <row r="761" spans="1:65" s="2" customFormat="1" ht="21.75" customHeight="1">
      <c r="A761" s="37"/>
      <c r="B761" s="38"/>
      <c r="C761" s="181" t="s">
        <v>1423</v>
      </c>
      <c r="D761" s="181" t="s">
        <v>208</v>
      </c>
      <c r="E761" s="182" t="s">
        <v>1700</v>
      </c>
      <c r="F761" s="183" t="s">
        <v>1701</v>
      </c>
      <c r="G761" s="184" t="s">
        <v>723</v>
      </c>
      <c r="H761" s="185">
        <v>1</v>
      </c>
      <c r="I761" s="186"/>
      <c r="J761" s="187">
        <f>ROUND(I761*H761,2)</f>
        <v>0</v>
      </c>
      <c r="K761" s="183" t="s">
        <v>21</v>
      </c>
      <c r="L761" s="42"/>
      <c r="M761" s="188" t="s">
        <v>21</v>
      </c>
      <c r="N761" s="189" t="s">
        <v>44</v>
      </c>
      <c r="O761" s="67"/>
      <c r="P761" s="190">
        <f>O761*H761</f>
        <v>0</v>
      </c>
      <c r="Q761" s="190">
        <v>5.9999999999999995E-4</v>
      </c>
      <c r="R761" s="190">
        <f>Q761*H761</f>
        <v>5.9999999999999995E-4</v>
      </c>
      <c r="S761" s="190">
        <v>0</v>
      </c>
      <c r="T761" s="191">
        <f>S761*H761</f>
        <v>0</v>
      </c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R761" s="192" t="s">
        <v>213</v>
      </c>
      <c r="AT761" s="192" t="s">
        <v>208</v>
      </c>
      <c r="AU761" s="192" t="s">
        <v>80</v>
      </c>
      <c r="AY761" s="20" t="s">
        <v>206</v>
      </c>
      <c r="BE761" s="193">
        <f>IF(N761="základní",J761,0)</f>
        <v>0</v>
      </c>
      <c r="BF761" s="193">
        <f>IF(N761="snížená",J761,0)</f>
        <v>0</v>
      </c>
      <c r="BG761" s="193">
        <f>IF(N761="zákl. přenesená",J761,0)</f>
        <v>0</v>
      </c>
      <c r="BH761" s="193">
        <f>IF(N761="sníž. přenesená",J761,0)</f>
        <v>0</v>
      </c>
      <c r="BI761" s="193">
        <f>IF(N761="nulová",J761,0)</f>
        <v>0</v>
      </c>
      <c r="BJ761" s="20" t="s">
        <v>80</v>
      </c>
      <c r="BK761" s="193">
        <f>ROUND(I761*H761,2)</f>
        <v>0</v>
      </c>
      <c r="BL761" s="20" t="s">
        <v>213</v>
      </c>
      <c r="BM761" s="192" t="s">
        <v>1702</v>
      </c>
    </row>
    <row r="762" spans="1:65" s="13" customFormat="1">
      <c r="B762" s="201"/>
      <c r="C762" s="202"/>
      <c r="D762" s="199" t="s">
        <v>219</v>
      </c>
      <c r="E762" s="203" t="s">
        <v>21</v>
      </c>
      <c r="F762" s="204" t="s">
        <v>1703</v>
      </c>
      <c r="G762" s="202"/>
      <c r="H762" s="203" t="s">
        <v>21</v>
      </c>
      <c r="I762" s="205"/>
      <c r="J762" s="202"/>
      <c r="K762" s="202"/>
      <c r="L762" s="206"/>
      <c r="M762" s="207"/>
      <c r="N762" s="208"/>
      <c r="O762" s="208"/>
      <c r="P762" s="208"/>
      <c r="Q762" s="208"/>
      <c r="R762" s="208"/>
      <c r="S762" s="208"/>
      <c r="T762" s="209"/>
      <c r="AT762" s="210" t="s">
        <v>219</v>
      </c>
      <c r="AU762" s="210" t="s">
        <v>80</v>
      </c>
      <c r="AV762" s="13" t="s">
        <v>80</v>
      </c>
      <c r="AW762" s="13" t="s">
        <v>34</v>
      </c>
      <c r="AX762" s="13" t="s">
        <v>73</v>
      </c>
      <c r="AY762" s="210" t="s">
        <v>206</v>
      </c>
    </row>
    <row r="763" spans="1:65" s="14" customFormat="1">
      <c r="B763" s="211"/>
      <c r="C763" s="212"/>
      <c r="D763" s="199" t="s">
        <v>219</v>
      </c>
      <c r="E763" s="213" t="s">
        <v>21</v>
      </c>
      <c r="F763" s="214" t="s">
        <v>80</v>
      </c>
      <c r="G763" s="212"/>
      <c r="H763" s="215">
        <v>1</v>
      </c>
      <c r="I763" s="216"/>
      <c r="J763" s="212"/>
      <c r="K763" s="212"/>
      <c r="L763" s="217"/>
      <c r="M763" s="218"/>
      <c r="N763" s="219"/>
      <c r="O763" s="219"/>
      <c r="P763" s="219"/>
      <c r="Q763" s="219"/>
      <c r="R763" s="219"/>
      <c r="S763" s="219"/>
      <c r="T763" s="220"/>
      <c r="AT763" s="221" t="s">
        <v>219</v>
      </c>
      <c r="AU763" s="221" t="s">
        <v>80</v>
      </c>
      <c r="AV763" s="14" t="s">
        <v>82</v>
      </c>
      <c r="AW763" s="14" t="s">
        <v>34</v>
      </c>
      <c r="AX763" s="14" t="s">
        <v>73</v>
      </c>
      <c r="AY763" s="221" t="s">
        <v>206</v>
      </c>
    </row>
    <row r="764" spans="1:65" s="15" customFormat="1">
      <c r="B764" s="222"/>
      <c r="C764" s="223"/>
      <c r="D764" s="199" t="s">
        <v>219</v>
      </c>
      <c r="E764" s="224" t="s">
        <v>21</v>
      </c>
      <c r="F764" s="225" t="s">
        <v>236</v>
      </c>
      <c r="G764" s="223"/>
      <c r="H764" s="226">
        <v>1</v>
      </c>
      <c r="I764" s="227"/>
      <c r="J764" s="223"/>
      <c r="K764" s="223"/>
      <c r="L764" s="228"/>
      <c r="M764" s="229"/>
      <c r="N764" s="230"/>
      <c r="O764" s="230"/>
      <c r="P764" s="230"/>
      <c r="Q764" s="230"/>
      <c r="R764" s="230"/>
      <c r="S764" s="230"/>
      <c r="T764" s="231"/>
      <c r="AT764" s="232" t="s">
        <v>219</v>
      </c>
      <c r="AU764" s="232" t="s">
        <v>80</v>
      </c>
      <c r="AV764" s="15" t="s">
        <v>213</v>
      </c>
      <c r="AW764" s="15" t="s">
        <v>34</v>
      </c>
      <c r="AX764" s="15" t="s">
        <v>80</v>
      </c>
      <c r="AY764" s="232" t="s">
        <v>206</v>
      </c>
    </row>
    <row r="765" spans="1:65" s="2" customFormat="1" ht="21.75" customHeight="1">
      <c r="A765" s="37"/>
      <c r="B765" s="38"/>
      <c r="C765" s="181" t="s">
        <v>1397</v>
      </c>
      <c r="D765" s="181" t="s">
        <v>208</v>
      </c>
      <c r="E765" s="182" t="s">
        <v>1704</v>
      </c>
      <c r="F765" s="183" t="s">
        <v>1705</v>
      </c>
      <c r="G765" s="184" t="s">
        <v>723</v>
      </c>
      <c r="H765" s="185">
        <v>1</v>
      </c>
      <c r="I765" s="186"/>
      <c r="J765" s="187">
        <f>ROUND(I765*H765,2)</f>
        <v>0</v>
      </c>
      <c r="K765" s="183" t="s">
        <v>21</v>
      </c>
      <c r="L765" s="42"/>
      <c r="M765" s="188" t="s">
        <v>21</v>
      </c>
      <c r="N765" s="189" t="s">
        <v>44</v>
      </c>
      <c r="O765" s="67"/>
      <c r="P765" s="190">
        <f>O765*H765</f>
        <v>0</v>
      </c>
      <c r="Q765" s="190">
        <v>5.9999999999999995E-4</v>
      </c>
      <c r="R765" s="190">
        <f>Q765*H765</f>
        <v>5.9999999999999995E-4</v>
      </c>
      <c r="S765" s="190">
        <v>0</v>
      </c>
      <c r="T765" s="191">
        <f>S765*H765</f>
        <v>0</v>
      </c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R765" s="192" t="s">
        <v>213</v>
      </c>
      <c r="AT765" s="192" t="s">
        <v>208</v>
      </c>
      <c r="AU765" s="192" t="s">
        <v>80</v>
      </c>
      <c r="AY765" s="20" t="s">
        <v>206</v>
      </c>
      <c r="BE765" s="193">
        <f>IF(N765="základní",J765,0)</f>
        <v>0</v>
      </c>
      <c r="BF765" s="193">
        <f>IF(N765="snížená",J765,0)</f>
        <v>0</v>
      </c>
      <c r="BG765" s="193">
        <f>IF(N765="zákl. přenesená",J765,0)</f>
        <v>0</v>
      </c>
      <c r="BH765" s="193">
        <f>IF(N765="sníž. přenesená",J765,0)</f>
        <v>0</v>
      </c>
      <c r="BI765" s="193">
        <f>IF(N765="nulová",J765,0)</f>
        <v>0</v>
      </c>
      <c r="BJ765" s="20" t="s">
        <v>80</v>
      </c>
      <c r="BK765" s="193">
        <f>ROUND(I765*H765,2)</f>
        <v>0</v>
      </c>
      <c r="BL765" s="20" t="s">
        <v>213</v>
      </c>
      <c r="BM765" s="192" t="s">
        <v>1706</v>
      </c>
    </row>
    <row r="766" spans="1:65" s="13" customFormat="1">
      <c r="B766" s="201"/>
      <c r="C766" s="202"/>
      <c r="D766" s="199" t="s">
        <v>219</v>
      </c>
      <c r="E766" s="203" t="s">
        <v>21</v>
      </c>
      <c r="F766" s="204" t="s">
        <v>1176</v>
      </c>
      <c r="G766" s="202"/>
      <c r="H766" s="203" t="s">
        <v>21</v>
      </c>
      <c r="I766" s="205"/>
      <c r="J766" s="202"/>
      <c r="K766" s="202"/>
      <c r="L766" s="206"/>
      <c r="M766" s="207"/>
      <c r="N766" s="208"/>
      <c r="O766" s="208"/>
      <c r="P766" s="208"/>
      <c r="Q766" s="208"/>
      <c r="R766" s="208"/>
      <c r="S766" s="208"/>
      <c r="T766" s="209"/>
      <c r="AT766" s="210" t="s">
        <v>219</v>
      </c>
      <c r="AU766" s="210" t="s">
        <v>80</v>
      </c>
      <c r="AV766" s="13" t="s">
        <v>80</v>
      </c>
      <c r="AW766" s="13" t="s">
        <v>34</v>
      </c>
      <c r="AX766" s="13" t="s">
        <v>73</v>
      </c>
      <c r="AY766" s="210" t="s">
        <v>206</v>
      </c>
    </row>
    <row r="767" spans="1:65" s="14" customFormat="1">
      <c r="B767" s="211"/>
      <c r="C767" s="212"/>
      <c r="D767" s="199" t="s">
        <v>219</v>
      </c>
      <c r="E767" s="213" t="s">
        <v>21</v>
      </c>
      <c r="F767" s="214" t="s">
        <v>80</v>
      </c>
      <c r="G767" s="212"/>
      <c r="H767" s="215">
        <v>1</v>
      </c>
      <c r="I767" s="216"/>
      <c r="J767" s="212"/>
      <c r="K767" s="212"/>
      <c r="L767" s="217"/>
      <c r="M767" s="218"/>
      <c r="N767" s="219"/>
      <c r="O767" s="219"/>
      <c r="P767" s="219"/>
      <c r="Q767" s="219"/>
      <c r="R767" s="219"/>
      <c r="S767" s="219"/>
      <c r="T767" s="220"/>
      <c r="AT767" s="221" t="s">
        <v>219</v>
      </c>
      <c r="AU767" s="221" t="s">
        <v>80</v>
      </c>
      <c r="AV767" s="14" t="s">
        <v>82</v>
      </c>
      <c r="AW767" s="14" t="s">
        <v>34</v>
      </c>
      <c r="AX767" s="14" t="s">
        <v>73</v>
      </c>
      <c r="AY767" s="221" t="s">
        <v>206</v>
      </c>
    </row>
    <row r="768" spans="1:65" s="15" customFormat="1">
      <c r="B768" s="222"/>
      <c r="C768" s="223"/>
      <c r="D768" s="199" t="s">
        <v>219</v>
      </c>
      <c r="E768" s="224" t="s">
        <v>21</v>
      </c>
      <c r="F768" s="225" t="s">
        <v>236</v>
      </c>
      <c r="G768" s="223"/>
      <c r="H768" s="226">
        <v>1</v>
      </c>
      <c r="I768" s="227"/>
      <c r="J768" s="223"/>
      <c r="K768" s="223"/>
      <c r="L768" s="228"/>
      <c r="M768" s="229"/>
      <c r="N768" s="230"/>
      <c r="O768" s="230"/>
      <c r="P768" s="230"/>
      <c r="Q768" s="230"/>
      <c r="R768" s="230"/>
      <c r="S768" s="230"/>
      <c r="T768" s="231"/>
      <c r="AT768" s="232" t="s">
        <v>219</v>
      </c>
      <c r="AU768" s="232" t="s">
        <v>80</v>
      </c>
      <c r="AV768" s="15" t="s">
        <v>213</v>
      </c>
      <c r="AW768" s="15" t="s">
        <v>34</v>
      </c>
      <c r="AX768" s="15" t="s">
        <v>80</v>
      </c>
      <c r="AY768" s="232" t="s">
        <v>206</v>
      </c>
    </row>
    <row r="769" spans="1:65" s="2" customFormat="1" ht="16.5" customHeight="1">
      <c r="A769" s="37"/>
      <c r="B769" s="38"/>
      <c r="C769" s="181" t="s">
        <v>1707</v>
      </c>
      <c r="D769" s="181" t="s">
        <v>208</v>
      </c>
      <c r="E769" s="182" t="s">
        <v>1708</v>
      </c>
      <c r="F769" s="183" t="s">
        <v>1709</v>
      </c>
      <c r="G769" s="184" t="s">
        <v>723</v>
      </c>
      <c r="H769" s="185">
        <v>16</v>
      </c>
      <c r="I769" s="186"/>
      <c r="J769" s="187">
        <f>ROUND(I769*H769,2)</f>
        <v>0</v>
      </c>
      <c r="K769" s="183" t="s">
        <v>21</v>
      </c>
      <c r="L769" s="42"/>
      <c r="M769" s="188" t="s">
        <v>21</v>
      </c>
      <c r="N769" s="189" t="s">
        <v>44</v>
      </c>
      <c r="O769" s="67"/>
      <c r="P769" s="190">
        <f>O769*H769</f>
        <v>0</v>
      </c>
      <c r="Q769" s="190">
        <v>0</v>
      </c>
      <c r="R769" s="190">
        <f>Q769*H769</f>
        <v>0</v>
      </c>
      <c r="S769" s="190">
        <v>0</v>
      </c>
      <c r="T769" s="191">
        <f>S769*H769</f>
        <v>0</v>
      </c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R769" s="192" t="s">
        <v>213</v>
      </c>
      <c r="AT769" s="192" t="s">
        <v>208</v>
      </c>
      <c r="AU769" s="192" t="s">
        <v>80</v>
      </c>
      <c r="AY769" s="20" t="s">
        <v>206</v>
      </c>
      <c r="BE769" s="193">
        <f>IF(N769="základní",J769,0)</f>
        <v>0</v>
      </c>
      <c r="BF769" s="193">
        <f>IF(N769="snížená",J769,0)</f>
        <v>0</v>
      </c>
      <c r="BG769" s="193">
        <f>IF(N769="zákl. přenesená",J769,0)</f>
        <v>0</v>
      </c>
      <c r="BH769" s="193">
        <f>IF(N769="sníž. přenesená",J769,0)</f>
        <v>0</v>
      </c>
      <c r="BI769" s="193">
        <f>IF(N769="nulová",J769,0)</f>
        <v>0</v>
      </c>
      <c r="BJ769" s="20" t="s">
        <v>80</v>
      </c>
      <c r="BK769" s="193">
        <f>ROUND(I769*H769,2)</f>
        <v>0</v>
      </c>
      <c r="BL769" s="20" t="s">
        <v>213</v>
      </c>
      <c r="BM769" s="192" t="s">
        <v>1710</v>
      </c>
    </row>
    <row r="770" spans="1:65" s="13" customFormat="1">
      <c r="B770" s="201"/>
      <c r="C770" s="202"/>
      <c r="D770" s="199" t="s">
        <v>219</v>
      </c>
      <c r="E770" s="203" t="s">
        <v>21</v>
      </c>
      <c r="F770" s="204" t="s">
        <v>1711</v>
      </c>
      <c r="G770" s="202"/>
      <c r="H770" s="203" t="s">
        <v>21</v>
      </c>
      <c r="I770" s="205"/>
      <c r="J770" s="202"/>
      <c r="K770" s="202"/>
      <c r="L770" s="206"/>
      <c r="M770" s="207"/>
      <c r="N770" s="208"/>
      <c r="O770" s="208"/>
      <c r="P770" s="208"/>
      <c r="Q770" s="208"/>
      <c r="R770" s="208"/>
      <c r="S770" s="208"/>
      <c r="T770" s="209"/>
      <c r="AT770" s="210" t="s">
        <v>219</v>
      </c>
      <c r="AU770" s="210" t="s">
        <v>80</v>
      </c>
      <c r="AV770" s="13" t="s">
        <v>80</v>
      </c>
      <c r="AW770" s="13" t="s">
        <v>34</v>
      </c>
      <c r="AX770" s="13" t="s">
        <v>73</v>
      </c>
      <c r="AY770" s="210" t="s">
        <v>206</v>
      </c>
    </row>
    <row r="771" spans="1:65" s="14" customFormat="1">
      <c r="B771" s="211"/>
      <c r="C771" s="212"/>
      <c r="D771" s="199" t="s">
        <v>219</v>
      </c>
      <c r="E771" s="213" t="s">
        <v>21</v>
      </c>
      <c r="F771" s="214" t="s">
        <v>350</v>
      </c>
      <c r="G771" s="212"/>
      <c r="H771" s="215">
        <v>16</v>
      </c>
      <c r="I771" s="216"/>
      <c r="J771" s="212"/>
      <c r="K771" s="212"/>
      <c r="L771" s="217"/>
      <c r="M771" s="218"/>
      <c r="N771" s="219"/>
      <c r="O771" s="219"/>
      <c r="P771" s="219"/>
      <c r="Q771" s="219"/>
      <c r="R771" s="219"/>
      <c r="S771" s="219"/>
      <c r="T771" s="220"/>
      <c r="AT771" s="221" t="s">
        <v>219</v>
      </c>
      <c r="AU771" s="221" t="s">
        <v>80</v>
      </c>
      <c r="AV771" s="14" t="s">
        <v>82</v>
      </c>
      <c r="AW771" s="14" t="s">
        <v>34</v>
      </c>
      <c r="AX771" s="14" t="s">
        <v>73</v>
      </c>
      <c r="AY771" s="221" t="s">
        <v>206</v>
      </c>
    </row>
    <row r="772" spans="1:65" s="15" customFormat="1">
      <c r="B772" s="222"/>
      <c r="C772" s="223"/>
      <c r="D772" s="199" t="s">
        <v>219</v>
      </c>
      <c r="E772" s="224" t="s">
        <v>21</v>
      </c>
      <c r="F772" s="225" t="s">
        <v>236</v>
      </c>
      <c r="G772" s="223"/>
      <c r="H772" s="226">
        <v>16</v>
      </c>
      <c r="I772" s="227"/>
      <c r="J772" s="223"/>
      <c r="K772" s="223"/>
      <c r="L772" s="228"/>
      <c r="M772" s="229"/>
      <c r="N772" s="230"/>
      <c r="O772" s="230"/>
      <c r="P772" s="230"/>
      <c r="Q772" s="230"/>
      <c r="R772" s="230"/>
      <c r="S772" s="230"/>
      <c r="T772" s="231"/>
      <c r="AT772" s="232" t="s">
        <v>219</v>
      </c>
      <c r="AU772" s="232" t="s">
        <v>80</v>
      </c>
      <c r="AV772" s="15" t="s">
        <v>213</v>
      </c>
      <c r="AW772" s="15" t="s">
        <v>34</v>
      </c>
      <c r="AX772" s="15" t="s">
        <v>80</v>
      </c>
      <c r="AY772" s="232" t="s">
        <v>206</v>
      </c>
    </row>
    <row r="773" spans="1:65" s="2" customFormat="1" ht="16.5" customHeight="1">
      <c r="A773" s="37"/>
      <c r="B773" s="38"/>
      <c r="C773" s="181" t="s">
        <v>1401</v>
      </c>
      <c r="D773" s="181" t="s">
        <v>208</v>
      </c>
      <c r="E773" s="182" t="s">
        <v>1712</v>
      </c>
      <c r="F773" s="183" t="s">
        <v>1713</v>
      </c>
      <c r="G773" s="184" t="s">
        <v>247</v>
      </c>
      <c r="H773" s="185">
        <v>278.39999999999998</v>
      </c>
      <c r="I773" s="186"/>
      <c r="J773" s="187">
        <f>ROUND(I773*H773,2)</f>
        <v>0</v>
      </c>
      <c r="K773" s="183" t="s">
        <v>1100</v>
      </c>
      <c r="L773" s="42"/>
      <c r="M773" s="188" t="s">
        <v>21</v>
      </c>
      <c r="N773" s="189" t="s">
        <v>44</v>
      </c>
      <c r="O773" s="67"/>
      <c r="P773" s="190">
        <f>O773*H773</f>
        <v>0</v>
      </c>
      <c r="Q773" s="190">
        <v>3.2000000000000003E-4</v>
      </c>
      <c r="R773" s="190">
        <f>Q773*H773</f>
        <v>8.9088000000000001E-2</v>
      </c>
      <c r="S773" s="190">
        <v>0</v>
      </c>
      <c r="T773" s="191">
        <f>S773*H773</f>
        <v>0</v>
      </c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R773" s="192" t="s">
        <v>213</v>
      </c>
      <c r="AT773" s="192" t="s">
        <v>208</v>
      </c>
      <c r="AU773" s="192" t="s">
        <v>80</v>
      </c>
      <c r="AY773" s="20" t="s">
        <v>206</v>
      </c>
      <c r="BE773" s="193">
        <f>IF(N773="základní",J773,0)</f>
        <v>0</v>
      </c>
      <c r="BF773" s="193">
        <f>IF(N773="snížená",J773,0)</f>
        <v>0</v>
      </c>
      <c r="BG773" s="193">
        <f>IF(N773="zákl. přenesená",J773,0)</f>
        <v>0</v>
      </c>
      <c r="BH773" s="193">
        <f>IF(N773="sníž. přenesená",J773,0)</f>
        <v>0</v>
      </c>
      <c r="BI773" s="193">
        <f>IF(N773="nulová",J773,0)</f>
        <v>0</v>
      </c>
      <c r="BJ773" s="20" t="s">
        <v>80</v>
      </c>
      <c r="BK773" s="193">
        <f>ROUND(I773*H773,2)</f>
        <v>0</v>
      </c>
      <c r="BL773" s="20" t="s">
        <v>213</v>
      </c>
      <c r="BM773" s="192" t="s">
        <v>1714</v>
      </c>
    </row>
    <row r="774" spans="1:65" s="13" customFormat="1">
      <c r="B774" s="201"/>
      <c r="C774" s="202"/>
      <c r="D774" s="199" t="s">
        <v>219</v>
      </c>
      <c r="E774" s="203" t="s">
        <v>21</v>
      </c>
      <c r="F774" s="204" t="s">
        <v>1306</v>
      </c>
      <c r="G774" s="202"/>
      <c r="H774" s="203" t="s">
        <v>21</v>
      </c>
      <c r="I774" s="205"/>
      <c r="J774" s="202"/>
      <c r="K774" s="202"/>
      <c r="L774" s="206"/>
      <c r="M774" s="207"/>
      <c r="N774" s="208"/>
      <c r="O774" s="208"/>
      <c r="P774" s="208"/>
      <c r="Q774" s="208"/>
      <c r="R774" s="208"/>
      <c r="S774" s="208"/>
      <c r="T774" s="209"/>
      <c r="AT774" s="210" t="s">
        <v>219</v>
      </c>
      <c r="AU774" s="210" t="s">
        <v>80</v>
      </c>
      <c r="AV774" s="13" t="s">
        <v>80</v>
      </c>
      <c r="AW774" s="13" t="s">
        <v>34</v>
      </c>
      <c r="AX774" s="13" t="s">
        <v>73</v>
      </c>
      <c r="AY774" s="210" t="s">
        <v>206</v>
      </c>
    </row>
    <row r="775" spans="1:65" s="14" customFormat="1">
      <c r="B775" s="211"/>
      <c r="C775" s="212"/>
      <c r="D775" s="199" t="s">
        <v>219</v>
      </c>
      <c r="E775" s="213" t="s">
        <v>21</v>
      </c>
      <c r="F775" s="214" t="s">
        <v>1313</v>
      </c>
      <c r="G775" s="212"/>
      <c r="H775" s="215">
        <v>278.39999999999998</v>
      </c>
      <c r="I775" s="216"/>
      <c r="J775" s="212"/>
      <c r="K775" s="212"/>
      <c r="L775" s="217"/>
      <c r="M775" s="218"/>
      <c r="N775" s="219"/>
      <c r="O775" s="219"/>
      <c r="P775" s="219"/>
      <c r="Q775" s="219"/>
      <c r="R775" s="219"/>
      <c r="S775" s="219"/>
      <c r="T775" s="220"/>
      <c r="AT775" s="221" t="s">
        <v>219</v>
      </c>
      <c r="AU775" s="221" t="s">
        <v>80</v>
      </c>
      <c r="AV775" s="14" t="s">
        <v>82</v>
      </c>
      <c r="AW775" s="14" t="s">
        <v>34</v>
      </c>
      <c r="AX775" s="14" t="s">
        <v>73</v>
      </c>
      <c r="AY775" s="221" t="s">
        <v>206</v>
      </c>
    </row>
    <row r="776" spans="1:65" s="15" customFormat="1">
      <c r="B776" s="222"/>
      <c r="C776" s="223"/>
      <c r="D776" s="199" t="s">
        <v>219</v>
      </c>
      <c r="E776" s="224" t="s">
        <v>21</v>
      </c>
      <c r="F776" s="225" t="s">
        <v>236</v>
      </c>
      <c r="G776" s="223"/>
      <c r="H776" s="226">
        <v>278.39999999999998</v>
      </c>
      <c r="I776" s="227"/>
      <c r="J776" s="223"/>
      <c r="K776" s="223"/>
      <c r="L776" s="228"/>
      <c r="M776" s="229"/>
      <c r="N776" s="230"/>
      <c r="O776" s="230"/>
      <c r="P776" s="230"/>
      <c r="Q776" s="230"/>
      <c r="R776" s="230"/>
      <c r="S776" s="230"/>
      <c r="T776" s="231"/>
      <c r="AT776" s="232" t="s">
        <v>219</v>
      </c>
      <c r="AU776" s="232" t="s">
        <v>80</v>
      </c>
      <c r="AV776" s="15" t="s">
        <v>213</v>
      </c>
      <c r="AW776" s="15" t="s">
        <v>34</v>
      </c>
      <c r="AX776" s="15" t="s">
        <v>80</v>
      </c>
      <c r="AY776" s="232" t="s">
        <v>206</v>
      </c>
    </row>
    <row r="777" spans="1:65" s="2" customFormat="1" ht="16.5" customHeight="1">
      <c r="A777" s="37"/>
      <c r="B777" s="38"/>
      <c r="C777" s="181" t="s">
        <v>1715</v>
      </c>
      <c r="D777" s="181" t="s">
        <v>208</v>
      </c>
      <c r="E777" s="182" t="s">
        <v>1716</v>
      </c>
      <c r="F777" s="183" t="s">
        <v>1717</v>
      </c>
      <c r="G777" s="184" t="s">
        <v>327</v>
      </c>
      <c r="H777" s="185">
        <v>17.966000000000001</v>
      </c>
      <c r="I777" s="186"/>
      <c r="J777" s="187">
        <f>ROUND(I777*H777,2)</f>
        <v>0</v>
      </c>
      <c r="K777" s="183" t="s">
        <v>21</v>
      </c>
      <c r="L777" s="42"/>
      <c r="M777" s="188" t="s">
        <v>21</v>
      </c>
      <c r="N777" s="189" t="s">
        <v>44</v>
      </c>
      <c r="O777" s="67"/>
      <c r="P777" s="190">
        <f>O777*H777</f>
        <v>0</v>
      </c>
      <c r="Q777" s="190">
        <v>1</v>
      </c>
      <c r="R777" s="190">
        <f>Q777*H777</f>
        <v>17.966000000000001</v>
      </c>
      <c r="S777" s="190">
        <v>0</v>
      </c>
      <c r="T777" s="191">
        <f>S777*H777</f>
        <v>0</v>
      </c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R777" s="192" t="s">
        <v>213</v>
      </c>
      <c r="AT777" s="192" t="s">
        <v>208</v>
      </c>
      <c r="AU777" s="192" t="s">
        <v>80</v>
      </c>
      <c r="AY777" s="20" t="s">
        <v>206</v>
      </c>
      <c r="BE777" s="193">
        <f>IF(N777="základní",J777,0)</f>
        <v>0</v>
      </c>
      <c r="BF777" s="193">
        <f>IF(N777="snížená",J777,0)</f>
        <v>0</v>
      </c>
      <c r="BG777" s="193">
        <f>IF(N777="zákl. přenesená",J777,0)</f>
        <v>0</v>
      </c>
      <c r="BH777" s="193">
        <f>IF(N777="sníž. přenesená",J777,0)</f>
        <v>0</v>
      </c>
      <c r="BI777" s="193">
        <f>IF(N777="nulová",J777,0)</f>
        <v>0</v>
      </c>
      <c r="BJ777" s="20" t="s">
        <v>80</v>
      </c>
      <c r="BK777" s="193">
        <f>ROUND(I777*H777,2)</f>
        <v>0</v>
      </c>
      <c r="BL777" s="20" t="s">
        <v>213</v>
      </c>
      <c r="BM777" s="192" t="s">
        <v>1718</v>
      </c>
    </row>
    <row r="778" spans="1:65" s="13" customFormat="1">
      <c r="B778" s="201"/>
      <c r="C778" s="202"/>
      <c r="D778" s="199" t="s">
        <v>219</v>
      </c>
      <c r="E778" s="203" t="s">
        <v>21</v>
      </c>
      <c r="F778" s="204" t="s">
        <v>1719</v>
      </c>
      <c r="G778" s="202"/>
      <c r="H778" s="203" t="s">
        <v>21</v>
      </c>
      <c r="I778" s="205"/>
      <c r="J778" s="202"/>
      <c r="K778" s="202"/>
      <c r="L778" s="206"/>
      <c r="M778" s="207"/>
      <c r="N778" s="208"/>
      <c r="O778" s="208"/>
      <c r="P778" s="208"/>
      <c r="Q778" s="208"/>
      <c r="R778" s="208"/>
      <c r="S778" s="208"/>
      <c r="T778" s="209"/>
      <c r="AT778" s="210" t="s">
        <v>219</v>
      </c>
      <c r="AU778" s="210" t="s">
        <v>80</v>
      </c>
      <c r="AV778" s="13" t="s">
        <v>80</v>
      </c>
      <c r="AW778" s="13" t="s">
        <v>34</v>
      </c>
      <c r="AX778" s="13" t="s">
        <v>73</v>
      </c>
      <c r="AY778" s="210" t="s">
        <v>206</v>
      </c>
    </row>
    <row r="779" spans="1:65" s="14" customFormat="1">
      <c r="B779" s="211"/>
      <c r="C779" s="212"/>
      <c r="D779" s="199" t="s">
        <v>219</v>
      </c>
      <c r="E779" s="213" t="s">
        <v>21</v>
      </c>
      <c r="F779" s="214" t="s">
        <v>1720</v>
      </c>
      <c r="G779" s="212"/>
      <c r="H779" s="215">
        <v>17.966000000000001</v>
      </c>
      <c r="I779" s="216"/>
      <c r="J779" s="212"/>
      <c r="K779" s="212"/>
      <c r="L779" s="217"/>
      <c r="M779" s="218"/>
      <c r="N779" s="219"/>
      <c r="O779" s="219"/>
      <c r="P779" s="219"/>
      <c r="Q779" s="219"/>
      <c r="R779" s="219"/>
      <c r="S779" s="219"/>
      <c r="T779" s="220"/>
      <c r="AT779" s="221" t="s">
        <v>219</v>
      </c>
      <c r="AU779" s="221" t="s">
        <v>80</v>
      </c>
      <c r="AV779" s="14" t="s">
        <v>82</v>
      </c>
      <c r="AW779" s="14" t="s">
        <v>34</v>
      </c>
      <c r="AX779" s="14" t="s">
        <v>73</v>
      </c>
      <c r="AY779" s="221" t="s">
        <v>206</v>
      </c>
    </row>
    <row r="780" spans="1:65" s="15" customFormat="1">
      <c r="B780" s="222"/>
      <c r="C780" s="223"/>
      <c r="D780" s="199" t="s">
        <v>219</v>
      </c>
      <c r="E780" s="224" t="s">
        <v>21</v>
      </c>
      <c r="F780" s="225" t="s">
        <v>236</v>
      </c>
      <c r="G780" s="223"/>
      <c r="H780" s="226">
        <v>17.966000000000001</v>
      </c>
      <c r="I780" s="227"/>
      <c r="J780" s="223"/>
      <c r="K780" s="223"/>
      <c r="L780" s="228"/>
      <c r="M780" s="229"/>
      <c r="N780" s="230"/>
      <c r="O780" s="230"/>
      <c r="P780" s="230"/>
      <c r="Q780" s="230"/>
      <c r="R780" s="230"/>
      <c r="S780" s="230"/>
      <c r="T780" s="231"/>
      <c r="AT780" s="232" t="s">
        <v>219</v>
      </c>
      <c r="AU780" s="232" t="s">
        <v>80</v>
      </c>
      <c r="AV780" s="15" t="s">
        <v>213</v>
      </c>
      <c r="AW780" s="15" t="s">
        <v>34</v>
      </c>
      <c r="AX780" s="15" t="s">
        <v>80</v>
      </c>
      <c r="AY780" s="232" t="s">
        <v>206</v>
      </c>
    </row>
    <row r="781" spans="1:65" s="2" customFormat="1" ht="16.5" customHeight="1">
      <c r="A781" s="37"/>
      <c r="B781" s="38"/>
      <c r="C781" s="181" t="s">
        <v>1412</v>
      </c>
      <c r="D781" s="181" t="s">
        <v>208</v>
      </c>
      <c r="E781" s="182" t="s">
        <v>1721</v>
      </c>
      <c r="F781" s="183" t="s">
        <v>1722</v>
      </c>
      <c r="G781" s="184" t="s">
        <v>327</v>
      </c>
      <c r="H781" s="185">
        <v>10.853</v>
      </c>
      <c r="I781" s="186"/>
      <c r="J781" s="187">
        <f>ROUND(I781*H781,2)</f>
        <v>0</v>
      </c>
      <c r="K781" s="183" t="s">
        <v>21</v>
      </c>
      <c r="L781" s="42"/>
      <c r="M781" s="188" t="s">
        <v>21</v>
      </c>
      <c r="N781" s="189" t="s">
        <v>44</v>
      </c>
      <c r="O781" s="67"/>
      <c r="P781" s="190">
        <f>O781*H781</f>
        <v>0</v>
      </c>
      <c r="Q781" s="190">
        <v>1</v>
      </c>
      <c r="R781" s="190">
        <f>Q781*H781</f>
        <v>10.853</v>
      </c>
      <c r="S781" s="190">
        <v>0</v>
      </c>
      <c r="T781" s="191">
        <f>S781*H781</f>
        <v>0</v>
      </c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R781" s="192" t="s">
        <v>213</v>
      </c>
      <c r="AT781" s="192" t="s">
        <v>208</v>
      </c>
      <c r="AU781" s="192" t="s">
        <v>80</v>
      </c>
      <c r="AY781" s="20" t="s">
        <v>206</v>
      </c>
      <c r="BE781" s="193">
        <f>IF(N781="základní",J781,0)</f>
        <v>0</v>
      </c>
      <c r="BF781" s="193">
        <f>IF(N781="snížená",J781,0)</f>
        <v>0</v>
      </c>
      <c r="BG781" s="193">
        <f>IF(N781="zákl. přenesená",J781,0)</f>
        <v>0</v>
      </c>
      <c r="BH781" s="193">
        <f>IF(N781="sníž. přenesená",J781,0)</f>
        <v>0</v>
      </c>
      <c r="BI781" s="193">
        <f>IF(N781="nulová",J781,0)</f>
        <v>0</v>
      </c>
      <c r="BJ781" s="20" t="s">
        <v>80</v>
      </c>
      <c r="BK781" s="193">
        <f>ROUND(I781*H781,2)</f>
        <v>0</v>
      </c>
      <c r="BL781" s="20" t="s">
        <v>213</v>
      </c>
      <c r="BM781" s="192" t="s">
        <v>1723</v>
      </c>
    </row>
    <row r="782" spans="1:65" s="13" customFormat="1">
      <c r="B782" s="201"/>
      <c r="C782" s="202"/>
      <c r="D782" s="199" t="s">
        <v>219</v>
      </c>
      <c r="E782" s="203" t="s">
        <v>21</v>
      </c>
      <c r="F782" s="204" t="s">
        <v>1724</v>
      </c>
      <c r="G782" s="202"/>
      <c r="H782" s="203" t="s">
        <v>21</v>
      </c>
      <c r="I782" s="205"/>
      <c r="J782" s="202"/>
      <c r="K782" s="202"/>
      <c r="L782" s="206"/>
      <c r="M782" s="207"/>
      <c r="N782" s="208"/>
      <c r="O782" s="208"/>
      <c r="P782" s="208"/>
      <c r="Q782" s="208"/>
      <c r="R782" s="208"/>
      <c r="S782" s="208"/>
      <c r="T782" s="209"/>
      <c r="AT782" s="210" t="s">
        <v>219</v>
      </c>
      <c r="AU782" s="210" t="s">
        <v>80</v>
      </c>
      <c r="AV782" s="13" t="s">
        <v>80</v>
      </c>
      <c r="AW782" s="13" t="s">
        <v>34</v>
      </c>
      <c r="AX782" s="13" t="s">
        <v>73</v>
      </c>
      <c r="AY782" s="210" t="s">
        <v>206</v>
      </c>
    </row>
    <row r="783" spans="1:65" s="14" customFormat="1">
      <c r="B783" s="211"/>
      <c r="C783" s="212"/>
      <c r="D783" s="199" t="s">
        <v>219</v>
      </c>
      <c r="E783" s="213" t="s">
        <v>21</v>
      </c>
      <c r="F783" s="214" t="s">
        <v>1725</v>
      </c>
      <c r="G783" s="212"/>
      <c r="H783" s="215">
        <v>10.853</v>
      </c>
      <c r="I783" s="216"/>
      <c r="J783" s="212"/>
      <c r="K783" s="212"/>
      <c r="L783" s="217"/>
      <c r="M783" s="218"/>
      <c r="N783" s="219"/>
      <c r="O783" s="219"/>
      <c r="P783" s="219"/>
      <c r="Q783" s="219"/>
      <c r="R783" s="219"/>
      <c r="S783" s="219"/>
      <c r="T783" s="220"/>
      <c r="AT783" s="221" t="s">
        <v>219</v>
      </c>
      <c r="AU783" s="221" t="s">
        <v>80</v>
      </c>
      <c r="AV783" s="14" t="s">
        <v>82</v>
      </c>
      <c r="AW783" s="14" t="s">
        <v>34</v>
      </c>
      <c r="AX783" s="14" t="s">
        <v>73</v>
      </c>
      <c r="AY783" s="221" t="s">
        <v>206</v>
      </c>
    </row>
    <row r="784" spans="1:65" s="15" customFormat="1">
      <c r="B784" s="222"/>
      <c r="C784" s="223"/>
      <c r="D784" s="199" t="s">
        <v>219</v>
      </c>
      <c r="E784" s="224" t="s">
        <v>21</v>
      </c>
      <c r="F784" s="225" t="s">
        <v>236</v>
      </c>
      <c r="G784" s="223"/>
      <c r="H784" s="226">
        <v>10.853</v>
      </c>
      <c r="I784" s="227"/>
      <c r="J784" s="223"/>
      <c r="K784" s="223"/>
      <c r="L784" s="228"/>
      <c r="M784" s="229"/>
      <c r="N784" s="230"/>
      <c r="O784" s="230"/>
      <c r="P784" s="230"/>
      <c r="Q784" s="230"/>
      <c r="R784" s="230"/>
      <c r="S784" s="230"/>
      <c r="T784" s="231"/>
      <c r="AT784" s="232" t="s">
        <v>219</v>
      </c>
      <c r="AU784" s="232" t="s">
        <v>80</v>
      </c>
      <c r="AV784" s="15" t="s">
        <v>213</v>
      </c>
      <c r="AW784" s="15" t="s">
        <v>34</v>
      </c>
      <c r="AX784" s="15" t="s">
        <v>80</v>
      </c>
      <c r="AY784" s="232" t="s">
        <v>206</v>
      </c>
    </row>
    <row r="785" spans="1:65" s="2" customFormat="1" ht="16.5" customHeight="1">
      <c r="A785" s="37"/>
      <c r="B785" s="38"/>
      <c r="C785" s="181" t="s">
        <v>1726</v>
      </c>
      <c r="D785" s="181" t="s">
        <v>208</v>
      </c>
      <c r="E785" s="182" t="s">
        <v>1727</v>
      </c>
      <c r="F785" s="183" t="s">
        <v>1728</v>
      </c>
      <c r="G785" s="184" t="s">
        <v>327</v>
      </c>
      <c r="H785" s="185">
        <v>610.34199999999998</v>
      </c>
      <c r="I785" s="186"/>
      <c r="J785" s="187">
        <f>ROUND(I785*H785,2)</f>
        <v>0</v>
      </c>
      <c r="K785" s="183" t="s">
        <v>21</v>
      </c>
      <c r="L785" s="42"/>
      <c r="M785" s="188" t="s">
        <v>21</v>
      </c>
      <c r="N785" s="189" t="s">
        <v>44</v>
      </c>
      <c r="O785" s="67"/>
      <c r="P785" s="190">
        <f>O785*H785</f>
        <v>0</v>
      </c>
      <c r="Q785" s="190">
        <v>1</v>
      </c>
      <c r="R785" s="190">
        <f>Q785*H785</f>
        <v>610.34199999999998</v>
      </c>
      <c r="S785" s="190">
        <v>0</v>
      </c>
      <c r="T785" s="191">
        <f>S785*H785</f>
        <v>0</v>
      </c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R785" s="192" t="s">
        <v>213</v>
      </c>
      <c r="AT785" s="192" t="s">
        <v>208</v>
      </c>
      <c r="AU785" s="192" t="s">
        <v>80</v>
      </c>
      <c r="AY785" s="20" t="s">
        <v>206</v>
      </c>
      <c r="BE785" s="193">
        <f>IF(N785="základní",J785,0)</f>
        <v>0</v>
      </c>
      <c r="BF785" s="193">
        <f>IF(N785="snížená",J785,0)</f>
        <v>0</v>
      </c>
      <c r="BG785" s="193">
        <f>IF(N785="zákl. přenesená",J785,0)</f>
        <v>0</v>
      </c>
      <c r="BH785" s="193">
        <f>IF(N785="sníž. přenesená",J785,0)</f>
        <v>0</v>
      </c>
      <c r="BI785" s="193">
        <f>IF(N785="nulová",J785,0)</f>
        <v>0</v>
      </c>
      <c r="BJ785" s="20" t="s">
        <v>80</v>
      </c>
      <c r="BK785" s="193">
        <f>ROUND(I785*H785,2)</f>
        <v>0</v>
      </c>
      <c r="BL785" s="20" t="s">
        <v>213</v>
      </c>
      <c r="BM785" s="192" t="s">
        <v>1729</v>
      </c>
    </row>
    <row r="786" spans="1:65" s="13" customFormat="1">
      <c r="B786" s="201"/>
      <c r="C786" s="202"/>
      <c r="D786" s="199" t="s">
        <v>219</v>
      </c>
      <c r="E786" s="203" t="s">
        <v>21</v>
      </c>
      <c r="F786" s="204" t="s">
        <v>1730</v>
      </c>
      <c r="G786" s="202"/>
      <c r="H786" s="203" t="s">
        <v>21</v>
      </c>
      <c r="I786" s="205"/>
      <c r="J786" s="202"/>
      <c r="K786" s="202"/>
      <c r="L786" s="206"/>
      <c r="M786" s="207"/>
      <c r="N786" s="208"/>
      <c r="O786" s="208"/>
      <c r="P786" s="208"/>
      <c r="Q786" s="208"/>
      <c r="R786" s="208"/>
      <c r="S786" s="208"/>
      <c r="T786" s="209"/>
      <c r="AT786" s="210" t="s">
        <v>219</v>
      </c>
      <c r="AU786" s="210" t="s">
        <v>80</v>
      </c>
      <c r="AV786" s="13" t="s">
        <v>80</v>
      </c>
      <c r="AW786" s="13" t="s">
        <v>34</v>
      </c>
      <c r="AX786" s="13" t="s">
        <v>73</v>
      </c>
      <c r="AY786" s="210" t="s">
        <v>206</v>
      </c>
    </row>
    <row r="787" spans="1:65" s="14" customFormat="1">
      <c r="B787" s="211"/>
      <c r="C787" s="212"/>
      <c r="D787" s="199" t="s">
        <v>219</v>
      </c>
      <c r="E787" s="213" t="s">
        <v>21</v>
      </c>
      <c r="F787" s="214" t="s">
        <v>1731</v>
      </c>
      <c r="G787" s="212"/>
      <c r="H787" s="215">
        <v>610.34199999999998</v>
      </c>
      <c r="I787" s="216"/>
      <c r="J787" s="212"/>
      <c r="K787" s="212"/>
      <c r="L787" s="217"/>
      <c r="M787" s="218"/>
      <c r="N787" s="219"/>
      <c r="O787" s="219"/>
      <c r="P787" s="219"/>
      <c r="Q787" s="219"/>
      <c r="R787" s="219"/>
      <c r="S787" s="219"/>
      <c r="T787" s="220"/>
      <c r="AT787" s="221" t="s">
        <v>219</v>
      </c>
      <c r="AU787" s="221" t="s">
        <v>80</v>
      </c>
      <c r="AV787" s="14" t="s">
        <v>82</v>
      </c>
      <c r="AW787" s="14" t="s">
        <v>34</v>
      </c>
      <c r="AX787" s="14" t="s">
        <v>73</v>
      </c>
      <c r="AY787" s="221" t="s">
        <v>206</v>
      </c>
    </row>
    <row r="788" spans="1:65" s="15" customFormat="1">
      <c r="B788" s="222"/>
      <c r="C788" s="223"/>
      <c r="D788" s="199" t="s">
        <v>219</v>
      </c>
      <c r="E788" s="224" t="s">
        <v>21</v>
      </c>
      <c r="F788" s="225" t="s">
        <v>236</v>
      </c>
      <c r="G788" s="223"/>
      <c r="H788" s="226">
        <v>610.34199999999998</v>
      </c>
      <c r="I788" s="227"/>
      <c r="J788" s="223"/>
      <c r="K788" s="223"/>
      <c r="L788" s="228"/>
      <c r="M788" s="229"/>
      <c r="N788" s="230"/>
      <c r="O788" s="230"/>
      <c r="P788" s="230"/>
      <c r="Q788" s="230"/>
      <c r="R788" s="230"/>
      <c r="S788" s="230"/>
      <c r="T788" s="231"/>
      <c r="AT788" s="232" t="s">
        <v>219</v>
      </c>
      <c r="AU788" s="232" t="s">
        <v>80</v>
      </c>
      <c r="AV788" s="15" t="s">
        <v>213</v>
      </c>
      <c r="AW788" s="15" t="s">
        <v>34</v>
      </c>
      <c r="AX788" s="15" t="s">
        <v>80</v>
      </c>
      <c r="AY788" s="232" t="s">
        <v>206</v>
      </c>
    </row>
    <row r="789" spans="1:65" s="2" customFormat="1" ht="16.5" customHeight="1">
      <c r="A789" s="37"/>
      <c r="B789" s="38"/>
      <c r="C789" s="181" t="s">
        <v>1418</v>
      </c>
      <c r="D789" s="181" t="s">
        <v>208</v>
      </c>
      <c r="E789" s="182" t="s">
        <v>1732</v>
      </c>
      <c r="F789" s="183" t="s">
        <v>1733</v>
      </c>
      <c r="G789" s="184" t="s">
        <v>327</v>
      </c>
      <c r="H789" s="185">
        <v>1295.779</v>
      </c>
      <c r="I789" s="186"/>
      <c r="J789" s="187">
        <f>ROUND(I789*H789,2)</f>
        <v>0</v>
      </c>
      <c r="K789" s="183" t="s">
        <v>21</v>
      </c>
      <c r="L789" s="42"/>
      <c r="M789" s="188" t="s">
        <v>21</v>
      </c>
      <c r="N789" s="189" t="s">
        <v>44</v>
      </c>
      <c r="O789" s="67"/>
      <c r="P789" s="190">
        <f>O789*H789</f>
        <v>0</v>
      </c>
      <c r="Q789" s="190">
        <v>1</v>
      </c>
      <c r="R789" s="190">
        <f>Q789*H789</f>
        <v>1295.779</v>
      </c>
      <c r="S789" s="190">
        <v>0</v>
      </c>
      <c r="T789" s="191">
        <f>S789*H789</f>
        <v>0</v>
      </c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R789" s="192" t="s">
        <v>213</v>
      </c>
      <c r="AT789" s="192" t="s">
        <v>208</v>
      </c>
      <c r="AU789" s="192" t="s">
        <v>80</v>
      </c>
      <c r="AY789" s="20" t="s">
        <v>206</v>
      </c>
      <c r="BE789" s="193">
        <f>IF(N789="základní",J789,0)</f>
        <v>0</v>
      </c>
      <c r="BF789" s="193">
        <f>IF(N789="snížená",J789,0)</f>
        <v>0</v>
      </c>
      <c r="BG789" s="193">
        <f>IF(N789="zákl. přenesená",J789,0)</f>
        <v>0</v>
      </c>
      <c r="BH789" s="193">
        <f>IF(N789="sníž. přenesená",J789,0)</f>
        <v>0</v>
      </c>
      <c r="BI789" s="193">
        <f>IF(N789="nulová",J789,0)</f>
        <v>0</v>
      </c>
      <c r="BJ789" s="20" t="s">
        <v>80</v>
      </c>
      <c r="BK789" s="193">
        <f>ROUND(I789*H789,2)</f>
        <v>0</v>
      </c>
      <c r="BL789" s="20" t="s">
        <v>213</v>
      </c>
      <c r="BM789" s="192" t="s">
        <v>1734</v>
      </c>
    </row>
    <row r="790" spans="1:65" s="13" customFormat="1">
      <c r="B790" s="201"/>
      <c r="C790" s="202"/>
      <c r="D790" s="199" t="s">
        <v>219</v>
      </c>
      <c r="E790" s="203" t="s">
        <v>21</v>
      </c>
      <c r="F790" s="204" t="s">
        <v>1735</v>
      </c>
      <c r="G790" s="202"/>
      <c r="H790" s="203" t="s">
        <v>21</v>
      </c>
      <c r="I790" s="205"/>
      <c r="J790" s="202"/>
      <c r="K790" s="202"/>
      <c r="L790" s="206"/>
      <c r="M790" s="207"/>
      <c r="N790" s="208"/>
      <c r="O790" s="208"/>
      <c r="P790" s="208"/>
      <c r="Q790" s="208"/>
      <c r="R790" s="208"/>
      <c r="S790" s="208"/>
      <c r="T790" s="209"/>
      <c r="AT790" s="210" t="s">
        <v>219</v>
      </c>
      <c r="AU790" s="210" t="s">
        <v>80</v>
      </c>
      <c r="AV790" s="13" t="s">
        <v>80</v>
      </c>
      <c r="AW790" s="13" t="s">
        <v>34</v>
      </c>
      <c r="AX790" s="13" t="s">
        <v>73</v>
      </c>
      <c r="AY790" s="210" t="s">
        <v>206</v>
      </c>
    </row>
    <row r="791" spans="1:65" s="14" customFormat="1">
      <c r="B791" s="211"/>
      <c r="C791" s="212"/>
      <c r="D791" s="199" t="s">
        <v>219</v>
      </c>
      <c r="E791" s="213" t="s">
        <v>21</v>
      </c>
      <c r="F791" s="214" t="s">
        <v>1736</v>
      </c>
      <c r="G791" s="212"/>
      <c r="H791" s="215">
        <v>945.12599999999998</v>
      </c>
      <c r="I791" s="216"/>
      <c r="J791" s="212"/>
      <c r="K791" s="212"/>
      <c r="L791" s="217"/>
      <c r="M791" s="218"/>
      <c r="N791" s="219"/>
      <c r="O791" s="219"/>
      <c r="P791" s="219"/>
      <c r="Q791" s="219"/>
      <c r="R791" s="219"/>
      <c r="S791" s="219"/>
      <c r="T791" s="220"/>
      <c r="AT791" s="221" t="s">
        <v>219</v>
      </c>
      <c r="AU791" s="221" t="s">
        <v>80</v>
      </c>
      <c r="AV791" s="14" t="s">
        <v>82</v>
      </c>
      <c r="AW791" s="14" t="s">
        <v>34</v>
      </c>
      <c r="AX791" s="14" t="s">
        <v>73</v>
      </c>
      <c r="AY791" s="221" t="s">
        <v>206</v>
      </c>
    </row>
    <row r="792" spans="1:65" s="13" customFormat="1">
      <c r="B792" s="201"/>
      <c r="C792" s="202"/>
      <c r="D792" s="199" t="s">
        <v>219</v>
      </c>
      <c r="E792" s="203" t="s">
        <v>21</v>
      </c>
      <c r="F792" s="204" t="s">
        <v>1176</v>
      </c>
      <c r="G792" s="202"/>
      <c r="H792" s="203" t="s">
        <v>21</v>
      </c>
      <c r="I792" s="205"/>
      <c r="J792" s="202"/>
      <c r="K792" s="202"/>
      <c r="L792" s="206"/>
      <c r="M792" s="207"/>
      <c r="N792" s="208"/>
      <c r="O792" s="208"/>
      <c r="P792" s="208"/>
      <c r="Q792" s="208"/>
      <c r="R792" s="208"/>
      <c r="S792" s="208"/>
      <c r="T792" s="209"/>
      <c r="AT792" s="210" t="s">
        <v>219</v>
      </c>
      <c r="AU792" s="210" t="s">
        <v>80</v>
      </c>
      <c r="AV792" s="13" t="s">
        <v>80</v>
      </c>
      <c r="AW792" s="13" t="s">
        <v>34</v>
      </c>
      <c r="AX792" s="13" t="s">
        <v>73</v>
      </c>
      <c r="AY792" s="210" t="s">
        <v>206</v>
      </c>
    </row>
    <row r="793" spans="1:65" s="14" customFormat="1">
      <c r="B793" s="211"/>
      <c r="C793" s="212"/>
      <c r="D793" s="199" t="s">
        <v>219</v>
      </c>
      <c r="E793" s="213" t="s">
        <v>21</v>
      </c>
      <c r="F793" s="214" t="s">
        <v>1737</v>
      </c>
      <c r="G793" s="212"/>
      <c r="H793" s="215">
        <v>350.01499999999999</v>
      </c>
      <c r="I793" s="216"/>
      <c r="J793" s="212"/>
      <c r="K793" s="212"/>
      <c r="L793" s="217"/>
      <c r="M793" s="218"/>
      <c r="N793" s="219"/>
      <c r="O793" s="219"/>
      <c r="P793" s="219"/>
      <c r="Q793" s="219"/>
      <c r="R793" s="219"/>
      <c r="S793" s="219"/>
      <c r="T793" s="220"/>
      <c r="AT793" s="221" t="s">
        <v>219</v>
      </c>
      <c r="AU793" s="221" t="s">
        <v>80</v>
      </c>
      <c r="AV793" s="14" t="s">
        <v>82</v>
      </c>
      <c r="AW793" s="14" t="s">
        <v>34</v>
      </c>
      <c r="AX793" s="14" t="s">
        <v>73</v>
      </c>
      <c r="AY793" s="221" t="s">
        <v>206</v>
      </c>
    </row>
    <row r="794" spans="1:65" s="13" customFormat="1">
      <c r="B794" s="201"/>
      <c r="C794" s="202"/>
      <c r="D794" s="199" t="s">
        <v>219</v>
      </c>
      <c r="E794" s="203" t="s">
        <v>21</v>
      </c>
      <c r="F794" s="204" t="s">
        <v>1711</v>
      </c>
      <c r="G794" s="202"/>
      <c r="H794" s="203" t="s">
        <v>21</v>
      </c>
      <c r="I794" s="205"/>
      <c r="J794" s="202"/>
      <c r="K794" s="202"/>
      <c r="L794" s="206"/>
      <c r="M794" s="207"/>
      <c r="N794" s="208"/>
      <c r="O794" s="208"/>
      <c r="P794" s="208"/>
      <c r="Q794" s="208"/>
      <c r="R794" s="208"/>
      <c r="S794" s="208"/>
      <c r="T794" s="209"/>
      <c r="AT794" s="210" t="s">
        <v>219</v>
      </c>
      <c r="AU794" s="210" t="s">
        <v>80</v>
      </c>
      <c r="AV794" s="13" t="s">
        <v>80</v>
      </c>
      <c r="AW794" s="13" t="s">
        <v>34</v>
      </c>
      <c r="AX794" s="13" t="s">
        <v>73</v>
      </c>
      <c r="AY794" s="210" t="s">
        <v>206</v>
      </c>
    </row>
    <row r="795" spans="1:65" s="14" customFormat="1">
      <c r="B795" s="211"/>
      <c r="C795" s="212"/>
      <c r="D795" s="199" t="s">
        <v>219</v>
      </c>
      <c r="E795" s="213" t="s">
        <v>21</v>
      </c>
      <c r="F795" s="214" t="s">
        <v>1738</v>
      </c>
      <c r="G795" s="212"/>
      <c r="H795" s="215">
        <v>0.6</v>
      </c>
      <c r="I795" s="216"/>
      <c r="J795" s="212"/>
      <c r="K795" s="212"/>
      <c r="L795" s="217"/>
      <c r="M795" s="218"/>
      <c r="N795" s="219"/>
      <c r="O795" s="219"/>
      <c r="P795" s="219"/>
      <c r="Q795" s="219"/>
      <c r="R795" s="219"/>
      <c r="S795" s="219"/>
      <c r="T795" s="220"/>
      <c r="AT795" s="221" t="s">
        <v>219</v>
      </c>
      <c r="AU795" s="221" t="s">
        <v>80</v>
      </c>
      <c r="AV795" s="14" t="s">
        <v>82</v>
      </c>
      <c r="AW795" s="14" t="s">
        <v>34</v>
      </c>
      <c r="AX795" s="14" t="s">
        <v>73</v>
      </c>
      <c r="AY795" s="221" t="s">
        <v>206</v>
      </c>
    </row>
    <row r="796" spans="1:65" s="13" customFormat="1">
      <c r="B796" s="201"/>
      <c r="C796" s="202"/>
      <c r="D796" s="199" t="s">
        <v>219</v>
      </c>
      <c r="E796" s="203" t="s">
        <v>21</v>
      </c>
      <c r="F796" s="204" t="s">
        <v>1739</v>
      </c>
      <c r="G796" s="202"/>
      <c r="H796" s="203" t="s">
        <v>21</v>
      </c>
      <c r="I796" s="205"/>
      <c r="J796" s="202"/>
      <c r="K796" s="202"/>
      <c r="L796" s="206"/>
      <c r="M796" s="207"/>
      <c r="N796" s="208"/>
      <c r="O796" s="208"/>
      <c r="P796" s="208"/>
      <c r="Q796" s="208"/>
      <c r="R796" s="208"/>
      <c r="S796" s="208"/>
      <c r="T796" s="209"/>
      <c r="AT796" s="210" t="s">
        <v>219</v>
      </c>
      <c r="AU796" s="210" t="s">
        <v>80</v>
      </c>
      <c r="AV796" s="13" t="s">
        <v>80</v>
      </c>
      <c r="AW796" s="13" t="s">
        <v>34</v>
      </c>
      <c r="AX796" s="13" t="s">
        <v>73</v>
      </c>
      <c r="AY796" s="210" t="s">
        <v>206</v>
      </c>
    </row>
    <row r="797" spans="1:65" s="14" customFormat="1">
      <c r="B797" s="211"/>
      <c r="C797" s="212"/>
      <c r="D797" s="199" t="s">
        <v>219</v>
      </c>
      <c r="E797" s="213" t="s">
        <v>21</v>
      </c>
      <c r="F797" s="214" t="s">
        <v>1740</v>
      </c>
      <c r="G797" s="212"/>
      <c r="H797" s="215">
        <v>3.7999999999999999E-2</v>
      </c>
      <c r="I797" s="216"/>
      <c r="J797" s="212"/>
      <c r="K797" s="212"/>
      <c r="L797" s="217"/>
      <c r="M797" s="218"/>
      <c r="N797" s="219"/>
      <c r="O797" s="219"/>
      <c r="P797" s="219"/>
      <c r="Q797" s="219"/>
      <c r="R797" s="219"/>
      <c r="S797" s="219"/>
      <c r="T797" s="220"/>
      <c r="AT797" s="221" t="s">
        <v>219</v>
      </c>
      <c r="AU797" s="221" t="s">
        <v>80</v>
      </c>
      <c r="AV797" s="14" t="s">
        <v>82</v>
      </c>
      <c r="AW797" s="14" t="s">
        <v>34</v>
      </c>
      <c r="AX797" s="14" t="s">
        <v>73</v>
      </c>
      <c r="AY797" s="221" t="s">
        <v>206</v>
      </c>
    </row>
    <row r="798" spans="1:65" s="15" customFormat="1">
      <c r="B798" s="222"/>
      <c r="C798" s="223"/>
      <c r="D798" s="199" t="s">
        <v>219</v>
      </c>
      <c r="E798" s="224" t="s">
        <v>21</v>
      </c>
      <c r="F798" s="225" t="s">
        <v>236</v>
      </c>
      <c r="G798" s="223"/>
      <c r="H798" s="226">
        <v>1295.779</v>
      </c>
      <c r="I798" s="227"/>
      <c r="J798" s="223"/>
      <c r="K798" s="223"/>
      <c r="L798" s="228"/>
      <c r="M798" s="258"/>
      <c r="N798" s="259"/>
      <c r="O798" s="259"/>
      <c r="P798" s="259"/>
      <c r="Q798" s="259"/>
      <c r="R798" s="259"/>
      <c r="S798" s="259"/>
      <c r="T798" s="260"/>
      <c r="AT798" s="232" t="s">
        <v>219</v>
      </c>
      <c r="AU798" s="232" t="s">
        <v>80</v>
      </c>
      <c r="AV798" s="15" t="s">
        <v>213</v>
      </c>
      <c r="AW798" s="15" t="s">
        <v>34</v>
      </c>
      <c r="AX798" s="15" t="s">
        <v>80</v>
      </c>
      <c r="AY798" s="232" t="s">
        <v>206</v>
      </c>
    </row>
    <row r="799" spans="1:65" s="2" customFormat="1" ht="6.95" customHeight="1">
      <c r="A799" s="37"/>
      <c r="B799" s="50"/>
      <c r="C799" s="51"/>
      <c r="D799" s="51"/>
      <c r="E799" s="51"/>
      <c r="F799" s="51"/>
      <c r="G799" s="51"/>
      <c r="H799" s="51"/>
      <c r="I799" s="51"/>
      <c r="J799" s="51"/>
      <c r="K799" s="51"/>
      <c r="L799" s="42"/>
      <c r="M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</row>
  </sheetData>
  <sheetProtection algorithmName="SHA-512" hashValue="f+dGyoZL3zkubJndEFifUJl3FCV5X/2ty3uAKaCL1ASbjueKQWTOodwTShyJOSnes99xENQu5WMDhrE2cXqJiA==" saltValue="0GObt5uvw+jwZHLRs297yAasi9O///pMnuxsxslW5xqjZjedDAQCtlzhPe6Bu+PJc+SGbOOAVvlD8UJnu+UhbA==" spinCount="100000" sheet="1" objects="1" scenarios="1" formatColumns="0" formatRows="0" autoFilter="0"/>
  <autoFilter ref="C108:K798" xr:uid="{00000000-0009-0000-0000-000005000000}"/>
  <mergeCells count="12">
    <mergeCell ref="E101:H101"/>
    <mergeCell ref="L2:V2"/>
    <mergeCell ref="E50:H50"/>
    <mergeCell ref="E52:H52"/>
    <mergeCell ref="E54:H54"/>
    <mergeCell ref="E97:H97"/>
    <mergeCell ref="E99:H9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50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115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1741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1742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ROUND(J102,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ROUND((SUM(BE102:BE500)),  2)</f>
        <v>0</v>
      </c>
      <c r="G35" s="37"/>
      <c r="H35" s="37"/>
      <c r="I35" s="127">
        <v>0.21</v>
      </c>
      <c r="J35" s="126">
        <f>ROUND(((SUM(BE102:BE500))*I35),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ROUND((SUM(BF102:BF500)),  2)</f>
        <v>0</v>
      </c>
      <c r="G36" s="37"/>
      <c r="H36" s="37"/>
      <c r="I36" s="127">
        <v>0.12</v>
      </c>
      <c r="J36" s="126">
        <f>ROUND(((SUM(BF102:BF500))*I36),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ROUND((SUM(BG102:BG500)),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ROUND((SUM(BH102:BH500)),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ROUND((SUM(BI102:BI500)),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1741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D.2.4 - Přípojka a přeložka vody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J102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1072</v>
      </c>
      <c r="E64" s="146"/>
      <c r="F64" s="146"/>
      <c r="G64" s="146"/>
      <c r="H64" s="146"/>
      <c r="I64" s="146"/>
      <c r="J64" s="147">
        <f>J103</f>
        <v>0</v>
      </c>
      <c r="K64" s="144"/>
      <c r="L64" s="148"/>
    </row>
    <row r="65" spans="2:12" s="9" customFormat="1" ht="24.95" customHeight="1">
      <c r="B65" s="143"/>
      <c r="C65" s="144"/>
      <c r="D65" s="145" t="s">
        <v>1073</v>
      </c>
      <c r="E65" s="146"/>
      <c r="F65" s="146"/>
      <c r="G65" s="146"/>
      <c r="H65" s="146"/>
      <c r="I65" s="146"/>
      <c r="J65" s="147">
        <f>J126</f>
        <v>0</v>
      </c>
      <c r="K65" s="144"/>
      <c r="L65" s="148"/>
    </row>
    <row r="66" spans="2:12" s="9" customFormat="1" ht="24.95" customHeight="1">
      <c r="B66" s="143"/>
      <c r="C66" s="144"/>
      <c r="D66" s="145" t="s">
        <v>1074</v>
      </c>
      <c r="E66" s="146"/>
      <c r="F66" s="146"/>
      <c r="G66" s="146"/>
      <c r="H66" s="146"/>
      <c r="I66" s="146"/>
      <c r="J66" s="147">
        <f>J135</f>
        <v>0</v>
      </c>
      <c r="K66" s="144"/>
      <c r="L66" s="148"/>
    </row>
    <row r="67" spans="2:12" s="9" customFormat="1" ht="24.95" customHeight="1">
      <c r="B67" s="143"/>
      <c r="C67" s="144"/>
      <c r="D67" s="145" t="s">
        <v>1075</v>
      </c>
      <c r="E67" s="146"/>
      <c r="F67" s="146"/>
      <c r="G67" s="146"/>
      <c r="H67" s="146"/>
      <c r="I67" s="146"/>
      <c r="J67" s="147">
        <f>J152</f>
        <v>0</v>
      </c>
      <c r="K67" s="144"/>
      <c r="L67" s="148"/>
    </row>
    <row r="68" spans="2:12" s="9" customFormat="1" ht="24.95" customHeight="1">
      <c r="B68" s="143"/>
      <c r="C68" s="144"/>
      <c r="D68" s="145" t="s">
        <v>1076</v>
      </c>
      <c r="E68" s="146"/>
      <c r="F68" s="146"/>
      <c r="G68" s="146"/>
      <c r="H68" s="146"/>
      <c r="I68" s="146"/>
      <c r="J68" s="147">
        <f>J161</f>
        <v>0</v>
      </c>
      <c r="K68" s="144"/>
      <c r="L68" s="148"/>
    </row>
    <row r="69" spans="2:12" s="9" customFormat="1" ht="24.95" customHeight="1">
      <c r="B69" s="143"/>
      <c r="C69" s="144"/>
      <c r="D69" s="145" t="s">
        <v>1077</v>
      </c>
      <c r="E69" s="146"/>
      <c r="F69" s="146"/>
      <c r="G69" s="146"/>
      <c r="H69" s="146"/>
      <c r="I69" s="146"/>
      <c r="J69" s="147">
        <f>J178</f>
        <v>0</v>
      </c>
      <c r="K69" s="144"/>
      <c r="L69" s="148"/>
    </row>
    <row r="70" spans="2:12" s="9" customFormat="1" ht="24.95" customHeight="1">
      <c r="B70" s="143"/>
      <c r="C70" s="144"/>
      <c r="D70" s="145" t="s">
        <v>1079</v>
      </c>
      <c r="E70" s="146"/>
      <c r="F70" s="146"/>
      <c r="G70" s="146"/>
      <c r="H70" s="146"/>
      <c r="I70" s="146"/>
      <c r="J70" s="147">
        <f>J187</f>
        <v>0</v>
      </c>
      <c r="K70" s="144"/>
      <c r="L70" s="148"/>
    </row>
    <row r="71" spans="2:12" s="9" customFormat="1" ht="24.95" customHeight="1">
      <c r="B71" s="143"/>
      <c r="C71" s="144"/>
      <c r="D71" s="145" t="s">
        <v>1743</v>
      </c>
      <c r="E71" s="146"/>
      <c r="F71" s="146"/>
      <c r="G71" s="146"/>
      <c r="H71" s="146"/>
      <c r="I71" s="146"/>
      <c r="J71" s="147">
        <f>J192</f>
        <v>0</v>
      </c>
      <c r="K71" s="144"/>
      <c r="L71" s="148"/>
    </row>
    <row r="72" spans="2:12" s="9" customFormat="1" ht="24.95" customHeight="1">
      <c r="B72" s="143"/>
      <c r="C72" s="144"/>
      <c r="D72" s="145" t="s">
        <v>1082</v>
      </c>
      <c r="E72" s="146"/>
      <c r="F72" s="146"/>
      <c r="G72" s="146"/>
      <c r="H72" s="146"/>
      <c r="I72" s="146"/>
      <c r="J72" s="147">
        <f>J199</f>
        <v>0</v>
      </c>
      <c r="K72" s="144"/>
      <c r="L72" s="148"/>
    </row>
    <row r="73" spans="2:12" s="9" customFormat="1" ht="24.95" customHeight="1">
      <c r="B73" s="143"/>
      <c r="C73" s="144"/>
      <c r="D73" s="145" t="s">
        <v>1744</v>
      </c>
      <c r="E73" s="146"/>
      <c r="F73" s="146"/>
      <c r="G73" s="146"/>
      <c r="H73" s="146"/>
      <c r="I73" s="146"/>
      <c r="J73" s="147">
        <f>J204</f>
        <v>0</v>
      </c>
      <c r="K73" s="144"/>
      <c r="L73" s="148"/>
    </row>
    <row r="74" spans="2:12" s="9" customFormat="1" ht="24.95" customHeight="1">
      <c r="B74" s="143"/>
      <c r="C74" s="144"/>
      <c r="D74" s="145" t="s">
        <v>1745</v>
      </c>
      <c r="E74" s="146"/>
      <c r="F74" s="146"/>
      <c r="G74" s="146"/>
      <c r="H74" s="146"/>
      <c r="I74" s="146"/>
      <c r="J74" s="147">
        <f>J211</f>
        <v>0</v>
      </c>
      <c r="K74" s="144"/>
      <c r="L74" s="148"/>
    </row>
    <row r="75" spans="2:12" s="9" customFormat="1" ht="24.95" customHeight="1">
      <c r="B75" s="143"/>
      <c r="C75" s="144"/>
      <c r="D75" s="145" t="s">
        <v>1087</v>
      </c>
      <c r="E75" s="146"/>
      <c r="F75" s="146"/>
      <c r="G75" s="146"/>
      <c r="H75" s="146"/>
      <c r="I75" s="146"/>
      <c r="J75" s="147">
        <f>J228</f>
        <v>0</v>
      </c>
      <c r="K75" s="144"/>
      <c r="L75" s="148"/>
    </row>
    <row r="76" spans="2:12" s="9" customFormat="1" ht="24.95" customHeight="1">
      <c r="B76" s="143"/>
      <c r="C76" s="144"/>
      <c r="D76" s="145" t="s">
        <v>1088</v>
      </c>
      <c r="E76" s="146"/>
      <c r="F76" s="146"/>
      <c r="G76" s="146"/>
      <c r="H76" s="146"/>
      <c r="I76" s="146"/>
      <c r="J76" s="147">
        <f>J273</f>
        <v>0</v>
      </c>
      <c r="K76" s="144"/>
      <c r="L76" s="148"/>
    </row>
    <row r="77" spans="2:12" s="9" customFormat="1" ht="24.95" customHeight="1">
      <c r="B77" s="143"/>
      <c r="C77" s="144"/>
      <c r="D77" s="145" t="s">
        <v>1089</v>
      </c>
      <c r="E77" s="146"/>
      <c r="F77" s="146"/>
      <c r="G77" s="146"/>
      <c r="H77" s="146"/>
      <c r="I77" s="146"/>
      <c r="J77" s="147">
        <f>J331</f>
        <v>0</v>
      </c>
      <c r="K77" s="144"/>
      <c r="L77" s="148"/>
    </row>
    <row r="78" spans="2:12" s="9" customFormat="1" ht="24.95" customHeight="1">
      <c r="B78" s="143"/>
      <c r="C78" s="144"/>
      <c r="D78" s="145" t="s">
        <v>1092</v>
      </c>
      <c r="E78" s="146"/>
      <c r="F78" s="146"/>
      <c r="G78" s="146"/>
      <c r="H78" s="146"/>
      <c r="I78" s="146"/>
      <c r="J78" s="147">
        <f>J336</f>
        <v>0</v>
      </c>
      <c r="K78" s="144"/>
      <c r="L78" s="148"/>
    </row>
    <row r="79" spans="2:12" s="9" customFormat="1" ht="24.95" customHeight="1">
      <c r="B79" s="143"/>
      <c r="C79" s="144"/>
      <c r="D79" s="145" t="s">
        <v>1093</v>
      </c>
      <c r="E79" s="146"/>
      <c r="F79" s="146"/>
      <c r="G79" s="146"/>
      <c r="H79" s="146"/>
      <c r="I79" s="146"/>
      <c r="J79" s="147">
        <f>J340</f>
        <v>0</v>
      </c>
      <c r="K79" s="144"/>
      <c r="L79" s="148"/>
    </row>
    <row r="80" spans="2:12" s="9" customFormat="1" ht="24.95" customHeight="1">
      <c r="B80" s="143"/>
      <c r="C80" s="144"/>
      <c r="D80" s="145" t="s">
        <v>1095</v>
      </c>
      <c r="E80" s="146"/>
      <c r="F80" s="146"/>
      <c r="G80" s="146"/>
      <c r="H80" s="146"/>
      <c r="I80" s="146"/>
      <c r="J80" s="147">
        <f>J349</f>
        <v>0</v>
      </c>
      <c r="K80" s="144"/>
      <c r="L80" s="148"/>
    </row>
    <row r="81" spans="1:31" s="2" customFormat="1" ht="21.7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31" s="2" customFormat="1" ht="6.95" customHeight="1">
      <c r="A82" s="37"/>
      <c r="B82" s="50"/>
      <c r="C82" s="51"/>
      <c r="D82" s="51"/>
      <c r="E82" s="51"/>
      <c r="F82" s="51"/>
      <c r="G82" s="51"/>
      <c r="H82" s="51"/>
      <c r="I82" s="51"/>
      <c r="J82" s="51"/>
      <c r="K82" s="51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6" spans="1:31" s="2" customFormat="1" ht="6.95" customHeight="1">
      <c r="A86" s="37"/>
      <c r="B86" s="52"/>
      <c r="C86" s="53"/>
      <c r="D86" s="53"/>
      <c r="E86" s="53"/>
      <c r="F86" s="53"/>
      <c r="G86" s="53"/>
      <c r="H86" s="53"/>
      <c r="I86" s="53"/>
      <c r="J86" s="53"/>
      <c r="K86" s="53"/>
      <c r="L86" s="116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31" s="2" customFormat="1" ht="24.95" customHeight="1">
      <c r="A87" s="37"/>
      <c r="B87" s="38"/>
      <c r="C87" s="26" t="s">
        <v>191</v>
      </c>
      <c r="D87" s="39"/>
      <c r="E87" s="39"/>
      <c r="F87" s="39"/>
      <c r="G87" s="39"/>
      <c r="H87" s="39"/>
      <c r="I87" s="39"/>
      <c r="J87" s="39"/>
      <c r="K87" s="39"/>
      <c r="L87" s="116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31" s="2" customFormat="1" ht="6.95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116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31" s="2" customFormat="1" ht="12" customHeight="1">
      <c r="A89" s="37"/>
      <c r="B89" s="38"/>
      <c r="C89" s="32" t="s">
        <v>16</v>
      </c>
      <c r="D89" s="39"/>
      <c r="E89" s="39"/>
      <c r="F89" s="39"/>
      <c r="G89" s="39"/>
      <c r="H89" s="39"/>
      <c r="I89" s="39"/>
      <c r="J89" s="39"/>
      <c r="K89" s="39"/>
      <c r="L89" s="116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31" s="2" customFormat="1" ht="26.25" customHeight="1">
      <c r="A90" s="37"/>
      <c r="B90" s="38"/>
      <c r="C90" s="39"/>
      <c r="D90" s="39"/>
      <c r="E90" s="397" t="str">
        <f>E7</f>
        <v>Novostavba Onkologické kliniky P4 - Přeložky, Přípojky, OS, Komunikace, chodníky a přístřešky, Sadové úpravy</v>
      </c>
      <c r="F90" s="398"/>
      <c r="G90" s="398"/>
      <c r="H90" s="398"/>
      <c r="I90" s="39"/>
      <c r="J90" s="39"/>
      <c r="K90" s="39"/>
      <c r="L90" s="116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31" s="1" customFormat="1" ht="12" customHeight="1">
      <c r="B91" s="24"/>
      <c r="C91" s="32" t="s">
        <v>174</v>
      </c>
      <c r="D91" s="25"/>
      <c r="E91" s="25"/>
      <c r="F91" s="25"/>
      <c r="G91" s="25"/>
      <c r="H91" s="25"/>
      <c r="I91" s="25"/>
      <c r="J91" s="25"/>
      <c r="K91" s="25"/>
      <c r="L91" s="23"/>
    </row>
    <row r="92" spans="1:31" s="2" customFormat="1" ht="16.5" customHeight="1">
      <c r="A92" s="37"/>
      <c r="B92" s="38"/>
      <c r="C92" s="39"/>
      <c r="D92" s="39"/>
      <c r="E92" s="397" t="s">
        <v>1741</v>
      </c>
      <c r="F92" s="396"/>
      <c r="G92" s="396"/>
      <c r="H92" s="396"/>
      <c r="I92" s="39"/>
      <c r="J92" s="39"/>
      <c r="K92" s="39"/>
      <c r="L92" s="116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31" s="2" customFormat="1" ht="12" customHeight="1">
      <c r="A93" s="37"/>
      <c r="B93" s="38"/>
      <c r="C93" s="32" t="s">
        <v>176</v>
      </c>
      <c r="D93" s="39"/>
      <c r="E93" s="39"/>
      <c r="F93" s="39"/>
      <c r="G93" s="39"/>
      <c r="H93" s="39"/>
      <c r="I93" s="39"/>
      <c r="J93" s="39"/>
      <c r="K93" s="39"/>
      <c r="L93" s="116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31" s="2" customFormat="1" ht="16.5" customHeight="1">
      <c r="A94" s="37"/>
      <c r="B94" s="38"/>
      <c r="C94" s="39"/>
      <c r="D94" s="39"/>
      <c r="E94" s="361" t="str">
        <f>E11</f>
        <v>D.2.4 - Přípojka a přeložka vody</v>
      </c>
      <c r="F94" s="396"/>
      <c r="G94" s="396"/>
      <c r="H94" s="396"/>
      <c r="I94" s="39"/>
      <c r="J94" s="39"/>
      <c r="K94" s="39"/>
      <c r="L94" s="116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pans="1:31" s="2" customFormat="1" ht="6.95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116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pans="1:31" s="2" customFormat="1" ht="12" customHeight="1">
      <c r="A96" s="37"/>
      <c r="B96" s="38"/>
      <c r="C96" s="32" t="s">
        <v>22</v>
      </c>
      <c r="D96" s="39"/>
      <c r="E96" s="39"/>
      <c r="F96" s="30" t="str">
        <f>F14</f>
        <v>Olomouc</v>
      </c>
      <c r="G96" s="39"/>
      <c r="H96" s="39"/>
      <c r="I96" s="32" t="s">
        <v>24</v>
      </c>
      <c r="J96" s="62" t="str">
        <f>IF(J14="","",J14)</f>
        <v>16. 2. 2024</v>
      </c>
      <c r="K96" s="39"/>
      <c r="L96" s="116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pans="1:65" s="2" customFormat="1" ht="6.95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116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pans="1:65" s="2" customFormat="1" ht="25.7" customHeight="1">
      <c r="A98" s="37"/>
      <c r="B98" s="38"/>
      <c r="C98" s="32" t="s">
        <v>26</v>
      </c>
      <c r="D98" s="39"/>
      <c r="E98" s="39"/>
      <c r="F98" s="30" t="str">
        <f>E17</f>
        <v>Fakultní nemocnice Olomouc</v>
      </c>
      <c r="G98" s="39"/>
      <c r="H98" s="39"/>
      <c r="I98" s="32" t="s">
        <v>32</v>
      </c>
      <c r="J98" s="35" t="str">
        <f>E23</f>
        <v>Adam Rujbr Architects</v>
      </c>
      <c r="K98" s="39"/>
      <c r="L98" s="116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pans="1:65" s="2" customFormat="1" ht="15.2" customHeight="1">
      <c r="A99" s="37"/>
      <c r="B99" s="38"/>
      <c r="C99" s="32" t="s">
        <v>30</v>
      </c>
      <c r="D99" s="39"/>
      <c r="E99" s="39"/>
      <c r="F99" s="30" t="str">
        <f>IF(E20="","",E20)</f>
        <v>Vyplň údaj</v>
      </c>
      <c r="G99" s="39"/>
      <c r="H99" s="39"/>
      <c r="I99" s="32" t="s">
        <v>35</v>
      </c>
      <c r="J99" s="35" t="str">
        <f>E26</f>
        <v xml:space="preserve"> </v>
      </c>
      <c r="K99" s="39"/>
      <c r="L99" s="116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pans="1:65" s="2" customFormat="1" ht="10.35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116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pans="1:65" s="11" customFormat="1" ht="29.25" customHeight="1">
      <c r="A101" s="154"/>
      <c r="B101" s="155"/>
      <c r="C101" s="156" t="s">
        <v>192</v>
      </c>
      <c r="D101" s="157" t="s">
        <v>58</v>
      </c>
      <c r="E101" s="157" t="s">
        <v>54</v>
      </c>
      <c r="F101" s="157" t="s">
        <v>55</v>
      </c>
      <c r="G101" s="157" t="s">
        <v>193</v>
      </c>
      <c r="H101" s="157" t="s">
        <v>194</v>
      </c>
      <c r="I101" s="157" t="s">
        <v>195</v>
      </c>
      <c r="J101" s="157" t="s">
        <v>180</v>
      </c>
      <c r="K101" s="158" t="s">
        <v>196</v>
      </c>
      <c r="L101" s="159"/>
      <c r="M101" s="71" t="s">
        <v>21</v>
      </c>
      <c r="N101" s="72" t="s">
        <v>43</v>
      </c>
      <c r="O101" s="72" t="s">
        <v>197</v>
      </c>
      <c r="P101" s="72" t="s">
        <v>198</v>
      </c>
      <c r="Q101" s="72" t="s">
        <v>199</v>
      </c>
      <c r="R101" s="72" t="s">
        <v>200</v>
      </c>
      <c r="S101" s="72" t="s">
        <v>201</v>
      </c>
      <c r="T101" s="73" t="s">
        <v>202</v>
      </c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</row>
    <row r="102" spans="1:65" s="2" customFormat="1" ht="22.9" customHeight="1">
      <c r="A102" s="37"/>
      <c r="B102" s="38"/>
      <c r="C102" s="78" t="s">
        <v>203</v>
      </c>
      <c r="D102" s="39"/>
      <c r="E102" s="39"/>
      <c r="F102" s="39"/>
      <c r="G102" s="39"/>
      <c r="H102" s="39"/>
      <c r="I102" s="39"/>
      <c r="J102" s="160">
        <f>BK102</f>
        <v>0</v>
      </c>
      <c r="K102" s="39"/>
      <c r="L102" s="42"/>
      <c r="M102" s="74"/>
      <c r="N102" s="161"/>
      <c r="O102" s="75"/>
      <c r="P102" s="162">
        <f>P103+P126+P135+P152+P161+P178+P187+P192+P199+P204+P211+P228+P273+P331+P336+P340+P349</f>
        <v>0</v>
      </c>
      <c r="Q102" s="75"/>
      <c r="R102" s="162">
        <f>R103+R126+R135+R152+R161+R178+R187+R192+R199+R204+R211+R228+R273+R331+R336+R340+R349</f>
        <v>337.80084780999999</v>
      </c>
      <c r="S102" s="75"/>
      <c r="T102" s="163">
        <f>T103+T126+T135+T152+T161+T178+T187+T192+T199+T204+T211+T228+T273+T331+T336+T340+T349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20" t="s">
        <v>72</v>
      </c>
      <c r="AU102" s="20" t="s">
        <v>181</v>
      </c>
      <c r="BK102" s="164">
        <f>BK103+BK126+BK135+BK152+BK161+BK178+BK187+BK192+BK199+BK204+BK211+BK228+BK273+BK331+BK336+BK340+BK349</f>
        <v>0</v>
      </c>
    </row>
    <row r="103" spans="1:65" s="12" customFormat="1" ht="25.9" customHeight="1">
      <c r="B103" s="165"/>
      <c r="C103" s="166"/>
      <c r="D103" s="167" t="s">
        <v>72</v>
      </c>
      <c r="E103" s="168" t="s">
        <v>313</v>
      </c>
      <c r="F103" s="168" t="s">
        <v>1096</v>
      </c>
      <c r="G103" s="166"/>
      <c r="H103" s="166"/>
      <c r="I103" s="169"/>
      <c r="J103" s="170">
        <f>BK103</f>
        <v>0</v>
      </c>
      <c r="K103" s="166"/>
      <c r="L103" s="171"/>
      <c r="M103" s="172"/>
      <c r="N103" s="173"/>
      <c r="O103" s="173"/>
      <c r="P103" s="174">
        <f>SUM(P104:P125)</f>
        <v>0</v>
      </c>
      <c r="Q103" s="173"/>
      <c r="R103" s="174">
        <f>SUM(R104:R125)</f>
        <v>0.16461000000000001</v>
      </c>
      <c r="S103" s="173"/>
      <c r="T103" s="175">
        <f>SUM(T104:T125)</f>
        <v>0</v>
      </c>
      <c r="AR103" s="176" t="s">
        <v>80</v>
      </c>
      <c r="AT103" s="177" t="s">
        <v>72</v>
      </c>
      <c r="AU103" s="177" t="s">
        <v>73</v>
      </c>
      <c r="AY103" s="176" t="s">
        <v>206</v>
      </c>
      <c r="BK103" s="178">
        <f>SUM(BK104:BK125)</f>
        <v>0</v>
      </c>
    </row>
    <row r="104" spans="1:65" s="2" customFormat="1" ht="24.2" customHeight="1">
      <c r="A104" s="37"/>
      <c r="B104" s="38"/>
      <c r="C104" s="181" t="s">
        <v>80</v>
      </c>
      <c r="D104" s="181" t="s">
        <v>208</v>
      </c>
      <c r="E104" s="182" t="s">
        <v>1097</v>
      </c>
      <c r="F104" s="183" t="s">
        <v>1098</v>
      </c>
      <c r="G104" s="184" t="s">
        <v>1099</v>
      </c>
      <c r="H104" s="185">
        <v>360</v>
      </c>
      <c r="I104" s="186"/>
      <c r="J104" s="187">
        <f>ROUND(I104*H104,2)</f>
        <v>0</v>
      </c>
      <c r="K104" s="183" t="s">
        <v>1100</v>
      </c>
      <c r="L104" s="42"/>
      <c r="M104" s="188" t="s">
        <v>21</v>
      </c>
      <c r="N104" s="189" t="s">
        <v>44</v>
      </c>
      <c r="O104" s="67"/>
      <c r="P104" s="190">
        <f>O104*H104</f>
        <v>0</v>
      </c>
      <c r="Q104" s="190">
        <v>0</v>
      </c>
      <c r="R104" s="190">
        <f>Q104*H104</f>
        <v>0</v>
      </c>
      <c r="S104" s="190">
        <v>0</v>
      </c>
      <c r="T104" s="191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213</v>
      </c>
      <c r="AT104" s="192" t="s">
        <v>208</v>
      </c>
      <c r="AU104" s="192" t="s">
        <v>80</v>
      </c>
      <c r="AY104" s="20" t="s">
        <v>206</v>
      </c>
      <c r="BE104" s="193">
        <f>IF(N104="základní",J104,0)</f>
        <v>0</v>
      </c>
      <c r="BF104" s="193">
        <f>IF(N104="snížená",J104,0)</f>
        <v>0</v>
      </c>
      <c r="BG104" s="193">
        <f>IF(N104="zákl. přenesená",J104,0)</f>
        <v>0</v>
      </c>
      <c r="BH104" s="193">
        <f>IF(N104="sníž. přenesená",J104,0)</f>
        <v>0</v>
      </c>
      <c r="BI104" s="193">
        <f>IF(N104="nulová",J104,0)</f>
        <v>0</v>
      </c>
      <c r="BJ104" s="20" t="s">
        <v>80</v>
      </c>
      <c r="BK104" s="193">
        <f>ROUND(I104*H104,2)</f>
        <v>0</v>
      </c>
      <c r="BL104" s="20" t="s">
        <v>213</v>
      </c>
      <c r="BM104" s="192" t="s">
        <v>82</v>
      </c>
    </row>
    <row r="105" spans="1:65" s="13" customFormat="1">
      <c r="B105" s="201"/>
      <c r="C105" s="202"/>
      <c r="D105" s="199" t="s">
        <v>219</v>
      </c>
      <c r="E105" s="203" t="s">
        <v>21</v>
      </c>
      <c r="F105" s="204" t="s">
        <v>1101</v>
      </c>
      <c r="G105" s="202"/>
      <c r="H105" s="203" t="s">
        <v>21</v>
      </c>
      <c r="I105" s="205"/>
      <c r="J105" s="202"/>
      <c r="K105" s="202"/>
      <c r="L105" s="206"/>
      <c r="M105" s="207"/>
      <c r="N105" s="208"/>
      <c r="O105" s="208"/>
      <c r="P105" s="208"/>
      <c r="Q105" s="208"/>
      <c r="R105" s="208"/>
      <c r="S105" s="208"/>
      <c r="T105" s="209"/>
      <c r="AT105" s="210" t="s">
        <v>219</v>
      </c>
      <c r="AU105" s="210" t="s">
        <v>80</v>
      </c>
      <c r="AV105" s="13" t="s">
        <v>80</v>
      </c>
      <c r="AW105" s="13" t="s">
        <v>34</v>
      </c>
      <c r="AX105" s="13" t="s">
        <v>73</v>
      </c>
      <c r="AY105" s="210" t="s">
        <v>206</v>
      </c>
    </row>
    <row r="106" spans="1:65" s="14" customFormat="1">
      <c r="B106" s="211"/>
      <c r="C106" s="212"/>
      <c r="D106" s="199" t="s">
        <v>219</v>
      </c>
      <c r="E106" s="213" t="s">
        <v>21</v>
      </c>
      <c r="F106" s="214" t="s">
        <v>1746</v>
      </c>
      <c r="G106" s="212"/>
      <c r="H106" s="215">
        <v>360</v>
      </c>
      <c r="I106" s="216"/>
      <c r="J106" s="212"/>
      <c r="K106" s="212"/>
      <c r="L106" s="217"/>
      <c r="M106" s="218"/>
      <c r="N106" s="219"/>
      <c r="O106" s="219"/>
      <c r="P106" s="219"/>
      <c r="Q106" s="219"/>
      <c r="R106" s="219"/>
      <c r="S106" s="219"/>
      <c r="T106" s="220"/>
      <c r="AT106" s="221" t="s">
        <v>219</v>
      </c>
      <c r="AU106" s="221" t="s">
        <v>80</v>
      </c>
      <c r="AV106" s="14" t="s">
        <v>82</v>
      </c>
      <c r="AW106" s="14" t="s">
        <v>34</v>
      </c>
      <c r="AX106" s="14" t="s">
        <v>73</v>
      </c>
      <c r="AY106" s="221" t="s">
        <v>206</v>
      </c>
    </row>
    <row r="107" spans="1:65" s="15" customFormat="1">
      <c r="B107" s="222"/>
      <c r="C107" s="223"/>
      <c r="D107" s="199" t="s">
        <v>219</v>
      </c>
      <c r="E107" s="224" t="s">
        <v>21</v>
      </c>
      <c r="F107" s="225" t="s">
        <v>236</v>
      </c>
      <c r="G107" s="223"/>
      <c r="H107" s="226">
        <v>360</v>
      </c>
      <c r="I107" s="227"/>
      <c r="J107" s="223"/>
      <c r="K107" s="223"/>
      <c r="L107" s="228"/>
      <c r="M107" s="229"/>
      <c r="N107" s="230"/>
      <c r="O107" s="230"/>
      <c r="P107" s="230"/>
      <c r="Q107" s="230"/>
      <c r="R107" s="230"/>
      <c r="S107" s="230"/>
      <c r="T107" s="231"/>
      <c r="AT107" s="232" t="s">
        <v>219</v>
      </c>
      <c r="AU107" s="232" t="s">
        <v>80</v>
      </c>
      <c r="AV107" s="15" t="s">
        <v>213</v>
      </c>
      <c r="AW107" s="15" t="s">
        <v>34</v>
      </c>
      <c r="AX107" s="15" t="s">
        <v>80</v>
      </c>
      <c r="AY107" s="232" t="s">
        <v>206</v>
      </c>
    </row>
    <row r="108" spans="1:65" s="2" customFormat="1" ht="24.2" customHeight="1">
      <c r="A108" s="37"/>
      <c r="B108" s="38"/>
      <c r="C108" s="181" t="s">
        <v>82</v>
      </c>
      <c r="D108" s="181" t="s">
        <v>208</v>
      </c>
      <c r="E108" s="182" t="s">
        <v>1103</v>
      </c>
      <c r="F108" s="183" t="s">
        <v>1104</v>
      </c>
      <c r="G108" s="184" t="s">
        <v>1105</v>
      </c>
      <c r="H108" s="185">
        <v>30</v>
      </c>
      <c r="I108" s="186"/>
      <c r="J108" s="187">
        <f>ROUND(I108*H108,2)</f>
        <v>0</v>
      </c>
      <c r="K108" s="183" t="s">
        <v>1100</v>
      </c>
      <c r="L108" s="42"/>
      <c r="M108" s="188" t="s">
        <v>21</v>
      </c>
      <c r="N108" s="189" t="s">
        <v>44</v>
      </c>
      <c r="O108" s="67"/>
      <c r="P108" s="190">
        <f>O108*H108</f>
        <v>0</v>
      </c>
      <c r="Q108" s="190">
        <v>0</v>
      </c>
      <c r="R108" s="190">
        <f>Q108*H108</f>
        <v>0</v>
      </c>
      <c r="S108" s="190">
        <v>0</v>
      </c>
      <c r="T108" s="191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92" t="s">
        <v>213</v>
      </c>
      <c r="AT108" s="192" t="s">
        <v>208</v>
      </c>
      <c r="AU108" s="192" t="s">
        <v>80</v>
      </c>
      <c r="AY108" s="20" t="s">
        <v>206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20" t="s">
        <v>80</v>
      </c>
      <c r="BK108" s="193">
        <f>ROUND(I108*H108,2)</f>
        <v>0</v>
      </c>
      <c r="BL108" s="20" t="s">
        <v>213</v>
      </c>
      <c r="BM108" s="192" t="s">
        <v>213</v>
      </c>
    </row>
    <row r="109" spans="1:65" s="13" customFormat="1">
      <c r="B109" s="201"/>
      <c r="C109" s="202"/>
      <c r="D109" s="199" t="s">
        <v>219</v>
      </c>
      <c r="E109" s="203" t="s">
        <v>21</v>
      </c>
      <c r="F109" s="204" t="s">
        <v>1106</v>
      </c>
      <c r="G109" s="202"/>
      <c r="H109" s="203" t="s">
        <v>21</v>
      </c>
      <c r="I109" s="205"/>
      <c r="J109" s="202"/>
      <c r="K109" s="202"/>
      <c r="L109" s="206"/>
      <c r="M109" s="207"/>
      <c r="N109" s="208"/>
      <c r="O109" s="208"/>
      <c r="P109" s="208"/>
      <c r="Q109" s="208"/>
      <c r="R109" s="208"/>
      <c r="S109" s="208"/>
      <c r="T109" s="209"/>
      <c r="AT109" s="210" t="s">
        <v>219</v>
      </c>
      <c r="AU109" s="210" t="s">
        <v>80</v>
      </c>
      <c r="AV109" s="13" t="s">
        <v>80</v>
      </c>
      <c r="AW109" s="13" t="s">
        <v>34</v>
      </c>
      <c r="AX109" s="13" t="s">
        <v>73</v>
      </c>
      <c r="AY109" s="210" t="s">
        <v>206</v>
      </c>
    </row>
    <row r="110" spans="1:65" s="14" customFormat="1">
      <c r="B110" s="211"/>
      <c r="C110" s="212"/>
      <c r="D110" s="199" t="s">
        <v>219</v>
      </c>
      <c r="E110" s="213" t="s">
        <v>21</v>
      </c>
      <c r="F110" s="214" t="s">
        <v>1747</v>
      </c>
      <c r="G110" s="212"/>
      <c r="H110" s="215">
        <v>30</v>
      </c>
      <c r="I110" s="216"/>
      <c r="J110" s="212"/>
      <c r="K110" s="212"/>
      <c r="L110" s="217"/>
      <c r="M110" s="218"/>
      <c r="N110" s="219"/>
      <c r="O110" s="219"/>
      <c r="P110" s="219"/>
      <c r="Q110" s="219"/>
      <c r="R110" s="219"/>
      <c r="S110" s="219"/>
      <c r="T110" s="220"/>
      <c r="AT110" s="221" t="s">
        <v>219</v>
      </c>
      <c r="AU110" s="221" t="s">
        <v>80</v>
      </c>
      <c r="AV110" s="14" t="s">
        <v>82</v>
      </c>
      <c r="AW110" s="14" t="s">
        <v>34</v>
      </c>
      <c r="AX110" s="14" t="s">
        <v>73</v>
      </c>
      <c r="AY110" s="221" t="s">
        <v>206</v>
      </c>
    </row>
    <row r="111" spans="1:65" s="15" customFormat="1">
      <c r="B111" s="222"/>
      <c r="C111" s="223"/>
      <c r="D111" s="199" t="s">
        <v>219</v>
      </c>
      <c r="E111" s="224" t="s">
        <v>21</v>
      </c>
      <c r="F111" s="225" t="s">
        <v>236</v>
      </c>
      <c r="G111" s="223"/>
      <c r="H111" s="226">
        <v>30</v>
      </c>
      <c r="I111" s="227"/>
      <c r="J111" s="223"/>
      <c r="K111" s="223"/>
      <c r="L111" s="228"/>
      <c r="M111" s="229"/>
      <c r="N111" s="230"/>
      <c r="O111" s="230"/>
      <c r="P111" s="230"/>
      <c r="Q111" s="230"/>
      <c r="R111" s="230"/>
      <c r="S111" s="230"/>
      <c r="T111" s="231"/>
      <c r="AT111" s="232" t="s">
        <v>219</v>
      </c>
      <c r="AU111" s="232" t="s">
        <v>80</v>
      </c>
      <c r="AV111" s="15" t="s">
        <v>213</v>
      </c>
      <c r="AW111" s="15" t="s">
        <v>34</v>
      </c>
      <c r="AX111" s="15" t="s">
        <v>80</v>
      </c>
      <c r="AY111" s="232" t="s">
        <v>206</v>
      </c>
    </row>
    <row r="112" spans="1:65" s="2" customFormat="1" ht="16.5" customHeight="1">
      <c r="A112" s="37"/>
      <c r="B112" s="38"/>
      <c r="C112" s="181" t="s">
        <v>244</v>
      </c>
      <c r="D112" s="181" t="s">
        <v>208</v>
      </c>
      <c r="E112" s="182" t="s">
        <v>1748</v>
      </c>
      <c r="F112" s="183" t="s">
        <v>1749</v>
      </c>
      <c r="G112" s="184" t="s">
        <v>375</v>
      </c>
      <c r="H112" s="185">
        <v>6</v>
      </c>
      <c r="I112" s="186"/>
      <c r="J112" s="187">
        <f>ROUND(I112*H112,2)</f>
        <v>0</v>
      </c>
      <c r="K112" s="183" t="s">
        <v>1100</v>
      </c>
      <c r="L112" s="42"/>
      <c r="M112" s="188" t="s">
        <v>21</v>
      </c>
      <c r="N112" s="189" t="s">
        <v>44</v>
      </c>
      <c r="O112" s="67"/>
      <c r="P112" s="190">
        <f>O112*H112</f>
        <v>0</v>
      </c>
      <c r="Q112" s="190">
        <v>8.6899999999999998E-3</v>
      </c>
      <c r="R112" s="190">
        <f>Q112*H112</f>
        <v>5.2139999999999999E-2</v>
      </c>
      <c r="S112" s="190">
        <v>0</v>
      </c>
      <c r="T112" s="191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92" t="s">
        <v>213</v>
      </c>
      <c r="AT112" s="192" t="s">
        <v>208</v>
      </c>
      <c r="AU112" s="192" t="s">
        <v>80</v>
      </c>
      <c r="AY112" s="20" t="s">
        <v>206</v>
      </c>
      <c r="BE112" s="193">
        <f>IF(N112="základní",J112,0)</f>
        <v>0</v>
      </c>
      <c r="BF112" s="193">
        <f>IF(N112="snížená",J112,0)</f>
        <v>0</v>
      </c>
      <c r="BG112" s="193">
        <f>IF(N112="zákl. přenesená",J112,0)</f>
        <v>0</v>
      </c>
      <c r="BH112" s="193">
        <f>IF(N112="sníž. přenesená",J112,0)</f>
        <v>0</v>
      </c>
      <c r="BI112" s="193">
        <f>IF(N112="nulová",J112,0)</f>
        <v>0</v>
      </c>
      <c r="BJ112" s="20" t="s">
        <v>80</v>
      </c>
      <c r="BK112" s="193">
        <f>ROUND(I112*H112,2)</f>
        <v>0</v>
      </c>
      <c r="BL112" s="20" t="s">
        <v>213</v>
      </c>
      <c r="BM112" s="192" t="s">
        <v>268</v>
      </c>
    </row>
    <row r="113" spans="1:65" s="13" customFormat="1">
      <c r="B113" s="201"/>
      <c r="C113" s="202"/>
      <c r="D113" s="199" t="s">
        <v>219</v>
      </c>
      <c r="E113" s="203" t="s">
        <v>21</v>
      </c>
      <c r="F113" s="204" t="s">
        <v>1750</v>
      </c>
      <c r="G113" s="202"/>
      <c r="H113" s="203" t="s">
        <v>21</v>
      </c>
      <c r="I113" s="205"/>
      <c r="J113" s="202"/>
      <c r="K113" s="202"/>
      <c r="L113" s="206"/>
      <c r="M113" s="207"/>
      <c r="N113" s="208"/>
      <c r="O113" s="208"/>
      <c r="P113" s="208"/>
      <c r="Q113" s="208"/>
      <c r="R113" s="208"/>
      <c r="S113" s="208"/>
      <c r="T113" s="209"/>
      <c r="AT113" s="210" t="s">
        <v>219</v>
      </c>
      <c r="AU113" s="210" t="s">
        <v>80</v>
      </c>
      <c r="AV113" s="13" t="s">
        <v>80</v>
      </c>
      <c r="AW113" s="13" t="s">
        <v>34</v>
      </c>
      <c r="AX113" s="13" t="s">
        <v>73</v>
      </c>
      <c r="AY113" s="210" t="s">
        <v>206</v>
      </c>
    </row>
    <row r="114" spans="1:65" s="14" customFormat="1">
      <c r="B114" s="211"/>
      <c r="C114" s="212"/>
      <c r="D114" s="199" t="s">
        <v>219</v>
      </c>
      <c r="E114" s="213" t="s">
        <v>21</v>
      </c>
      <c r="F114" s="214" t="s">
        <v>1751</v>
      </c>
      <c r="G114" s="212"/>
      <c r="H114" s="215">
        <v>3</v>
      </c>
      <c r="I114" s="216"/>
      <c r="J114" s="212"/>
      <c r="K114" s="212"/>
      <c r="L114" s="217"/>
      <c r="M114" s="218"/>
      <c r="N114" s="219"/>
      <c r="O114" s="219"/>
      <c r="P114" s="219"/>
      <c r="Q114" s="219"/>
      <c r="R114" s="219"/>
      <c r="S114" s="219"/>
      <c r="T114" s="220"/>
      <c r="AT114" s="221" t="s">
        <v>219</v>
      </c>
      <c r="AU114" s="221" t="s">
        <v>80</v>
      </c>
      <c r="AV114" s="14" t="s">
        <v>82</v>
      </c>
      <c r="AW114" s="14" t="s">
        <v>34</v>
      </c>
      <c r="AX114" s="14" t="s">
        <v>73</v>
      </c>
      <c r="AY114" s="221" t="s">
        <v>206</v>
      </c>
    </row>
    <row r="115" spans="1:65" s="13" customFormat="1">
      <c r="B115" s="201"/>
      <c r="C115" s="202"/>
      <c r="D115" s="199" t="s">
        <v>219</v>
      </c>
      <c r="E115" s="203" t="s">
        <v>21</v>
      </c>
      <c r="F115" s="204" t="s">
        <v>1752</v>
      </c>
      <c r="G115" s="202"/>
      <c r="H115" s="203" t="s">
        <v>21</v>
      </c>
      <c r="I115" s="205"/>
      <c r="J115" s="202"/>
      <c r="K115" s="202"/>
      <c r="L115" s="206"/>
      <c r="M115" s="207"/>
      <c r="N115" s="208"/>
      <c r="O115" s="208"/>
      <c r="P115" s="208"/>
      <c r="Q115" s="208"/>
      <c r="R115" s="208"/>
      <c r="S115" s="208"/>
      <c r="T115" s="209"/>
      <c r="AT115" s="210" t="s">
        <v>219</v>
      </c>
      <c r="AU115" s="210" t="s">
        <v>80</v>
      </c>
      <c r="AV115" s="13" t="s">
        <v>80</v>
      </c>
      <c r="AW115" s="13" t="s">
        <v>34</v>
      </c>
      <c r="AX115" s="13" t="s">
        <v>73</v>
      </c>
      <c r="AY115" s="210" t="s">
        <v>206</v>
      </c>
    </row>
    <row r="116" spans="1:65" s="14" customFormat="1">
      <c r="B116" s="211"/>
      <c r="C116" s="212"/>
      <c r="D116" s="199" t="s">
        <v>219</v>
      </c>
      <c r="E116" s="213" t="s">
        <v>21</v>
      </c>
      <c r="F116" s="214" t="s">
        <v>1751</v>
      </c>
      <c r="G116" s="212"/>
      <c r="H116" s="215">
        <v>3</v>
      </c>
      <c r="I116" s="216"/>
      <c r="J116" s="212"/>
      <c r="K116" s="212"/>
      <c r="L116" s="217"/>
      <c r="M116" s="218"/>
      <c r="N116" s="219"/>
      <c r="O116" s="219"/>
      <c r="P116" s="219"/>
      <c r="Q116" s="219"/>
      <c r="R116" s="219"/>
      <c r="S116" s="219"/>
      <c r="T116" s="220"/>
      <c r="AT116" s="221" t="s">
        <v>219</v>
      </c>
      <c r="AU116" s="221" t="s">
        <v>80</v>
      </c>
      <c r="AV116" s="14" t="s">
        <v>82</v>
      </c>
      <c r="AW116" s="14" t="s">
        <v>34</v>
      </c>
      <c r="AX116" s="14" t="s">
        <v>73</v>
      </c>
      <c r="AY116" s="221" t="s">
        <v>206</v>
      </c>
    </row>
    <row r="117" spans="1:65" s="15" customFormat="1">
      <c r="B117" s="222"/>
      <c r="C117" s="223"/>
      <c r="D117" s="199" t="s">
        <v>219</v>
      </c>
      <c r="E117" s="224" t="s">
        <v>21</v>
      </c>
      <c r="F117" s="225" t="s">
        <v>236</v>
      </c>
      <c r="G117" s="223"/>
      <c r="H117" s="226">
        <v>6</v>
      </c>
      <c r="I117" s="227"/>
      <c r="J117" s="223"/>
      <c r="K117" s="223"/>
      <c r="L117" s="228"/>
      <c r="M117" s="229"/>
      <c r="N117" s="230"/>
      <c r="O117" s="230"/>
      <c r="P117" s="230"/>
      <c r="Q117" s="230"/>
      <c r="R117" s="230"/>
      <c r="S117" s="230"/>
      <c r="T117" s="231"/>
      <c r="AT117" s="232" t="s">
        <v>219</v>
      </c>
      <c r="AU117" s="232" t="s">
        <v>80</v>
      </c>
      <c r="AV117" s="15" t="s">
        <v>213</v>
      </c>
      <c r="AW117" s="15" t="s">
        <v>34</v>
      </c>
      <c r="AX117" s="15" t="s">
        <v>80</v>
      </c>
      <c r="AY117" s="232" t="s">
        <v>206</v>
      </c>
    </row>
    <row r="118" spans="1:65" s="2" customFormat="1" ht="16.5" customHeight="1">
      <c r="A118" s="37"/>
      <c r="B118" s="38"/>
      <c r="C118" s="181" t="s">
        <v>213</v>
      </c>
      <c r="D118" s="181" t="s">
        <v>208</v>
      </c>
      <c r="E118" s="182" t="s">
        <v>1753</v>
      </c>
      <c r="F118" s="183" t="s">
        <v>1754</v>
      </c>
      <c r="G118" s="184" t="s">
        <v>375</v>
      </c>
      <c r="H118" s="185">
        <v>3</v>
      </c>
      <c r="I118" s="186"/>
      <c r="J118" s="187">
        <f>ROUND(I118*H118,2)</f>
        <v>0</v>
      </c>
      <c r="K118" s="183" t="s">
        <v>1100</v>
      </c>
      <c r="L118" s="42"/>
      <c r="M118" s="188" t="s">
        <v>21</v>
      </c>
      <c r="N118" s="189" t="s">
        <v>44</v>
      </c>
      <c r="O118" s="67"/>
      <c r="P118" s="190">
        <f>O118*H118</f>
        <v>0</v>
      </c>
      <c r="Q118" s="190">
        <v>1.2710000000000001E-2</v>
      </c>
      <c r="R118" s="190">
        <f>Q118*H118</f>
        <v>3.8130000000000004E-2</v>
      </c>
      <c r="S118" s="190">
        <v>0</v>
      </c>
      <c r="T118" s="191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92" t="s">
        <v>213</v>
      </c>
      <c r="AT118" s="192" t="s">
        <v>208</v>
      </c>
      <c r="AU118" s="192" t="s">
        <v>80</v>
      </c>
      <c r="AY118" s="20" t="s">
        <v>206</v>
      </c>
      <c r="BE118" s="193">
        <f>IF(N118="základní",J118,0)</f>
        <v>0</v>
      </c>
      <c r="BF118" s="193">
        <f>IF(N118="snížená",J118,0)</f>
        <v>0</v>
      </c>
      <c r="BG118" s="193">
        <f>IF(N118="zákl. přenesená",J118,0)</f>
        <v>0</v>
      </c>
      <c r="BH118" s="193">
        <f>IF(N118="sníž. přenesená",J118,0)</f>
        <v>0</v>
      </c>
      <c r="BI118" s="193">
        <f>IF(N118="nulová",J118,0)</f>
        <v>0</v>
      </c>
      <c r="BJ118" s="20" t="s">
        <v>80</v>
      </c>
      <c r="BK118" s="193">
        <f>ROUND(I118*H118,2)</f>
        <v>0</v>
      </c>
      <c r="BL118" s="20" t="s">
        <v>213</v>
      </c>
      <c r="BM118" s="192" t="s">
        <v>289</v>
      </c>
    </row>
    <row r="119" spans="1:65" s="13" customFormat="1">
      <c r="B119" s="201"/>
      <c r="C119" s="202"/>
      <c r="D119" s="199" t="s">
        <v>219</v>
      </c>
      <c r="E119" s="203" t="s">
        <v>21</v>
      </c>
      <c r="F119" s="204" t="s">
        <v>1755</v>
      </c>
      <c r="G119" s="202"/>
      <c r="H119" s="203" t="s">
        <v>21</v>
      </c>
      <c r="I119" s="205"/>
      <c r="J119" s="202"/>
      <c r="K119" s="202"/>
      <c r="L119" s="206"/>
      <c r="M119" s="207"/>
      <c r="N119" s="208"/>
      <c r="O119" s="208"/>
      <c r="P119" s="208"/>
      <c r="Q119" s="208"/>
      <c r="R119" s="208"/>
      <c r="S119" s="208"/>
      <c r="T119" s="209"/>
      <c r="AT119" s="210" t="s">
        <v>219</v>
      </c>
      <c r="AU119" s="210" t="s">
        <v>80</v>
      </c>
      <c r="AV119" s="13" t="s">
        <v>80</v>
      </c>
      <c r="AW119" s="13" t="s">
        <v>34</v>
      </c>
      <c r="AX119" s="13" t="s">
        <v>73</v>
      </c>
      <c r="AY119" s="210" t="s">
        <v>206</v>
      </c>
    </row>
    <row r="120" spans="1:65" s="14" customFormat="1">
      <c r="B120" s="211"/>
      <c r="C120" s="212"/>
      <c r="D120" s="199" t="s">
        <v>219</v>
      </c>
      <c r="E120" s="213" t="s">
        <v>21</v>
      </c>
      <c r="F120" s="214" t="s">
        <v>1751</v>
      </c>
      <c r="G120" s="212"/>
      <c r="H120" s="215">
        <v>3</v>
      </c>
      <c r="I120" s="216"/>
      <c r="J120" s="212"/>
      <c r="K120" s="212"/>
      <c r="L120" s="217"/>
      <c r="M120" s="218"/>
      <c r="N120" s="219"/>
      <c r="O120" s="219"/>
      <c r="P120" s="219"/>
      <c r="Q120" s="219"/>
      <c r="R120" s="219"/>
      <c r="S120" s="219"/>
      <c r="T120" s="220"/>
      <c r="AT120" s="221" t="s">
        <v>219</v>
      </c>
      <c r="AU120" s="221" t="s">
        <v>80</v>
      </c>
      <c r="AV120" s="14" t="s">
        <v>82</v>
      </c>
      <c r="AW120" s="14" t="s">
        <v>34</v>
      </c>
      <c r="AX120" s="14" t="s">
        <v>73</v>
      </c>
      <c r="AY120" s="221" t="s">
        <v>206</v>
      </c>
    </row>
    <row r="121" spans="1:65" s="15" customFormat="1">
      <c r="B121" s="222"/>
      <c r="C121" s="223"/>
      <c r="D121" s="199" t="s">
        <v>219</v>
      </c>
      <c r="E121" s="224" t="s">
        <v>21</v>
      </c>
      <c r="F121" s="225" t="s">
        <v>236</v>
      </c>
      <c r="G121" s="223"/>
      <c r="H121" s="226">
        <v>3</v>
      </c>
      <c r="I121" s="227"/>
      <c r="J121" s="223"/>
      <c r="K121" s="223"/>
      <c r="L121" s="228"/>
      <c r="M121" s="229"/>
      <c r="N121" s="230"/>
      <c r="O121" s="230"/>
      <c r="P121" s="230"/>
      <c r="Q121" s="230"/>
      <c r="R121" s="230"/>
      <c r="S121" s="230"/>
      <c r="T121" s="231"/>
      <c r="AT121" s="232" t="s">
        <v>219</v>
      </c>
      <c r="AU121" s="232" t="s">
        <v>80</v>
      </c>
      <c r="AV121" s="15" t="s">
        <v>213</v>
      </c>
      <c r="AW121" s="15" t="s">
        <v>34</v>
      </c>
      <c r="AX121" s="15" t="s">
        <v>80</v>
      </c>
      <c r="AY121" s="232" t="s">
        <v>206</v>
      </c>
    </row>
    <row r="122" spans="1:65" s="2" customFormat="1" ht="16.5" customHeight="1">
      <c r="A122" s="37"/>
      <c r="B122" s="38"/>
      <c r="C122" s="181" t="s">
        <v>257</v>
      </c>
      <c r="D122" s="181" t="s">
        <v>208</v>
      </c>
      <c r="E122" s="182" t="s">
        <v>1136</v>
      </c>
      <c r="F122" s="183" t="s">
        <v>1137</v>
      </c>
      <c r="G122" s="184" t="s">
        <v>375</v>
      </c>
      <c r="H122" s="185">
        <v>3</v>
      </c>
      <c r="I122" s="186"/>
      <c r="J122" s="187">
        <f>ROUND(I122*H122,2)</f>
        <v>0</v>
      </c>
      <c r="K122" s="183" t="s">
        <v>1100</v>
      </c>
      <c r="L122" s="42"/>
      <c r="M122" s="188" t="s">
        <v>21</v>
      </c>
      <c r="N122" s="189" t="s">
        <v>44</v>
      </c>
      <c r="O122" s="67"/>
      <c r="P122" s="190">
        <f>O122*H122</f>
        <v>0</v>
      </c>
      <c r="Q122" s="190">
        <v>2.478E-2</v>
      </c>
      <c r="R122" s="190">
        <f>Q122*H122</f>
        <v>7.4340000000000003E-2</v>
      </c>
      <c r="S122" s="190">
        <v>0</v>
      </c>
      <c r="T122" s="191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213</v>
      </c>
      <c r="AT122" s="192" t="s">
        <v>208</v>
      </c>
      <c r="AU122" s="192" t="s">
        <v>80</v>
      </c>
      <c r="AY122" s="20" t="s">
        <v>206</v>
      </c>
      <c r="BE122" s="193">
        <f>IF(N122="základní",J122,0)</f>
        <v>0</v>
      </c>
      <c r="BF122" s="193">
        <f>IF(N122="snížená",J122,0)</f>
        <v>0</v>
      </c>
      <c r="BG122" s="193">
        <f>IF(N122="zákl. přenesená",J122,0)</f>
        <v>0</v>
      </c>
      <c r="BH122" s="193">
        <f>IF(N122="sníž. přenesená",J122,0)</f>
        <v>0</v>
      </c>
      <c r="BI122" s="193">
        <f>IF(N122="nulová",J122,0)</f>
        <v>0</v>
      </c>
      <c r="BJ122" s="20" t="s">
        <v>80</v>
      </c>
      <c r="BK122" s="193">
        <f>ROUND(I122*H122,2)</f>
        <v>0</v>
      </c>
      <c r="BL122" s="20" t="s">
        <v>213</v>
      </c>
      <c r="BM122" s="192" t="s">
        <v>304</v>
      </c>
    </row>
    <row r="123" spans="1:65" s="13" customFormat="1">
      <c r="B123" s="201"/>
      <c r="C123" s="202"/>
      <c r="D123" s="199" t="s">
        <v>219</v>
      </c>
      <c r="E123" s="203" t="s">
        <v>21</v>
      </c>
      <c r="F123" s="204" t="s">
        <v>1756</v>
      </c>
      <c r="G123" s="202"/>
      <c r="H123" s="203" t="s">
        <v>21</v>
      </c>
      <c r="I123" s="205"/>
      <c r="J123" s="202"/>
      <c r="K123" s="202"/>
      <c r="L123" s="206"/>
      <c r="M123" s="207"/>
      <c r="N123" s="208"/>
      <c r="O123" s="208"/>
      <c r="P123" s="208"/>
      <c r="Q123" s="208"/>
      <c r="R123" s="208"/>
      <c r="S123" s="208"/>
      <c r="T123" s="209"/>
      <c r="AT123" s="210" t="s">
        <v>219</v>
      </c>
      <c r="AU123" s="210" t="s">
        <v>80</v>
      </c>
      <c r="AV123" s="13" t="s">
        <v>80</v>
      </c>
      <c r="AW123" s="13" t="s">
        <v>34</v>
      </c>
      <c r="AX123" s="13" t="s">
        <v>73</v>
      </c>
      <c r="AY123" s="210" t="s">
        <v>206</v>
      </c>
    </row>
    <row r="124" spans="1:65" s="14" customFormat="1">
      <c r="B124" s="211"/>
      <c r="C124" s="212"/>
      <c r="D124" s="199" t="s">
        <v>219</v>
      </c>
      <c r="E124" s="213" t="s">
        <v>21</v>
      </c>
      <c r="F124" s="214" t="s">
        <v>1751</v>
      </c>
      <c r="G124" s="212"/>
      <c r="H124" s="215">
        <v>3</v>
      </c>
      <c r="I124" s="216"/>
      <c r="J124" s="212"/>
      <c r="K124" s="212"/>
      <c r="L124" s="217"/>
      <c r="M124" s="218"/>
      <c r="N124" s="219"/>
      <c r="O124" s="219"/>
      <c r="P124" s="219"/>
      <c r="Q124" s="219"/>
      <c r="R124" s="219"/>
      <c r="S124" s="219"/>
      <c r="T124" s="220"/>
      <c r="AT124" s="221" t="s">
        <v>219</v>
      </c>
      <c r="AU124" s="221" t="s">
        <v>80</v>
      </c>
      <c r="AV124" s="14" t="s">
        <v>82</v>
      </c>
      <c r="AW124" s="14" t="s">
        <v>34</v>
      </c>
      <c r="AX124" s="14" t="s">
        <v>73</v>
      </c>
      <c r="AY124" s="221" t="s">
        <v>206</v>
      </c>
    </row>
    <row r="125" spans="1:65" s="15" customFormat="1">
      <c r="B125" s="222"/>
      <c r="C125" s="223"/>
      <c r="D125" s="199" t="s">
        <v>219</v>
      </c>
      <c r="E125" s="224" t="s">
        <v>21</v>
      </c>
      <c r="F125" s="225" t="s">
        <v>236</v>
      </c>
      <c r="G125" s="223"/>
      <c r="H125" s="226">
        <v>3</v>
      </c>
      <c r="I125" s="227"/>
      <c r="J125" s="223"/>
      <c r="K125" s="223"/>
      <c r="L125" s="228"/>
      <c r="M125" s="229"/>
      <c r="N125" s="230"/>
      <c r="O125" s="230"/>
      <c r="P125" s="230"/>
      <c r="Q125" s="230"/>
      <c r="R125" s="230"/>
      <c r="S125" s="230"/>
      <c r="T125" s="231"/>
      <c r="AT125" s="232" t="s">
        <v>219</v>
      </c>
      <c r="AU125" s="232" t="s">
        <v>80</v>
      </c>
      <c r="AV125" s="15" t="s">
        <v>213</v>
      </c>
      <c r="AW125" s="15" t="s">
        <v>34</v>
      </c>
      <c r="AX125" s="15" t="s">
        <v>80</v>
      </c>
      <c r="AY125" s="232" t="s">
        <v>206</v>
      </c>
    </row>
    <row r="126" spans="1:65" s="12" customFormat="1" ht="25.9" customHeight="1">
      <c r="B126" s="165"/>
      <c r="C126" s="166"/>
      <c r="D126" s="167" t="s">
        <v>72</v>
      </c>
      <c r="E126" s="168" t="s">
        <v>8</v>
      </c>
      <c r="F126" s="168" t="s">
        <v>1142</v>
      </c>
      <c r="G126" s="166"/>
      <c r="H126" s="166"/>
      <c r="I126" s="169"/>
      <c r="J126" s="170">
        <f>BK126</f>
        <v>0</v>
      </c>
      <c r="K126" s="166"/>
      <c r="L126" s="171"/>
      <c r="M126" s="172"/>
      <c r="N126" s="173"/>
      <c r="O126" s="173"/>
      <c r="P126" s="174">
        <f>SUM(P127:P134)</f>
        <v>0</v>
      </c>
      <c r="Q126" s="173"/>
      <c r="R126" s="174">
        <f>SUM(R127:R134)</f>
        <v>0</v>
      </c>
      <c r="S126" s="173"/>
      <c r="T126" s="175">
        <f>SUM(T127:T134)</f>
        <v>0</v>
      </c>
      <c r="AR126" s="176" t="s">
        <v>80</v>
      </c>
      <c r="AT126" s="177" t="s">
        <v>72</v>
      </c>
      <c r="AU126" s="177" t="s">
        <v>73</v>
      </c>
      <c r="AY126" s="176" t="s">
        <v>206</v>
      </c>
      <c r="BK126" s="178">
        <f>SUM(BK127:BK134)</f>
        <v>0</v>
      </c>
    </row>
    <row r="127" spans="1:65" s="2" customFormat="1" ht="16.5" customHeight="1">
      <c r="A127" s="37"/>
      <c r="B127" s="38"/>
      <c r="C127" s="181" t="s">
        <v>268</v>
      </c>
      <c r="D127" s="181" t="s">
        <v>208</v>
      </c>
      <c r="E127" s="182" t="s">
        <v>1143</v>
      </c>
      <c r="F127" s="183" t="s">
        <v>1144</v>
      </c>
      <c r="G127" s="184" t="s">
        <v>211</v>
      </c>
      <c r="H127" s="185">
        <v>14.58</v>
      </c>
      <c r="I127" s="186"/>
      <c r="J127" s="187">
        <f>ROUND(I127*H127,2)</f>
        <v>0</v>
      </c>
      <c r="K127" s="183" t="s">
        <v>1100</v>
      </c>
      <c r="L127" s="42"/>
      <c r="M127" s="188" t="s">
        <v>21</v>
      </c>
      <c r="N127" s="189" t="s">
        <v>44</v>
      </c>
      <c r="O127" s="67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213</v>
      </c>
      <c r="AT127" s="192" t="s">
        <v>208</v>
      </c>
      <c r="AU127" s="192" t="s">
        <v>80</v>
      </c>
      <c r="AY127" s="20" t="s">
        <v>206</v>
      </c>
      <c r="BE127" s="193">
        <f>IF(N127="základní",J127,0)</f>
        <v>0</v>
      </c>
      <c r="BF127" s="193">
        <f>IF(N127="snížená",J127,0)</f>
        <v>0</v>
      </c>
      <c r="BG127" s="193">
        <f>IF(N127="zákl. přenesená",J127,0)</f>
        <v>0</v>
      </c>
      <c r="BH127" s="193">
        <f>IF(N127="sníž. přenesená",J127,0)</f>
        <v>0</v>
      </c>
      <c r="BI127" s="193">
        <f>IF(N127="nulová",J127,0)</f>
        <v>0</v>
      </c>
      <c r="BJ127" s="20" t="s">
        <v>80</v>
      </c>
      <c r="BK127" s="193">
        <f>ROUND(I127*H127,2)</f>
        <v>0</v>
      </c>
      <c r="BL127" s="20" t="s">
        <v>213</v>
      </c>
      <c r="BM127" s="192" t="s">
        <v>8</v>
      </c>
    </row>
    <row r="128" spans="1:65" s="13" customFormat="1">
      <c r="B128" s="201"/>
      <c r="C128" s="202"/>
      <c r="D128" s="199" t="s">
        <v>219</v>
      </c>
      <c r="E128" s="203" t="s">
        <v>21</v>
      </c>
      <c r="F128" s="204" t="s">
        <v>1757</v>
      </c>
      <c r="G128" s="202"/>
      <c r="H128" s="203" t="s">
        <v>21</v>
      </c>
      <c r="I128" s="205"/>
      <c r="J128" s="202"/>
      <c r="K128" s="202"/>
      <c r="L128" s="206"/>
      <c r="M128" s="207"/>
      <c r="N128" s="208"/>
      <c r="O128" s="208"/>
      <c r="P128" s="208"/>
      <c r="Q128" s="208"/>
      <c r="R128" s="208"/>
      <c r="S128" s="208"/>
      <c r="T128" s="209"/>
      <c r="AT128" s="210" t="s">
        <v>219</v>
      </c>
      <c r="AU128" s="210" t="s">
        <v>80</v>
      </c>
      <c r="AV128" s="13" t="s">
        <v>80</v>
      </c>
      <c r="AW128" s="13" t="s">
        <v>34</v>
      </c>
      <c r="AX128" s="13" t="s">
        <v>73</v>
      </c>
      <c r="AY128" s="210" t="s">
        <v>206</v>
      </c>
    </row>
    <row r="129" spans="1:65" s="14" customFormat="1">
      <c r="B129" s="211"/>
      <c r="C129" s="212"/>
      <c r="D129" s="199" t="s">
        <v>219</v>
      </c>
      <c r="E129" s="213" t="s">
        <v>21</v>
      </c>
      <c r="F129" s="214" t="s">
        <v>1758</v>
      </c>
      <c r="G129" s="212"/>
      <c r="H129" s="215">
        <v>4.5</v>
      </c>
      <c r="I129" s="216"/>
      <c r="J129" s="212"/>
      <c r="K129" s="212"/>
      <c r="L129" s="217"/>
      <c r="M129" s="218"/>
      <c r="N129" s="219"/>
      <c r="O129" s="219"/>
      <c r="P129" s="219"/>
      <c r="Q129" s="219"/>
      <c r="R129" s="219"/>
      <c r="S129" s="219"/>
      <c r="T129" s="220"/>
      <c r="AT129" s="221" t="s">
        <v>219</v>
      </c>
      <c r="AU129" s="221" t="s">
        <v>80</v>
      </c>
      <c r="AV129" s="14" t="s">
        <v>82</v>
      </c>
      <c r="AW129" s="14" t="s">
        <v>34</v>
      </c>
      <c r="AX129" s="14" t="s">
        <v>73</v>
      </c>
      <c r="AY129" s="221" t="s">
        <v>206</v>
      </c>
    </row>
    <row r="130" spans="1:65" s="13" customFormat="1">
      <c r="B130" s="201"/>
      <c r="C130" s="202"/>
      <c r="D130" s="199" t="s">
        <v>219</v>
      </c>
      <c r="E130" s="203" t="s">
        <v>21</v>
      </c>
      <c r="F130" s="204" t="s">
        <v>1147</v>
      </c>
      <c r="G130" s="202"/>
      <c r="H130" s="203" t="s">
        <v>21</v>
      </c>
      <c r="I130" s="205"/>
      <c r="J130" s="202"/>
      <c r="K130" s="202"/>
      <c r="L130" s="206"/>
      <c r="M130" s="207"/>
      <c r="N130" s="208"/>
      <c r="O130" s="208"/>
      <c r="P130" s="208"/>
      <c r="Q130" s="208"/>
      <c r="R130" s="208"/>
      <c r="S130" s="208"/>
      <c r="T130" s="209"/>
      <c r="AT130" s="210" t="s">
        <v>219</v>
      </c>
      <c r="AU130" s="210" t="s">
        <v>80</v>
      </c>
      <c r="AV130" s="13" t="s">
        <v>80</v>
      </c>
      <c r="AW130" s="13" t="s">
        <v>34</v>
      </c>
      <c r="AX130" s="13" t="s">
        <v>73</v>
      </c>
      <c r="AY130" s="210" t="s">
        <v>206</v>
      </c>
    </row>
    <row r="131" spans="1:65" s="14" customFormat="1">
      <c r="B131" s="211"/>
      <c r="C131" s="212"/>
      <c r="D131" s="199" t="s">
        <v>219</v>
      </c>
      <c r="E131" s="213" t="s">
        <v>21</v>
      </c>
      <c r="F131" s="214" t="s">
        <v>1759</v>
      </c>
      <c r="G131" s="212"/>
      <c r="H131" s="215">
        <v>9</v>
      </c>
      <c r="I131" s="216"/>
      <c r="J131" s="212"/>
      <c r="K131" s="212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219</v>
      </c>
      <c r="AU131" s="221" t="s">
        <v>80</v>
      </c>
      <c r="AV131" s="14" t="s">
        <v>82</v>
      </c>
      <c r="AW131" s="14" t="s">
        <v>34</v>
      </c>
      <c r="AX131" s="14" t="s">
        <v>73</v>
      </c>
      <c r="AY131" s="221" t="s">
        <v>206</v>
      </c>
    </row>
    <row r="132" spans="1:65" s="13" customFormat="1">
      <c r="B132" s="201"/>
      <c r="C132" s="202"/>
      <c r="D132" s="199" t="s">
        <v>219</v>
      </c>
      <c r="E132" s="203" t="s">
        <v>21</v>
      </c>
      <c r="F132" s="204" t="s">
        <v>1149</v>
      </c>
      <c r="G132" s="202"/>
      <c r="H132" s="203" t="s">
        <v>21</v>
      </c>
      <c r="I132" s="205"/>
      <c r="J132" s="202"/>
      <c r="K132" s="202"/>
      <c r="L132" s="206"/>
      <c r="M132" s="207"/>
      <c r="N132" s="208"/>
      <c r="O132" s="208"/>
      <c r="P132" s="208"/>
      <c r="Q132" s="208"/>
      <c r="R132" s="208"/>
      <c r="S132" s="208"/>
      <c r="T132" s="209"/>
      <c r="AT132" s="210" t="s">
        <v>219</v>
      </c>
      <c r="AU132" s="210" t="s">
        <v>80</v>
      </c>
      <c r="AV132" s="13" t="s">
        <v>80</v>
      </c>
      <c r="AW132" s="13" t="s">
        <v>34</v>
      </c>
      <c r="AX132" s="13" t="s">
        <v>73</v>
      </c>
      <c r="AY132" s="210" t="s">
        <v>206</v>
      </c>
    </row>
    <row r="133" spans="1:65" s="14" customFormat="1">
      <c r="B133" s="211"/>
      <c r="C133" s="212"/>
      <c r="D133" s="199" t="s">
        <v>219</v>
      </c>
      <c r="E133" s="213" t="s">
        <v>21</v>
      </c>
      <c r="F133" s="214" t="s">
        <v>1760</v>
      </c>
      <c r="G133" s="212"/>
      <c r="H133" s="215">
        <v>1.08</v>
      </c>
      <c r="I133" s="216"/>
      <c r="J133" s="212"/>
      <c r="K133" s="212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219</v>
      </c>
      <c r="AU133" s="221" t="s">
        <v>80</v>
      </c>
      <c r="AV133" s="14" t="s">
        <v>82</v>
      </c>
      <c r="AW133" s="14" t="s">
        <v>34</v>
      </c>
      <c r="AX133" s="14" t="s">
        <v>73</v>
      </c>
      <c r="AY133" s="221" t="s">
        <v>206</v>
      </c>
    </row>
    <row r="134" spans="1:65" s="15" customFormat="1">
      <c r="B134" s="222"/>
      <c r="C134" s="223"/>
      <c r="D134" s="199" t="s">
        <v>219</v>
      </c>
      <c r="E134" s="224" t="s">
        <v>21</v>
      </c>
      <c r="F134" s="225" t="s">
        <v>236</v>
      </c>
      <c r="G134" s="223"/>
      <c r="H134" s="226">
        <v>14.58</v>
      </c>
      <c r="I134" s="227"/>
      <c r="J134" s="223"/>
      <c r="K134" s="223"/>
      <c r="L134" s="228"/>
      <c r="M134" s="229"/>
      <c r="N134" s="230"/>
      <c r="O134" s="230"/>
      <c r="P134" s="230"/>
      <c r="Q134" s="230"/>
      <c r="R134" s="230"/>
      <c r="S134" s="230"/>
      <c r="T134" s="231"/>
      <c r="AT134" s="232" t="s">
        <v>219</v>
      </c>
      <c r="AU134" s="232" t="s">
        <v>80</v>
      </c>
      <c r="AV134" s="15" t="s">
        <v>213</v>
      </c>
      <c r="AW134" s="15" t="s">
        <v>34</v>
      </c>
      <c r="AX134" s="15" t="s">
        <v>80</v>
      </c>
      <c r="AY134" s="232" t="s">
        <v>206</v>
      </c>
    </row>
    <row r="135" spans="1:65" s="12" customFormat="1" ht="25.9" customHeight="1">
      <c r="B135" s="165"/>
      <c r="C135" s="166"/>
      <c r="D135" s="167" t="s">
        <v>72</v>
      </c>
      <c r="E135" s="168" t="s">
        <v>324</v>
      </c>
      <c r="F135" s="168" t="s">
        <v>1155</v>
      </c>
      <c r="G135" s="166"/>
      <c r="H135" s="166"/>
      <c r="I135" s="169"/>
      <c r="J135" s="170">
        <f>BK135</f>
        <v>0</v>
      </c>
      <c r="K135" s="166"/>
      <c r="L135" s="171"/>
      <c r="M135" s="172"/>
      <c r="N135" s="173"/>
      <c r="O135" s="173"/>
      <c r="P135" s="174">
        <f>SUM(P136:P151)</f>
        <v>0</v>
      </c>
      <c r="Q135" s="173"/>
      <c r="R135" s="174">
        <f>SUM(R136:R151)</f>
        <v>0</v>
      </c>
      <c r="S135" s="173"/>
      <c r="T135" s="175">
        <f>SUM(T136:T151)</f>
        <v>0</v>
      </c>
      <c r="AR135" s="176" t="s">
        <v>80</v>
      </c>
      <c r="AT135" s="177" t="s">
        <v>72</v>
      </c>
      <c r="AU135" s="177" t="s">
        <v>73</v>
      </c>
      <c r="AY135" s="176" t="s">
        <v>206</v>
      </c>
      <c r="BK135" s="178">
        <f>SUM(BK136:BK151)</f>
        <v>0</v>
      </c>
    </row>
    <row r="136" spans="1:65" s="2" customFormat="1" ht="24.2" customHeight="1">
      <c r="A136" s="37"/>
      <c r="B136" s="38"/>
      <c r="C136" s="181" t="s">
        <v>275</v>
      </c>
      <c r="D136" s="181" t="s">
        <v>208</v>
      </c>
      <c r="E136" s="182" t="s">
        <v>1160</v>
      </c>
      <c r="F136" s="183" t="s">
        <v>1161</v>
      </c>
      <c r="G136" s="184" t="s">
        <v>211</v>
      </c>
      <c r="H136" s="185">
        <v>176.94200000000001</v>
      </c>
      <c r="I136" s="186"/>
      <c r="J136" s="187">
        <f>ROUND(I136*H136,2)</f>
        <v>0</v>
      </c>
      <c r="K136" s="183" t="s">
        <v>1100</v>
      </c>
      <c r="L136" s="42"/>
      <c r="M136" s="188" t="s">
        <v>21</v>
      </c>
      <c r="N136" s="189" t="s">
        <v>44</v>
      </c>
      <c r="O136" s="67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213</v>
      </c>
      <c r="AT136" s="192" t="s">
        <v>208</v>
      </c>
      <c r="AU136" s="192" t="s">
        <v>80</v>
      </c>
      <c r="AY136" s="20" t="s">
        <v>206</v>
      </c>
      <c r="BE136" s="193">
        <f>IF(N136="základní",J136,0)</f>
        <v>0</v>
      </c>
      <c r="BF136" s="193">
        <f>IF(N136="snížená",J136,0)</f>
        <v>0</v>
      </c>
      <c r="BG136" s="193">
        <f>IF(N136="zákl. přenesená",J136,0)</f>
        <v>0</v>
      </c>
      <c r="BH136" s="193">
        <f>IF(N136="sníž. přenesená",J136,0)</f>
        <v>0</v>
      </c>
      <c r="BI136" s="193">
        <f>IF(N136="nulová",J136,0)</f>
        <v>0</v>
      </c>
      <c r="BJ136" s="20" t="s">
        <v>80</v>
      </c>
      <c r="BK136" s="193">
        <f>ROUND(I136*H136,2)</f>
        <v>0</v>
      </c>
      <c r="BL136" s="20" t="s">
        <v>213</v>
      </c>
      <c r="BM136" s="192" t="s">
        <v>332</v>
      </c>
    </row>
    <row r="137" spans="1:65" s="13" customFormat="1">
      <c r="B137" s="201"/>
      <c r="C137" s="202"/>
      <c r="D137" s="199" t="s">
        <v>219</v>
      </c>
      <c r="E137" s="203" t="s">
        <v>21</v>
      </c>
      <c r="F137" s="204" t="s">
        <v>1761</v>
      </c>
      <c r="G137" s="202"/>
      <c r="H137" s="203" t="s">
        <v>21</v>
      </c>
      <c r="I137" s="205"/>
      <c r="J137" s="202"/>
      <c r="K137" s="202"/>
      <c r="L137" s="206"/>
      <c r="M137" s="207"/>
      <c r="N137" s="208"/>
      <c r="O137" s="208"/>
      <c r="P137" s="208"/>
      <c r="Q137" s="208"/>
      <c r="R137" s="208"/>
      <c r="S137" s="208"/>
      <c r="T137" s="209"/>
      <c r="AT137" s="210" t="s">
        <v>219</v>
      </c>
      <c r="AU137" s="210" t="s">
        <v>80</v>
      </c>
      <c r="AV137" s="13" t="s">
        <v>80</v>
      </c>
      <c r="AW137" s="13" t="s">
        <v>34</v>
      </c>
      <c r="AX137" s="13" t="s">
        <v>73</v>
      </c>
      <c r="AY137" s="210" t="s">
        <v>206</v>
      </c>
    </row>
    <row r="138" spans="1:65" s="14" customFormat="1">
      <c r="B138" s="211"/>
      <c r="C138" s="212"/>
      <c r="D138" s="199" t="s">
        <v>219</v>
      </c>
      <c r="E138" s="213" t="s">
        <v>21</v>
      </c>
      <c r="F138" s="214" t="s">
        <v>1762</v>
      </c>
      <c r="G138" s="212"/>
      <c r="H138" s="215">
        <v>176.94200000000001</v>
      </c>
      <c r="I138" s="216"/>
      <c r="J138" s="212"/>
      <c r="K138" s="212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219</v>
      </c>
      <c r="AU138" s="221" t="s">
        <v>80</v>
      </c>
      <c r="AV138" s="14" t="s">
        <v>82</v>
      </c>
      <c r="AW138" s="14" t="s">
        <v>34</v>
      </c>
      <c r="AX138" s="14" t="s">
        <v>73</v>
      </c>
      <c r="AY138" s="221" t="s">
        <v>206</v>
      </c>
    </row>
    <row r="139" spans="1:65" s="15" customFormat="1">
      <c r="B139" s="222"/>
      <c r="C139" s="223"/>
      <c r="D139" s="199" t="s">
        <v>219</v>
      </c>
      <c r="E139" s="224" t="s">
        <v>21</v>
      </c>
      <c r="F139" s="225" t="s">
        <v>236</v>
      </c>
      <c r="G139" s="223"/>
      <c r="H139" s="226">
        <v>176.94200000000001</v>
      </c>
      <c r="I139" s="227"/>
      <c r="J139" s="223"/>
      <c r="K139" s="223"/>
      <c r="L139" s="228"/>
      <c r="M139" s="229"/>
      <c r="N139" s="230"/>
      <c r="O139" s="230"/>
      <c r="P139" s="230"/>
      <c r="Q139" s="230"/>
      <c r="R139" s="230"/>
      <c r="S139" s="230"/>
      <c r="T139" s="231"/>
      <c r="AT139" s="232" t="s">
        <v>219</v>
      </c>
      <c r="AU139" s="232" t="s">
        <v>80</v>
      </c>
      <c r="AV139" s="15" t="s">
        <v>213</v>
      </c>
      <c r="AW139" s="15" t="s">
        <v>34</v>
      </c>
      <c r="AX139" s="15" t="s">
        <v>80</v>
      </c>
      <c r="AY139" s="232" t="s">
        <v>206</v>
      </c>
    </row>
    <row r="140" spans="1:65" s="2" customFormat="1" ht="24.2" customHeight="1">
      <c r="A140" s="37"/>
      <c r="B140" s="38"/>
      <c r="C140" s="181" t="s">
        <v>289</v>
      </c>
      <c r="D140" s="181" t="s">
        <v>208</v>
      </c>
      <c r="E140" s="182" t="s">
        <v>1164</v>
      </c>
      <c r="F140" s="183" t="s">
        <v>1165</v>
      </c>
      <c r="G140" s="184" t="s">
        <v>211</v>
      </c>
      <c r="H140" s="185">
        <v>88.471000000000004</v>
      </c>
      <c r="I140" s="186"/>
      <c r="J140" s="187">
        <f>ROUND(I140*H140,2)</f>
        <v>0</v>
      </c>
      <c r="K140" s="183" t="s">
        <v>1100</v>
      </c>
      <c r="L140" s="42"/>
      <c r="M140" s="188" t="s">
        <v>21</v>
      </c>
      <c r="N140" s="189" t="s">
        <v>44</v>
      </c>
      <c r="O140" s="67"/>
      <c r="P140" s="190">
        <f>O140*H140</f>
        <v>0</v>
      </c>
      <c r="Q140" s="190">
        <v>0</v>
      </c>
      <c r="R140" s="190">
        <f>Q140*H140</f>
        <v>0</v>
      </c>
      <c r="S140" s="190">
        <v>0</v>
      </c>
      <c r="T140" s="19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213</v>
      </c>
      <c r="AT140" s="192" t="s">
        <v>208</v>
      </c>
      <c r="AU140" s="192" t="s">
        <v>80</v>
      </c>
      <c r="AY140" s="20" t="s">
        <v>206</v>
      </c>
      <c r="BE140" s="193">
        <f>IF(N140="základní",J140,0)</f>
        <v>0</v>
      </c>
      <c r="BF140" s="193">
        <f>IF(N140="snížená",J140,0)</f>
        <v>0</v>
      </c>
      <c r="BG140" s="193">
        <f>IF(N140="zákl. přenesená",J140,0)</f>
        <v>0</v>
      </c>
      <c r="BH140" s="193">
        <f>IF(N140="sníž. přenesená",J140,0)</f>
        <v>0</v>
      </c>
      <c r="BI140" s="193">
        <f>IF(N140="nulová",J140,0)</f>
        <v>0</v>
      </c>
      <c r="BJ140" s="20" t="s">
        <v>80</v>
      </c>
      <c r="BK140" s="193">
        <f>ROUND(I140*H140,2)</f>
        <v>0</v>
      </c>
      <c r="BL140" s="20" t="s">
        <v>213</v>
      </c>
      <c r="BM140" s="192" t="s">
        <v>350</v>
      </c>
    </row>
    <row r="141" spans="1:65" s="13" customFormat="1">
      <c r="B141" s="201"/>
      <c r="C141" s="202"/>
      <c r="D141" s="199" t="s">
        <v>219</v>
      </c>
      <c r="E141" s="203" t="s">
        <v>21</v>
      </c>
      <c r="F141" s="204" t="s">
        <v>1763</v>
      </c>
      <c r="G141" s="202"/>
      <c r="H141" s="203" t="s">
        <v>21</v>
      </c>
      <c r="I141" s="205"/>
      <c r="J141" s="202"/>
      <c r="K141" s="202"/>
      <c r="L141" s="206"/>
      <c r="M141" s="207"/>
      <c r="N141" s="208"/>
      <c r="O141" s="208"/>
      <c r="P141" s="208"/>
      <c r="Q141" s="208"/>
      <c r="R141" s="208"/>
      <c r="S141" s="208"/>
      <c r="T141" s="209"/>
      <c r="AT141" s="210" t="s">
        <v>219</v>
      </c>
      <c r="AU141" s="210" t="s">
        <v>80</v>
      </c>
      <c r="AV141" s="13" t="s">
        <v>80</v>
      </c>
      <c r="AW141" s="13" t="s">
        <v>34</v>
      </c>
      <c r="AX141" s="13" t="s">
        <v>73</v>
      </c>
      <c r="AY141" s="210" t="s">
        <v>206</v>
      </c>
    </row>
    <row r="142" spans="1:65" s="14" customFormat="1">
      <c r="B142" s="211"/>
      <c r="C142" s="212"/>
      <c r="D142" s="199" t="s">
        <v>219</v>
      </c>
      <c r="E142" s="213" t="s">
        <v>21</v>
      </c>
      <c r="F142" s="214" t="s">
        <v>1764</v>
      </c>
      <c r="G142" s="212"/>
      <c r="H142" s="215">
        <v>88.471000000000004</v>
      </c>
      <c r="I142" s="216"/>
      <c r="J142" s="212"/>
      <c r="K142" s="212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219</v>
      </c>
      <c r="AU142" s="221" t="s">
        <v>80</v>
      </c>
      <c r="AV142" s="14" t="s">
        <v>82</v>
      </c>
      <c r="AW142" s="14" t="s">
        <v>34</v>
      </c>
      <c r="AX142" s="14" t="s">
        <v>73</v>
      </c>
      <c r="AY142" s="221" t="s">
        <v>206</v>
      </c>
    </row>
    <row r="143" spans="1:65" s="15" customFormat="1">
      <c r="B143" s="222"/>
      <c r="C143" s="223"/>
      <c r="D143" s="199" t="s">
        <v>219</v>
      </c>
      <c r="E143" s="224" t="s">
        <v>21</v>
      </c>
      <c r="F143" s="225" t="s">
        <v>236</v>
      </c>
      <c r="G143" s="223"/>
      <c r="H143" s="226">
        <v>88.471000000000004</v>
      </c>
      <c r="I143" s="227"/>
      <c r="J143" s="223"/>
      <c r="K143" s="223"/>
      <c r="L143" s="228"/>
      <c r="M143" s="229"/>
      <c r="N143" s="230"/>
      <c r="O143" s="230"/>
      <c r="P143" s="230"/>
      <c r="Q143" s="230"/>
      <c r="R143" s="230"/>
      <c r="S143" s="230"/>
      <c r="T143" s="231"/>
      <c r="AT143" s="232" t="s">
        <v>219</v>
      </c>
      <c r="AU143" s="232" t="s">
        <v>80</v>
      </c>
      <c r="AV143" s="15" t="s">
        <v>213</v>
      </c>
      <c r="AW143" s="15" t="s">
        <v>34</v>
      </c>
      <c r="AX143" s="15" t="s">
        <v>80</v>
      </c>
      <c r="AY143" s="232" t="s">
        <v>206</v>
      </c>
    </row>
    <row r="144" spans="1:65" s="2" customFormat="1" ht="24.2" customHeight="1">
      <c r="A144" s="37"/>
      <c r="B144" s="38"/>
      <c r="C144" s="181" t="s">
        <v>295</v>
      </c>
      <c r="D144" s="181" t="s">
        <v>208</v>
      </c>
      <c r="E144" s="182" t="s">
        <v>1765</v>
      </c>
      <c r="F144" s="183" t="s">
        <v>1766</v>
      </c>
      <c r="G144" s="184" t="s">
        <v>211</v>
      </c>
      <c r="H144" s="185">
        <v>19.66</v>
      </c>
      <c r="I144" s="186"/>
      <c r="J144" s="187">
        <f>ROUND(I144*H144,2)</f>
        <v>0</v>
      </c>
      <c r="K144" s="183" t="s">
        <v>1100</v>
      </c>
      <c r="L144" s="42"/>
      <c r="M144" s="188" t="s">
        <v>21</v>
      </c>
      <c r="N144" s="189" t="s">
        <v>44</v>
      </c>
      <c r="O144" s="67"/>
      <c r="P144" s="190">
        <f>O144*H144</f>
        <v>0</v>
      </c>
      <c r="Q144" s="190">
        <v>0</v>
      </c>
      <c r="R144" s="190">
        <f>Q144*H144</f>
        <v>0</v>
      </c>
      <c r="S144" s="190">
        <v>0</v>
      </c>
      <c r="T144" s="19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213</v>
      </c>
      <c r="AT144" s="192" t="s">
        <v>208</v>
      </c>
      <c r="AU144" s="192" t="s">
        <v>80</v>
      </c>
      <c r="AY144" s="20" t="s">
        <v>206</v>
      </c>
      <c r="BE144" s="193">
        <f>IF(N144="základní",J144,0)</f>
        <v>0</v>
      </c>
      <c r="BF144" s="193">
        <f>IF(N144="snížená",J144,0)</f>
        <v>0</v>
      </c>
      <c r="BG144" s="193">
        <f>IF(N144="zákl. přenesená",J144,0)</f>
        <v>0</v>
      </c>
      <c r="BH144" s="193">
        <f>IF(N144="sníž. přenesená",J144,0)</f>
        <v>0</v>
      </c>
      <c r="BI144" s="193">
        <f>IF(N144="nulová",J144,0)</f>
        <v>0</v>
      </c>
      <c r="BJ144" s="20" t="s">
        <v>80</v>
      </c>
      <c r="BK144" s="193">
        <f>ROUND(I144*H144,2)</f>
        <v>0</v>
      </c>
      <c r="BL144" s="20" t="s">
        <v>213</v>
      </c>
      <c r="BM144" s="192" t="s">
        <v>365</v>
      </c>
    </row>
    <row r="145" spans="1:65" s="13" customFormat="1">
      <c r="B145" s="201"/>
      <c r="C145" s="202"/>
      <c r="D145" s="199" t="s">
        <v>219</v>
      </c>
      <c r="E145" s="203" t="s">
        <v>21</v>
      </c>
      <c r="F145" s="204" t="s">
        <v>1761</v>
      </c>
      <c r="G145" s="202"/>
      <c r="H145" s="203" t="s">
        <v>21</v>
      </c>
      <c r="I145" s="205"/>
      <c r="J145" s="202"/>
      <c r="K145" s="202"/>
      <c r="L145" s="206"/>
      <c r="M145" s="207"/>
      <c r="N145" s="208"/>
      <c r="O145" s="208"/>
      <c r="P145" s="208"/>
      <c r="Q145" s="208"/>
      <c r="R145" s="208"/>
      <c r="S145" s="208"/>
      <c r="T145" s="209"/>
      <c r="AT145" s="210" t="s">
        <v>219</v>
      </c>
      <c r="AU145" s="210" t="s">
        <v>80</v>
      </c>
      <c r="AV145" s="13" t="s">
        <v>80</v>
      </c>
      <c r="AW145" s="13" t="s">
        <v>34</v>
      </c>
      <c r="AX145" s="13" t="s">
        <v>73</v>
      </c>
      <c r="AY145" s="210" t="s">
        <v>206</v>
      </c>
    </row>
    <row r="146" spans="1:65" s="14" customFormat="1">
      <c r="B146" s="211"/>
      <c r="C146" s="212"/>
      <c r="D146" s="199" t="s">
        <v>219</v>
      </c>
      <c r="E146" s="213" t="s">
        <v>21</v>
      </c>
      <c r="F146" s="214" t="s">
        <v>1767</v>
      </c>
      <c r="G146" s="212"/>
      <c r="H146" s="215">
        <v>19.66</v>
      </c>
      <c r="I146" s="216"/>
      <c r="J146" s="212"/>
      <c r="K146" s="212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219</v>
      </c>
      <c r="AU146" s="221" t="s">
        <v>80</v>
      </c>
      <c r="AV146" s="14" t="s">
        <v>82</v>
      </c>
      <c r="AW146" s="14" t="s">
        <v>34</v>
      </c>
      <c r="AX146" s="14" t="s">
        <v>73</v>
      </c>
      <c r="AY146" s="221" t="s">
        <v>206</v>
      </c>
    </row>
    <row r="147" spans="1:65" s="15" customFormat="1">
      <c r="B147" s="222"/>
      <c r="C147" s="223"/>
      <c r="D147" s="199" t="s">
        <v>219</v>
      </c>
      <c r="E147" s="224" t="s">
        <v>21</v>
      </c>
      <c r="F147" s="225" t="s">
        <v>236</v>
      </c>
      <c r="G147" s="223"/>
      <c r="H147" s="226">
        <v>19.66</v>
      </c>
      <c r="I147" s="227"/>
      <c r="J147" s="223"/>
      <c r="K147" s="223"/>
      <c r="L147" s="228"/>
      <c r="M147" s="229"/>
      <c r="N147" s="230"/>
      <c r="O147" s="230"/>
      <c r="P147" s="230"/>
      <c r="Q147" s="230"/>
      <c r="R147" s="230"/>
      <c r="S147" s="230"/>
      <c r="T147" s="231"/>
      <c r="AT147" s="232" t="s">
        <v>219</v>
      </c>
      <c r="AU147" s="232" t="s">
        <v>80</v>
      </c>
      <c r="AV147" s="15" t="s">
        <v>213</v>
      </c>
      <c r="AW147" s="15" t="s">
        <v>34</v>
      </c>
      <c r="AX147" s="15" t="s">
        <v>80</v>
      </c>
      <c r="AY147" s="232" t="s">
        <v>206</v>
      </c>
    </row>
    <row r="148" spans="1:65" s="2" customFormat="1" ht="24.2" customHeight="1">
      <c r="A148" s="37"/>
      <c r="B148" s="38"/>
      <c r="C148" s="181" t="s">
        <v>304</v>
      </c>
      <c r="D148" s="181" t="s">
        <v>208</v>
      </c>
      <c r="E148" s="182" t="s">
        <v>1171</v>
      </c>
      <c r="F148" s="183" t="s">
        <v>1172</v>
      </c>
      <c r="G148" s="184" t="s">
        <v>211</v>
      </c>
      <c r="H148" s="185">
        <v>9.83</v>
      </c>
      <c r="I148" s="186"/>
      <c r="J148" s="187">
        <f>ROUND(I148*H148,2)</f>
        <v>0</v>
      </c>
      <c r="K148" s="183" t="s">
        <v>1100</v>
      </c>
      <c r="L148" s="42"/>
      <c r="M148" s="188" t="s">
        <v>21</v>
      </c>
      <c r="N148" s="189" t="s">
        <v>44</v>
      </c>
      <c r="O148" s="67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213</v>
      </c>
      <c r="AT148" s="192" t="s">
        <v>208</v>
      </c>
      <c r="AU148" s="192" t="s">
        <v>80</v>
      </c>
      <c r="AY148" s="20" t="s">
        <v>206</v>
      </c>
      <c r="BE148" s="193">
        <f>IF(N148="základní",J148,0)</f>
        <v>0</v>
      </c>
      <c r="BF148" s="193">
        <f>IF(N148="snížená",J148,0)</f>
        <v>0</v>
      </c>
      <c r="BG148" s="193">
        <f>IF(N148="zákl. přenesená",J148,0)</f>
        <v>0</v>
      </c>
      <c r="BH148" s="193">
        <f>IF(N148="sníž. přenesená",J148,0)</f>
        <v>0</v>
      </c>
      <c r="BI148" s="193">
        <f>IF(N148="nulová",J148,0)</f>
        <v>0</v>
      </c>
      <c r="BJ148" s="20" t="s">
        <v>80</v>
      </c>
      <c r="BK148" s="193">
        <f>ROUND(I148*H148,2)</f>
        <v>0</v>
      </c>
      <c r="BL148" s="20" t="s">
        <v>213</v>
      </c>
      <c r="BM148" s="192" t="s">
        <v>382</v>
      </c>
    </row>
    <row r="149" spans="1:65" s="13" customFormat="1">
      <c r="B149" s="201"/>
      <c r="C149" s="202"/>
      <c r="D149" s="199" t="s">
        <v>219</v>
      </c>
      <c r="E149" s="203" t="s">
        <v>21</v>
      </c>
      <c r="F149" s="204" t="s">
        <v>1763</v>
      </c>
      <c r="G149" s="202"/>
      <c r="H149" s="203" t="s">
        <v>21</v>
      </c>
      <c r="I149" s="205"/>
      <c r="J149" s="202"/>
      <c r="K149" s="202"/>
      <c r="L149" s="206"/>
      <c r="M149" s="207"/>
      <c r="N149" s="208"/>
      <c r="O149" s="208"/>
      <c r="P149" s="208"/>
      <c r="Q149" s="208"/>
      <c r="R149" s="208"/>
      <c r="S149" s="208"/>
      <c r="T149" s="209"/>
      <c r="AT149" s="210" t="s">
        <v>219</v>
      </c>
      <c r="AU149" s="210" t="s">
        <v>80</v>
      </c>
      <c r="AV149" s="13" t="s">
        <v>80</v>
      </c>
      <c r="AW149" s="13" t="s">
        <v>34</v>
      </c>
      <c r="AX149" s="13" t="s">
        <v>73</v>
      </c>
      <c r="AY149" s="210" t="s">
        <v>206</v>
      </c>
    </row>
    <row r="150" spans="1:65" s="14" customFormat="1">
      <c r="B150" s="211"/>
      <c r="C150" s="212"/>
      <c r="D150" s="199" t="s">
        <v>219</v>
      </c>
      <c r="E150" s="213" t="s">
        <v>21</v>
      </c>
      <c r="F150" s="214" t="s">
        <v>1768</v>
      </c>
      <c r="G150" s="212"/>
      <c r="H150" s="215">
        <v>9.83</v>
      </c>
      <c r="I150" s="216"/>
      <c r="J150" s="212"/>
      <c r="K150" s="212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219</v>
      </c>
      <c r="AU150" s="221" t="s">
        <v>80</v>
      </c>
      <c r="AV150" s="14" t="s">
        <v>82</v>
      </c>
      <c r="AW150" s="14" t="s">
        <v>34</v>
      </c>
      <c r="AX150" s="14" t="s">
        <v>73</v>
      </c>
      <c r="AY150" s="221" t="s">
        <v>206</v>
      </c>
    </row>
    <row r="151" spans="1:65" s="15" customFormat="1">
      <c r="B151" s="222"/>
      <c r="C151" s="223"/>
      <c r="D151" s="199" t="s">
        <v>219</v>
      </c>
      <c r="E151" s="224" t="s">
        <v>21</v>
      </c>
      <c r="F151" s="225" t="s">
        <v>236</v>
      </c>
      <c r="G151" s="223"/>
      <c r="H151" s="226">
        <v>9.83</v>
      </c>
      <c r="I151" s="227"/>
      <c r="J151" s="223"/>
      <c r="K151" s="223"/>
      <c r="L151" s="228"/>
      <c r="M151" s="229"/>
      <c r="N151" s="230"/>
      <c r="O151" s="230"/>
      <c r="P151" s="230"/>
      <c r="Q151" s="230"/>
      <c r="R151" s="230"/>
      <c r="S151" s="230"/>
      <c r="T151" s="231"/>
      <c r="AT151" s="232" t="s">
        <v>219</v>
      </c>
      <c r="AU151" s="232" t="s">
        <v>80</v>
      </c>
      <c r="AV151" s="15" t="s">
        <v>213</v>
      </c>
      <c r="AW151" s="15" t="s">
        <v>34</v>
      </c>
      <c r="AX151" s="15" t="s">
        <v>80</v>
      </c>
      <c r="AY151" s="232" t="s">
        <v>206</v>
      </c>
    </row>
    <row r="152" spans="1:65" s="12" customFormat="1" ht="25.9" customHeight="1">
      <c r="B152" s="165"/>
      <c r="C152" s="166"/>
      <c r="D152" s="167" t="s">
        <v>72</v>
      </c>
      <c r="E152" s="168" t="s">
        <v>342</v>
      </c>
      <c r="F152" s="168" t="s">
        <v>1192</v>
      </c>
      <c r="G152" s="166"/>
      <c r="H152" s="166"/>
      <c r="I152" s="169"/>
      <c r="J152" s="170">
        <f>BK152</f>
        <v>0</v>
      </c>
      <c r="K152" s="166"/>
      <c r="L152" s="171"/>
      <c r="M152" s="172"/>
      <c r="N152" s="173"/>
      <c r="O152" s="173"/>
      <c r="P152" s="174">
        <f>SUM(P153:P160)</f>
        <v>0</v>
      </c>
      <c r="Q152" s="173"/>
      <c r="R152" s="174">
        <f>SUM(R153:R160)</f>
        <v>0.39194496000000001</v>
      </c>
      <c r="S152" s="173"/>
      <c r="T152" s="175">
        <f>SUM(T153:T160)</f>
        <v>0</v>
      </c>
      <c r="AR152" s="176" t="s">
        <v>80</v>
      </c>
      <c r="AT152" s="177" t="s">
        <v>72</v>
      </c>
      <c r="AU152" s="177" t="s">
        <v>73</v>
      </c>
      <c r="AY152" s="176" t="s">
        <v>206</v>
      </c>
      <c r="BK152" s="178">
        <f>SUM(BK153:BK160)</f>
        <v>0</v>
      </c>
    </row>
    <row r="153" spans="1:65" s="2" customFormat="1" ht="24.2" customHeight="1">
      <c r="A153" s="37"/>
      <c r="B153" s="38"/>
      <c r="C153" s="181" t="s">
        <v>313</v>
      </c>
      <c r="D153" s="181" t="s">
        <v>208</v>
      </c>
      <c r="E153" s="182" t="s">
        <v>1193</v>
      </c>
      <c r="F153" s="183" t="s">
        <v>1194</v>
      </c>
      <c r="G153" s="184" t="s">
        <v>247</v>
      </c>
      <c r="H153" s="185">
        <v>395.904</v>
      </c>
      <c r="I153" s="186"/>
      <c r="J153" s="187">
        <f>ROUND(I153*H153,2)</f>
        <v>0</v>
      </c>
      <c r="K153" s="183" t="s">
        <v>1100</v>
      </c>
      <c r="L153" s="42"/>
      <c r="M153" s="188" t="s">
        <v>21</v>
      </c>
      <c r="N153" s="189" t="s">
        <v>44</v>
      </c>
      <c r="O153" s="67"/>
      <c r="P153" s="190">
        <f>O153*H153</f>
        <v>0</v>
      </c>
      <c r="Q153" s="190">
        <v>9.8999999999999999E-4</v>
      </c>
      <c r="R153" s="190">
        <f>Q153*H153</f>
        <v>0.39194496000000001</v>
      </c>
      <c r="S153" s="190">
        <v>0</v>
      </c>
      <c r="T153" s="19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2" t="s">
        <v>213</v>
      </c>
      <c r="AT153" s="192" t="s">
        <v>208</v>
      </c>
      <c r="AU153" s="192" t="s">
        <v>80</v>
      </c>
      <c r="AY153" s="20" t="s">
        <v>206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20" t="s">
        <v>80</v>
      </c>
      <c r="BK153" s="193">
        <f>ROUND(I153*H153,2)</f>
        <v>0</v>
      </c>
      <c r="BL153" s="20" t="s">
        <v>213</v>
      </c>
      <c r="BM153" s="192" t="s">
        <v>400</v>
      </c>
    </row>
    <row r="154" spans="1:65" s="13" customFormat="1">
      <c r="B154" s="201"/>
      <c r="C154" s="202"/>
      <c r="D154" s="199" t="s">
        <v>219</v>
      </c>
      <c r="E154" s="203" t="s">
        <v>21</v>
      </c>
      <c r="F154" s="204" t="s">
        <v>1761</v>
      </c>
      <c r="G154" s="202"/>
      <c r="H154" s="203" t="s">
        <v>21</v>
      </c>
      <c r="I154" s="205"/>
      <c r="J154" s="202"/>
      <c r="K154" s="202"/>
      <c r="L154" s="206"/>
      <c r="M154" s="207"/>
      <c r="N154" s="208"/>
      <c r="O154" s="208"/>
      <c r="P154" s="208"/>
      <c r="Q154" s="208"/>
      <c r="R154" s="208"/>
      <c r="S154" s="208"/>
      <c r="T154" s="209"/>
      <c r="AT154" s="210" t="s">
        <v>219</v>
      </c>
      <c r="AU154" s="210" t="s">
        <v>80</v>
      </c>
      <c r="AV154" s="13" t="s">
        <v>80</v>
      </c>
      <c r="AW154" s="13" t="s">
        <v>34</v>
      </c>
      <c r="AX154" s="13" t="s">
        <v>73</v>
      </c>
      <c r="AY154" s="210" t="s">
        <v>206</v>
      </c>
    </row>
    <row r="155" spans="1:65" s="14" customFormat="1">
      <c r="B155" s="211"/>
      <c r="C155" s="212"/>
      <c r="D155" s="199" t="s">
        <v>219</v>
      </c>
      <c r="E155" s="213" t="s">
        <v>21</v>
      </c>
      <c r="F155" s="214" t="s">
        <v>1769</v>
      </c>
      <c r="G155" s="212"/>
      <c r="H155" s="215">
        <v>395.904</v>
      </c>
      <c r="I155" s="216"/>
      <c r="J155" s="212"/>
      <c r="K155" s="212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219</v>
      </c>
      <c r="AU155" s="221" t="s">
        <v>80</v>
      </c>
      <c r="AV155" s="14" t="s">
        <v>82</v>
      </c>
      <c r="AW155" s="14" t="s">
        <v>34</v>
      </c>
      <c r="AX155" s="14" t="s">
        <v>73</v>
      </c>
      <c r="AY155" s="221" t="s">
        <v>206</v>
      </c>
    </row>
    <row r="156" spans="1:65" s="15" customFormat="1">
      <c r="B156" s="222"/>
      <c r="C156" s="223"/>
      <c r="D156" s="199" t="s">
        <v>219</v>
      </c>
      <c r="E156" s="224" t="s">
        <v>21</v>
      </c>
      <c r="F156" s="225" t="s">
        <v>236</v>
      </c>
      <c r="G156" s="223"/>
      <c r="H156" s="226">
        <v>395.904</v>
      </c>
      <c r="I156" s="227"/>
      <c r="J156" s="223"/>
      <c r="K156" s="223"/>
      <c r="L156" s="228"/>
      <c r="M156" s="229"/>
      <c r="N156" s="230"/>
      <c r="O156" s="230"/>
      <c r="P156" s="230"/>
      <c r="Q156" s="230"/>
      <c r="R156" s="230"/>
      <c r="S156" s="230"/>
      <c r="T156" s="231"/>
      <c r="AT156" s="232" t="s">
        <v>219</v>
      </c>
      <c r="AU156" s="232" t="s">
        <v>80</v>
      </c>
      <c r="AV156" s="15" t="s">
        <v>213</v>
      </c>
      <c r="AW156" s="15" t="s">
        <v>34</v>
      </c>
      <c r="AX156" s="15" t="s">
        <v>80</v>
      </c>
      <c r="AY156" s="232" t="s">
        <v>206</v>
      </c>
    </row>
    <row r="157" spans="1:65" s="2" customFormat="1" ht="24.2" customHeight="1">
      <c r="A157" s="37"/>
      <c r="B157" s="38"/>
      <c r="C157" s="181" t="s">
        <v>8</v>
      </c>
      <c r="D157" s="181" t="s">
        <v>208</v>
      </c>
      <c r="E157" s="182" t="s">
        <v>1202</v>
      </c>
      <c r="F157" s="183" t="s">
        <v>1203</v>
      </c>
      <c r="G157" s="184" t="s">
        <v>247</v>
      </c>
      <c r="H157" s="185">
        <v>395.904</v>
      </c>
      <c r="I157" s="186"/>
      <c r="J157" s="187">
        <f>ROUND(I157*H157,2)</f>
        <v>0</v>
      </c>
      <c r="K157" s="183" t="s">
        <v>1100</v>
      </c>
      <c r="L157" s="42"/>
      <c r="M157" s="188" t="s">
        <v>21</v>
      </c>
      <c r="N157" s="189" t="s">
        <v>44</v>
      </c>
      <c r="O157" s="67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213</v>
      </c>
      <c r="AT157" s="192" t="s">
        <v>208</v>
      </c>
      <c r="AU157" s="192" t="s">
        <v>80</v>
      </c>
      <c r="AY157" s="20" t="s">
        <v>206</v>
      </c>
      <c r="BE157" s="193">
        <f>IF(N157="základní",J157,0)</f>
        <v>0</v>
      </c>
      <c r="BF157" s="193">
        <f>IF(N157="snížená",J157,0)</f>
        <v>0</v>
      </c>
      <c r="BG157" s="193">
        <f>IF(N157="zákl. přenesená",J157,0)</f>
        <v>0</v>
      </c>
      <c r="BH157" s="193">
        <f>IF(N157="sníž. přenesená",J157,0)</f>
        <v>0</v>
      </c>
      <c r="BI157" s="193">
        <f>IF(N157="nulová",J157,0)</f>
        <v>0</v>
      </c>
      <c r="BJ157" s="20" t="s">
        <v>80</v>
      </c>
      <c r="BK157" s="193">
        <f>ROUND(I157*H157,2)</f>
        <v>0</v>
      </c>
      <c r="BL157" s="20" t="s">
        <v>213</v>
      </c>
      <c r="BM157" s="192" t="s">
        <v>415</v>
      </c>
    </row>
    <row r="158" spans="1:65" s="13" customFormat="1">
      <c r="B158" s="201"/>
      <c r="C158" s="202"/>
      <c r="D158" s="199" t="s">
        <v>219</v>
      </c>
      <c r="E158" s="203" t="s">
        <v>21</v>
      </c>
      <c r="F158" s="204" t="s">
        <v>1761</v>
      </c>
      <c r="G158" s="202"/>
      <c r="H158" s="203" t="s">
        <v>21</v>
      </c>
      <c r="I158" s="205"/>
      <c r="J158" s="202"/>
      <c r="K158" s="202"/>
      <c r="L158" s="206"/>
      <c r="M158" s="207"/>
      <c r="N158" s="208"/>
      <c r="O158" s="208"/>
      <c r="P158" s="208"/>
      <c r="Q158" s="208"/>
      <c r="R158" s="208"/>
      <c r="S158" s="208"/>
      <c r="T158" s="209"/>
      <c r="AT158" s="210" t="s">
        <v>219</v>
      </c>
      <c r="AU158" s="210" t="s">
        <v>80</v>
      </c>
      <c r="AV158" s="13" t="s">
        <v>80</v>
      </c>
      <c r="AW158" s="13" t="s">
        <v>34</v>
      </c>
      <c r="AX158" s="13" t="s">
        <v>73</v>
      </c>
      <c r="AY158" s="210" t="s">
        <v>206</v>
      </c>
    </row>
    <row r="159" spans="1:65" s="14" customFormat="1">
      <c r="B159" s="211"/>
      <c r="C159" s="212"/>
      <c r="D159" s="199" t="s">
        <v>219</v>
      </c>
      <c r="E159" s="213" t="s">
        <v>21</v>
      </c>
      <c r="F159" s="214" t="s">
        <v>1769</v>
      </c>
      <c r="G159" s="212"/>
      <c r="H159" s="215">
        <v>395.904</v>
      </c>
      <c r="I159" s="216"/>
      <c r="J159" s="212"/>
      <c r="K159" s="212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219</v>
      </c>
      <c r="AU159" s="221" t="s">
        <v>80</v>
      </c>
      <c r="AV159" s="14" t="s">
        <v>82</v>
      </c>
      <c r="AW159" s="14" t="s">
        <v>34</v>
      </c>
      <c r="AX159" s="14" t="s">
        <v>73</v>
      </c>
      <c r="AY159" s="221" t="s">
        <v>206</v>
      </c>
    </row>
    <row r="160" spans="1:65" s="15" customFormat="1">
      <c r="B160" s="222"/>
      <c r="C160" s="223"/>
      <c r="D160" s="199" t="s">
        <v>219</v>
      </c>
      <c r="E160" s="224" t="s">
        <v>21</v>
      </c>
      <c r="F160" s="225" t="s">
        <v>236</v>
      </c>
      <c r="G160" s="223"/>
      <c r="H160" s="226">
        <v>395.904</v>
      </c>
      <c r="I160" s="227"/>
      <c r="J160" s="223"/>
      <c r="K160" s="223"/>
      <c r="L160" s="228"/>
      <c r="M160" s="229"/>
      <c r="N160" s="230"/>
      <c r="O160" s="230"/>
      <c r="P160" s="230"/>
      <c r="Q160" s="230"/>
      <c r="R160" s="230"/>
      <c r="S160" s="230"/>
      <c r="T160" s="231"/>
      <c r="AT160" s="232" t="s">
        <v>219</v>
      </c>
      <c r="AU160" s="232" t="s">
        <v>80</v>
      </c>
      <c r="AV160" s="15" t="s">
        <v>213</v>
      </c>
      <c r="AW160" s="15" t="s">
        <v>34</v>
      </c>
      <c r="AX160" s="15" t="s">
        <v>80</v>
      </c>
      <c r="AY160" s="232" t="s">
        <v>206</v>
      </c>
    </row>
    <row r="161" spans="1:65" s="12" customFormat="1" ht="25.9" customHeight="1">
      <c r="B161" s="165"/>
      <c r="C161" s="166"/>
      <c r="D161" s="167" t="s">
        <v>72</v>
      </c>
      <c r="E161" s="168" t="s">
        <v>350</v>
      </c>
      <c r="F161" s="168" t="s">
        <v>1219</v>
      </c>
      <c r="G161" s="166"/>
      <c r="H161" s="166"/>
      <c r="I161" s="169"/>
      <c r="J161" s="170">
        <f>BK161</f>
        <v>0</v>
      </c>
      <c r="K161" s="166"/>
      <c r="L161" s="171"/>
      <c r="M161" s="172"/>
      <c r="N161" s="173"/>
      <c r="O161" s="173"/>
      <c r="P161" s="174">
        <f>SUM(P162:P177)</f>
        <v>0</v>
      </c>
      <c r="Q161" s="173"/>
      <c r="R161" s="174">
        <f>SUM(R162:R177)</f>
        <v>0</v>
      </c>
      <c r="S161" s="173"/>
      <c r="T161" s="175">
        <f>SUM(T162:T177)</f>
        <v>0</v>
      </c>
      <c r="AR161" s="176" t="s">
        <v>80</v>
      </c>
      <c r="AT161" s="177" t="s">
        <v>72</v>
      </c>
      <c r="AU161" s="177" t="s">
        <v>73</v>
      </c>
      <c r="AY161" s="176" t="s">
        <v>206</v>
      </c>
      <c r="BK161" s="178">
        <f>SUM(BK162:BK177)</f>
        <v>0</v>
      </c>
    </row>
    <row r="162" spans="1:65" s="2" customFormat="1" ht="24.2" customHeight="1">
      <c r="A162" s="37"/>
      <c r="B162" s="38"/>
      <c r="C162" s="181" t="s">
        <v>324</v>
      </c>
      <c r="D162" s="181" t="s">
        <v>208</v>
      </c>
      <c r="E162" s="182" t="s">
        <v>1220</v>
      </c>
      <c r="F162" s="183" t="s">
        <v>1221</v>
      </c>
      <c r="G162" s="184" t="s">
        <v>211</v>
      </c>
      <c r="H162" s="185">
        <v>196.602</v>
      </c>
      <c r="I162" s="186"/>
      <c r="J162" s="187">
        <f>ROUND(I162*H162,2)</f>
        <v>0</v>
      </c>
      <c r="K162" s="183" t="s">
        <v>1100</v>
      </c>
      <c r="L162" s="42"/>
      <c r="M162" s="188" t="s">
        <v>21</v>
      </c>
      <c r="N162" s="189" t="s">
        <v>44</v>
      </c>
      <c r="O162" s="67"/>
      <c r="P162" s="190">
        <f>O162*H162</f>
        <v>0</v>
      </c>
      <c r="Q162" s="190">
        <v>0</v>
      </c>
      <c r="R162" s="190">
        <f>Q162*H162</f>
        <v>0</v>
      </c>
      <c r="S162" s="190">
        <v>0</v>
      </c>
      <c r="T162" s="19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213</v>
      </c>
      <c r="AT162" s="192" t="s">
        <v>208</v>
      </c>
      <c r="AU162" s="192" t="s">
        <v>80</v>
      </c>
      <c r="AY162" s="20" t="s">
        <v>206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20" t="s">
        <v>80</v>
      </c>
      <c r="BK162" s="193">
        <f>ROUND(I162*H162,2)</f>
        <v>0</v>
      </c>
      <c r="BL162" s="20" t="s">
        <v>213</v>
      </c>
      <c r="BM162" s="192" t="s">
        <v>429</v>
      </c>
    </row>
    <row r="163" spans="1:65" s="13" customFormat="1">
      <c r="B163" s="201"/>
      <c r="C163" s="202"/>
      <c r="D163" s="199" t="s">
        <v>219</v>
      </c>
      <c r="E163" s="203" t="s">
        <v>21</v>
      </c>
      <c r="F163" s="204" t="s">
        <v>1761</v>
      </c>
      <c r="G163" s="202"/>
      <c r="H163" s="203" t="s">
        <v>21</v>
      </c>
      <c r="I163" s="205"/>
      <c r="J163" s="202"/>
      <c r="K163" s="202"/>
      <c r="L163" s="206"/>
      <c r="M163" s="207"/>
      <c r="N163" s="208"/>
      <c r="O163" s="208"/>
      <c r="P163" s="208"/>
      <c r="Q163" s="208"/>
      <c r="R163" s="208"/>
      <c r="S163" s="208"/>
      <c r="T163" s="209"/>
      <c r="AT163" s="210" t="s">
        <v>219</v>
      </c>
      <c r="AU163" s="210" t="s">
        <v>80</v>
      </c>
      <c r="AV163" s="13" t="s">
        <v>80</v>
      </c>
      <c r="AW163" s="13" t="s">
        <v>34</v>
      </c>
      <c r="AX163" s="13" t="s">
        <v>73</v>
      </c>
      <c r="AY163" s="210" t="s">
        <v>206</v>
      </c>
    </row>
    <row r="164" spans="1:65" s="14" customFormat="1">
      <c r="B164" s="211"/>
      <c r="C164" s="212"/>
      <c r="D164" s="199" t="s">
        <v>219</v>
      </c>
      <c r="E164" s="213" t="s">
        <v>21</v>
      </c>
      <c r="F164" s="214" t="s">
        <v>1770</v>
      </c>
      <c r="G164" s="212"/>
      <c r="H164" s="215">
        <v>196.602</v>
      </c>
      <c r="I164" s="216"/>
      <c r="J164" s="212"/>
      <c r="K164" s="212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219</v>
      </c>
      <c r="AU164" s="221" t="s">
        <v>80</v>
      </c>
      <c r="AV164" s="14" t="s">
        <v>82</v>
      </c>
      <c r="AW164" s="14" t="s">
        <v>34</v>
      </c>
      <c r="AX164" s="14" t="s">
        <v>73</v>
      </c>
      <c r="AY164" s="221" t="s">
        <v>206</v>
      </c>
    </row>
    <row r="165" spans="1:65" s="15" customFormat="1">
      <c r="B165" s="222"/>
      <c r="C165" s="223"/>
      <c r="D165" s="199" t="s">
        <v>219</v>
      </c>
      <c r="E165" s="224" t="s">
        <v>21</v>
      </c>
      <c r="F165" s="225" t="s">
        <v>236</v>
      </c>
      <c r="G165" s="223"/>
      <c r="H165" s="226">
        <v>196.602</v>
      </c>
      <c r="I165" s="227"/>
      <c r="J165" s="223"/>
      <c r="K165" s="223"/>
      <c r="L165" s="228"/>
      <c r="M165" s="229"/>
      <c r="N165" s="230"/>
      <c r="O165" s="230"/>
      <c r="P165" s="230"/>
      <c r="Q165" s="230"/>
      <c r="R165" s="230"/>
      <c r="S165" s="230"/>
      <c r="T165" s="231"/>
      <c r="AT165" s="232" t="s">
        <v>219</v>
      </c>
      <c r="AU165" s="232" t="s">
        <v>80</v>
      </c>
      <c r="AV165" s="15" t="s">
        <v>213</v>
      </c>
      <c r="AW165" s="15" t="s">
        <v>34</v>
      </c>
      <c r="AX165" s="15" t="s">
        <v>80</v>
      </c>
      <c r="AY165" s="232" t="s">
        <v>206</v>
      </c>
    </row>
    <row r="166" spans="1:65" s="2" customFormat="1" ht="24.2" customHeight="1">
      <c r="A166" s="37"/>
      <c r="B166" s="38"/>
      <c r="C166" s="181" t="s">
        <v>332</v>
      </c>
      <c r="D166" s="181" t="s">
        <v>208</v>
      </c>
      <c r="E166" s="182" t="s">
        <v>1232</v>
      </c>
      <c r="F166" s="183" t="s">
        <v>1233</v>
      </c>
      <c r="G166" s="184" t="s">
        <v>211</v>
      </c>
      <c r="H166" s="185">
        <v>196.602</v>
      </c>
      <c r="I166" s="186"/>
      <c r="J166" s="187">
        <f>ROUND(I166*H166,2)</f>
        <v>0</v>
      </c>
      <c r="K166" s="183" t="s">
        <v>1100</v>
      </c>
      <c r="L166" s="42"/>
      <c r="M166" s="188" t="s">
        <v>21</v>
      </c>
      <c r="N166" s="189" t="s">
        <v>44</v>
      </c>
      <c r="O166" s="67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213</v>
      </c>
      <c r="AT166" s="192" t="s">
        <v>208</v>
      </c>
      <c r="AU166" s="192" t="s">
        <v>80</v>
      </c>
      <c r="AY166" s="20" t="s">
        <v>206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20" t="s">
        <v>80</v>
      </c>
      <c r="BK166" s="193">
        <f>ROUND(I166*H166,2)</f>
        <v>0</v>
      </c>
      <c r="BL166" s="20" t="s">
        <v>213</v>
      </c>
      <c r="BM166" s="192" t="s">
        <v>444</v>
      </c>
    </row>
    <row r="167" spans="1:65" s="13" customFormat="1">
      <c r="B167" s="201"/>
      <c r="C167" s="202"/>
      <c r="D167" s="199" t="s">
        <v>219</v>
      </c>
      <c r="E167" s="203" t="s">
        <v>21</v>
      </c>
      <c r="F167" s="204" t="s">
        <v>1761</v>
      </c>
      <c r="G167" s="202"/>
      <c r="H167" s="203" t="s">
        <v>21</v>
      </c>
      <c r="I167" s="205"/>
      <c r="J167" s="202"/>
      <c r="K167" s="202"/>
      <c r="L167" s="206"/>
      <c r="M167" s="207"/>
      <c r="N167" s="208"/>
      <c r="O167" s="208"/>
      <c r="P167" s="208"/>
      <c r="Q167" s="208"/>
      <c r="R167" s="208"/>
      <c r="S167" s="208"/>
      <c r="T167" s="209"/>
      <c r="AT167" s="210" t="s">
        <v>219</v>
      </c>
      <c r="AU167" s="210" t="s">
        <v>80</v>
      </c>
      <c r="AV167" s="13" t="s">
        <v>80</v>
      </c>
      <c r="AW167" s="13" t="s">
        <v>34</v>
      </c>
      <c r="AX167" s="13" t="s">
        <v>73</v>
      </c>
      <c r="AY167" s="210" t="s">
        <v>206</v>
      </c>
    </row>
    <row r="168" spans="1:65" s="14" customFormat="1">
      <c r="B168" s="211"/>
      <c r="C168" s="212"/>
      <c r="D168" s="199" t="s">
        <v>219</v>
      </c>
      <c r="E168" s="213" t="s">
        <v>21</v>
      </c>
      <c r="F168" s="214" t="s">
        <v>1770</v>
      </c>
      <c r="G168" s="212"/>
      <c r="H168" s="215">
        <v>196.602</v>
      </c>
      <c r="I168" s="216"/>
      <c r="J168" s="212"/>
      <c r="K168" s="212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219</v>
      </c>
      <c r="AU168" s="221" t="s">
        <v>80</v>
      </c>
      <c r="AV168" s="14" t="s">
        <v>82</v>
      </c>
      <c r="AW168" s="14" t="s">
        <v>34</v>
      </c>
      <c r="AX168" s="14" t="s">
        <v>73</v>
      </c>
      <c r="AY168" s="221" t="s">
        <v>206</v>
      </c>
    </row>
    <row r="169" spans="1:65" s="15" customFormat="1">
      <c r="B169" s="222"/>
      <c r="C169" s="223"/>
      <c r="D169" s="199" t="s">
        <v>219</v>
      </c>
      <c r="E169" s="224" t="s">
        <v>21</v>
      </c>
      <c r="F169" s="225" t="s">
        <v>236</v>
      </c>
      <c r="G169" s="223"/>
      <c r="H169" s="226">
        <v>196.602</v>
      </c>
      <c r="I169" s="227"/>
      <c r="J169" s="223"/>
      <c r="K169" s="223"/>
      <c r="L169" s="228"/>
      <c r="M169" s="229"/>
      <c r="N169" s="230"/>
      <c r="O169" s="230"/>
      <c r="P169" s="230"/>
      <c r="Q169" s="230"/>
      <c r="R169" s="230"/>
      <c r="S169" s="230"/>
      <c r="T169" s="231"/>
      <c r="AT169" s="232" t="s">
        <v>219</v>
      </c>
      <c r="AU169" s="232" t="s">
        <v>80</v>
      </c>
      <c r="AV169" s="15" t="s">
        <v>213</v>
      </c>
      <c r="AW169" s="15" t="s">
        <v>34</v>
      </c>
      <c r="AX169" s="15" t="s">
        <v>80</v>
      </c>
      <c r="AY169" s="232" t="s">
        <v>206</v>
      </c>
    </row>
    <row r="170" spans="1:65" s="2" customFormat="1" ht="24.2" customHeight="1">
      <c r="A170" s="37"/>
      <c r="B170" s="38"/>
      <c r="C170" s="181" t="s">
        <v>342</v>
      </c>
      <c r="D170" s="181" t="s">
        <v>208</v>
      </c>
      <c r="E170" s="182" t="s">
        <v>1236</v>
      </c>
      <c r="F170" s="183" t="s">
        <v>1237</v>
      </c>
      <c r="G170" s="184" t="s">
        <v>211</v>
      </c>
      <c r="H170" s="185">
        <v>196.602</v>
      </c>
      <c r="I170" s="186"/>
      <c r="J170" s="187">
        <f>ROUND(I170*H170,2)</f>
        <v>0</v>
      </c>
      <c r="K170" s="183" t="s">
        <v>1100</v>
      </c>
      <c r="L170" s="42"/>
      <c r="M170" s="188" t="s">
        <v>21</v>
      </c>
      <c r="N170" s="189" t="s">
        <v>44</v>
      </c>
      <c r="O170" s="67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2" t="s">
        <v>213</v>
      </c>
      <c r="AT170" s="192" t="s">
        <v>208</v>
      </c>
      <c r="AU170" s="192" t="s">
        <v>80</v>
      </c>
      <c r="AY170" s="20" t="s">
        <v>206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20" t="s">
        <v>80</v>
      </c>
      <c r="BK170" s="193">
        <f>ROUND(I170*H170,2)</f>
        <v>0</v>
      </c>
      <c r="BL170" s="20" t="s">
        <v>213</v>
      </c>
      <c r="BM170" s="192" t="s">
        <v>462</v>
      </c>
    </row>
    <row r="171" spans="1:65" s="13" customFormat="1">
      <c r="B171" s="201"/>
      <c r="C171" s="202"/>
      <c r="D171" s="199" t="s">
        <v>219</v>
      </c>
      <c r="E171" s="203" t="s">
        <v>21</v>
      </c>
      <c r="F171" s="204" t="s">
        <v>1162</v>
      </c>
      <c r="G171" s="202"/>
      <c r="H171" s="203" t="s">
        <v>21</v>
      </c>
      <c r="I171" s="205"/>
      <c r="J171" s="202"/>
      <c r="K171" s="202"/>
      <c r="L171" s="206"/>
      <c r="M171" s="207"/>
      <c r="N171" s="208"/>
      <c r="O171" s="208"/>
      <c r="P171" s="208"/>
      <c r="Q171" s="208"/>
      <c r="R171" s="208"/>
      <c r="S171" s="208"/>
      <c r="T171" s="209"/>
      <c r="AT171" s="210" t="s">
        <v>219</v>
      </c>
      <c r="AU171" s="210" t="s">
        <v>80</v>
      </c>
      <c r="AV171" s="13" t="s">
        <v>80</v>
      </c>
      <c r="AW171" s="13" t="s">
        <v>34</v>
      </c>
      <c r="AX171" s="13" t="s">
        <v>73</v>
      </c>
      <c r="AY171" s="210" t="s">
        <v>206</v>
      </c>
    </row>
    <row r="172" spans="1:65" s="14" customFormat="1">
      <c r="B172" s="211"/>
      <c r="C172" s="212"/>
      <c r="D172" s="199" t="s">
        <v>219</v>
      </c>
      <c r="E172" s="213" t="s">
        <v>21</v>
      </c>
      <c r="F172" s="214" t="s">
        <v>1770</v>
      </c>
      <c r="G172" s="212"/>
      <c r="H172" s="215">
        <v>196.602</v>
      </c>
      <c r="I172" s="216"/>
      <c r="J172" s="212"/>
      <c r="K172" s="212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219</v>
      </c>
      <c r="AU172" s="221" t="s">
        <v>80</v>
      </c>
      <c r="AV172" s="14" t="s">
        <v>82</v>
      </c>
      <c r="AW172" s="14" t="s">
        <v>34</v>
      </c>
      <c r="AX172" s="14" t="s">
        <v>73</v>
      </c>
      <c r="AY172" s="221" t="s">
        <v>206</v>
      </c>
    </row>
    <row r="173" spans="1:65" s="15" customFormat="1">
      <c r="B173" s="222"/>
      <c r="C173" s="223"/>
      <c r="D173" s="199" t="s">
        <v>219</v>
      </c>
      <c r="E173" s="224" t="s">
        <v>21</v>
      </c>
      <c r="F173" s="225" t="s">
        <v>236</v>
      </c>
      <c r="G173" s="223"/>
      <c r="H173" s="226">
        <v>196.602</v>
      </c>
      <c r="I173" s="227"/>
      <c r="J173" s="223"/>
      <c r="K173" s="223"/>
      <c r="L173" s="228"/>
      <c r="M173" s="229"/>
      <c r="N173" s="230"/>
      <c r="O173" s="230"/>
      <c r="P173" s="230"/>
      <c r="Q173" s="230"/>
      <c r="R173" s="230"/>
      <c r="S173" s="230"/>
      <c r="T173" s="231"/>
      <c r="AT173" s="232" t="s">
        <v>219</v>
      </c>
      <c r="AU173" s="232" t="s">
        <v>80</v>
      </c>
      <c r="AV173" s="15" t="s">
        <v>213</v>
      </c>
      <c r="AW173" s="15" t="s">
        <v>34</v>
      </c>
      <c r="AX173" s="15" t="s">
        <v>80</v>
      </c>
      <c r="AY173" s="232" t="s">
        <v>206</v>
      </c>
    </row>
    <row r="174" spans="1:65" s="2" customFormat="1" ht="24.2" customHeight="1">
      <c r="A174" s="37"/>
      <c r="B174" s="38"/>
      <c r="C174" s="181" t="s">
        <v>350</v>
      </c>
      <c r="D174" s="181" t="s">
        <v>208</v>
      </c>
      <c r="E174" s="182" t="s">
        <v>1239</v>
      </c>
      <c r="F174" s="183" t="s">
        <v>1240</v>
      </c>
      <c r="G174" s="184" t="s">
        <v>211</v>
      </c>
      <c r="H174" s="185">
        <v>983.01</v>
      </c>
      <c r="I174" s="186"/>
      <c r="J174" s="187">
        <f>ROUND(I174*H174,2)</f>
        <v>0</v>
      </c>
      <c r="K174" s="183" t="s">
        <v>1100</v>
      </c>
      <c r="L174" s="42"/>
      <c r="M174" s="188" t="s">
        <v>21</v>
      </c>
      <c r="N174" s="189" t="s">
        <v>44</v>
      </c>
      <c r="O174" s="67"/>
      <c r="P174" s="190">
        <f>O174*H174</f>
        <v>0</v>
      </c>
      <c r="Q174" s="190">
        <v>0</v>
      </c>
      <c r="R174" s="190">
        <f>Q174*H174</f>
        <v>0</v>
      </c>
      <c r="S174" s="190">
        <v>0</v>
      </c>
      <c r="T174" s="19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213</v>
      </c>
      <c r="AT174" s="192" t="s">
        <v>208</v>
      </c>
      <c r="AU174" s="192" t="s">
        <v>80</v>
      </c>
      <c r="AY174" s="20" t="s">
        <v>206</v>
      </c>
      <c r="BE174" s="193">
        <f>IF(N174="základní",J174,0)</f>
        <v>0</v>
      </c>
      <c r="BF174" s="193">
        <f>IF(N174="snížená",J174,0)</f>
        <v>0</v>
      </c>
      <c r="BG174" s="193">
        <f>IF(N174="zákl. přenesená",J174,0)</f>
        <v>0</v>
      </c>
      <c r="BH174" s="193">
        <f>IF(N174="sníž. přenesená",J174,0)</f>
        <v>0</v>
      </c>
      <c r="BI174" s="193">
        <f>IF(N174="nulová",J174,0)</f>
        <v>0</v>
      </c>
      <c r="BJ174" s="20" t="s">
        <v>80</v>
      </c>
      <c r="BK174" s="193">
        <f>ROUND(I174*H174,2)</f>
        <v>0</v>
      </c>
      <c r="BL174" s="20" t="s">
        <v>213</v>
      </c>
      <c r="BM174" s="192" t="s">
        <v>643</v>
      </c>
    </row>
    <row r="175" spans="1:65" s="13" customFormat="1">
      <c r="B175" s="201"/>
      <c r="C175" s="202"/>
      <c r="D175" s="199" t="s">
        <v>219</v>
      </c>
      <c r="E175" s="203" t="s">
        <v>21</v>
      </c>
      <c r="F175" s="204" t="s">
        <v>1241</v>
      </c>
      <c r="G175" s="202"/>
      <c r="H175" s="203" t="s">
        <v>21</v>
      </c>
      <c r="I175" s="205"/>
      <c r="J175" s="202"/>
      <c r="K175" s="202"/>
      <c r="L175" s="206"/>
      <c r="M175" s="207"/>
      <c r="N175" s="208"/>
      <c r="O175" s="208"/>
      <c r="P175" s="208"/>
      <c r="Q175" s="208"/>
      <c r="R175" s="208"/>
      <c r="S175" s="208"/>
      <c r="T175" s="209"/>
      <c r="AT175" s="210" t="s">
        <v>219</v>
      </c>
      <c r="AU175" s="210" t="s">
        <v>80</v>
      </c>
      <c r="AV175" s="13" t="s">
        <v>80</v>
      </c>
      <c r="AW175" s="13" t="s">
        <v>34</v>
      </c>
      <c r="AX175" s="13" t="s">
        <v>73</v>
      </c>
      <c r="AY175" s="210" t="s">
        <v>206</v>
      </c>
    </row>
    <row r="176" spans="1:65" s="14" customFormat="1">
      <c r="B176" s="211"/>
      <c r="C176" s="212"/>
      <c r="D176" s="199" t="s">
        <v>219</v>
      </c>
      <c r="E176" s="213" t="s">
        <v>21</v>
      </c>
      <c r="F176" s="214" t="s">
        <v>1771</v>
      </c>
      <c r="G176" s="212"/>
      <c r="H176" s="215">
        <v>983.01</v>
      </c>
      <c r="I176" s="216"/>
      <c r="J176" s="212"/>
      <c r="K176" s="212"/>
      <c r="L176" s="217"/>
      <c r="M176" s="218"/>
      <c r="N176" s="219"/>
      <c r="O176" s="219"/>
      <c r="P176" s="219"/>
      <c r="Q176" s="219"/>
      <c r="R176" s="219"/>
      <c r="S176" s="219"/>
      <c r="T176" s="220"/>
      <c r="AT176" s="221" t="s">
        <v>219</v>
      </c>
      <c r="AU176" s="221" t="s">
        <v>80</v>
      </c>
      <c r="AV176" s="14" t="s">
        <v>82</v>
      </c>
      <c r="AW176" s="14" t="s">
        <v>34</v>
      </c>
      <c r="AX176" s="14" t="s">
        <v>73</v>
      </c>
      <c r="AY176" s="221" t="s">
        <v>206</v>
      </c>
    </row>
    <row r="177" spans="1:65" s="15" customFormat="1">
      <c r="B177" s="222"/>
      <c r="C177" s="223"/>
      <c r="D177" s="199" t="s">
        <v>219</v>
      </c>
      <c r="E177" s="224" t="s">
        <v>21</v>
      </c>
      <c r="F177" s="225" t="s">
        <v>236</v>
      </c>
      <c r="G177" s="223"/>
      <c r="H177" s="226">
        <v>983.01</v>
      </c>
      <c r="I177" s="227"/>
      <c r="J177" s="223"/>
      <c r="K177" s="223"/>
      <c r="L177" s="228"/>
      <c r="M177" s="229"/>
      <c r="N177" s="230"/>
      <c r="O177" s="230"/>
      <c r="P177" s="230"/>
      <c r="Q177" s="230"/>
      <c r="R177" s="230"/>
      <c r="S177" s="230"/>
      <c r="T177" s="231"/>
      <c r="AT177" s="232" t="s">
        <v>219</v>
      </c>
      <c r="AU177" s="232" t="s">
        <v>80</v>
      </c>
      <c r="AV177" s="15" t="s">
        <v>213</v>
      </c>
      <c r="AW177" s="15" t="s">
        <v>34</v>
      </c>
      <c r="AX177" s="15" t="s">
        <v>80</v>
      </c>
      <c r="AY177" s="232" t="s">
        <v>206</v>
      </c>
    </row>
    <row r="178" spans="1:65" s="12" customFormat="1" ht="25.9" customHeight="1">
      <c r="B178" s="165"/>
      <c r="C178" s="166"/>
      <c r="D178" s="167" t="s">
        <v>72</v>
      </c>
      <c r="E178" s="168" t="s">
        <v>359</v>
      </c>
      <c r="F178" s="168" t="s">
        <v>1243</v>
      </c>
      <c r="G178" s="166"/>
      <c r="H178" s="166"/>
      <c r="I178" s="169"/>
      <c r="J178" s="170">
        <f>BK178</f>
        <v>0</v>
      </c>
      <c r="K178" s="166"/>
      <c r="L178" s="171"/>
      <c r="M178" s="172"/>
      <c r="N178" s="173"/>
      <c r="O178" s="173"/>
      <c r="P178" s="174">
        <f>SUM(P179:P186)</f>
        <v>0</v>
      </c>
      <c r="Q178" s="173"/>
      <c r="R178" s="174">
        <f>SUM(R179:R186)</f>
        <v>0</v>
      </c>
      <c r="S178" s="173"/>
      <c r="T178" s="175">
        <f>SUM(T179:T186)</f>
        <v>0</v>
      </c>
      <c r="AR178" s="176" t="s">
        <v>80</v>
      </c>
      <c r="AT178" s="177" t="s">
        <v>72</v>
      </c>
      <c r="AU178" s="177" t="s">
        <v>73</v>
      </c>
      <c r="AY178" s="176" t="s">
        <v>206</v>
      </c>
      <c r="BK178" s="178">
        <f>SUM(BK179:BK186)</f>
        <v>0</v>
      </c>
    </row>
    <row r="179" spans="1:65" s="2" customFormat="1" ht="24.2" customHeight="1">
      <c r="A179" s="37"/>
      <c r="B179" s="38"/>
      <c r="C179" s="181" t="s">
        <v>359</v>
      </c>
      <c r="D179" s="181" t="s">
        <v>208</v>
      </c>
      <c r="E179" s="182" t="s">
        <v>1244</v>
      </c>
      <c r="F179" s="183" t="s">
        <v>1245</v>
      </c>
      <c r="G179" s="184" t="s">
        <v>211</v>
      </c>
      <c r="H179" s="185">
        <v>52.856000000000002</v>
      </c>
      <c r="I179" s="186"/>
      <c r="J179" s="187">
        <f>ROUND(I179*H179,2)</f>
        <v>0</v>
      </c>
      <c r="K179" s="183" t="s">
        <v>1100</v>
      </c>
      <c r="L179" s="42"/>
      <c r="M179" s="188" t="s">
        <v>21</v>
      </c>
      <c r="N179" s="189" t="s">
        <v>44</v>
      </c>
      <c r="O179" s="67"/>
      <c r="P179" s="190">
        <f>O179*H179</f>
        <v>0</v>
      </c>
      <c r="Q179" s="190">
        <v>0</v>
      </c>
      <c r="R179" s="190">
        <f>Q179*H179</f>
        <v>0</v>
      </c>
      <c r="S179" s="190">
        <v>0</v>
      </c>
      <c r="T179" s="191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2" t="s">
        <v>213</v>
      </c>
      <c r="AT179" s="192" t="s">
        <v>208</v>
      </c>
      <c r="AU179" s="192" t="s">
        <v>80</v>
      </c>
      <c r="AY179" s="20" t="s">
        <v>206</v>
      </c>
      <c r="BE179" s="193">
        <f>IF(N179="základní",J179,0)</f>
        <v>0</v>
      </c>
      <c r="BF179" s="193">
        <f>IF(N179="snížená",J179,0)</f>
        <v>0</v>
      </c>
      <c r="BG179" s="193">
        <f>IF(N179="zákl. přenesená",J179,0)</f>
        <v>0</v>
      </c>
      <c r="BH179" s="193">
        <f>IF(N179="sníž. přenesená",J179,0)</f>
        <v>0</v>
      </c>
      <c r="BI179" s="193">
        <f>IF(N179="nulová",J179,0)</f>
        <v>0</v>
      </c>
      <c r="BJ179" s="20" t="s">
        <v>80</v>
      </c>
      <c r="BK179" s="193">
        <f>ROUND(I179*H179,2)</f>
        <v>0</v>
      </c>
      <c r="BL179" s="20" t="s">
        <v>213</v>
      </c>
      <c r="BM179" s="192" t="s">
        <v>663</v>
      </c>
    </row>
    <row r="180" spans="1:65" s="13" customFormat="1">
      <c r="B180" s="201"/>
      <c r="C180" s="202"/>
      <c r="D180" s="199" t="s">
        <v>219</v>
      </c>
      <c r="E180" s="203" t="s">
        <v>21</v>
      </c>
      <c r="F180" s="204" t="s">
        <v>1761</v>
      </c>
      <c r="G180" s="202"/>
      <c r="H180" s="203" t="s">
        <v>21</v>
      </c>
      <c r="I180" s="205"/>
      <c r="J180" s="202"/>
      <c r="K180" s="202"/>
      <c r="L180" s="206"/>
      <c r="M180" s="207"/>
      <c r="N180" s="208"/>
      <c r="O180" s="208"/>
      <c r="P180" s="208"/>
      <c r="Q180" s="208"/>
      <c r="R180" s="208"/>
      <c r="S180" s="208"/>
      <c r="T180" s="209"/>
      <c r="AT180" s="210" t="s">
        <v>219</v>
      </c>
      <c r="AU180" s="210" t="s">
        <v>80</v>
      </c>
      <c r="AV180" s="13" t="s">
        <v>80</v>
      </c>
      <c r="AW180" s="13" t="s">
        <v>34</v>
      </c>
      <c r="AX180" s="13" t="s">
        <v>73</v>
      </c>
      <c r="AY180" s="210" t="s">
        <v>206</v>
      </c>
    </row>
    <row r="181" spans="1:65" s="14" customFormat="1">
      <c r="B181" s="211"/>
      <c r="C181" s="212"/>
      <c r="D181" s="199" t="s">
        <v>219</v>
      </c>
      <c r="E181" s="213" t="s">
        <v>21</v>
      </c>
      <c r="F181" s="214" t="s">
        <v>1772</v>
      </c>
      <c r="G181" s="212"/>
      <c r="H181" s="215">
        <v>52.856000000000002</v>
      </c>
      <c r="I181" s="216"/>
      <c r="J181" s="212"/>
      <c r="K181" s="212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219</v>
      </c>
      <c r="AU181" s="221" t="s">
        <v>80</v>
      </c>
      <c r="AV181" s="14" t="s">
        <v>82</v>
      </c>
      <c r="AW181" s="14" t="s">
        <v>34</v>
      </c>
      <c r="AX181" s="14" t="s">
        <v>73</v>
      </c>
      <c r="AY181" s="221" t="s">
        <v>206</v>
      </c>
    </row>
    <row r="182" spans="1:65" s="15" customFormat="1">
      <c r="B182" s="222"/>
      <c r="C182" s="223"/>
      <c r="D182" s="199" t="s">
        <v>219</v>
      </c>
      <c r="E182" s="224" t="s">
        <v>21</v>
      </c>
      <c r="F182" s="225" t="s">
        <v>236</v>
      </c>
      <c r="G182" s="223"/>
      <c r="H182" s="226">
        <v>52.856000000000002</v>
      </c>
      <c r="I182" s="227"/>
      <c r="J182" s="223"/>
      <c r="K182" s="223"/>
      <c r="L182" s="228"/>
      <c r="M182" s="229"/>
      <c r="N182" s="230"/>
      <c r="O182" s="230"/>
      <c r="P182" s="230"/>
      <c r="Q182" s="230"/>
      <c r="R182" s="230"/>
      <c r="S182" s="230"/>
      <c r="T182" s="231"/>
      <c r="AT182" s="232" t="s">
        <v>219</v>
      </c>
      <c r="AU182" s="232" t="s">
        <v>80</v>
      </c>
      <c r="AV182" s="15" t="s">
        <v>213</v>
      </c>
      <c r="AW182" s="15" t="s">
        <v>34</v>
      </c>
      <c r="AX182" s="15" t="s">
        <v>80</v>
      </c>
      <c r="AY182" s="232" t="s">
        <v>206</v>
      </c>
    </row>
    <row r="183" spans="1:65" s="2" customFormat="1" ht="24.2" customHeight="1">
      <c r="A183" s="37"/>
      <c r="B183" s="38"/>
      <c r="C183" s="181" t="s">
        <v>365</v>
      </c>
      <c r="D183" s="181" t="s">
        <v>208</v>
      </c>
      <c r="E183" s="182" t="s">
        <v>1250</v>
      </c>
      <c r="F183" s="183" t="s">
        <v>1251</v>
      </c>
      <c r="G183" s="184" t="s">
        <v>211</v>
      </c>
      <c r="H183" s="185">
        <v>129.786</v>
      </c>
      <c r="I183" s="186"/>
      <c r="J183" s="187">
        <f>ROUND(I183*H183,2)</f>
        <v>0</v>
      </c>
      <c r="K183" s="183" t="s">
        <v>1100</v>
      </c>
      <c r="L183" s="42"/>
      <c r="M183" s="188" t="s">
        <v>21</v>
      </c>
      <c r="N183" s="189" t="s">
        <v>44</v>
      </c>
      <c r="O183" s="67"/>
      <c r="P183" s="190">
        <f>O183*H183</f>
        <v>0</v>
      </c>
      <c r="Q183" s="190">
        <v>0</v>
      </c>
      <c r="R183" s="190">
        <f>Q183*H183</f>
        <v>0</v>
      </c>
      <c r="S183" s="190">
        <v>0</v>
      </c>
      <c r="T183" s="19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2" t="s">
        <v>213</v>
      </c>
      <c r="AT183" s="192" t="s">
        <v>208</v>
      </c>
      <c r="AU183" s="192" t="s">
        <v>80</v>
      </c>
      <c r="AY183" s="20" t="s">
        <v>206</v>
      </c>
      <c r="BE183" s="193">
        <f>IF(N183="základní",J183,0)</f>
        <v>0</v>
      </c>
      <c r="BF183" s="193">
        <f>IF(N183="snížená",J183,0)</f>
        <v>0</v>
      </c>
      <c r="BG183" s="193">
        <f>IF(N183="zákl. přenesená",J183,0)</f>
        <v>0</v>
      </c>
      <c r="BH183" s="193">
        <f>IF(N183="sníž. přenesená",J183,0)</f>
        <v>0</v>
      </c>
      <c r="BI183" s="193">
        <f>IF(N183="nulová",J183,0)</f>
        <v>0</v>
      </c>
      <c r="BJ183" s="20" t="s">
        <v>80</v>
      </c>
      <c r="BK183" s="193">
        <f>ROUND(I183*H183,2)</f>
        <v>0</v>
      </c>
      <c r="BL183" s="20" t="s">
        <v>213</v>
      </c>
      <c r="BM183" s="192" t="s">
        <v>681</v>
      </c>
    </row>
    <row r="184" spans="1:65" s="13" customFormat="1">
      <c r="B184" s="201"/>
      <c r="C184" s="202"/>
      <c r="D184" s="199" t="s">
        <v>219</v>
      </c>
      <c r="E184" s="203" t="s">
        <v>21</v>
      </c>
      <c r="F184" s="204" t="s">
        <v>1761</v>
      </c>
      <c r="G184" s="202"/>
      <c r="H184" s="203" t="s">
        <v>21</v>
      </c>
      <c r="I184" s="205"/>
      <c r="J184" s="202"/>
      <c r="K184" s="202"/>
      <c r="L184" s="206"/>
      <c r="M184" s="207"/>
      <c r="N184" s="208"/>
      <c r="O184" s="208"/>
      <c r="P184" s="208"/>
      <c r="Q184" s="208"/>
      <c r="R184" s="208"/>
      <c r="S184" s="208"/>
      <c r="T184" s="209"/>
      <c r="AT184" s="210" t="s">
        <v>219</v>
      </c>
      <c r="AU184" s="210" t="s">
        <v>80</v>
      </c>
      <c r="AV184" s="13" t="s">
        <v>80</v>
      </c>
      <c r="AW184" s="13" t="s">
        <v>34</v>
      </c>
      <c r="AX184" s="13" t="s">
        <v>73</v>
      </c>
      <c r="AY184" s="210" t="s">
        <v>206</v>
      </c>
    </row>
    <row r="185" spans="1:65" s="14" customFormat="1">
      <c r="B185" s="211"/>
      <c r="C185" s="212"/>
      <c r="D185" s="199" t="s">
        <v>219</v>
      </c>
      <c r="E185" s="213" t="s">
        <v>21</v>
      </c>
      <c r="F185" s="214" t="s">
        <v>1773</v>
      </c>
      <c r="G185" s="212"/>
      <c r="H185" s="215">
        <v>129.786</v>
      </c>
      <c r="I185" s="216"/>
      <c r="J185" s="212"/>
      <c r="K185" s="212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219</v>
      </c>
      <c r="AU185" s="221" t="s">
        <v>80</v>
      </c>
      <c r="AV185" s="14" t="s">
        <v>82</v>
      </c>
      <c r="AW185" s="14" t="s">
        <v>34</v>
      </c>
      <c r="AX185" s="14" t="s">
        <v>73</v>
      </c>
      <c r="AY185" s="221" t="s">
        <v>206</v>
      </c>
    </row>
    <row r="186" spans="1:65" s="15" customFormat="1">
      <c r="B186" s="222"/>
      <c r="C186" s="223"/>
      <c r="D186" s="199" t="s">
        <v>219</v>
      </c>
      <c r="E186" s="224" t="s">
        <v>21</v>
      </c>
      <c r="F186" s="225" t="s">
        <v>236</v>
      </c>
      <c r="G186" s="223"/>
      <c r="H186" s="226">
        <v>129.786</v>
      </c>
      <c r="I186" s="227"/>
      <c r="J186" s="223"/>
      <c r="K186" s="223"/>
      <c r="L186" s="228"/>
      <c r="M186" s="229"/>
      <c r="N186" s="230"/>
      <c r="O186" s="230"/>
      <c r="P186" s="230"/>
      <c r="Q186" s="230"/>
      <c r="R186" s="230"/>
      <c r="S186" s="230"/>
      <c r="T186" s="231"/>
      <c r="AT186" s="232" t="s">
        <v>219</v>
      </c>
      <c r="AU186" s="232" t="s">
        <v>80</v>
      </c>
      <c r="AV186" s="15" t="s">
        <v>213</v>
      </c>
      <c r="AW186" s="15" t="s">
        <v>34</v>
      </c>
      <c r="AX186" s="15" t="s">
        <v>80</v>
      </c>
      <c r="AY186" s="232" t="s">
        <v>206</v>
      </c>
    </row>
    <row r="187" spans="1:65" s="12" customFormat="1" ht="25.9" customHeight="1">
      <c r="B187" s="165"/>
      <c r="C187" s="166"/>
      <c r="D187" s="167" t="s">
        <v>72</v>
      </c>
      <c r="E187" s="168" t="s">
        <v>372</v>
      </c>
      <c r="F187" s="168" t="s">
        <v>1273</v>
      </c>
      <c r="G187" s="166"/>
      <c r="H187" s="166"/>
      <c r="I187" s="169"/>
      <c r="J187" s="170">
        <f>BK187</f>
        <v>0</v>
      </c>
      <c r="K187" s="166"/>
      <c r="L187" s="171"/>
      <c r="M187" s="172"/>
      <c r="N187" s="173"/>
      <c r="O187" s="173"/>
      <c r="P187" s="174">
        <f>SUM(P188:P191)</f>
        <v>0</v>
      </c>
      <c r="Q187" s="173"/>
      <c r="R187" s="174">
        <f>SUM(R188:R191)</f>
        <v>0</v>
      </c>
      <c r="S187" s="173"/>
      <c r="T187" s="175">
        <f>SUM(T188:T191)</f>
        <v>0</v>
      </c>
      <c r="AR187" s="176" t="s">
        <v>80</v>
      </c>
      <c r="AT187" s="177" t="s">
        <v>72</v>
      </c>
      <c r="AU187" s="177" t="s">
        <v>73</v>
      </c>
      <c r="AY187" s="176" t="s">
        <v>206</v>
      </c>
      <c r="BK187" s="178">
        <f>SUM(BK188:BK191)</f>
        <v>0</v>
      </c>
    </row>
    <row r="188" spans="1:65" s="2" customFormat="1" ht="24.2" customHeight="1">
      <c r="A188" s="37"/>
      <c r="B188" s="38"/>
      <c r="C188" s="181" t="s">
        <v>372</v>
      </c>
      <c r="D188" s="181" t="s">
        <v>208</v>
      </c>
      <c r="E188" s="182" t="s">
        <v>1274</v>
      </c>
      <c r="F188" s="183" t="s">
        <v>1275</v>
      </c>
      <c r="G188" s="184" t="s">
        <v>211</v>
      </c>
      <c r="H188" s="185">
        <v>196.602</v>
      </c>
      <c r="I188" s="186"/>
      <c r="J188" s="187">
        <f>ROUND(I188*H188,2)</f>
        <v>0</v>
      </c>
      <c r="K188" s="183" t="s">
        <v>1100</v>
      </c>
      <c r="L188" s="42"/>
      <c r="M188" s="188" t="s">
        <v>21</v>
      </c>
      <c r="N188" s="189" t="s">
        <v>44</v>
      </c>
      <c r="O188" s="67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92" t="s">
        <v>213</v>
      </c>
      <c r="AT188" s="192" t="s">
        <v>208</v>
      </c>
      <c r="AU188" s="192" t="s">
        <v>80</v>
      </c>
      <c r="AY188" s="20" t="s">
        <v>206</v>
      </c>
      <c r="BE188" s="193">
        <f>IF(N188="základní",J188,0)</f>
        <v>0</v>
      </c>
      <c r="BF188" s="193">
        <f>IF(N188="snížená",J188,0)</f>
        <v>0</v>
      </c>
      <c r="BG188" s="193">
        <f>IF(N188="zákl. přenesená",J188,0)</f>
        <v>0</v>
      </c>
      <c r="BH188" s="193">
        <f>IF(N188="sníž. přenesená",J188,0)</f>
        <v>0</v>
      </c>
      <c r="BI188" s="193">
        <f>IF(N188="nulová",J188,0)</f>
        <v>0</v>
      </c>
      <c r="BJ188" s="20" t="s">
        <v>80</v>
      </c>
      <c r="BK188" s="193">
        <f>ROUND(I188*H188,2)</f>
        <v>0</v>
      </c>
      <c r="BL188" s="20" t="s">
        <v>213</v>
      </c>
      <c r="BM188" s="192" t="s">
        <v>693</v>
      </c>
    </row>
    <row r="189" spans="1:65" s="13" customFormat="1">
      <c r="B189" s="201"/>
      <c r="C189" s="202"/>
      <c r="D189" s="199" t="s">
        <v>219</v>
      </c>
      <c r="E189" s="203" t="s">
        <v>21</v>
      </c>
      <c r="F189" s="204" t="s">
        <v>1761</v>
      </c>
      <c r="G189" s="202"/>
      <c r="H189" s="203" t="s">
        <v>21</v>
      </c>
      <c r="I189" s="205"/>
      <c r="J189" s="202"/>
      <c r="K189" s="202"/>
      <c r="L189" s="206"/>
      <c r="M189" s="207"/>
      <c r="N189" s="208"/>
      <c r="O189" s="208"/>
      <c r="P189" s="208"/>
      <c r="Q189" s="208"/>
      <c r="R189" s="208"/>
      <c r="S189" s="208"/>
      <c r="T189" s="209"/>
      <c r="AT189" s="210" t="s">
        <v>219</v>
      </c>
      <c r="AU189" s="210" t="s">
        <v>80</v>
      </c>
      <c r="AV189" s="13" t="s">
        <v>80</v>
      </c>
      <c r="AW189" s="13" t="s">
        <v>34</v>
      </c>
      <c r="AX189" s="13" t="s">
        <v>73</v>
      </c>
      <c r="AY189" s="210" t="s">
        <v>206</v>
      </c>
    </row>
    <row r="190" spans="1:65" s="14" customFormat="1">
      <c r="B190" s="211"/>
      <c r="C190" s="212"/>
      <c r="D190" s="199" t="s">
        <v>219</v>
      </c>
      <c r="E190" s="213" t="s">
        <v>21</v>
      </c>
      <c r="F190" s="214" t="s">
        <v>1770</v>
      </c>
      <c r="G190" s="212"/>
      <c r="H190" s="215">
        <v>196.602</v>
      </c>
      <c r="I190" s="216"/>
      <c r="J190" s="212"/>
      <c r="K190" s="212"/>
      <c r="L190" s="217"/>
      <c r="M190" s="218"/>
      <c r="N190" s="219"/>
      <c r="O190" s="219"/>
      <c r="P190" s="219"/>
      <c r="Q190" s="219"/>
      <c r="R190" s="219"/>
      <c r="S190" s="219"/>
      <c r="T190" s="220"/>
      <c r="AT190" s="221" t="s">
        <v>219</v>
      </c>
      <c r="AU190" s="221" t="s">
        <v>80</v>
      </c>
      <c r="AV190" s="14" t="s">
        <v>82</v>
      </c>
      <c r="AW190" s="14" t="s">
        <v>34</v>
      </c>
      <c r="AX190" s="14" t="s">
        <v>73</v>
      </c>
      <c r="AY190" s="221" t="s">
        <v>206</v>
      </c>
    </row>
    <row r="191" spans="1:65" s="15" customFormat="1">
      <c r="B191" s="222"/>
      <c r="C191" s="223"/>
      <c r="D191" s="199" t="s">
        <v>219</v>
      </c>
      <c r="E191" s="224" t="s">
        <v>21</v>
      </c>
      <c r="F191" s="225" t="s">
        <v>236</v>
      </c>
      <c r="G191" s="223"/>
      <c r="H191" s="226">
        <v>196.602</v>
      </c>
      <c r="I191" s="227"/>
      <c r="J191" s="223"/>
      <c r="K191" s="223"/>
      <c r="L191" s="228"/>
      <c r="M191" s="229"/>
      <c r="N191" s="230"/>
      <c r="O191" s="230"/>
      <c r="P191" s="230"/>
      <c r="Q191" s="230"/>
      <c r="R191" s="230"/>
      <c r="S191" s="230"/>
      <c r="T191" s="231"/>
      <c r="AT191" s="232" t="s">
        <v>219</v>
      </c>
      <c r="AU191" s="232" t="s">
        <v>80</v>
      </c>
      <c r="AV191" s="15" t="s">
        <v>213</v>
      </c>
      <c r="AW191" s="15" t="s">
        <v>34</v>
      </c>
      <c r="AX191" s="15" t="s">
        <v>80</v>
      </c>
      <c r="AY191" s="232" t="s">
        <v>206</v>
      </c>
    </row>
    <row r="192" spans="1:65" s="12" customFormat="1" ht="25.9" customHeight="1">
      <c r="B192" s="165"/>
      <c r="C192" s="166"/>
      <c r="D192" s="167" t="s">
        <v>72</v>
      </c>
      <c r="E192" s="168" t="s">
        <v>643</v>
      </c>
      <c r="F192" s="168" t="s">
        <v>1774</v>
      </c>
      <c r="G192" s="166"/>
      <c r="H192" s="166"/>
      <c r="I192" s="169"/>
      <c r="J192" s="170">
        <f>BK192</f>
        <v>0</v>
      </c>
      <c r="K192" s="166"/>
      <c r="L192" s="171"/>
      <c r="M192" s="172"/>
      <c r="N192" s="173"/>
      <c r="O192" s="173"/>
      <c r="P192" s="174">
        <f>SUM(P193:P198)</f>
        <v>0</v>
      </c>
      <c r="Q192" s="173"/>
      <c r="R192" s="174">
        <f>SUM(R193:R198)</f>
        <v>1.7931629800000002</v>
      </c>
      <c r="S192" s="173"/>
      <c r="T192" s="175">
        <f>SUM(T193:T198)</f>
        <v>0</v>
      </c>
      <c r="AR192" s="176" t="s">
        <v>80</v>
      </c>
      <c r="AT192" s="177" t="s">
        <v>72</v>
      </c>
      <c r="AU192" s="177" t="s">
        <v>73</v>
      </c>
      <c r="AY192" s="176" t="s">
        <v>206</v>
      </c>
      <c r="BK192" s="178">
        <f>SUM(BK193:BK198)</f>
        <v>0</v>
      </c>
    </row>
    <row r="193" spans="1:65" s="2" customFormat="1" ht="16.5" customHeight="1">
      <c r="A193" s="37"/>
      <c r="B193" s="38"/>
      <c r="C193" s="181" t="s">
        <v>382</v>
      </c>
      <c r="D193" s="181" t="s">
        <v>208</v>
      </c>
      <c r="E193" s="182" t="s">
        <v>1775</v>
      </c>
      <c r="F193" s="183" t="s">
        <v>1776</v>
      </c>
      <c r="G193" s="184" t="s">
        <v>211</v>
      </c>
      <c r="H193" s="185">
        <v>0.60699999999999998</v>
      </c>
      <c r="I193" s="186"/>
      <c r="J193" s="187">
        <f>ROUND(I193*H193,2)</f>
        <v>0</v>
      </c>
      <c r="K193" s="183" t="s">
        <v>1100</v>
      </c>
      <c r="L193" s="42"/>
      <c r="M193" s="188" t="s">
        <v>21</v>
      </c>
      <c r="N193" s="189" t="s">
        <v>44</v>
      </c>
      <c r="O193" s="67"/>
      <c r="P193" s="190">
        <f>O193*H193</f>
        <v>0</v>
      </c>
      <c r="Q193" s="190">
        <v>2.9541400000000002</v>
      </c>
      <c r="R193" s="190">
        <f>Q193*H193</f>
        <v>1.7931629800000002</v>
      </c>
      <c r="S193" s="190">
        <v>0</v>
      </c>
      <c r="T193" s="191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92" t="s">
        <v>213</v>
      </c>
      <c r="AT193" s="192" t="s">
        <v>208</v>
      </c>
      <c r="AU193" s="192" t="s">
        <v>80</v>
      </c>
      <c r="AY193" s="20" t="s">
        <v>206</v>
      </c>
      <c r="BE193" s="193">
        <f>IF(N193="základní",J193,0)</f>
        <v>0</v>
      </c>
      <c r="BF193" s="193">
        <f>IF(N193="snížená",J193,0)</f>
        <v>0</v>
      </c>
      <c r="BG193" s="193">
        <f>IF(N193="zákl. přenesená",J193,0)</f>
        <v>0</v>
      </c>
      <c r="BH193" s="193">
        <f>IF(N193="sníž. přenesená",J193,0)</f>
        <v>0</v>
      </c>
      <c r="BI193" s="193">
        <f>IF(N193="nulová",J193,0)</f>
        <v>0</v>
      </c>
      <c r="BJ193" s="20" t="s">
        <v>80</v>
      </c>
      <c r="BK193" s="193">
        <f>ROUND(I193*H193,2)</f>
        <v>0</v>
      </c>
      <c r="BL193" s="20" t="s">
        <v>213</v>
      </c>
      <c r="BM193" s="192" t="s">
        <v>706</v>
      </c>
    </row>
    <row r="194" spans="1:65" s="13" customFormat="1">
      <c r="B194" s="201"/>
      <c r="C194" s="202"/>
      <c r="D194" s="199" t="s">
        <v>219</v>
      </c>
      <c r="E194" s="203" t="s">
        <v>21</v>
      </c>
      <c r="F194" s="204" t="s">
        <v>1777</v>
      </c>
      <c r="G194" s="202"/>
      <c r="H194" s="203" t="s">
        <v>21</v>
      </c>
      <c r="I194" s="205"/>
      <c r="J194" s="202"/>
      <c r="K194" s="202"/>
      <c r="L194" s="206"/>
      <c r="M194" s="207"/>
      <c r="N194" s="208"/>
      <c r="O194" s="208"/>
      <c r="P194" s="208"/>
      <c r="Q194" s="208"/>
      <c r="R194" s="208"/>
      <c r="S194" s="208"/>
      <c r="T194" s="209"/>
      <c r="AT194" s="210" t="s">
        <v>219</v>
      </c>
      <c r="AU194" s="210" t="s">
        <v>80</v>
      </c>
      <c r="AV194" s="13" t="s">
        <v>80</v>
      </c>
      <c r="AW194" s="13" t="s">
        <v>34</v>
      </c>
      <c r="AX194" s="13" t="s">
        <v>73</v>
      </c>
      <c r="AY194" s="210" t="s">
        <v>206</v>
      </c>
    </row>
    <row r="195" spans="1:65" s="14" customFormat="1">
      <c r="B195" s="211"/>
      <c r="C195" s="212"/>
      <c r="D195" s="199" t="s">
        <v>219</v>
      </c>
      <c r="E195" s="213" t="s">
        <v>21</v>
      </c>
      <c r="F195" s="214" t="s">
        <v>1778</v>
      </c>
      <c r="G195" s="212"/>
      <c r="H195" s="215">
        <v>0.46200000000000002</v>
      </c>
      <c r="I195" s="216"/>
      <c r="J195" s="212"/>
      <c r="K195" s="212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219</v>
      </c>
      <c r="AU195" s="221" t="s">
        <v>80</v>
      </c>
      <c r="AV195" s="14" t="s">
        <v>82</v>
      </c>
      <c r="AW195" s="14" t="s">
        <v>34</v>
      </c>
      <c r="AX195" s="14" t="s">
        <v>73</v>
      </c>
      <c r="AY195" s="221" t="s">
        <v>206</v>
      </c>
    </row>
    <row r="196" spans="1:65" s="13" customFormat="1">
      <c r="B196" s="201"/>
      <c r="C196" s="202"/>
      <c r="D196" s="199" t="s">
        <v>219</v>
      </c>
      <c r="E196" s="203" t="s">
        <v>21</v>
      </c>
      <c r="F196" s="204" t="s">
        <v>1779</v>
      </c>
      <c r="G196" s="202"/>
      <c r="H196" s="203" t="s">
        <v>21</v>
      </c>
      <c r="I196" s="205"/>
      <c r="J196" s="202"/>
      <c r="K196" s="202"/>
      <c r="L196" s="206"/>
      <c r="M196" s="207"/>
      <c r="N196" s="208"/>
      <c r="O196" s="208"/>
      <c r="P196" s="208"/>
      <c r="Q196" s="208"/>
      <c r="R196" s="208"/>
      <c r="S196" s="208"/>
      <c r="T196" s="209"/>
      <c r="AT196" s="210" t="s">
        <v>219</v>
      </c>
      <c r="AU196" s="210" t="s">
        <v>80</v>
      </c>
      <c r="AV196" s="13" t="s">
        <v>80</v>
      </c>
      <c r="AW196" s="13" t="s">
        <v>34</v>
      </c>
      <c r="AX196" s="13" t="s">
        <v>73</v>
      </c>
      <c r="AY196" s="210" t="s">
        <v>206</v>
      </c>
    </row>
    <row r="197" spans="1:65" s="14" customFormat="1">
      <c r="B197" s="211"/>
      <c r="C197" s="212"/>
      <c r="D197" s="199" t="s">
        <v>219</v>
      </c>
      <c r="E197" s="213" t="s">
        <v>21</v>
      </c>
      <c r="F197" s="214" t="s">
        <v>1780</v>
      </c>
      <c r="G197" s="212"/>
      <c r="H197" s="215">
        <v>0.14499999999999999</v>
      </c>
      <c r="I197" s="216"/>
      <c r="J197" s="212"/>
      <c r="K197" s="212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219</v>
      </c>
      <c r="AU197" s="221" t="s">
        <v>80</v>
      </c>
      <c r="AV197" s="14" t="s">
        <v>82</v>
      </c>
      <c r="AW197" s="14" t="s">
        <v>34</v>
      </c>
      <c r="AX197" s="14" t="s">
        <v>73</v>
      </c>
      <c r="AY197" s="221" t="s">
        <v>206</v>
      </c>
    </row>
    <row r="198" spans="1:65" s="15" customFormat="1">
      <c r="B198" s="222"/>
      <c r="C198" s="223"/>
      <c r="D198" s="199" t="s">
        <v>219</v>
      </c>
      <c r="E198" s="224" t="s">
        <v>21</v>
      </c>
      <c r="F198" s="225" t="s">
        <v>236</v>
      </c>
      <c r="G198" s="223"/>
      <c r="H198" s="226">
        <v>0.60699999999999998</v>
      </c>
      <c r="I198" s="227"/>
      <c r="J198" s="223"/>
      <c r="K198" s="223"/>
      <c r="L198" s="228"/>
      <c r="M198" s="229"/>
      <c r="N198" s="230"/>
      <c r="O198" s="230"/>
      <c r="P198" s="230"/>
      <c r="Q198" s="230"/>
      <c r="R198" s="230"/>
      <c r="S198" s="230"/>
      <c r="T198" s="231"/>
      <c r="AT198" s="232" t="s">
        <v>219</v>
      </c>
      <c r="AU198" s="232" t="s">
        <v>80</v>
      </c>
      <c r="AV198" s="15" t="s">
        <v>213</v>
      </c>
      <c r="AW198" s="15" t="s">
        <v>34</v>
      </c>
      <c r="AX198" s="15" t="s">
        <v>80</v>
      </c>
      <c r="AY198" s="232" t="s">
        <v>206</v>
      </c>
    </row>
    <row r="199" spans="1:65" s="12" customFormat="1" ht="25.9" customHeight="1">
      <c r="B199" s="165"/>
      <c r="C199" s="166"/>
      <c r="D199" s="167" t="s">
        <v>72</v>
      </c>
      <c r="E199" s="168" t="s">
        <v>736</v>
      </c>
      <c r="F199" s="168" t="s">
        <v>1294</v>
      </c>
      <c r="G199" s="166"/>
      <c r="H199" s="166"/>
      <c r="I199" s="169"/>
      <c r="J199" s="170">
        <f>BK199</f>
        <v>0</v>
      </c>
      <c r="K199" s="166"/>
      <c r="L199" s="171"/>
      <c r="M199" s="172"/>
      <c r="N199" s="173"/>
      <c r="O199" s="173"/>
      <c r="P199" s="174">
        <f>SUM(P200:P203)</f>
        <v>0</v>
      </c>
      <c r="Q199" s="173"/>
      <c r="R199" s="174">
        <f>SUM(R200:R203)</f>
        <v>24.691565430000001</v>
      </c>
      <c r="S199" s="173"/>
      <c r="T199" s="175">
        <f>SUM(T200:T203)</f>
        <v>0</v>
      </c>
      <c r="AR199" s="176" t="s">
        <v>80</v>
      </c>
      <c r="AT199" s="177" t="s">
        <v>72</v>
      </c>
      <c r="AU199" s="177" t="s">
        <v>73</v>
      </c>
      <c r="AY199" s="176" t="s">
        <v>206</v>
      </c>
      <c r="BK199" s="178">
        <f>SUM(BK200:BK203)</f>
        <v>0</v>
      </c>
    </row>
    <row r="200" spans="1:65" s="2" customFormat="1" ht="24.2" customHeight="1">
      <c r="A200" s="37"/>
      <c r="B200" s="38"/>
      <c r="C200" s="181" t="s">
        <v>7</v>
      </c>
      <c r="D200" s="181" t="s">
        <v>208</v>
      </c>
      <c r="E200" s="182" t="s">
        <v>1295</v>
      </c>
      <c r="F200" s="183" t="s">
        <v>1296</v>
      </c>
      <c r="G200" s="184" t="s">
        <v>211</v>
      </c>
      <c r="H200" s="185">
        <v>13.058999999999999</v>
      </c>
      <c r="I200" s="186"/>
      <c r="J200" s="187">
        <f>ROUND(I200*H200,2)</f>
        <v>0</v>
      </c>
      <c r="K200" s="183" t="s">
        <v>1100</v>
      </c>
      <c r="L200" s="42"/>
      <c r="M200" s="188" t="s">
        <v>21</v>
      </c>
      <c r="N200" s="189" t="s">
        <v>44</v>
      </c>
      <c r="O200" s="67"/>
      <c r="P200" s="190">
        <f>O200*H200</f>
        <v>0</v>
      </c>
      <c r="Q200" s="190">
        <v>1.8907700000000001</v>
      </c>
      <c r="R200" s="190">
        <f>Q200*H200</f>
        <v>24.691565430000001</v>
      </c>
      <c r="S200" s="190">
        <v>0</v>
      </c>
      <c r="T200" s="191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92" t="s">
        <v>213</v>
      </c>
      <c r="AT200" s="192" t="s">
        <v>208</v>
      </c>
      <c r="AU200" s="192" t="s">
        <v>80</v>
      </c>
      <c r="AY200" s="20" t="s">
        <v>206</v>
      </c>
      <c r="BE200" s="193">
        <f>IF(N200="základní",J200,0)</f>
        <v>0</v>
      </c>
      <c r="BF200" s="193">
        <f>IF(N200="snížená",J200,0)</f>
        <v>0</v>
      </c>
      <c r="BG200" s="193">
        <f>IF(N200="zákl. přenesená",J200,0)</f>
        <v>0</v>
      </c>
      <c r="BH200" s="193">
        <f>IF(N200="sníž. přenesená",J200,0)</f>
        <v>0</v>
      </c>
      <c r="BI200" s="193">
        <f>IF(N200="nulová",J200,0)</f>
        <v>0</v>
      </c>
      <c r="BJ200" s="20" t="s">
        <v>80</v>
      </c>
      <c r="BK200" s="193">
        <f>ROUND(I200*H200,2)</f>
        <v>0</v>
      </c>
      <c r="BL200" s="20" t="s">
        <v>213</v>
      </c>
      <c r="BM200" s="192" t="s">
        <v>720</v>
      </c>
    </row>
    <row r="201" spans="1:65" s="13" customFormat="1">
      <c r="B201" s="201"/>
      <c r="C201" s="202"/>
      <c r="D201" s="199" t="s">
        <v>219</v>
      </c>
      <c r="E201" s="203" t="s">
        <v>21</v>
      </c>
      <c r="F201" s="204" t="s">
        <v>1761</v>
      </c>
      <c r="G201" s="202"/>
      <c r="H201" s="203" t="s">
        <v>21</v>
      </c>
      <c r="I201" s="205"/>
      <c r="J201" s="202"/>
      <c r="K201" s="202"/>
      <c r="L201" s="206"/>
      <c r="M201" s="207"/>
      <c r="N201" s="208"/>
      <c r="O201" s="208"/>
      <c r="P201" s="208"/>
      <c r="Q201" s="208"/>
      <c r="R201" s="208"/>
      <c r="S201" s="208"/>
      <c r="T201" s="209"/>
      <c r="AT201" s="210" t="s">
        <v>219</v>
      </c>
      <c r="AU201" s="210" t="s">
        <v>80</v>
      </c>
      <c r="AV201" s="13" t="s">
        <v>80</v>
      </c>
      <c r="AW201" s="13" t="s">
        <v>34</v>
      </c>
      <c r="AX201" s="13" t="s">
        <v>73</v>
      </c>
      <c r="AY201" s="210" t="s">
        <v>206</v>
      </c>
    </row>
    <row r="202" spans="1:65" s="14" customFormat="1">
      <c r="B202" s="211"/>
      <c r="C202" s="212"/>
      <c r="D202" s="199" t="s">
        <v>219</v>
      </c>
      <c r="E202" s="213" t="s">
        <v>21</v>
      </c>
      <c r="F202" s="214" t="s">
        <v>1781</v>
      </c>
      <c r="G202" s="212"/>
      <c r="H202" s="215">
        <v>13.058999999999999</v>
      </c>
      <c r="I202" s="216"/>
      <c r="J202" s="212"/>
      <c r="K202" s="212"/>
      <c r="L202" s="217"/>
      <c r="M202" s="218"/>
      <c r="N202" s="219"/>
      <c r="O202" s="219"/>
      <c r="P202" s="219"/>
      <c r="Q202" s="219"/>
      <c r="R202" s="219"/>
      <c r="S202" s="219"/>
      <c r="T202" s="220"/>
      <c r="AT202" s="221" t="s">
        <v>219</v>
      </c>
      <c r="AU202" s="221" t="s">
        <v>80</v>
      </c>
      <c r="AV202" s="14" t="s">
        <v>82</v>
      </c>
      <c r="AW202" s="14" t="s">
        <v>34</v>
      </c>
      <c r="AX202" s="14" t="s">
        <v>73</v>
      </c>
      <c r="AY202" s="221" t="s">
        <v>206</v>
      </c>
    </row>
    <row r="203" spans="1:65" s="15" customFormat="1">
      <c r="B203" s="222"/>
      <c r="C203" s="223"/>
      <c r="D203" s="199" t="s">
        <v>219</v>
      </c>
      <c r="E203" s="224" t="s">
        <v>21</v>
      </c>
      <c r="F203" s="225" t="s">
        <v>236</v>
      </c>
      <c r="G203" s="223"/>
      <c r="H203" s="226">
        <v>13.058999999999999</v>
      </c>
      <c r="I203" s="227"/>
      <c r="J203" s="223"/>
      <c r="K203" s="223"/>
      <c r="L203" s="228"/>
      <c r="M203" s="229"/>
      <c r="N203" s="230"/>
      <c r="O203" s="230"/>
      <c r="P203" s="230"/>
      <c r="Q203" s="230"/>
      <c r="R203" s="230"/>
      <c r="S203" s="230"/>
      <c r="T203" s="231"/>
      <c r="AT203" s="232" t="s">
        <v>219</v>
      </c>
      <c r="AU203" s="232" t="s">
        <v>80</v>
      </c>
      <c r="AV203" s="15" t="s">
        <v>213</v>
      </c>
      <c r="AW203" s="15" t="s">
        <v>34</v>
      </c>
      <c r="AX203" s="15" t="s">
        <v>80</v>
      </c>
      <c r="AY203" s="232" t="s">
        <v>206</v>
      </c>
    </row>
    <row r="204" spans="1:65" s="12" customFormat="1" ht="25.9" customHeight="1">
      <c r="B204" s="165"/>
      <c r="C204" s="166"/>
      <c r="D204" s="167" t="s">
        <v>72</v>
      </c>
      <c r="E204" s="168" t="s">
        <v>845</v>
      </c>
      <c r="F204" s="168" t="s">
        <v>1782</v>
      </c>
      <c r="G204" s="166"/>
      <c r="H204" s="166"/>
      <c r="I204" s="169"/>
      <c r="J204" s="170">
        <f>BK204</f>
        <v>0</v>
      </c>
      <c r="K204" s="166"/>
      <c r="L204" s="171"/>
      <c r="M204" s="172"/>
      <c r="N204" s="173"/>
      <c r="O204" s="173"/>
      <c r="P204" s="174">
        <f>SUM(P205:P210)</f>
        <v>0</v>
      </c>
      <c r="Q204" s="173"/>
      <c r="R204" s="174">
        <f>SUM(R205:R210)</f>
        <v>4.64E-3</v>
      </c>
      <c r="S204" s="173"/>
      <c r="T204" s="175">
        <f>SUM(T205:T210)</f>
        <v>0</v>
      </c>
      <c r="AR204" s="176" t="s">
        <v>82</v>
      </c>
      <c r="AT204" s="177" t="s">
        <v>72</v>
      </c>
      <c r="AU204" s="177" t="s">
        <v>73</v>
      </c>
      <c r="AY204" s="176" t="s">
        <v>206</v>
      </c>
      <c r="BK204" s="178">
        <f>SUM(BK205:BK210)</f>
        <v>0</v>
      </c>
    </row>
    <row r="205" spans="1:65" s="2" customFormat="1" ht="16.5" customHeight="1">
      <c r="A205" s="37"/>
      <c r="B205" s="38"/>
      <c r="C205" s="181" t="s">
        <v>400</v>
      </c>
      <c r="D205" s="181" t="s">
        <v>208</v>
      </c>
      <c r="E205" s="182" t="s">
        <v>1783</v>
      </c>
      <c r="F205" s="183" t="s">
        <v>1784</v>
      </c>
      <c r="G205" s="184" t="s">
        <v>723</v>
      </c>
      <c r="H205" s="185">
        <v>8</v>
      </c>
      <c r="I205" s="186"/>
      <c r="J205" s="187">
        <f>ROUND(I205*H205,2)</f>
        <v>0</v>
      </c>
      <c r="K205" s="183" t="s">
        <v>21</v>
      </c>
      <c r="L205" s="42"/>
      <c r="M205" s="188" t="s">
        <v>21</v>
      </c>
      <c r="N205" s="189" t="s">
        <v>44</v>
      </c>
      <c r="O205" s="67"/>
      <c r="P205" s="190">
        <f>O205*H205</f>
        <v>0</v>
      </c>
      <c r="Q205" s="190">
        <v>5.8E-4</v>
      </c>
      <c r="R205" s="190">
        <f>Q205*H205</f>
        <v>4.64E-3</v>
      </c>
      <c r="S205" s="190">
        <v>0</v>
      </c>
      <c r="T205" s="191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92" t="s">
        <v>350</v>
      </c>
      <c r="AT205" s="192" t="s">
        <v>208</v>
      </c>
      <c r="AU205" s="192" t="s">
        <v>80</v>
      </c>
      <c r="AY205" s="20" t="s">
        <v>206</v>
      </c>
      <c r="BE205" s="193">
        <f>IF(N205="základní",J205,0)</f>
        <v>0</v>
      </c>
      <c r="BF205" s="193">
        <f>IF(N205="snížená",J205,0)</f>
        <v>0</v>
      </c>
      <c r="BG205" s="193">
        <f>IF(N205="zákl. přenesená",J205,0)</f>
        <v>0</v>
      </c>
      <c r="BH205" s="193">
        <f>IF(N205="sníž. přenesená",J205,0)</f>
        <v>0</v>
      </c>
      <c r="BI205" s="193">
        <f>IF(N205="nulová",J205,0)</f>
        <v>0</v>
      </c>
      <c r="BJ205" s="20" t="s">
        <v>80</v>
      </c>
      <c r="BK205" s="193">
        <f>ROUND(I205*H205,2)</f>
        <v>0</v>
      </c>
      <c r="BL205" s="20" t="s">
        <v>350</v>
      </c>
      <c r="BM205" s="192" t="s">
        <v>730</v>
      </c>
    </row>
    <row r="206" spans="1:65" s="13" customFormat="1">
      <c r="B206" s="201"/>
      <c r="C206" s="202"/>
      <c r="D206" s="199" t="s">
        <v>219</v>
      </c>
      <c r="E206" s="203" t="s">
        <v>21</v>
      </c>
      <c r="F206" s="204" t="s">
        <v>1785</v>
      </c>
      <c r="G206" s="202"/>
      <c r="H206" s="203" t="s">
        <v>21</v>
      </c>
      <c r="I206" s="205"/>
      <c r="J206" s="202"/>
      <c r="K206" s="202"/>
      <c r="L206" s="206"/>
      <c r="M206" s="207"/>
      <c r="N206" s="208"/>
      <c r="O206" s="208"/>
      <c r="P206" s="208"/>
      <c r="Q206" s="208"/>
      <c r="R206" s="208"/>
      <c r="S206" s="208"/>
      <c r="T206" s="209"/>
      <c r="AT206" s="210" t="s">
        <v>219</v>
      </c>
      <c r="AU206" s="210" t="s">
        <v>80</v>
      </c>
      <c r="AV206" s="13" t="s">
        <v>80</v>
      </c>
      <c r="AW206" s="13" t="s">
        <v>34</v>
      </c>
      <c r="AX206" s="13" t="s">
        <v>73</v>
      </c>
      <c r="AY206" s="210" t="s">
        <v>206</v>
      </c>
    </row>
    <row r="207" spans="1:65" s="14" customFormat="1">
      <c r="B207" s="211"/>
      <c r="C207" s="212"/>
      <c r="D207" s="199" t="s">
        <v>219</v>
      </c>
      <c r="E207" s="213" t="s">
        <v>21</v>
      </c>
      <c r="F207" s="214" t="s">
        <v>1786</v>
      </c>
      <c r="G207" s="212"/>
      <c r="H207" s="215">
        <v>6</v>
      </c>
      <c r="I207" s="216"/>
      <c r="J207" s="212"/>
      <c r="K207" s="212"/>
      <c r="L207" s="217"/>
      <c r="M207" s="218"/>
      <c r="N207" s="219"/>
      <c r="O207" s="219"/>
      <c r="P207" s="219"/>
      <c r="Q207" s="219"/>
      <c r="R207" s="219"/>
      <c r="S207" s="219"/>
      <c r="T207" s="220"/>
      <c r="AT207" s="221" t="s">
        <v>219</v>
      </c>
      <c r="AU207" s="221" t="s">
        <v>80</v>
      </c>
      <c r="AV207" s="14" t="s">
        <v>82</v>
      </c>
      <c r="AW207" s="14" t="s">
        <v>34</v>
      </c>
      <c r="AX207" s="14" t="s">
        <v>73</v>
      </c>
      <c r="AY207" s="221" t="s">
        <v>206</v>
      </c>
    </row>
    <row r="208" spans="1:65" s="13" customFormat="1">
      <c r="B208" s="201"/>
      <c r="C208" s="202"/>
      <c r="D208" s="199" t="s">
        <v>219</v>
      </c>
      <c r="E208" s="203" t="s">
        <v>21</v>
      </c>
      <c r="F208" s="204" t="s">
        <v>1787</v>
      </c>
      <c r="G208" s="202"/>
      <c r="H208" s="203" t="s">
        <v>21</v>
      </c>
      <c r="I208" s="205"/>
      <c r="J208" s="202"/>
      <c r="K208" s="202"/>
      <c r="L208" s="206"/>
      <c r="M208" s="207"/>
      <c r="N208" s="208"/>
      <c r="O208" s="208"/>
      <c r="P208" s="208"/>
      <c r="Q208" s="208"/>
      <c r="R208" s="208"/>
      <c r="S208" s="208"/>
      <c r="T208" s="209"/>
      <c r="AT208" s="210" t="s">
        <v>219</v>
      </c>
      <c r="AU208" s="210" t="s">
        <v>80</v>
      </c>
      <c r="AV208" s="13" t="s">
        <v>80</v>
      </c>
      <c r="AW208" s="13" t="s">
        <v>34</v>
      </c>
      <c r="AX208" s="13" t="s">
        <v>73</v>
      </c>
      <c r="AY208" s="210" t="s">
        <v>206</v>
      </c>
    </row>
    <row r="209" spans="1:65" s="14" customFormat="1">
      <c r="B209" s="211"/>
      <c r="C209" s="212"/>
      <c r="D209" s="199" t="s">
        <v>219</v>
      </c>
      <c r="E209" s="213" t="s">
        <v>21</v>
      </c>
      <c r="F209" s="214" t="s">
        <v>82</v>
      </c>
      <c r="G209" s="212"/>
      <c r="H209" s="215">
        <v>2</v>
      </c>
      <c r="I209" s="216"/>
      <c r="J209" s="212"/>
      <c r="K209" s="212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219</v>
      </c>
      <c r="AU209" s="221" t="s">
        <v>80</v>
      </c>
      <c r="AV209" s="14" t="s">
        <v>82</v>
      </c>
      <c r="AW209" s="14" t="s">
        <v>34</v>
      </c>
      <c r="AX209" s="14" t="s">
        <v>73</v>
      </c>
      <c r="AY209" s="221" t="s">
        <v>206</v>
      </c>
    </row>
    <row r="210" spans="1:65" s="15" customFormat="1">
      <c r="B210" s="222"/>
      <c r="C210" s="223"/>
      <c r="D210" s="199" t="s">
        <v>219</v>
      </c>
      <c r="E210" s="224" t="s">
        <v>21</v>
      </c>
      <c r="F210" s="225" t="s">
        <v>236</v>
      </c>
      <c r="G210" s="223"/>
      <c r="H210" s="226">
        <v>8</v>
      </c>
      <c r="I210" s="227"/>
      <c r="J210" s="223"/>
      <c r="K210" s="223"/>
      <c r="L210" s="228"/>
      <c r="M210" s="229"/>
      <c r="N210" s="230"/>
      <c r="O210" s="230"/>
      <c r="P210" s="230"/>
      <c r="Q210" s="230"/>
      <c r="R210" s="230"/>
      <c r="S210" s="230"/>
      <c r="T210" s="231"/>
      <c r="AT210" s="232" t="s">
        <v>219</v>
      </c>
      <c r="AU210" s="232" t="s">
        <v>80</v>
      </c>
      <c r="AV210" s="15" t="s">
        <v>213</v>
      </c>
      <c r="AW210" s="15" t="s">
        <v>34</v>
      </c>
      <c r="AX210" s="15" t="s">
        <v>80</v>
      </c>
      <c r="AY210" s="232" t="s">
        <v>206</v>
      </c>
    </row>
    <row r="211" spans="1:65" s="12" customFormat="1" ht="25.9" customHeight="1">
      <c r="B211" s="165"/>
      <c r="C211" s="166"/>
      <c r="D211" s="167" t="s">
        <v>72</v>
      </c>
      <c r="E211" s="168" t="s">
        <v>1471</v>
      </c>
      <c r="F211" s="168" t="s">
        <v>1788</v>
      </c>
      <c r="G211" s="166"/>
      <c r="H211" s="166"/>
      <c r="I211" s="169"/>
      <c r="J211" s="170">
        <f>BK211</f>
        <v>0</v>
      </c>
      <c r="K211" s="166"/>
      <c r="L211" s="171"/>
      <c r="M211" s="172"/>
      <c r="N211" s="173"/>
      <c r="O211" s="173"/>
      <c r="P211" s="174">
        <f>SUM(P212:P227)</f>
        <v>0</v>
      </c>
      <c r="Q211" s="173"/>
      <c r="R211" s="174">
        <f>SUM(R212:R227)</f>
        <v>0</v>
      </c>
      <c r="S211" s="173"/>
      <c r="T211" s="175">
        <f>SUM(T212:T227)</f>
        <v>0</v>
      </c>
      <c r="AR211" s="176" t="s">
        <v>80</v>
      </c>
      <c r="AT211" s="177" t="s">
        <v>72</v>
      </c>
      <c r="AU211" s="177" t="s">
        <v>73</v>
      </c>
      <c r="AY211" s="176" t="s">
        <v>206</v>
      </c>
      <c r="BK211" s="178">
        <f>SUM(BK212:BK227)</f>
        <v>0</v>
      </c>
    </row>
    <row r="212" spans="1:65" s="2" customFormat="1" ht="16.5" customHeight="1">
      <c r="A212" s="37"/>
      <c r="B212" s="38"/>
      <c r="C212" s="181" t="s">
        <v>409</v>
      </c>
      <c r="D212" s="181" t="s">
        <v>208</v>
      </c>
      <c r="E212" s="182" t="s">
        <v>1789</v>
      </c>
      <c r="F212" s="183" t="s">
        <v>1790</v>
      </c>
      <c r="G212" s="184" t="s">
        <v>723</v>
      </c>
      <c r="H212" s="185">
        <v>5</v>
      </c>
      <c r="I212" s="186"/>
      <c r="J212" s="187">
        <f>ROUND(I212*H212,2)</f>
        <v>0</v>
      </c>
      <c r="K212" s="183" t="s">
        <v>1100</v>
      </c>
      <c r="L212" s="42"/>
      <c r="M212" s="188" t="s">
        <v>21</v>
      </c>
      <c r="N212" s="189" t="s">
        <v>44</v>
      </c>
      <c r="O212" s="67"/>
      <c r="P212" s="190">
        <f>O212*H212</f>
        <v>0</v>
      </c>
      <c r="Q212" s="190">
        <v>0</v>
      </c>
      <c r="R212" s="190">
        <f>Q212*H212</f>
        <v>0</v>
      </c>
      <c r="S212" s="190">
        <v>0</v>
      </c>
      <c r="T212" s="191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92" t="s">
        <v>213</v>
      </c>
      <c r="AT212" s="192" t="s">
        <v>208</v>
      </c>
      <c r="AU212" s="192" t="s">
        <v>80</v>
      </c>
      <c r="AY212" s="20" t="s">
        <v>206</v>
      </c>
      <c r="BE212" s="193">
        <f>IF(N212="základní",J212,0)</f>
        <v>0</v>
      </c>
      <c r="BF212" s="193">
        <f>IF(N212="snížená",J212,0)</f>
        <v>0</v>
      </c>
      <c r="BG212" s="193">
        <f>IF(N212="zákl. přenesená",J212,0)</f>
        <v>0</v>
      </c>
      <c r="BH212" s="193">
        <f>IF(N212="sníž. přenesená",J212,0)</f>
        <v>0</v>
      </c>
      <c r="BI212" s="193">
        <f>IF(N212="nulová",J212,0)</f>
        <v>0</v>
      </c>
      <c r="BJ212" s="20" t="s">
        <v>80</v>
      </c>
      <c r="BK212" s="193">
        <f>ROUND(I212*H212,2)</f>
        <v>0</v>
      </c>
      <c r="BL212" s="20" t="s">
        <v>213</v>
      </c>
      <c r="BM212" s="192" t="s">
        <v>741</v>
      </c>
    </row>
    <row r="213" spans="1:65" s="13" customFormat="1">
      <c r="B213" s="201"/>
      <c r="C213" s="202"/>
      <c r="D213" s="199" t="s">
        <v>219</v>
      </c>
      <c r="E213" s="203" t="s">
        <v>21</v>
      </c>
      <c r="F213" s="204" t="s">
        <v>1791</v>
      </c>
      <c r="G213" s="202"/>
      <c r="H213" s="203" t="s">
        <v>21</v>
      </c>
      <c r="I213" s="205"/>
      <c r="J213" s="202"/>
      <c r="K213" s="202"/>
      <c r="L213" s="206"/>
      <c r="M213" s="207"/>
      <c r="N213" s="208"/>
      <c r="O213" s="208"/>
      <c r="P213" s="208"/>
      <c r="Q213" s="208"/>
      <c r="R213" s="208"/>
      <c r="S213" s="208"/>
      <c r="T213" s="209"/>
      <c r="AT213" s="210" t="s">
        <v>219</v>
      </c>
      <c r="AU213" s="210" t="s">
        <v>80</v>
      </c>
      <c r="AV213" s="13" t="s">
        <v>80</v>
      </c>
      <c r="AW213" s="13" t="s">
        <v>34</v>
      </c>
      <c r="AX213" s="13" t="s">
        <v>73</v>
      </c>
      <c r="AY213" s="210" t="s">
        <v>206</v>
      </c>
    </row>
    <row r="214" spans="1:65" s="14" customFormat="1">
      <c r="B214" s="211"/>
      <c r="C214" s="212"/>
      <c r="D214" s="199" t="s">
        <v>219</v>
      </c>
      <c r="E214" s="213" t="s">
        <v>21</v>
      </c>
      <c r="F214" s="214" t="s">
        <v>82</v>
      </c>
      <c r="G214" s="212"/>
      <c r="H214" s="215">
        <v>2</v>
      </c>
      <c r="I214" s="216"/>
      <c r="J214" s="212"/>
      <c r="K214" s="212"/>
      <c r="L214" s="217"/>
      <c r="M214" s="218"/>
      <c r="N214" s="219"/>
      <c r="O214" s="219"/>
      <c r="P214" s="219"/>
      <c r="Q214" s="219"/>
      <c r="R214" s="219"/>
      <c r="S214" s="219"/>
      <c r="T214" s="220"/>
      <c r="AT214" s="221" t="s">
        <v>219</v>
      </c>
      <c r="AU214" s="221" t="s">
        <v>80</v>
      </c>
      <c r="AV214" s="14" t="s">
        <v>82</v>
      </c>
      <c r="AW214" s="14" t="s">
        <v>34</v>
      </c>
      <c r="AX214" s="14" t="s">
        <v>73</v>
      </c>
      <c r="AY214" s="221" t="s">
        <v>206</v>
      </c>
    </row>
    <row r="215" spans="1:65" s="13" customFormat="1">
      <c r="B215" s="201"/>
      <c r="C215" s="202"/>
      <c r="D215" s="199" t="s">
        <v>219</v>
      </c>
      <c r="E215" s="203" t="s">
        <v>21</v>
      </c>
      <c r="F215" s="204" t="s">
        <v>1792</v>
      </c>
      <c r="G215" s="202"/>
      <c r="H215" s="203" t="s">
        <v>21</v>
      </c>
      <c r="I215" s="205"/>
      <c r="J215" s="202"/>
      <c r="K215" s="202"/>
      <c r="L215" s="206"/>
      <c r="M215" s="207"/>
      <c r="N215" s="208"/>
      <c r="O215" s="208"/>
      <c r="P215" s="208"/>
      <c r="Q215" s="208"/>
      <c r="R215" s="208"/>
      <c r="S215" s="208"/>
      <c r="T215" s="209"/>
      <c r="AT215" s="210" t="s">
        <v>219</v>
      </c>
      <c r="AU215" s="210" t="s">
        <v>80</v>
      </c>
      <c r="AV215" s="13" t="s">
        <v>80</v>
      </c>
      <c r="AW215" s="13" t="s">
        <v>34</v>
      </c>
      <c r="AX215" s="13" t="s">
        <v>73</v>
      </c>
      <c r="AY215" s="210" t="s">
        <v>206</v>
      </c>
    </row>
    <row r="216" spans="1:65" s="14" customFormat="1">
      <c r="B216" s="211"/>
      <c r="C216" s="212"/>
      <c r="D216" s="199" t="s">
        <v>219</v>
      </c>
      <c r="E216" s="213" t="s">
        <v>21</v>
      </c>
      <c r="F216" s="214" t="s">
        <v>82</v>
      </c>
      <c r="G216" s="212"/>
      <c r="H216" s="215">
        <v>2</v>
      </c>
      <c r="I216" s="216"/>
      <c r="J216" s="212"/>
      <c r="K216" s="212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219</v>
      </c>
      <c r="AU216" s="221" t="s">
        <v>80</v>
      </c>
      <c r="AV216" s="14" t="s">
        <v>82</v>
      </c>
      <c r="AW216" s="14" t="s">
        <v>34</v>
      </c>
      <c r="AX216" s="14" t="s">
        <v>73</v>
      </c>
      <c r="AY216" s="221" t="s">
        <v>206</v>
      </c>
    </row>
    <row r="217" spans="1:65" s="13" customFormat="1">
      <c r="B217" s="201"/>
      <c r="C217" s="202"/>
      <c r="D217" s="199" t="s">
        <v>219</v>
      </c>
      <c r="E217" s="203" t="s">
        <v>21</v>
      </c>
      <c r="F217" s="204" t="s">
        <v>1793</v>
      </c>
      <c r="G217" s="202"/>
      <c r="H217" s="203" t="s">
        <v>21</v>
      </c>
      <c r="I217" s="205"/>
      <c r="J217" s="202"/>
      <c r="K217" s="202"/>
      <c r="L217" s="206"/>
      <c r="M217" s="207"/>
      <c r="N217" s="208"/>
      <c r="O217" s="208"/>
      <c r="P217" s="208"/>
      <c r="Q217" s="208"/>
      <c r="R217" s="208"/>
      <c r="S217" s="208"/>
      <c r="T217" s="209"/>
      <c r="AT217" s="210" t="s">
        <v>219</v>
      </c>
      <c r="AU217" s="210" t="s">
        <v>80</v>
      </c>
      <c r="AV217" s="13" t="s">
        <v>80</v>
      </c>
      <c r="AW217" s="13" t="s">
        <v>34</v>
      </c>
      <c r="AX217" s="13" t="s">
        <v>73</v>
      </c>
      <c r="AY217" s="210" t="s">
        <v>206</v>
      </c>
    </row>
    <row r="218" spans="1:65" s="14" customFormat="1">
      <c r="B218" s="211"/>
      <c r="C218" s="212"/>
      <c r="D218" s="199" t="s">
        <v>219</v>
      </c>
      <c r="E218" s="213" t="s">
        <v>21</v>
      </c>
      <c r="F218" s="214" t="s">
        <v>80</v>
      </c>
      <c r="G218" s="212"/>
      <c r="H218" s="215">
        <v>1</v>
      </c>
      <c r="I218" s="216"/>
      <c r="J218" s="212"/>
      <c r="K218" s="212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219</v>
      </c>
      <c r="AU218" s="221" t="s">
        <v>80</v>
      </c>
      <c r="AV218" s="14" t="s">
        <v>82</v>
      </c>
      <c r="AW218" s="14" t="s">
        <v>34</v>
      </c>
      <c r="AX218" s="14" t="s">
        <v>73</v>
      </c>
      <c r="AY218" s="221" t="s">
        <v>206</v>
      </c>
    </row>
    <row r="219" spans="1:65" s="15" customFormat="1">
      <c r="B219" s="222"/>
      <c r="C219" s="223"/>
      <c r="D219" s="199" t="s">
        <v>219</v>
      </c>
      <c r="E219" s="224" t="s">
        <v>21</v>
      </c>
      <c r="F219" s="225" t="s">
        <v>236</v>
      </c>
      <c r="G219" s="223"/>
      <c r="H219" s="226">
        <v>5</v>
      </c>
      <c r="I219" s="227"/>
      <c r="J219" s="223"/>
      <c r="K219" s="223"/>
      <c r="L219" s="228"/>
      <c r="M219" s="229"/>
      <c r="N219" s="230"/>
      <c r="O219" s="230"/>
      <c r="P219" s="230"/>
      <c r="Q219" s="230"/>
      <c r="R219" s="230"/>
      <c r="S219" s="230"/>
      <c r="T219" s="231"/>
      <c r="AT219" s="232" t="s">
        <v>219</v>
      </c>
      <c r="AU219" s="232" t="s">
        <v>80</v>
      </c>
      <c r="AV219" s="15" t="s">
        <v>213</v>
      </c>
      <c r="AW219" s="15" t="s">
        <v>34</v>
      </c>
      <c r="AX219" s="15" t="s">
        <v>80</v>
      </c>
      <c r="AY219" s="232" t="s">
        <v>206</v>
      </c>
    </row>
    <row r="220" spans="1:65" s="2" customFormat="1" ht="16.5" customHeight="1">
      <c r="A220" s="37"/>
      <c r="B220" s="38"/>
      <c r="C220" s="181" t="s">
        <v>415</v>
      </c>
      <c r="D220" s="181" t="s">
        <v>208</v>
      </c>
      <c r="E220" s="182" t="s">
        <v>1794</v>
      </c>
      <c r="F220" s="183" t="s">
        <v>1795</v>
      </c>
      <c r="G220" s="184" t="s">
        <v>723</v>
      </c>
      <c r="H220" s="185">
        <v>4</v>
      </c>
      <c r="I220" s="186"/>
      <c r="J220" s="187">
        <f>ROUND(I220*H220,2)</f>
        <v>0</v>
      </c>
      <c r="K220" s="183" t="s">
        <v>1100</v>
      </c>
      <c r="L220" s="42"/>
      <c r="M220" s="188" t="s">
        <v>21</v>
      </c>
      <c r="N220" s="189" t="s">
        <v>44</v>
      </c>
      <c r="O220" s="67"/>
      <c r="P220" s="190">
        <f>O220*H220</f>
        <v>0</v>
      </c>
      <c r="Q220" s="190">
        <v>0</v>
      </c>
      <c r="R220" s="190">
        <f>Q220*H220</f>
        <v>0</v>
      </c>
      <c r="S220" s="190">
        <v>0</v>
      </c>
      <c r="T220" s="191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92" t="s">
        <v>213</v>
      </c>
      <c r="AT220" s="192" t="s">
        <v>208</v>
      </c>
      <c r="AU220" s="192" t="s">
        <v>80</v>
      </c>
      <c r="AY220" s="20" t="s">
        <v>206</v>
      </c>
      <c r="BE220" s="193">
        <f>IF(N220="základní",J220,0)</f>
        <v>0</v>
      </c>
      <c r="BF220" s="193">
        <f>IF(N220="snížená",J220,0)</f>
        <v>0</v>
      </c>
      <c r="BG220" s="193">
        <f>IF(N220="zákl. přenesená",J220,0)</f>
        <v>0</v>
      </c>
      <c r="BH220" s="193">
        <f>IF(N220="sníž. přenesená",J220,0)</f>
        <v>0</v>
      </c>
      <c r="BI220" s="193">
        <f>IF(N220="nulová",J220,0)</f>
        <v>0</v>
      </c>
      <c r="BJ220" s="20" t="s">
        <v>80</v>
      </c>
      <c r="BK220" s="193">
        <f>ROUND(I220*H220,2)</f>
        <v>0</v>
      </c>
      <c r="BL220" s="20" t="s">
        <v>213</v>
      </c>
      <c r="BM220" s="192" t="s">
        <v>760</v>
      </c>
    </row>
    <row r="221" spans="1:65" s="13" customFormat="1">
      <c r="B221" s="201"/>
      <c r="C221" s="202"/>
      <c r="D221" s="199" t="s">
        <v>219</v>
      </c>
      <c r="E221" s="203" t="s">
        <v>21</v>
      </c>
      <c r="F221" s="204" t="s">
        <v>1796</v>
      </c>
      <c r="G221" s="202"/>
      <c r="H221" s="203" t="s">
        <v>21</v>
      </c>
      <c r="I221" s="205"/>
      <c r="J221" s="202"/>
      <c r="K221" s="202"/>
      <c r="L221" s="206"/>
      <c r="M221" s="207"/>
      <c r="N221" s="208"/>
      <c r="O221" s="208"/>
      <c r="P221" s="208"/>
      <c r="Q221" s="208"/>
      <c r="R221" s="208"/>
      <c r="S221" s="208"/>
      <c r="T221" s="209"/>
      <c r="AT221" s="210" t="s">
        <v>219</v>
      </c>
      <c r="AU221" s="210" t="s">
        <v>80</v>
      </c>
      <c r="AV221" s="13" t="s">
        <v>80</v>
      </c>
      <c r="AW221" s="13" t="s">
        <v>34</v>
      </c>
      <c r="AX221" s="13" t="s">
        <v>73</v>
      </c>
      <c r="AY221" s="210" t="s">
        <v>206</v>
      </c>
    </row>
    <row r="222" spans="1:65" s="14" customFormat="1">
      <c r="B222" s="211"/>
      <c r="C222" s="212"/>
      <c r="D222" s="199" t="s">
        <v>219</v>
      </c>
      <c r="E222" s="213" t="s">
        <v>21</v>
      </c>
      <c r="F222" s="214" t="s">
        <v>80</v>
      </c>
      <c r="G222" s="212"/>
      <c r="H222" s="215">
        <v>1</v>
      </c>
      <c r="I222" s="216"/>
      <c r="J222" s="212"/>
      <c r="K222" s="212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219</v>
      </c>
      <c r="AU222" s="221" t="s">
        <v>80</v>
      </c>
      <c r="AV222" s="14" t="s">
        <v>82</v>
      </c>
      <c r="AW222" s="14" t="s">
        <v>34</v>
      </c>
      <c r="AX222" s="14" t="s">
        <v>73</v>
      </c>
      <c r="AY222" s="221" t="s">
        <v>206</v>
      </c>
    </row>
    <row r="223" spans="1:65" s="13" customFormat="1">
      <c r="B223" s="201"/>
      <c r="C223" s="202"/>
      <c r="D223" s="199" t="s">
        <v>219</v>
      </c>
      <c r="E223" s="203" t="s">
        <v>21</v>
      </c>
      <c r="F223" s="204" t="s">
        <v>1797</v>
      </c>
      <c r="G223" s="202"/>
      <c r="H223" s="203" t="s">
        <v>21</v>
      </c>
      <c r="I223" s="205"/>
      <c r="J223" s="202"/>
      <c r="K223" s="202"/>
      <c r="L223" s="206"/>
      <c r="M223" s="207"/>
      <c r="N223" s="208"/>
      <c r="O223" s="208"/>
      <c r="P223" s="208"/>
      <c r="Q223" s="208"/>
      <c r="R223" s="208"/>
      <c r="S223" s="208"/>
      <c r="T223" s="209"/>
      <c r="AT223" s="210" t="s">
        <v>219</v>
      </c>
      <c r="AU223" s="210" t="s">
        <v>80</v>
      </c>
      <c r="AV223" s="13" t="s">
        <v>80</v>
      </c>
      <c r="AW223" s="13" t="s">
        <v>34</v>
      </c>
      <c r="AX223" s="13" t="s">
        <v>73</v>
      </c>
      <c r="AY223" s="210" t="s">
        <v>206</v>
      </c>
    </row>
    <row r="224" spans="1:65" s="14" customFormat="1">
      <c r="B224" s="211"/>
      <c r="C224" s="212"/>
      <c r="D224" s="199" t="s">
        <v>219</v>
      </c>
      <c r="E224" s="213" t="s">
        <v>21</v>
      </c>
      <c r="F224" s="214" t="s">
        <v>80</v>
      </c>
      <c r="G224" s="212"/>
      <c r="H224" s="215">
        <v>1</v>
      </c>
      <c r="I224" s="216"/>
      <c r="J224" s="212"/>
      <c r="K224" s="212"/>
      <c r="L224" s="217"/>
      <c r="M224" s="218"/>
      <c r="N224" s="219"/>
      <c r="O224" s="219"/>
      <c r="P224" s="219"/>
      <c r="Q224" s="219"/>
      <c r="R224" s="219"/>
      <c r="S224" s="219"/>
      <c r="T224" s="220"/>
      <c r="AT224" s="221" t="s">
        <v>219</v>
      </c>
      <c r="AU224" s="221" t="s">
        <v>80</v>
      </c>
      <c r="AV224" s="14" t="s">
        <v>82</v>
      </c>
      <c r="AW224" s="14" t="s">
        <v>34</v>
      </c>
      <c r="AX224" s="14" t="s">
        <v>73</v>
      </c>
      <c r="AY224" s="221" t="s">
        <v>206</v>
      </c>
    </row>
    <row r="225" spans="1:65" s="13" customFormat="1">
      <c r="B225" s="201"/>
      <c r="C225" s="202"/>
      <c r="D225" s="199" t="s">
        <v>219</v>
      </c>
      <c r="E225" s="203" t="s">
        <v>21</v>
      </c>
      <c r="F225" s="204" t="s">
        <v>1798</v>
      </c>
      <c r="G225" s="202"/>
      <c r="H225" s="203" t="s">
        <v>21</v>
      </c>
      <c r="I225" s="205"/>
      <c r="J225" s="202"/>
      <c r="K225" s="202"/>
      <c r="L225" s="206"/>
      <c r="M225" s="207"/>
      <c r="N225" s="208"/>
      <c r="O225" s="208"/>
      <c r="P225" s="208"/>
      <c r="Q225" s="208"/>
      <c r="R225" s="208"/>
      <c r="S225" s="208"/>
      <c r="T225" s="209"/>
      <c r="AT225" s="210" t="s">
        <v>219</v>
      </c>
      <c r="AU225" s="210" t="s">
        <v>80</v>
      </c>
      <c r="AV225" s="13" t="s">
        <v>80</v>
      </c>
      <c r="AW225" s="13" t="s">
        <v>34</v>
      </c>
      <c r="AX225" s="13" t="s">
        <v>73</v>
      </c>
      <c r="AY225" s="210" t="s">
        <v>206</v>
      </c>
    </row>
    <row r="226" spans="1:65" s="14" customFormat="1">
      <c r="B226" s="211"/>
      <c r="C226" s="212"/>
      <c r="D226" s="199" t="s">
        <v>219</v>
      </c>
      <c r="E226" s="213" t="s">
        <v>21</v>
      </c>
      <c r="F226" s="214" t="s">
        <v>82</v>
      </c>
      <c r="G226" s="212"/>
      <c r="H226" s="215">
        <v>2</v>
      </c>
      <c r="I226" s="216"/>
      <c r="J226" s="212"/>
      <c r="K226" s="212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219</v>
      </c>
      <c r="AU226" s="221" t="s">
        <v>80</v>
      </c>
      <c r="AV226" s="14" t="s">
        <v>82</v>
      </c>
      <c r="AW226" s="14" t="s">
        <v>34</v>
      </c>
      <c r="AX226" s="14" t="s">
        <v>73</v>
      </c>
      <c r="AY226" s="221" t="s">
        <v>206</v>
      </c>
    </row>
    <row r="227" spans="1:65" s="15" customFormat="1">
      <c r="B227" s="222"/>
      <c r="C227" s="223"/>
      <c r="D227" s="199" t="s">
        <v>219</v>
      </c>
      <c r="E227" s="224" t="s">
        <v>21</v>
      </c>
      <c r="F227" s="225" t="s">
        <v>236</v>
      </c>
      <c r="G227" s="223"/>
      <c r="H227" s="226">
        <v>4</v>
      </c>
      <c r="I227" s="227"/>
      <c r="J227" s="223"/>
      <c r="K227" s="223"/>
      <c r="L227" s="228"/>
      <c r="M227" s="229"/>
      <c r="N227" s="230"/>
      <c r="O227" s="230"/>
      <c r="P227" s="230"/>
      <c r="Q227" s="230"/>
      <c r="R227" s="230"/>
      <c r="S227" s="230"/>
      <c r="T227" s="231"/>
      <c r="AT227" s="232" t="s">
        <v>219</v>
      </c>
      <c r="AU227" s="232" t="s">
        <v>80</v>
      </c>
      <c r="AV227" s="15" t="s">
        <v>213</v>
      </c>
      <c r="AW227" s="15" t="s">
        <v>34</v>
      </c>
      <c r="AX227" s="15" t="s">
        <v>80</v>
      </c>
      <c r="AY227" s="232" t="s">
        <v>206</v>
      </c>
    </row>
    <row r="228" spans="1:65" s="12" customFormat="1" ht="25.9" customHeight="1">
      <c r="B228" s="165"/>
      <c r="C228" s="166"/>
      <c r="D228" s="167" t="s">
        <v>72</v>
      </c>
      <c r="E228" s="168" t="s">
        <v>1350</v>
      </c>
      <c r="F228" s="168" t="s">
        <v>1351</v>
      </c>
      <c r="G228" s="166"/>
      <c r="H228" s="166"/>
      <c r="I228" s="169"/>
      <c r="J228" s="170">
        <f>BK228</f>
        <v>0</v>
      </c>
      <c r="K228" s="166"/>
      <c r="L228" s="171"/>
      <c r="M228" s="172"/>
      <c r="N228" s="173"/>
      <c r="O228" s="173"/>
      <c r="P228" s="174">
        <f>SUM(P229:P272)</f>
        <v>0</v>
      </c>
      <c r="Q228" s="173"/>
      <c r="R228" s="174">
        <f>SUM(R229:R272)</f>
        <v>1.6000000000000001E-4</v>
      </c>
      <c r="S228" s="173"/>
      <c r="T228" s="175">
        <f>SUM(T229:T272)</f>
        <v>0</v>
      </c>
      <c r="AR228" s="176" t="s">
        <v>80</v>
      </c>
      <c r="AT228" s="177" t="s">
        <v>72</v>
      </c>
      <c r="AU228" s="177" t="s">
        <v>73</v>
      </c>
      <c r="AY228" s="176" t="s">
        <v>206</v>
      </c>
      <c r="BK228" s="178">
        <f>SUM(BK229:BK272)</f>
        <v>0</v>
      </c>
    </row>
    <row r="229" spans="1:65" s="2" customFormat="1" ht="16.5" customHeight="1">
      <c r="A229" s="37"/>
      <c r="B229" s="38"/>
      <c r="C229" s="181" t="s">
        <v>422</v>
      </c>
      <c r="D229" s="181" t="s">
        <v>208</v>
      </c>
      <c r="E229" s="182" t="s">
        <v>1799</v>
      </c>
      <c r="F229" s="183" t="s">
        <v>1800</v>
      </c>
      <c r="G229" s="184" t="s">
        <v>375</v>
      </c>
      <c r="H229" s="185">
        <v>6</v>
      </c>
      <c r="I229" s="186"/>
      <c r="J229" s="187">
        <f>ROUND(I229*H229,2)</f>
        <v>0</v>
      </c>
      <c r="K229" s="183" t="s">
        <v>1100</v>
      </c>
      <c r="L229" s="42"/>
      <c r="M229" s="188" t="s">
        <v>21</v>
      </c>
      <c r="N229" s="189" t="s">
        <v>44</v>
      </c>
      <c r="O229" s="67"/>
      <c r="P229" s="190">
        <f>O229*H229</f>
        <v>0</v>
      </c>
      <c r="Q229" s="190">
        <v>0</v>
      </c>
      <c r="R229" s="190">
        <f>Q229*H229</f>
        <v>0</v>
      </c>
      <c r="S229" s="190">
        <v>0</v>
      </c>
      <c r="T229" s="191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92" t="s">
        <v>213</v>
      </c>
      <c r="AT229" s="192" t="s">
        <v>208</v>
      </c>
      <c r="AU229" s="192" t="s">
        <v>80</v>
      </c>
      <c r="AY229" s="20" t="s">
        <v>206</v>
      </c>
      <c r="BE229" s="193">
        <f>IF(N229="základní",J229,0)</f>
        <v>0</v>
      </c>
      <c r="BF229" s="193">
        <f>IF(N229="snížená",J229,0)</f>
        <v>0</v>
      </c>
      <c r="BG229" s="193">
        <f>IF(N229="zákl. přenesená",J229,0)</f>
        <v>0</v>
      </c>
      <c r="BH229" s="193">
        <f>IF(N229="sníž. přenesená",J229,0)</f>
        <v>0</v>
      </c>
      <c r="BI229" s="193">
        <f>IF(N229="nulová",J229,0)</f>
        <v>0</v>
      </c>
      <c r="BJ229" s="20" t="s">
        <v>80</v>
      </c>
      <c r="BK229" s="193">
        <f>ROUND(I229*H229,2)</f>
        <v>0</v>
      </c>
      <c r="BL229" s="20" t="s">
        <v>213</v>
      </c>
      <c r="BM229" s="192" t="s">
        <v>773</v>
      </c>
    </row>
    <row r="230" spans="1:65" s="13" customFormat="1">
      <c r="B230" s="201"/>
      <c r="C230" s="202"/>
      <c r="D230" s="199" t="s">
        <v>219</v>
      </c>
      <c r="E230" s="203" t="s">
        <v>21</v>
      </c>
      <c r="F230" s="204" t="s">
        <v>1801</v>
      </c>
      <c r="G230" s="202"/>
      <c r="H230" s="203" t="s">
        <v>21</v>
      </c>
      <c r="I230" s="205"/>
      <c r="J230" s="202"/>
      <c r="K230" s="202"/>
      <c r="L230" s="206"/>
      <c r="M230" s="207"/>
      <c r="N230" s="208"/>
      <c r="O230" s="208"/>
      <c r="P230" s="208"/>
      <c r="Q230" s="208"/>
      <c r="R230" s="208"/>
      <c r="S230" s="208"/>
      <c r="T230" s="209"/>
      <c r="AT230" s="210" t="s">
        <v>219</v>
      </c>
      <c r="AU230" s="210" t="s">
        <v>80</v>
      </c>
      <c r="AV230" s="13" t="s">
        <v>80</v>
      </c>
      <c r="AW230" s="13" t="s">
        <v>34</v>
      </c>
      <c r="AX230" s="13" t="s">
        <v>73</v>
      </c>
      <c r="AY230" s="210" t="s">
        <v>206</v>
      </c>
    </row>
    <row r="231" spans="1:65" s="14" customFormat="1">
      <c r="B231" s="211"/>
      <c r="C231" s="212"/>
      <c r="D231" s="199" t="s">
        <v>219</v>
      </c>
      <c r="E231" s="213" t="s">
        <v>21</v>
      </c>
      <c r="F231" s="214" t="s">
        <v>1802</v>
      </c>
      <c r="G231" s="212"/>
      <c r="H231" s="215">
        <v>6</v>
      </c>
      <c r="I231" s="216"/>
      <c r="J231" s="212"/>
      <c r="K231" s="212"/>
      <c r="L231" s="217"/>
      <c r="M231" s="218"/>
      <c r="N231" s="219"/>
      <c r="O231" s="219"/>
      <c r="P231" s="219"/>
      <c r="Q231" s="219"/>
      <c r="R231" s="219"/>
      <c r="S231" s="219"/>
      <c r="T231" s="220"/>
      <c r="AT231" s="221" t="s">
        <v>219</v>
      </c>
      <c r="AU231" s="221" t="s">
        <v>80</v>
      </c>
      <c r="AV231" s="14" t="s">
        <v>82</v>
      </c>
      <c r="AW231" s="14" t="s">
        <v>34</v>
      </c>
      <c r="AX231" s="14" t="s">
        <v>73</v>
      </c>
      <c r="AY231" s="221" t="s">
        <v>206</v>
      </c>
    </row>
    <row r="232" spans="1:65" s="15" customFormat="1">
      <c r="B232" s="222"/>
      <c r="C232" s="223"/>
      <c r="D232" s="199" t="s">
        <v>219</v>
      </c>
      <c r="E232" s="224" t="s">
        <v>21</v>
      </c>
      <c r="F232" s="225" t="s">
        <v>236</v>
      </c>
      <c r="G232" s="223"/>
      <c r="H232" s="226">
        <v>6</v>
      </c>
      <c r="I232" s="227"/>
      <c r="J232" s="223"/>
      <c r="K232" s="223"/>
      <c r="L232" s="228"/>
      <c r="M232" s="229"/>
      <c r="N232" s="230"/>
      <c r="O232" s="230"/>
      <c r="P232" s="230"/>
      <c r="Q232" s="230"/>
      <c r="R232" s="230"/>
      <c r="S232" s="230"/>
      <c r="T232" s="231"/>
      <c r="AT232" s="232" t="s">
        <v>219</v>
      </c>
      <c r="AU232" s="232" t="s">
        <v>80</v>
      </c>
      <c r="AV232" s="15" t="s">
        <v>213</v>
      </c>
      <c r="AW232" s="15" t="s">
        <v>34</v>
      </c>
      <c r="AX232" s="15" t="s">
        <v>80</v>
      </c>
      <c r="AY232" s="232" t="s">
        <v>206</v>
      </c>
    </row>
    <row r="233" spans="1:65" s="2" customFormat="1" ht="16.5" customHeight="1">
      <c r="A233" s="37"/>
      <c r="B233" s="38"/>
      <c r="C233" s="181" t="s">
        <v>429</v>
      </c>
      <c r="D233" s="181" t="s">
        <v>208</v>
      </c>
      <c r="E233" s="182" t="s">
        <v>1803</v>
      </c>
      <c r="F233" s="183" t="s">
        <v>1804</v>
      </c>
      <c r="G233" s="184" t="s">
        <v>375</v>
      </c>
      <c r="H233" s="185">
        <v>11</v>
      </c>
      <c r="I233" s="186"/>
      <c r="J233" s="187">
        <f>ROUND(I233*H233,2)</f>
        <v>0</v>
      </c>
      <c r="K233" s="183" t="s">
        <v>1100</v>
      </c>
      <c r="L233" s="42"/>
      <c r="M233" s="188" t="s">
        <v>21</v>
      </c>
      <c r="N233" s="189" t="s">
        <v>44</v>
      </c>
      <c r="O233" s="67"/>
      <c r="P233" s="190">
        <f>O233*H233</f>
        <v>0</v>
      </c>
      <c r="Q233" s="190">
        <v>0</v>
      </c>
      <c r="R233" s="190">
        <f>Q233*H233</f>
        <v>0</v>
      </c>
      <c r="S233" s="190">
        <v>0</v>
      </c>
      <c r="T233" s="191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92" t="s">
        <v>213</v>
      </c>
      <c r="AT233" s="192" t="s">
        <v>208</v>
      </c>
      <c r="AU233" s="192" t="s">
        <v>80</v>
      </c>
      <c r="AY233" s="20" t="s">
        <v>206</v>
      </c>
      <c r="BE233" s="193">
        <f>IF(N233="základní",J233,0)</f>
        <v>0</v>
      </c>
      <c r="BF233" s="193">
        <f>IF(N233="snížená",J233,0)</f>
        <v>0</v>
      </c>
      <c r="BG233" s="193">
        <f>IF(N233="zákl. přenesená",J233,0)</f>
        <v>0</v>
      </c>
      <c r="BH233" s="193">
        <f>IF(N233="sníž. přenesená",J233,0)</f>
        <v>0</v>
      </c>
      <c r="BI233" s="193">
        <f>IF(N233="nulová",J233,0)</f>
        <v>0</v>
      </c>
      <c r="BJ233" s="20" t="s">
        <v>80</v>
      </c>
      <c r="BK233" s="193">
        <f>ROUND(I233*H233,2)</f>
        <v>0</v>
      </c>
      <c r="BL233" s="20" t="s">
        <v>213</v>
      </c>
      <c r="BM233" s="192" t="s">
        <v>787</v>
      </c>
    </row>
    <row r="234" spans="1:65" s="13" customFormat="1">
      <c r="B234" s="201"/>
      <c r="C234" s="202"/>
      <c r="D234" s="199" t="s">
        <v>219</v>
      </c>
      <c r="E234" s="203" t="s">
        <v>21</v>
      </c>
      <c r="F234" s="204" t="s">
        <v>1364</v>
      </c>
      <c r="G234" s="202"/>
      <c r="H234" s="203" t="s">
        <v>21</v>
      </c>
      <c r="I234" s="205"/>
      <c r="J234" s="202"/>
      <c r="K234" s="202"/>
      <c r="L234" s="206"/>
      <c r="M234" s="207"/>
      <c r="N234" s="208"/>
      <c r="O234" s="208"/>
      <c r="P234" s="208"/>
      <c r="Q234" s="208"/>
      <c r="R234" s="208"/>
      <c r="S234" s="208"/>
      <c r="T234" s="209"/>
      <c r="AT234" s="210" t="s">
        <v>219</v>
      </c>
      <c r="AU234" s="210" t="s">
        <v>80</v>
      </c>
      <c r="AV234" s="13" t="s">
        <v>80</v>
      </c>
      <c r="AW234" s="13" t="s">
        <v>34</v>
      </c>
      <c r="AX234" s="13" t="s">
        <v>73</v>
      </c>
      <c r="AY234" s="210" t="s">
        <v>206</v>
      </c>
    </row>
    <row r="235" spans="1:65" s="14" customFormat="1">
      <c r="B235" s="211"/>
      <c r="C235" s="212"/>
      <c r="D235" s="199" t="s">
        <v>219</v>
      </c>
      <c r="E235" s="213" t="s">
        <v>21</v>
      </c>
      <c r="F235" s="214" t="s">
        <v>313</v>
      </c>
      <c r="G235" s="212"/>
      <c r="H235" s="215">
        <v>11</v>
      </c>
      <c r="I235" s="216"/>
      <c r="J235" s="212"/>
      <c r="K235" s="212"/>
      <c r="L235" s="217"/>
      <c r="M235" s="218"/>
      <c r="N235" s="219"/>
      <c r="O235" s="219"/>
      <c r="P235" s="219"/>
      <c r="Q235" s="219"/>
      <c r="R235" s="219"/>
      <c r="S235" s="219"/>
      <c r="T235" s="220"/>
      <c r="AT235" s="221" t="s">
        <v>219</v>
      </c>
      <c r="AU235" s="221" t="s">
        <v>80</v>
      </c>
      <c r="AV235" s="14" t="s">
        <v>82</v>
      </c>
      <c r="AW235" s="14" t="s">
        <v>34</v>
      </c>
      <c r="AX235" s="14" t="s">
        <v>73</v>
      </c>
      <c r="AY235" s="221" t="s">
        <v>206</v>
      </c>
    </row>
    <row r="236" spans="1:65" s="15" customFormat="1">
      <c r="B236" s="222"/>
      <c r="C236" s="223"/>
      <c r="D236" s="199" t="s">
        <v>219</v>
      </c>
      <c r="E236" s="224" t="s">
        <v>21</v>
      </c>
      <c r="F236" s="225" t="s">
        <v>236</v>
      </c>
      <c r="G236" s="223"/>
      <c r="H236" s="226">
        <v>11</v>
      </c>
      <c r="I236" s="227"/>
      <c r="J236" s="223"/>
      <c r="K236" s="223"/>
      <c r="L236" s="228"/>
      <c r="M236" s="229"/>
      <c r="N236" s="230"/>
      <c r="O236" s="230"/>
      <c r="P236" s="230"/>
      <c r="Q236" s="230"/>
      <c r="R236" s="230"/>
      <c r="S236" s="230"/>
      <c r="T236" s="231"/>
      <c r="AT236" s="232" t="s">
        <v>219</v>
      </c>
      <c r="AU236" s="232" t="s">
        <v>80</v>
      </c>
      <c r="AV236" s="15" t="s">
        <v>213</v>
      </c>
      <c r="AW236" s="15" t="s">
        <v>34</v>
      </c>
      <c r="AX236" s="15" t="s">
        <v>80</v>
      </c>
      <c r="AY236" s="232" t="s">
        <v>206</v>
      </c>
    </row>
    <row r="237" spans="1:65" s="2" customFormat="1" ht="16.5" customHeight="1">
      <c r="A237" s="37"/>
      <c r="B237" s="38"/>
      <c r="C237" s="181" t="s">
        <v>436</v>
      </c>
      <c r="D237" s="181" t="s">
        <v>208</v>
      </c>
      <c r="E237" s="182" t="s">
        <v>1805</v>
      </c>
      <c r="F237" s="183" t="s">
        <v>1806</v>
      </c>
      <c r="G237" s="184" t="s">
        <v>375</v>
      </c>
      <c r="H237" s="185">
        <v>42</v>
      </c>
      <c r="I237" s="186"/>
      <c r="J237" s="187">
        <f>ROUND(I237*H237,2)</f>
        <v>0</v>
      </c>
      <c r="K237" s="183" t="s">
        <v>1100</v>
      </c>
      <c r="L237" s="42"/>
      <c r="M237" s="188" t="s">
        <v>21</v>
      </c>
      <c r="N237" s="189" t="s">
        <v>44</v>
      </c>
      <c r="O237" s="67"/>
      <c r="P237" s="190">
        <f>O237*H237</f>
        <v>0</v>
      </c>
      <c r="Q237" s="190">
        <v>0</v>
      </c>
      <c r="R237" s="190">
        <f>Q237*H237</f>
        <v>0</v>
      </c>
      <c r="S237" s="190">
        <v>0</v>
      </c>
      <c r="T237" s="191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92" t="s">
        <v>213</v>
      </c>
      <c r="AT237" s="192" t="s">
        <v>208</v>
      </c>
      <c r="AU237" s="192" t="s">
        <v>80</v>
      </c>
      <c r="AY237" s="20" t="s">
        <v>206</v>
      </c>
      <c r="BE237" s="193">
        <f>IF(N237="základní",J237,0)</f>
        <v>0</v>
      </c>
      <c r="BF237" s="193">
        <f>IF(N237="snížená",J237,0)</f>
        <v>0</v>
      </c>
      <c r="BG237" s="193">
        <f>IF(N237="zákl. přenesená",J237,0)</f>
        <v>0</v>
      </c>
      <c r="BH237" s="193">
        <f>IF(N237="sníž. přenesená",J237,0)</f>
        <v>0</v>
      </c>
      <c r="BI237" s="193">
        <f>IF(N237="nulová",J237,0)</f>
        <v>0</v>
      </c>
      <c r="BJ237" s="20" t="s">
        <v>80</v>
      </c>
      <c r="BK237" s="193">
        <f>ROUND(I237*H237,2)</f>
        <v>0</v>
      </c>
      <c r="BL237" s="20" t="s">
        <v>213</v>
      </c>
      <c r="BM237" s="192" t="s">
        <v>799</v>
      </c>
    </row>
    <row r="238" spans="1:65" s="13" customFormat="1">
      <c r="B238" s="201"/>
      <c r="C238" s="202"/>
      <c r="D238" s="199" t="s">
        <v>219</v>
      </c>
      <c r="E238" s="203" t="s">
        <v>21</v>
      </c>
      <c r="F238" s="204" t="s">
        <v>1364</v>
      </c>
      <c r="G238" s="202"/>
      <c r="H238" s="203" t="s">
        <v>21</v>
      </c>
      <c r="I238" s="205"/>
      <c r="J238" s="202"/>
      <c r="K238" s="202"/>
      <c r="L238" s="206"/>
      <c r="M238" s="207"/>
      <c r="N238" s="208"/>
      <c r="O238" s="208"/>
      <c r="P238" s="208"/>
      <c r="Q238" s="208"/>
      <c r="R238" s="208"/>
      <c r="S238" s="208"/>
      <c r="T238" s="209"/>
      <c r="AT238" s="210" t="s">
        <v>219</v>
      </c>
      <c r="AU238" s="210" t="s">
        <v>80</v>
      </c>
      <c r="AV238" s="13" t="s">
        <v>80</v>
      </c>
      <c r="AW238" s="13" t="s">
        <v>34</v>
      </c>
      <c r="AX238" s="13" t="s">
        <v>73</v>
      </c>
      <c r="AY238" s="210" t="s">
        <v>206</v>
      </c>
    </row>
    <row r="239" spans="1:65" s="14" customFormat="1">
      <c r="B239" s="211"/>
      <c r="C239" s="212"/>
      <c r="D239" s="199" t="s">
        <v>219</v>
      </c>
      <c r="E239" s="213" t="s">
        <v>21</v>
      </c>
      <c r="F239" s="214" t="s">
        <v>720</v>
      </c>
      <c r="G239" s="212"/>
      <c r="H239" s="215">
        <v>42</v>
      </c>
      <c r="I239" s="216"/>
      <c r="J239" s="212"/>
      <c r="K239" s="212"/>
      <c r="L239" s="217"/>
      <c r="M239" s="218"/>
      <c r="N239" s="219"/>
      <c r="O239" s="219"/>
      <c r="P239" s="219"/>
      <c r="Q239" s="219"/>
      <c r="R239" s="219"/>
      <c r="S239" s="219"/>
      <c r="T239" s="220"/>
      <c r="AT239" s="221" t="s">
        <v>219</v>
      </c>
      <c r="AU239" s="221" t="s">
        <v>80</v>
      </c>
      <c r="AV239" s="14" t="s">
        <v>82</v>
      </c>
      <c r="AW239" s="14" t="s">
        <v>34</v>
      </c>
      <c r="AX239" s="14" t="s">
        <v>73</v>
      </c>
      <c r="AY239" s="221" t="s">
        <v>206</v>
      </c>
    </row>
    <row r="240" spans="1:65" s="15" customFormat="1">
      <c r="B240" s="222"/>
      <c r="C240" s="223"/>
      <c r="D240" s="199" t="s">
        <v>219</v>
      </c>
      <c r="E240" s="224" t="s">
        <v>21</v>
      </c>
      <c r="F240" s="225" t="s">
        <v>236</v>
      </c>
      <c r="G240" s="223"/>
      <c r="H240" s="226">
        <v>42</v>
      </c>
      <c r="I240" s="227"/>
      <c r="J240" s="223"/>
      <c r="K240" s="223"/>
      <c r="L240" s="228"/>
      <c r="M240" s="229"/>
      <c r="N240" s="230"/>
      <c r="O240" s="230"/>
      <c r="P240" s="230"/>
      <c r="Q240" s="230"/>
      <c r="R240" s="230"/>
      <c r="S240" s="230"/>
      <c r="T240" s="231"/>
      <c r="AT240" s="232" t="s">
        <v>219</v>
      </c>
      <c r="AU240" s="232" t="s">
        <v>80</v>
      </c>
      <c r="AV240" s="15" t="s">
        <v>213</v>
      </c>
      <c r="AW240" s="15" t="s">
        <v>34</v>
      </c>
      <c r="AX240" s="15" t="s">
        <v>80</v>
      </c>
      <c r="AY240" s="232" t="s">
        <v>206</v>
      </c>
    </row>
    <row r="241" spans="1:65" s="2" customFormat="1" ht="16.5" customHeight="1">
      <c r="A241" s="37"/>
      <c r="B241" s="38"/>
      <c r="C241" s="181" t="s">
        <v>444</v>
      </c>
      <c r="D241" s="181" t="s">
        <v>208</v>
      </c>
      <c r="E241" s="182" t="s">
        <v>1807</v>
      </c>
      <c r="F241" s="183" t="s">
        <v>1808</v>
      </c>
      <c r="G241" s="184" t="s">
        <v>375</v>
      </c>
      <c r="H241" s="185">
        <v>78</v>
      </c>
      <c r="I241" s="186"/>
      <c r="J241" s="187">
        <f>ROUND(I241*H241,2)</f>
        <v>0</v>
      </c>
      <c r="K241" s="183" t="s">
        <v>1100</v>
      </c>
      <c r="L241" s="42"/>
      <c r="M241" s="188" t="s">
        <v>21</v>
      </c>
      <c r="N241" s="189" t="s">
        <v>44</v>
      </c>
      <c r="O241" s="67"/>
      <c r="P241" s="190">
        <f>O241*H241</f>
        <v>0</v>
      </c>
      <c r="Q241" s="190">
        <v>0</v>
      </c>
      <c r="R241" s="190">
        <f>Q241*H241</f>
        <v>0</v>
      </c>
      <c r="S241" s="190">
        <v>0</v>
      </c>
      <c r="T241" s="191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92" t="s">
        <v>213</v>
      </c>
      <c r="AT241" s="192" t="s">
        <v>208</v>
      </c>
      <c r="AU241" s="192" t="s">
        <v>80</v>
      </c>
      <c r="AY241" s="20" t="s">
        <v>206</v>
      </c>
      <c r="BE241" s="193">
        <f>IF(N241="základní",J241,0)</f>
        <v>0</v>
      </c>
      <c r="BF241" s="193">
        <f>IF(N241="snížená",J241,0)</f>
        <v>0</v>
      </c>
      <c r="BG241" s="193">
        <f>IF(N241="zákl. přenesená",J241,0)</f>
        <v>0</v>
      </c>
      <c r="BH241" s="193">
        <f>IF(N241="sníž. přenesená",J241,0)</f>
        <v>0</v>
      </c>
      <c r="BI241" s="193">
        <f>IF(N241="nulová",J241,0)</f>
        <v>0</v>
      </c>
      <c r="BJ241" s="20" t="s">
        <v>80</v>
      </c>
      <c r="BK241" s="193">
        <f>ROUND(I241*H241,2)</f>
        <v>0</v>
      </c>
      <c r="BL241" s="20" t="s">
        <v>213</v>
      </c>
      <c r="BM241" s="192" t="s">
        <v>811</v>
      </c>
    </row>
    <row r="242" spans="1:65" s="13" customFormat="1">
      <c r="B242" s="201"/>
      <c r="C242" s="202"/>
      <c r="D242" s="199" t="s">
        <v>219</v>
      </c>
      <c r="E242" s="203" t="s">
        <v>21</v>
      </c>
      <c r="F242" s="204" t="s">
        <v>1364</v>
      </c>
      <c r="G242" s="202"/>
      <c r="H242" s="203" t="s">
        <v>21</v>
      </c>
      <c r="I242" s="205"/>
      <c r="J242" s="202"/>
      <c r="K242" s="202"/>
      <c r="L242" s="206"/>
      <c r="M242" s="207"/>
      <c r="N242" s="208"/>
      <c r="O242" s="208"/>
      <c r="P242" s="208"/>
      <c r="Q242" s="208"/>
      <c r="R242" s="208"/>
      <c r="S242" s="208"/>
      <c r="T242" s="209"/>
      <c r="AT242" s="210" t="s">
        <v>219</v>
      </c>
      <c r="AU242" s="210" t="s">
        <v>80</v>
      </c>
      <c r="AV242" s="13" t="s">
        <v>80</v>
      </c>
      <c r="AW242" s="13" t="s">
        <v>34</v>
      </c>
      <c r="AX242" s="13" t="s">
        <v>73</v>
      </c>
      <c r="AY242" s="210" t="s">
        <v>206</v>
      </c>
    </row>
    <row r="243" spans="1:65" s="14" customFormat="1">
      <c r="B243" s="211"/>
      <c r="C243" s="212"/>
      <c r="D243" s="199" t="s">
        <v>219</v>
      </c>
      <c r="E243" s="213" t="s">
        <v>21</v>
      </c>
      <c r="F243" s="214" t="s">
        <v>999</v>
      </c>
      <c r="G243" s="212"/>
      <c r="H243" s="215">
        <v>78</v>
      </c>
      <c r="I243" s="216"/>
      <c r="J243" s="212"/>
      <c r="K243" s="212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219</v>
      </c>
      <c r="AU243" s="221" t="s">
        <v>80</v>
      </c>
      <c r="AV243" s="14" t="s">
        <v>82</v>
      </c>
      <c r="AW243" s="14" t="s">
        <v>34</v>
      </c>
      <c r="AX243" s="14" t="s">
        <v>73</v>
      </c>
      <c r="AY243" s="221" t="s">
        <v>206</v>
      </c>
    </row>
    <row r="244" spans="1:65" s="15" customFormat="1">
      <c r="B244" s="222"/>
      <c r="C244" s="223"/>
      <c r="D244" s="199" t="s">
        <v>219</v>
      </c>
      <c r="E244" s="224" t="s">
        <v>21</v>
      </c>
      <c r="F244" s="225" t="s">
        <v>236</v>
      </c>
      <c r="G244" s="223"/>
      <c r="H244" s="226">
        <v>78</v>
      </c>
      <c r="I244" s="227"/>
      <c r="J244" s="223"/>
      <c r="K244" s="223"/>
      <c r="L244" s="228"/>
      <c r="M244" s="229"/>
      <c r="N244" s="230"/>
      <c r="O244" s="230"/>
      <c r="P244" s="230"/>
      <c r="Q244" s="230"/>
      <c r="R244" s="230"/>
      <c r="S244" s="230"/>
      <c r="T244" s="231"/>
      <c r="AT244" s="232" t="s">
        <v>219</v>
      </c>
      <c r="AU244" s="232" t="s">
        <v>80</v>
      </c>
      <c r="AV244" s="15" t="s">
        <v>213</v>
      </c>
      <c r="AW244" s="15" t="s">
        <v>34</v>
      </c>
      <c r="AX244" s="15" t="s">
        <v>80</v>
      </c>
      <c r="AY244" s="232" t="s">
        <v>206</v>
      </c>
    </row>
    <row r="245" spans="1:65" s="2" customFormat="1" ht="16.5" customHeight="1">
      <c r="A245" s="37"/>
      <c r="B245" s="38"/>
      <c r="C245" s="181" t="s">
        <v>453</v>
      </c>
      <c r="D245" s="181" t="s">
        <v>208</v>
      </c>
      <c r="E245" s="182" t="s">
        <v>1809</v>
      </c>
      <c r="F245" s="183" t="s">
        <v>1810</v>
      </c>
      <c r="G245" s="184" t="s">
        <v>723</v>
      </c>
      <c r="H245" s="185">
        <v>8</v>
      </c>
      <c r="I245" s="186"/>
      <c r="J245" s="187">
        <f>ROUND(I245*H245,2)</f>
        <v>0</v>
      </c>
      <c r="K245" s="183" t="s">
        <v>1100</v>
      </c>
      <c r="L245" s="42"/>
      <c r="M245" s="188" t="s">
        <v>21</v>
      </c>
      <c r="N245" s="189" t="s">
        <v>44</v>
      </c>
      <c r="O245" s="67"/>
      <c r="P245" s="190">
        <f>O245*H245</f>
        <v>0</v>
      </c>
      <c r="Q245" s="190">
        <v>0</v>
      </c>
      <c r="R245" s="190">
        <f>Q245*H245</f>
        <v>0</v>
      </c>
      <c r="S245" s="190">
        <v>0</v>
      </c>
      <c r="T245" s="191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192" t="s">
        <v>213</v>
      </c>
      <c r="AT245" s="192" t="s">
        <v>208</v>
      </c>
      <c r="AU245" s="192" t="s">
        <v>80</v>
      </c>
      <c r="AY245" s="20" t="s">
        <v>206</v>
      </c>
      <c r="BE245" s="193">
        <f>IF(N245="základní",J245,0)</f>
        <v>0</v>
      </c>
      <c r="BF245" s="193">
        <f>IF(N245="snížená",J245,0)</f>
        <v>0</v>
      </c>
      <c r="BG245" s="193">
        <f>IF(N245="zákl. přenesená",J245,0)</f>
        <v>0</v>
      </c>
      <c r="BH245" s="193">
        <f>IF(N245="sníž. přenesená",J245,0)</f>
        <v>0</v>
      </c>
      <c r="BI245" s="193">
        <f>IF(N245="nulová",J245,0)</f>
        <v>0</v>
      </c>
      <c r="BJ245" s="20" t="s">
        <v>80</v>
      </c>
      <c r="BK245" s="193">
        <f>ROUND(I245*H245,2)</f>
        <v>0</v>
      </c>
      <c r="BL245" s="20" t="s">
        <v>213</v>
      </c>
      <c r="BM245" s="192" t="s">
        <v>825</v>
      </c>
    </row>
    <row r="246" spans="1:65" s="13" customFormat="1">
      <c r="B246" s="201"/>
      <c r="C246" s="202"/>
      <c r="D246" s="199" t="s">
        <v>219</v>
      </c>
      <c r="E246" s="203" t="s">
        <v>21</v>
      </c>
      <c r="F246" s="204" t="s">
        <v>1811</v>
      </c>
      <c r="G246" s="202"/>
      <c r="H246" s="203" t="s">
        <v>21</v>
      </c>
      <c r="I246" s="205"/>
      <c r="J246" s="202"/>
      <c r="K246" s="202"/>
      <c r="L246" s="206"/>
      <c r="M246" s="207"/>
      <c r="N246" s="208"/>
      <c r="O246" s="208"/>
      <c r="P246" s="208"/>
      <c r="Q246" s="208"/>
      <c r="R246" s="208"/>
      <c r="S246" s="208"/>
      <c r="T246" s="209"/>
      <c r="AT246" s="210" t="s">
        <v>219</v>
      </c>
      <c r="AU246" s="210" t="s">
        <v>80</v>
      </c>
      <c r="AV246" s="13" t="s">
        <v>80</v>
      </c>
      <c r="AW246" s="13" t="s">
        <v>34</v>
      </c>
      <c r="AX246" s="13" t="s">
        <v>73</v>
      </c>
      <c r="AY246" s="210" t="s">
        <v>206</v>
      </c>
    </row>
    <row r="247" spans="1:65" s="14" customFormat="1">
      <c r="B247" s="211"/>
      <c r="C247" s="212"/>
      <c r="D247" s="199" t="s">
        <v>219</v>
      </c>
      <c r="E247" s="213" t="s">
        <v>21</v>
      </c>
      <c r="F247" s="214" t="s">
        <v>1812</v>
      </c>
      <c r="G247" s="212"/>
      <c r="H247" s="215">
        <v>8</v>
      </c>
      <c r="I247" s="216"/>
      <c r="J247" s="212"/>
      <c r="K247" s="212"/>
      <c r="L247" s="217"/>
      <c r="M247" s="218"/>
      <c r="N247" s="219"/>
      <c r="O247" s="219"/>
      <c r="P247" s="219"/>
      <c r="Q247" s="219"/>
      <c r="R247" s="219"/>
      <c r="S247" s="219"/>
      <c r="T247" s="220"/>
      <c r="AT247" s="221" t="s">
        <v>219</v>
      </c>
      <c r="AU247" s="221" t="s">
        <v>80</v>
      </c>
      <c r="AV247" s="14" t="s">
        <v>82</v>
      </c>
      <c r="AW247" s="14" t="s">
        <v>34</v>
      </c>
      <c r="AX247" s="14" t="s">
        <v>73</v>
      </c>
      <c r="AY247" s="221" t="s">
        <v>206</v>
      </c>
    </row>
    <row r="248" spans="1:65" s="15" customFormat="1">
      <c r="B248" s="222"/>
      <c r="C248" s="223"/>
      <c r="D248" s="199" t="s">
        <v>219</v>
      </c>
      <c r="E248" s="224" t="s">
        <v>21</v>
      </c>
      <c r="F248" s="225" t="s">
        <v>236</v>
      </c>
      <c r="G248" s="223"/>
      <c r="H248" s="226">
        <v>8</v>
      </c>
      <c r="I248" s="227"/>
      <c r="J248" s="223"/>
      <c r="K248" s="223"/>
      <c r="L248" s="228"/>
      <c r="M248" s="229"/>
      <c r="N248" s="230"/>
      <c r="O248" s="230"/>
      <c r="P248" s="230"/>
      <c r="Q248" s="230"/>
      <c r="R248" s="230"/>
      <c r="S248" s="230"/>
      <c r="T248" s="231"/>
      <c r="AT248" s="232" t="s">
        <v>219</v>
      </c>
      <c r="AU248" s="232" t="s">
        <v>80</v>
      </c>
      <c r="AV248" s="15" t="s">
        <v>213</v>
      </c>
      <c r="AW248" s="15" t="s">
        <v>34</v>
      </c>
      <c r="AX248" s="15" t="s">
        <v>80</v>
      </c>
      <c r="AY248" s="232" t="s">
        <v>206</v>
      </c>
    </row>
    <row r="249" spans="1:65" s="2" customFormat="1" ht="16.5" customHeight="1">
      <c r="A249" s="37"/>
      <c r="B249" s="38"/>
      <c r="C249" s="181" t="s">
        <v>462</v>
      </c>
      <c r="D249" s="181" t="s">
        <v>208</v>
      </c>
      <c r="E249" s="182" t="s">
        <v>1813</v>
      </c>
      <c r="F249" s="183" t="s">
        <v>1814</v>
      </c>
      <c r="G249" s="184" t="s">
        <v>723</v>
      </c>
      <c r="H249" s="185">
        <v>16</v>
      </c>
      <c r="I249" s="186"/>
      <c r="J249" s="187">
        <f>ROUND(I249*H249,2)</f>
        <v>0</v>
      </c>
      <c r="K249" s="183" t="s">
        <v>1100</v>
      </c>
      <c r="L249" s="42"/>
      <c r="M249" s="188" t="s">
        <v>21</v>
      </c>
      <c r="N249" s="189" t="s">
        <v>44</v>
      </c>
      <c r="O249" s="67"/>
      <c r="P249" s="190">
        <f>O249*H249</f>
        <v>0</v>
      </c>
      <c r="Q249" s="190">
        <v>0</v>
      </c>
      <c r="R249" s="190">
        <f>Q249*H249</f>
        <v>0</v>
      </c>
      <c r="S249" s="190">
        <v>0</v>
      </c>
      <c r="T249" s="191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92" t="s">
        <v>213</v>
      </c>
      <c r="AT249" s="192" t="s">
        <v>208</v>
      </c>
      <c r="AU249" s="192" t="s">
        <v>80</v>
      </c>
      <c r="AY249" s="20" t="s">
        <v>206</v>
      </c>
      <c r="BE249" s="193">
        <f>IF(N249="základní",J249,0)</f>
        <v>0</v>
      </c>
      <c r="BF249" s="193">
        <f>IF(N249="snížená",J249,0)</f>
        <v>0</v>
      </c>
      <c r="BG249" s="193">
        <f>IF(N249="zákl. přenesená",J249,0)</f>
        <v>0</v>
      </c>
      <c r="BH249" s="193">
        <f>IF(N249="sníž. přenesená",J249,0)</f>
        <v>0</v>
      </c>
      <c r="BI249" s="193">
        <f>IF(N249="nulová",J249,0)</f>
        <v>0</v>
      </c>
      <c r="BJ249" s="20" t="s">
        <v>80</v>
      </c>
      <c r="BK249" s="193">
        <f>ROUND(I249*H249,2)</f>
        <v>0</v>
      </c>
      <c r="BL249" s="20" t="s">
        <v>213</v>
      </c>
      <c r="BM249" s="192" t="s">
        <v>837</v>
      </c>
    </row>
    <row r="250" spans="1:65" s="13" customFormat="1">
      <c r="B250" s="201"/>
      <c r="C250" s="202"/>
      <c r="D250" s="199" t="s">
        <v>219</v>
      </c>
      <c r="E250" s="203" t="s">
        <v>21</v>
      </c>
      <c r="F250" s="204" t="s">
        <v>1811</v>
      </c>
      <c r="G250" s="202"/>
      <c r="H250" s="203" t="s">
        <v>21</v>
      </c>
      <c r="I250" s="205"/>
      <c r="J250" s="202"/>
      <c r="K250" s="202"/>
      <c r="L250" s="206"/>
      <c r="M250" s="207"/>
      <c r="N250" s="208"/>
      <c r="O250" s="208"/>
      <c r="P250" s="208"/>
      <c r="Q250" s="208"/>
      <c r="R250" s="208"/>
      <c r="S250" s="208"/>
      <c r="T250" s="209"/>
      <c r="AT250" s="210" t="s">
        <v>219</v>
      </c>
      <c r="AU250" s="210" t="s">
        <v>80</v>
      </c>
      <c r="AV250" s="13" t="s">
        <v>80</v>
      </c>
      <c r="AW250" s="13" t="s">
        <v>34</v>
      </c>
      <c r="AX250" s="13" t="s">
        <v>73</v>
      </c>
      <c r="AY250" s="210" t="s">
        <v>206</v>
      </c>
    </row>
    <row r="251" spans="1:65" s="14" customFormat="1">
      <c r="B251" s="211"/>
      <c r="C251" s="212"/>
      <c r="D251" s="199" t="s">
        <v>219</v>
      </c>
      <c r="E251" s="213" t="s">
        <v>21</v>
      </c>
      <c r="F251" s="214" t="s">
        <v>1815</v>
      </c>
      <c r="G251" s="212"/>
      <c r="H251" s="215">
        <v>16</v>
      </c>
      <c r="I251" s="216"/>
      <c r="J251" s="212"/>
      <c r="K251" s="212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219</v>
      </c>
      <c r="AU251" s="221" t="s">
        <v>80</v>
      </c>
      <c r="AV251" s="14" t="s">
        <v>82</v>
      </c>
      <c r="AW251" s="14" t="s">
        <v>34</v>
      </c>
      <c r="AX251" s="14" t="s">
        <v>73</v>
      </c>
      <c r="AY251" s="221" t="s">
        <v>206</v>
      </c>
    </row>
    <row r="252" spans="1:65" s="15" customFormat="1">
      <c r="B252" s="222"/>
      <c r="C252" s="223"/>
      <c r="D252" s="199" t="s">
        <v>219</v>
      </c>
      <c r="E252" s="224" t="s">
        <v>21</v>
      </c>
      <c r="F252" s="225" t="s">
        <v>236</v>
      </c>
      <c r="G252" s="223"/>
      <c r="H252" s="226">
        <v>16</v>
      </c>
      <c r="I252" s="227"/>
      <c r="J252" s="223"/>
      <c r="K252" s="223"/>
      <c r="L252" s="228"/>
      <c r="M252" s="229"/>
      <c r="N252" s="230"/>
      <c r="O252" s="230"/>
      <c r="P252" s="230"/>
      <c r="Q252" s="230"/>
      <c r="R252" s="230"/>
      <c r="S252" s="230"/>
      <c r="T252" s="231"/>
      <c r="AT252" s="232" t="s">
        <v>219</v>
      </c>
      <c r="AU252" s="232" t="s">
        <v>80</v>
      </c>
      <c r="AV252" s="15" t="s">
        <v>213</v>
      </c>
      <c r="AW252" s="15" t="s">
        <v>34</v>
      </c>
      <c r="AX252" s="15" t="s">
        <v>80</v>
      </c>
      <c r="AY252" s="232" t="s">
        <v>206</v>
      </c>
    </row>
    <row r="253" spans="1:65" s="2" customFormat="1" ht="16.5" customHeight="1">
      <c r="A253" s="37"/>
      <c r="B253" s="38"/>
      <c r="C253" s="181" t="s">
        <v>646</v>
      </c>
      <c r="D253" s="181" t="s">
        <v>208</v>
      </c>
      <c r="E253" s="182" t="s">
        <v>1816</v>
      </c>
      <c r="F253" s="183" t="s">
        <v>1817</v>
      </c>
      <c r="G253" s="184" t="s">
        <v>723</v>
      </c>
      <c r="H253" s="185">
        <v>42</v>
      </c>
      <c r="I253" s="186"/>
      <c r="J253" s="187">
        <f>ROUND(I253*H253,2)</f>
        <v>0</v>
      </c>
      <c r="K253" s="183" t="s">
        <v>1100</v>
      </c>
      <c r="L253" s="42"/>
      <c r="M253" s="188" t="s">
        <v>21</v>
      </c>
      <c r="N253" s="189" t="s">
        <v>44</v>
      </c>
      <c r="O253" s="67"/>
      <c r="P253" s="190">
        <f>O253*H253</f>
        <v>0</v>
      </c>
      <c r="Q253" s="190">
        <v>0</v>
      </c>
      <c r="R253" s="190">
        <f>Q253*H253</f>
        <v>0</v>
      </c>
      <c r="S253" s="190">
        <v>0</v>
      </c>
      <c r="T253" s="191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92" t="s">
        <v>213</v>
      </c>
      <c r="AT253" s="192" t="s">
        <v>208</v>
      </c>
      <c r="AU253" s="192" t="s">
        <v>80</v>
      </c>
      <c r="AY253" s="20" t="s">
        <v>206</v>
      </c>
      <c r="BE253" s="193">
        <f>IF(N253="základní",J253,0)</f>
        <v>0</v>
      </c>
      <c r="BF253" s="193">
        <f>IF(N253="snížená",J253,0)</f>
        <v>0</v>
      </c>
      <c r="BG253" s="193">
        <f>IF(N253="zákl. přenesená",J253,0)</f>
        <v>0</v>
      </c>
      <c r="BH253" s="193">
        <f>IF(N253="sníž. přenesená",J253,0)</f>
        <v>0</v>
      </c>
      <c r="BI253" s="193">
        <f>IF(N253="nulová",J253,0)</f>
        <v>0</v>
      </c>
      <c r="BJ253" s="20" t="s">
        <v>80</v>
      </c>
      <c r="BK253" s="193">
        <f>ROUND(I253*H253,2)</f>
        <v>0</v>
      </c>
      <c r="BL253" s="20" t="s">
        <v>213</v>
      </c>
      <c r="BM253" s="192" t="s">
        <v>847</v>
      </c>
    </row>
    <row r="254" spans="1:65" s="13" customFormat="1">
      <c r="B254" s="201"/>
      <c r="C254" s="202"/>
      <c r="D254" s="199" t="s">
        <v>219</v>
      </c>
      <c r="E254" s="203" t="s">
        <v>21</v>
      </c>
      <c r="F254" s="204" t="s">
        <v>1811</v>
      </c>
      <c r="G254" s="202"/>
      <c r="H254" s="203" t="s">
        <v>21</v>
      </c>
      <c r="I254" s="205"/>
      <c r="J254" s="202"/>
      <c r="K254" s="202"/>
      <c r="L254" s="206"/>
      <c r="M254" s="207"/>
      <c r="N254" s="208"/>
      <c r="O254" s="208"/>
      <c r="P254" s="208"/>
      <c r="Q254" s="208"/>
      <c r="R254" s="208"/>
      <c r="S254" s="208"/>
      <c r="T254" s="209"/>
      <c r="AT254" s="210" t="s">
        <v>219</v>
      </c>
      <c r="AU254" s="210" t="s">
        <v>80</v>
      </c>
      <c r="AV254" s="13" t="s">
        <v>80</v>
      </c>
      <c r="AW254" s="13" t="s">
        <v>34</v>
      </c>
      <c r="AX254" s="13" t="s">
        <v>73</v>
      </c>
      <c r="AY254" s="210" t="s">
        <v>206</v>
      </c>
    </row>
    <row r="255" spans="1:65" s="14" customFormat="1">
      <c r="B255" s="211"/>
      <c r="C255" s="212"/>
      <c r="D255" s="199" t="s">
        <v>219</v>
      </c>
      <c r="E255" s="213" t="s">
        <v>21</v>
      </c>
      <c r="F255" s="214" t="s">
        <v>1818</v>
      </c>
      <c r="G255" s="212"/>
      <c r="H255" s="215">
        <v>42</v>
      </c>
      <c r="I255" s="216"/>
      <c r="J255" s="212"/>
      <c r="K255" s="212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219</v>
      </c>
      <c r="AU255" s="221" t="s">
        <v>80</v>
      </c>
      <c r="AV255" s="14" t="s">
        <v>82</v>
      </c>
      <c r="AW255" s="14" t="s">
        <v>34</v>
      </c>
      <c r="AX255" s="14" t="s">
        <v>73</v>
      </c>
      <c r="AY255" s="221" t="s">
        <v>206</v>
      </c>
    </row>
    <row r="256" spans="1:65" s="15" customFormat="1">
      <c r="B256" s="222"/>
      <c r="C256" s="223"/>
      <c r="D256" s="199" t="s">
        <v>219</v>
      </c>
      <c r="E256" s="224" t="s">
        <v>21</v>
      </c>
      <c r="F256" s="225" t="s">
        <v>236</v>
      </c>
      <c r="G256" s="223"/>
      <c r="H256" s="226">
        <v>42</v>
      </c>
      <c r="I256" s="227"/>
      <c r="J256" s="223"/>
      <c r="K256" s="223"/>
      <c r="L256" s="228"/>
      <c r="M256" s="229"/>
      <c r="N256" s="230"/>
      <c r="O256" s="230"/>
      <c r="P256" s="230"/>
      <c r="Q256" s="230"/>
      <c r="R256" s="230"/>
      <c r="S256" s="230"/>
      <c r="T256" s="231"/>
      <c r="AT256" s="232" t="s">
        <v>219</v>
      </c>
      <c r="AU256" s="232" t="s">
        <v>80</v>
      </c>
      <c r="AV256" s="15" t="s">
        <v>213</v>
      </c>
      <c r="AW256" s="15" t="s">
        <v>34</v>
      </c>
      <c r="AX256" s="15" t="s">
        <v>80</v>
      </c>
      <c r="AY256" s="232" t="s">
        <v>206</v>
      </c>
    </row>
    <row r="257" spans="1:65" s="2" customFormat="1" ht="16.5" customHeight="1">
      <c r="A257" s="37"/>
      <c r="B257" s="38"/>
      <c r="C257" s="181" t="s">
        <v>643</v>
      </c>
      <c r="D257" s="181" t="s">
        <v>208</v>
      </c>
      <c r="E257" s="182" t="s">
        <v>1819</v>
      </c>
      <c r="F257" s="183" t="s">
        <v>1820</v>
      </c>
      <c r="G257" s="184" t="s">
        <v>375</v>
      </c>
      <c r="H257" s="185">
        <v>155</v>
      </c>
      <c r="I257" s="186"/>
      <c r="J257" s="187">
        <f>ROUND(I257*H257,2)</f>
        <v>0</v>
      </c>
      <c r="K257" s="183" t="s">
        <v>21</v>
      </c>
      <c r="L257" s="42"/>
      <c r="M257" s="188" t="s">
        <v>21</v>
      </c>
      <c r="N257" s="189" t="s">
        <v>44</v>
      </c>
      <c r="O257" s="67"/>
      <c r="P257" s="190">
        <f>O257*H257</f>
        <v>0</v>
      </c>
      <c r="Q257" s="190">
        <v>0</v>
      </c>
      <c r="R257" s="190">
        <f>Q257*H257</f>
        <v>0</v>
      </c>
      <c r="S257" s="190">
        <v>0</v>
      </c>
      <c r="T257" s="19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92" t="s">
        <v>213</v>
      </c>
      <c r="AT257" s="192" t="s">
        <v>208</v>
      </c>
      <c r="AU257" s="192" t="s">
        <v>80</v>
      </c>
      <c r="AY257" s="20" t="s">
        <v>206</v>
      </c>
      <c r="BE257" s="193">
        <f>IF(N257="základní",J257,0)</f>
        <v>0</v>
      </c>
      <c r="BF257" s="193">
        <f>IF(N257="snížená",J257,0)</f>
        <v>0</v>
      </c>
      <c r="BG257" s="193">
        <f>IF(N257="zákl. přenesená",J257,0)</f>
        <v>0</v>
      </c>
      <c r="BH257" s="193">
        <f>IF(N257="sníž. přenesená",J257,0)</f>
        <v>0</v>
      </c>
      <c r="BI257" s="193">
        <f>IF(N257="nulová",J257,0)</f>
        <v>0</v>
      </c>
      <c r="BJ257" s="20" t="s">
        <v>80</v>
      </c>
      <c r="BK257" s="193">
        <f>ROUND(I257*H257,2)</f>
        <v>0</v>
      </c>
      <c r="BL257" s="20" t="s">
        <v>213</v>
      </c>
      <c r="BM257" s="192" t="s">
        <v>866</v>
      </c>
    </row>
    <row r="258" spans="1:65" s="13" customFormat="1">
      <c r="B258" s="201"/>
      <c r="C258" s="202"/>
      <c r="D258" s="199" t="s">
        <v>219</v>
      </c>
      <c r="E258" s="203" t="s">
        <v>21</v>
      </c>
      <c r="F258" s="204" t="s">
        <v>1355</v>
      </c>
      <c r="G258" s="202"/>
      <c r="H258" s="203" t="s">
        <v>21</v>
      </c>
      <c r="I258" s="205"/>
      <c r="J258" s="202"/>
      <c r="K258" s="202"/>
      <c r="L258" s="206"/>
      <c r="M258" s="207"/>
      <c r="N258" s="208"/>
      <c r="O258" s="208"/>
      <c r="P258" s="208"/>
      <c r="Q258" s="208"/>
      <c r="R258" s="208"/>
      <c r="S258" s="208"/>
      <c r="T258" s="209"/>
      <c r="AT258" s="210" t="s">
        <v>219</v>
      </c>
      <c r="AU258" s="210" t="s">
        <v>80</v>
      </c>
      <c r="AV258" s="13" t="s">
        <v>80</v>
      </c>
      <c r="AW258" s="13" t="s">
        <v>34</v>
      </c>
      <c r="AX258" s="13" t="s">
        <v>73</v>
      </c>
      <c r="AY258" s="210" t="s">
        <v>206</v>
      </c>
    </row>
    <row r="259" spans="1:65" s="14" customFormat="1">
      <c r="B259" s="211"/>
      <c r="C259" s="212"/>
      <c r="D259" s="199" t="s">
        <v>219</v>
      </c>
      <c r="E259" s="213" t="s">
        <v>21</v>
      </c>
      <c r="F259" s="214" t="s">
        <v>1821</v>
      </c>
      <c r="G259" s="212"/>
      <c r="H259" s="215">
        <v>155</v>
      </c>
      <c r="I259" s="216"/>
      <c r="J259" s="212"/>
      <c r="K259" s="212"/>
      <c r="L259" s="217"/>
      <c r="M259" s="218"/>
      <c r="N259" s="219"/>
      <c r="O259" s="219"/>
      <c r="P259" s="219"/>
      <c r="Q259" s="219"/>
      <c r="R259" s="219"/>
      <c r="S259" s="219"/>
      <c r="T259" s="220"/>
      <c r="AT259" s="221" t="s">
        <v>219</v>
      </c>
      <c r="AU259" s="221" t="s">
        <v>80</v>
      </c>
      <c r="AV259" s="14" t="s">
        <v>82</v>
      </c>
      <c r="AW259" s="14" t="s">
        <v>34</v>
      </c>
      <c r="AX259" s="14" t="s">
        <v>73</v>
      </c>
      <c r="AY259" s="221" t="s">
        <v>206</v>
      </c>
    </row>
    <row r="260" spans="1:65" s="15" customFormat="1">
      <c r="B260" s="222"/>
      <c r="C260" s="223"/>
      <c r="D260" s="199" t="s">
        <v>219</v>
      </c>
      <c r="E260" s="224" t="s">
        <v>21</v>
      </c>
      <c r="F260" s="225" t="s">
        <v>236</v>
      </c>
      <c r="G260" s="223"/>
      <c r="H260" s="226">
        <v>155</v>
      </c>
      <c r="I260" s="227"/>
      <c r="J260" s="223"/>
      <c r="K260" s="223"/>
      <c r="L260" s="228"/>
      <c r="M260" s="229"/>
      <c r="N260" s="230"/>
      <c r="O260" s="230"/>
      <c r="P260" s="230"/>
      <c r="Q260" s="230"/>
      <c r="R260" s="230"/>
      <c r="S260" s="230"/>
      <c r="T260" s="231"/>
      <c r="AT260" s="232" t="s">
        <v>219</v>
      </c>
      <c r="AU260" s="232" t="s">
        <v>80</v>
      </c>
      <c r="AV260" s="15" t="s">
        <v>213</v>
      </c>
      <c r="AW260" s="15" t="s">
        <v>34</v>
      </c>
      <c r="AX260" s="15" t="s">
        <v>80</v>
      </c>
      <c r="AY260" s="232" t="s">
        <v>206</v>
      </c>
    </row>
    <row r="261" spans="1:65" s="2" customFormat="1" ht="16.5" customHeight="1">
      <c r="A261" s="37"/>
      <c r="B261" s="38"/>
      <c r="C261" s="181" t="s">
        <v>656</v>
      </c>
      <c r="D261" s="181" t="s">
        <v>208</v>
      </c>
      <c r="E261" s="182" t="s">
        <v>1822</v>
      </c>
      <c r="F261" s="183" t="s">
        <v>1823</v>
      </c>
      <c r="G261" s="184" t="s">
        <v>723</v>
      </c>
      <c r="H261" s="185">
        <v>2</v>
      </c>
      <c r="I261" s="186"/>
      <c r="J261" s="187">
        <f>ROUND(I261*H261,2)</f>
        <v>0</v>
      </c>
      <c r="K261" s="183" t="s">
        <v>1100</v>
      </c>
      <c r="L261" s="42"/>
      <c r="M261" s="188" t="s">
        <v>21</v>
      </c>
      <c r="N261" s="189" t="s">
        <v>44</v>
      </c>
      <c r="O261" s="67"/>
      <c r="P261" s="190">
        <f>O261*H261</f>
        <v>0</v>
      </c>
      <c r="Q261" s="190">
        <v>8.0000000000000007E-5</v>
      </c>
      <c r="R261" s="190">
        <f>Q261*H261</f>
        <v>1.6000000000000001E-4</v>
      </c>
      <c r="S261" s="190">
        <v>0</v>
      </c>
      <c r="T261" s="191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92" t="s">
        <v>213</v>
      </c>
      <c r="AT261" s="192" t="s">
        <v>208</v>
      </c>
      <c r="AU261" s="192" t="s">
        <v>80</v>
      </c>
      <c r="AY261" s="20" t="s">
        <v>206</v>
      </c>
      <c r="BE261" s="193">
        <f>IF(N261="základní",J261,0)</f>
        <v>0</v>
      </c>
      <c r="BF261" s="193">
        <f>IF(N261="snížená",J261,0)</f>
        <v>0</v>
      </c>
      <c r="BG261" s="193">
        <f>IF(N261="zákl. přenesená",J261,0)</f>
        <v>0</v>
      </c>
      <c r="BH261" s="193">
        <f>IF(N261="sníž. přenesená",J261,0)</f>
        <v>0</v>
      </c>
      <c r="BI261" s="193">
        <f>IF(N261="nulová",J261,0)</f>
        <v>0</v>
      </c>
      <c r="BJ261" s="20" t="s">
        <v>80</v>
      </c>
      <c r="BK261" s="193">
        <f>ROUND(I261*H261,2)</f>
        <v>0</v>
      </c>
      <c r="BL261" s="20" t="s">
        <v>213</v>
      </c>
      <c r="BM261" s="192" t="s">
        <v>880</v>
      </c>
    </row>
    <row r="262" spans="1:65" s="13" customFormat="1">
      <c r="B262" s="201"/>
      <c r="C262" s="202"/>
      <c r="D262" s="199" t="s">
        <v>219</v>
      </c>
      <c r="E262" s="203" t="s">
        <v>21</v>
      </c>
      <c r="F262" s="204" t="s">
        <v>1811</v>
      </c>
      <c r="G262" s="202"/>
      <c r="H262" s="203" t="s">
        <v>21</v>
      </c>
      <c r="I262" s="205"/>
      <c r="J262" s="202"/>
      <c r="K262" s="202"/>
      <c r="L262" s="206"/>
      <c r="M262" s="207"/>
      <c r="N262" s="208"/>
      <c r="O262" s="208"/>
      <c r="P262" s="208"/>
      <c r="Q262" s="208"/>
      <c r="R262" s="208"/>
      <c r="S262" s="208"/>
      <c r="T262" s="209"/>
      <c r="AT262" s="210" t="s">
        <v>219</v>
      </c>
      <c r="AU262" s="210" t="s">
        <v>80</v>
      </c>
      <c r="AV262" s="13" t="s">
        <v>80</v>
      </c>
      <c r="AW262" s="13" t="s">
        <v>34</v>
      </c>
      <c r="AX262" s="13" t="s">
        <v>73</v>
      </c>
      <c r="AY262" s="210" t="s">
        <v>206</v>
      </c>
    </row>
    <row r="263" spans="1:65" s="14" customFormat="1">
      <c r="B263" s="211"/>
      <c r="C263" s="212"/>
      <c r="D263" s="199" t="s">
        <v>219</v>
      </c>
      <c r="E263" s="213" t="s">
        <v>21</v>
      </c>
      <c r="F263" s="214" t="s">
        <v>1824</v>
      </c>
      <c r="G263" s="212"/>
      <c r="H263" s="215">
        <v>2</v>
      </c>
      <c r="I263" s="216"/>
      <c r="J263" s="212"/>
      <c r="K263" s="212"/>
      <c r="L263" s="217"/>
      <c r="M263" s="218"/>
      <c r="N263" s="219"/>
      <c r="O263" s="219"/>
      <c r="P263" s="219"/>
      <c r="Q263" s="219"/>
      <c r="R263" s="219"/>
      <c r="S263" s="219"/>
      <c r="T263" s="220"/>
      <c r="AT263" s="221" t="s">
        <v>219</v>
      </c>
      <c r="AU263" s="221" t="s">
        <v>80</v>
      </c>
      <c r="AV263" s="14" t="s">
        <v>82</v>
      </c>
      <c r="AW263" s="14" t="s">
        <v>34</v>
      </c>
      <c r="AX263" s="14" t="s">
        <v>73</v>
      </c>
      <c r="AY263" s="221" t="s">
        <v>206</v>
      </c>
    </row>
    <row r="264" spans="1:65" s="15" customFormat="1">
      <c r="B264" s="222"/>
      <c r="C264" s="223"/>
      <c r="D264" s="199" t="s">
        <v>219</v>
      </c>
      <c r="E264" s="224" t="s">
        <v>21</v>
      </c>
      <c r="F264" s="225" t="s">
        <v>236</v>
      </c>
      <c r="G264" s="223"/>
      <c r="H264" s="226">
        <v>2</v>
      </c>
      <c r="I264" s="227"/>
      <c r="J264" s="223"/>
      <c r="K264" s="223"/>
      <c r="L264" s="228"/>
      <c r="M264" s="229"/>
      <c r="N264" s="230"/>
      <c r="O264" s="230"/>
      <c r="P264" s="230"/>
      <c r="Q264" s="230"/>
      <c r="R264" s="230"/>
      <c r="S264" s="230"/>
      <c r="T264" s="231"/>
      <c r="AT264" s="232" t="s">
        <v>219</v>
      </c>
      <c r="AU264" s="232" t="s">
        <v>80</v>
      </c>
      <c r="AV264" s="15" t="s">
        <v>213</v>
      </c>
      <c r="AW264" s="15" t="s">
        <v>34</v>
      </c>
      <c r="AX264" s="15" t="s">
        <v>80</v>
      </c>
      <c r="AY264" s="232" t="s">
        <v>206</v>
      </c>
    </row>
    <row r="265" spans="1:65" s="2" customFormat="1" ht="16.5" customHeight="1">
      <c r="A265" s="37"/>
      <c r="B265" s="38"/>
      <c r="C265" s="181" t="s">
        <v>663</v>
      </c>
      <c r="D265" s="181" t="s">
        <v>208</v>
      </c>
      <c r="E265" s="182" t="s">
        <v>1825</v>
      </c>
      <c r="F265" s="183" t="s">
        <v>1826</v>
      </c>
      <c r="G265" s="184" t="s">
        <v>375</v>
      </c>
      <c r="H265" s="185">
        <v>12</v>
      </c>
      <c r="I265" s="186"/>
      <c r="J265" s="187">
        <f>ROUND(I265*H265,2)</f>
        <v>0</v>
      </c>
      <c r="K265" s="183" t="s">
        <v>1100</v>
      </c>
      <c r="L265" s="42"/>
      <c r="M265" s="188" t="s">
        <v>21</v>
      </c>
      <c r="N265" s="189" t="s">
        <v>44</v>
      </c>
      <c r="O265" s="67"/>
      <c r="P265" s="190">
        <f>O265*H265</f>
        <v>0</v>
      </c>
      <c r="Q265" s="190">
        <v>0</v>
      </c>
      <c r="R265" s="190">
        <f>Q265*H265</f>
        <v>0</v>
      </c>
      <c r="S265" s="190">
        <v>0</v>
      </c>
      <c r="T265" s="191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92" t="s">
        <v>213</v>
      </c>
      <c r="AT265" s="192" t="s">
        <v>208</v>
      </c>
      <c r="AU265" s="192" t="s">
        <v>80</v>
      </c>
      <c r="AY265" s="20" t="s">
        <v>206</v>
      </c>
      <c r="BE265" s="193">
        <f>IF(N265="základní",J265,0)</f>
        <v>0</v>
      </c>
      <c r="BF265" s="193">
        <f>IF(N265="snížená",J265,0)</f>
        <v>0</v>
      </c>
      <c r="BG265" s="193">
        <f>IF(N265="zákl. přenesená",J265,0)</f>
        <v>0</v>
      </c>
      <c r="BH265" s="193">
        <f>IF(N265="sníž. přenesená",J265,0)</f>
        <v>0</v>
      </c>
      <c r="BI265" s="193">
        <f>IF(N265="nulová",J265,0)</f>
        <v>0</v>
      </c>
      <c r="BJ265" s="20" t="s">
        <v>80</v>
      </c>
      <c r="BK265" s="193">
        <f>ROUND(I265*H265,2)</f>
        <v>0</v>
      </c>
      <c r="BL265" s="20" t="s">
        <v>213</v>
      </c>
      <c r="BM265" s="192" t="s">
        <v>522</v>
      </c>
    </row>
    <row r="266" spans="1:65" s="13" customFormat="1">
      <c r="B266" s="201"/>
      <c r="C266" s="202"/>
      <c r="D266" s="199" t="s">
        <v>219</v>
      </c>
      <c r="E266" s="203" t="s">
        <v>21</v>
      </c>
      <c r="F266" s="204" t="s">
        <v>1382</v>
      </c>
      <c r="G266" s="202"/>
      <c r="H266" s="203" t="s">
        <v>21</v>
      </c>
      <c r="I266" s="205"/>
      <c r="J266" s="202"/>
      <c r="K266" s="202"/>
      <c r="L266" s="206"/>
      <c r="M266" s="207"/>
      <c r="N266" s="208"/>
      <c r="O266" s="208"/>
      <c r="P266" s="208"/>
      <c r="Q266" s="208"/>
      <c r="R266" s="208"/>
      <c r="S266" s="208"/>
      <c r="T266" s="209"/>
      <c r="AT266" s="210" t="s">
        <v>219</v>
      </c>
      <c r="AU266" s="210" t="s">
        <v>80</v>
      </c>
      <c r="AV266" s="13" t="s">
        <v>80</v>
      </c>
      <c r="AW266" s="13" t="s">
        <v>34</v>
      </c>
      <c r="AX266" s="13" t="s">
        <v>73</v>
      </c>
      <c r="AY266" s="210" t="s">
        <v>206</v>
      </c>
    </row>
    <row r="267" spans="1:65" s="14" customFormat="1">
      <c r="B267" s="211"/>
      <c r="C267" s="212"/>
      <c r="D267" s="199" t="s">
        <v>219</v>
      </c>
      <c r="E267" s="213" t="s">
        <v>21</v>
      </c>
      <c r="F267" s="214" t="s">
        <v>8</v>
      </c>
      <c r="G267" s="212"/>
      <c r="H267" s="215">
        <v>12</v>
      </c>
      <c r="I267" s="216"/>
      <c r="J267" s="212"/>
      <c r="K267" s="212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219</v>
      </c>
      <c r="AU267" s="221" t="s">
        <v>80</v>
      </c>
      <c r="AV267" s="14" t="s">
        <v>82</v>
      </c>
      <c r="AW267" s="14" t="s">
        <v>34</v>
      </c>
      <c r="AX267" s="14" t="s">
        <v>73</v>
      </c>
      <c r="AY267" s="221" t="s">
        <v>206</v>
      </c>
    </row>
    <row r="268" spans="1:65" s="15" customFormat="1">
      <c r="B268" s="222"/>
      <c r="C268" s="223"/>
      <c r="D268" s="199" t="s">
        <v>219</v>
      </c>
      <c r="E268" s="224" t="s">
        <v>21</v>
      </c>
      <c r="F268" s="225" t="s">
        <v>236</v>
      </c>
      <c r="G268" s="223"/>
      <c r="H268" s="226">
        <v>12</v>
      </c>
      <c r="I268" s="227"/>
      <c r="J268" s="223"/>
      <c r="K268" s="223"/>
      <c r="L268" s="228"/>
      <c r="M268" s="229"/>
      <c r="N268" s="230"/>
      <c r="O268" s="230"/>
      <c r="P268" s="230"/>
      <c r="Q268" s="230"/>
      <c r="R268" s="230"/>
      <c r="S268" s="230"/>
      <c r="T268" s="231"/>
      <c r="AT268" s="232" t="s">
        <v>219</v>
      </c>
      <c r="AU268" s="232" t="s">
        <v>80</v>
      </c>
      <c r="AV268" s="15" t="s">
        <v>213</v>
      </c>
      <c r="AW268" s="15" t="s">
        <v>34</v>
      </c>
      <c r="AX268" s="15" t="s">
        <v>80</v>
      </c>
      <c r="AY268" s="232" t="s">
        <v>206</v>
      </c>
    </row>
    <row r="269" spans="1:65" s="2" customFormat="1" ht="16.5" customHeight="1">
      <c r="A269" s="37"/>
      <c r="B269" s="38"/>
      <c r="C269" s="181" t="s">
        <v>676</v>
      </c>
      <c r="D269" s="181" t="s">
        <v>208</v>
      </c>
      <c r="E269" s="182" t="s">
        <v>1827</v>
      </c>
      <c r="F269" s="183" t="s">
        <v>1828</v>
      </c>
      <c r="G269" s="184" t="s">
        <v>723</v>
      </c>
      <c r="H269" s="185">
        <v>3</v>
      </c>
      <c r="I269" s="186"/>
      <c r="J269" s="187">
        <f>ROUND(I269*H269,2)</f>
        <v>0</v>
      </c>
      <c r="K269" s="183" t="s">
        <v>21</v>
      </c>
      <c r="L269" s="42"/>
      <c r="M269" s="188" t="s">
        <v>21</v>
      </c>
      <c r="N269" s="189" t="s">
        <v>44</v>
      </c>
      <c r="O269" s="67"/>
      <c r="P269" s="190">
        <f>O269*H269</f>
        <v>0</v>
      </c>
      <c r="Q269" s="190">
        <v>0</v>
      </c>
      <c r="R269" s="190">
        <f>Q269*H269</f>
        <v>0</v>
      </c>
      <c r="S269" s="190">
        <v>0</v>
      </c>
      <c r="T269" s="191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92" t="s">
        <v>213</v>
      </c>
      <c r="AT269" s="192" t="s">
        <v>208</v>
      </c>
      <c r="AU269" s="192" t="s">
        <v>80</v>
      </c>
      <c r="AY269" s="20" t="s">
        <v>206</v>
      </c>
      <c r="BE269" s="193">
        <f>IF(N269="základní",J269,0)</f>
        <v>0</v>
      </c>
      <c r="BF269" s="193">
        <f>IF(N269="snížená",J269,0)</f>
        <v>0</v>
      </c>
      <c r="BG269" s="193">
        <f>IF(N269="zákl. přenesená",J269,0)</f>
        <v>0</v>
      </c>
      <c r="BH269" s="193">
        <f>IF(N269="sníž. přenesená",J269,0)</f>
        <v>0</v>
      </c>
      <c r="BI269" s="193">
        <f>IF(N269="nulová",J269,0)</f>
        <v>0</v>
      </c>
      <c r="BJ269" s="20" t="s">
        <v>80</v>
      </c>
      <c r="BK269" s="193">
        <f>ROUND(I269*H269,2)</f>
        <v>0</v>
      </c>
      <c r="BL269" s="20" t="s">
        <v>213</v>
      </c>
      <c r="BM269" s="192" t="s">
        <v>549</v>
      </c>
    </row>
    <row r="270" spans="1:65" s="13" customFormat="1">
      <c r="B270" s="201"/>
      <c r="C270" s="202"/>
      <c r="D270" s="199" t="s">
        <v>219</v>
      </c>
      <c r="E270" s="203" t="s">
        <v>21</v>
      </c>
      <c r="F270" s="204" t="s">
        <v>1811</v>
      </c>
      <c r="G270" s="202"/>
      <c r="H270" s="203" t="s">
        <v>21</v>
      </c>
      <c r="I270" s="205"/>
      <c r="J270" s="202"/>
      <c r="K270" s="202"/>
      <c r="L270" s="206"/>
      <c r="M270" s="207"/>
      <c r="N270" s="208"/>
      <c r="O270" s="208"/>
      <c r="P270" s="208"/>
      <c r="Q270" s="208"/>
      <c r="R270" s="208"/>
      <c r="S270" s="208"/>
      <c r="T270" s="209"/>
      <c r="AT270" s="210" t="s">
        <v>219</v>
      </c>
      <c r="AU270" s="210" t="s">
        <v>80</v>
      </c>
      <c r="AV270" s="13" t="s">
        <v>80</v>
      </c>
      <c r="AW270" s="13" t="s">
        <v>34</v>
      </c>
      <c r="AX270" s="13" t="s">
        <v>73</v>
      </c>
      <c r="AY270" s="210" t="s">
        <v>206</v>
      </c>
    </row>
    <row r="271" spans="1:65" s="14" customFormat="1">
      <c r="B271" s="211"/>
      <c r="C271" s="212"/>
      <c r="D271" s="199" t="s">
        <v>219</v>
      </c>
      <c r="E271" s="213" t="s">
        <v>21</v>
      </c>
      <c r="F271" s="214" t="s">
        <v>244</v>
      </c>
      <c r="G271" s="212"/>
      <c r="H271" s="215">
        <v>3</v>
      </c>
      <c r="I271" s="216"/>
      <c r="J271" s="212"/>
      <c r="K271" s="212"/>
      <c r="L271" s="217"/>
      <c r="M271" s="218"/>
      <c r="N271" s="219"/>
      <c r="O271" s="219"/>
      <c r="P271" s="219"/>
      <c r="Q271" s="219"/>
      <c r="R271" s="219"/>
      <c r="S271" s="219"/>
      <c r="T271" s="220"/>
      <c r="AT271" s="221" t="s">
        <v>219</v>
      </c>
      <c r="AU271" s="221" t="s">
        <v>80</v>
      </c>
      <c r="AV271" s="14" t="s">
        <v>82</v>
      </c>
      <c r="AW271" s="14" t="s">
        <v>34</v>
      </c>
      <c r="AX271" s="14" t="s">
        <v>73</v>
      </c>
      <c r="AY271" s="221" t="s">
        <v>206</v>
      </c>
    </row>
    <row r="272" spans="1:65" s="15" customFormat="1">
      <c r="B272" s="222"/>
      <c r="C272" s="223"/>
      <c r="D272" s="199" t="s">
        <v>219</v>
      </c>
      <c r="E272" s="224" t="s">
        <v>21</v>
      </c>
      <c r="F272" s="225" t="s">
        <v>236</v>
      </c>
      <c r="G272" s="223"/>
      <c r="H272" s="226">
        <v>3</v>
      </c>
      <c r="I272" s="227"/>
      <c r="J272" s="223"/>
      <c r="K272" s="223"/>
      <c r="L272" s="228"/>
      <c r="M272" s="229"/>
      <c r="N272" s="230"/>
      <c r="O272" s="230"/>
      <c r="P272" s="230"/>
      <c r="Q272" s="230"/>
      <c r="R272" s="230"/>
      <c r="S272" s="230"/>
      <c r="T272" s="231"/>
      <c r="AT272" s="232" t="s">
        <v>219</v>
      </c>
      <c r="AU272" s="232" t="s">
        <v>80</v>
      </c>
      <c r="AV272" s="15" t="s">
        <v>213</v>
      </c>
      <c r="AW272" s="15" t="s">
        <v>34</v>
      </c>
      <c r="AX272" s="15" t="s">
        <v>80</v>
      </c>
      <c r="AY272" s="232" t="s">
        <v>206</v>
      </c>
    </row>
    <row r="273" spans="1:65" s="12" customFormat="1" ht="25.9" customHeight="1">
      <c r="B273" s="165"/>
      <c r="C273" s="166"/>
      <c r="D273" s="167" t="s">
        <v>72</v>
      </c>
      <c r="E273" s="168" t="s">
        <v>1408</v>
      </c>
      <c r="F273" s="168" t="s">
        <v>1409</v>
      </c>
      <c r="G273" s="166"/>
      <c r="H273" s="166"/>
      <c r="I273" s="169"/>
      <c r="J273" s="170">
        <f>BK273</f>
        <v>0</v>
      </c>
      <c r="K273" s="166"/>
      <c r="L273" s="171"/>
      <c r="M273" s="172"/>
      <c r="N273" s="173"/>
      <c r="O273" s="173"/>
      <c r="P273" s="174">
        <f>SUM(P274:P330)</f>
        <v>0</v>
      </c>
      <c r="Q273" s="173"/>
      <c r="R273" s="174">
        <f>SUM(R274:R330)</f>
        <v>1.44343</v>
      </c>
      <c r="S273" s="173"/>
      <c r="T273" s="175">
        <f>SUM(T274:T330)</f>
        <v>0</v>
      </c>
      <c r="AR273" s="176" t="s">
        <v>80</v>
      </c>
      <c r="AT273" s="177" t="s">
        <v>72</v>
      </c>
      <c r="AU273" s="177" t="s">
        <v>73</v>
      </c>
      <c r="AY273" s="176" t="s">
        <v>206</v>
      </c>
      <c r="BK273" s="178">
        <f>SUM(BK274:BK330)</f>
        <v>0</v>
      </c>
    </row>
    <row r="274" spans="1:65" s="2" customFormat="1" ht="16.5" customHeight="1">
      <c r="A274" s="37"/>
      <c r="B274" s="38"/>
      <c r="C274" s="181" t="s">
        <v>681</v>
      </c>
      <c r="D274" s="181" t="s">
        <v>208</v>
      </c>
      <c r="E274" s="182" t="s">
        <v>1829</v>
      </c>
      <c r="F274" s="183" t="s">
        <v>1830</v>
      </c>
      <c r="G274" s="184" t="s">
        <v>723</v>
      </c>
      <c r="H274" s="185">
        <v>8</v>
      </c>
      <c r="I274" s="186"/>
      <c r="J274" s="187">
        <f>ROUND(I274*H274,2)</f>
        <v>0</v>
      </c>
      <c r="K274" s="183" t="s">
        <v>1100</v>
      </c>
      <c r="L274" s="42"/>
      <c r="M274" s="188" t="s">
        <v>21</v>
      </c>
      <c r="N274" s="189" t="s">
        <v>44</v>
      </c>
      <c r="O274" s="67"/>
      <c r="P274" s="190">
        <f>O274*H274</f>
        <v>0</v>
      </c>
      <c r="Q274" s="190">
        <v>2.4000000000000001E-4</v>
      </c>
      <c r="R274" s="190">
        <f>Q274*H274</f>
        <v>1.92E-3</v>
      </c>
      <c r="S274" s="190">
        <v>0</v>
      </c>
      <c r="T274" s="191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92" t="s">
        <v>213</v>
      </c>
      <c r="AT274" s="192" t="s">
        <v>208</v>
      </c>
      <c r="AU274" s="192" t="s">
        <v>80</v>
      </c>
      <c r="AY274" s="20" t="s">
        <v>206</v>
      </c>
      <c r="BE274" s="193">
        <f>IF(N274="základní",J274,0)</f>
        <v>0</v>
      </c>
      <c r="BF274" s="193">
        <f>IF(N274="snížená",J274,0)</f>
        <v>0</v>
      </c>
      <c r="BG274" s="193">
        <f>IF(N274="zákl. přenesená",J274,0)</f>
        <v>0</v>
      </c>
      <c r="BH274" s="193">
        <f>IF(N274="sníž. přenesená",J274,0)</f>
        <v>0</v>
      </c>
      <c r="BI274" s="193">
        <f>IF(N274="nulová",J274,0)</f>
        <v>0</v>
      </c>
      <c r="BJ274" s="20" t="s">
        <v>80</v>
      </c>
      <c r="BK274" s="193">
        <f>ROUND(I274*H274,2)</f>
        <v>0</v>
      </c>
      <c r="BL274" s="20" t="s">
        <v>213</v>
      </c>
      <c r="BM274" s="192" t="s">
        <v>542</v>
      </c>
    </row>
    <row r="275" spans="1:65" s="13" customFormat="1">
      <c r="B275" s="201"/>
      <c r="C275" s="202"/>
      <c r="D275" s="199" t="s">
        <v>219</v>
      </c>
      <c r="E275" s="203" t="s">
        <v>21</v>
      </c>
      <c r="F275" s="204" t="s">
        <v>1831</v>
      </c>
      <c r="G275" s="202"/>
      <c r="H275" s="203" t="s">
        <v>21</v>
      </c>
      <c r="I275" s="205"/>
      <c r="J275" s="202"/>
      <c r="K275" s="202"/>
      <c r="L275" s="206"/>
      <c r="M275" s="207"/>
      <c r="N275" s="208"/>
      <c r="O275" s="208"/>
      <c r="P275" s="208"/>
      <c r="Q275" s="208"/>
      <c r="R275" s="208"/>
      <c r="S275" s="208"/>
      <c r="T275" s="209"/>
      <c r="AT275" s="210" t="s">
        <v>219</v>
      </c>
      <c r="AU275" s="210" t="s">
        <v>80</v>
      </c>
      <c r="AV275" s="13" t="s">
        <v>80</v>
      </c>
      <c r="AW275" s="13" t="s">
        <v>34</v>
      </c>
      <c r="AX275" s="13" t="s">
        <v>73</v>
      </c>
      <c r="AY275" s="210" t="s">
        <v>206</v>
      </c>
    </row>
    <row r="276" spans="1:65" s="14" customFormat="1">
      <c r="B276" s="211"/>
      <c r="C276" s="212"/>
      <c r="D276" s="199" t="s">
        <v>219</v>
      </c>
      <c r="E276" s="213" t="s">
        <v>21</v>
      </c>
      <c r="F276" s="214" t="s">
        <v>1832</v>
      </c>
      <c r="G276" s="212"/>
      <c r="H276" s="215">
        <v>8</v>
      </c>
      <c r="I276" s="216"/>
      <c r="J276" s="212"/>
      <c r="K276" s="212"/>
      <c r="L276" s="217"/>
      <c r="M276" s="218"/>
      <c r="N276" s="219"/>
      <c r="O276" s="219"/>
      <c r="P276" s="219"/>
      <c r="Q276" s="219"/>
      <c r="R276" s="219"/>
      <c r="S276" s="219"/>
      <c r="T276" s="220"/>
      <c r="AT276" s="221" t="s">
        <v>219</v>
      </c>
      <c r="AU276" s="221" t="s">
        <v>80</v>
      </c>
      <c r="AV276" s="14" t="s">
        <v>82</v>
      </c>
      <c r="AW276" s="14" t="s">
        <v>34</v>
      </c>
      <c r="AX276" s="14" t="s">
        <v>73</v>
      </c>
      <c r="AY276" s="221" t="s">
        <v>206</v>
      </c>
    </row>
    <row r="277" spans="1:65" s="15" customFormat="1">
      <c r="B277" s="222"/>
      <c r="C277" s="223"/>
      <c r="D277" s="199" t="s">
        <v>219</v>
      </c>
      <c r="E277" s="224" t="s">
        <v>21</v>
      </c>
      <c r="F277" s="225" t="s">
        <v>236</v>
      </c>
      <c r="G277" s="223"/>
      <c r="H277" s="226">
        <v>8</v>
      </c>
      <c r="I277" s="227"/>
      <c r="J277" s="223"/>
      <c r="K277" s="223"/>
      <c r="L277" s="228"/>
      <c r="M277" s="229"/>
      <c r="N277" s="230"/>
      <c r="O277" s="230"/>
      <c r="P277" s="230"/>
      <c r="Q277" s="230"/>
      <c r="R277" s="230"/>
      <c r="S277" s="230"/>
      <c r="T277" s="231"/>
      <c r="AT277" s="232" t="s">
        <v>219</v>
      </c>
      <c r="AU277" s="232" t="s">
        <v>80</v>
      </c>
      <c r="AV277" s="15" t="s">
        <v>213</v>
      </c>
      <c r="AW277" s="15" t="s">
        <v>34</v>
      </c>
      <c r="AX277" s="15" t="s">
        <v>80</v>
      </c>
      <c r="AY277" s="232" t="s">
        <v>206</v>
      </c>
    </row>
    <row r="278" spans="1:65" s="2" customFormat="1" ht="16.5" customHeight="1">
      <c r="A278" s="37"/>
      <c r="B278" s="38"/>
      <c r="C278" s="181" t="s">
        <v>687</v>
      </c>
      <c r="D278" s="181" t="s">
        <v>208</v>
      </c>
      <c r="E278" s="182" t="s">
        <v>1833</v>
      </c>
      <c r="F278" s="183" t="s">
        <v>1834</v>
      </c>
      <c r="G278" s="184" t="s">
        <v>375</v>
      </c>
      <c r="H278" s="185">
        <v>53</v>
      </c>
      <c r="I278" s="186"/>
      <c r="J278" s="187">
        <f>ROUND(I278*H278,2)</f>
        <v>0</v>
      </c>
      <c r="K278" s="183" t="s">
        <v>1100</v>
      </c>
      <c r="L278" s="42"/>
      <c r="M278" s="188" t="s">
        <v>21</v>
      </c>
      <c r="N278" s="189" t="s">
        <v>44</v>
      </c>
      <c r="O278" s="67"/>
      <c r="P278" s="190">
        <f>O278*H278</f>
        <v>0</v>
      </c>
      <c r="Q278" s="190">
        <v>0</v>
      </c>
      <c r="R278" s="190">
        <f>Q278*H278</f>
        <v>0</v>
      </c>
      <c r="S278" s="190">
        <v>0</v>
      </c>
      <c r="T278" s="191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92" t="s">
        <v>213</v>
      </c>
      <c r="AT278" s="192" t="s">
        <v>208</v>
      </c>
      <c r="AU278" s="192" t="s">
        <v>80</v>
      </c>
      <c r="AY278" s="20" t="s">
        <v>206</v>
      </c>
      <c r="BE278" s="193">
        <f>IF(N278="základní",J278,0)</f>
        <v>0</v>
      </c>
      <c r="BF278" s="193">
        <f>IF(N278="snížená",J278,0)</f>
        <v>0</v>
      </c>
      <c r="BG278" s="193">
        <f>IF(N278="zákl. přenesená",J278,0)</f>
        <v>0</v>
      </c>
      <c r="BH278" s="193">
        <f>IF(N278="sníž. přenesená",J278,0)</f>
        <v>0</v>
      </c>
      <c r="BI278" s="193">
        <f>IF(N278="nulová",J278,0)</f>
        <v>0</v>
      </c>
      <c r="BJ278" s="20" t="s">
        <v>80</v>
      </c>
      <c r="BK278" s="193">
        <f>ROUND(I278*H278,2)</f>
        <v>0</v>
      </c>
      <c r="BL278" s="20" t="s">
        <v>213</v>
      </c>
      <c r="BM278" s="192" t="s">
        <v>993</v>
      </c>
    </row>
    <row r="279" spans="1:65" s="13" customFormat="1">
      <c r="B279" s="201"/>
      <c r="C279" s="202"/>
      <c r="D279" s="199" t="s">
        <v>219</v>
      </c>
      <c r="E279" s="203" t="s">
        <v>21</v>
      </c>
      <c r="F279" s="204" t="s">
        <v>1355</v>
      </c>
      <c r="G279" s="202"/>
      <c r="H279" s="203" t="s">
        <v>21</v>
      </c>
      <c r="I279" s="205"/>
      <c r="J279" s="202"/>
      <c r="K279" s="202"/>
      <c r="L279" s="206"/>
      <c r="M279" s="207"/>
      <c r="N279" s="208"/>
      <c r="O279" s="208"/>
      <c r="P279" s="208"/>
      <c r="Q279" s="208"/>
      <c r="R279" s="208"/>
      <c r="S279" s="208"/>
      <c r="T279" s="209"/>
      <c r="AT279" s="210" t="s">
        <v>219</v>
      </c>
      <c r="AU279" s="210" t="s">
        <v>80</v>
      </c>
      <c r="AV279" s="13" t="s">
        <v>80</v>
      </c>
      <c r="AW279" s="13" t="s">
        <v>34</v>
      </c>
      <c r="AX279" s="13" t="s">
        <v>73</v>
      </c>
      <c r="AY279" s="210" t="s">
        <v>206</v>
      </c>
    </row>
    <row r="280" spans="1:65" s="14" customFormat="1">
      <c r="B280" s="211"/>
      <c r="C280" s="212"/>
      <c r="D280" s="199" t="s">
        <v>219</v>
      </c>
      <c r="E280" s="213" t="s">
        <v>21</v>
      </c>
      <c r="F280" s="214" t="s">
        <v>1835</v>
      </c>
      <c r="G280" s="212"/>
      <c r="H280" s="215">
        <v>53</v>
      </c>
      <c r="I280" s="216"/>
      <c r="J280" s="212"/>
      <c r="K280" s="212"/>
      <c r="L280" s="217"/>
      <c r="M280" s="218"/>
      <c r="N280" s="219"/>
      <c r="O280" s="219"/>
      <c r="P280" s="219"/>
      <c r="Q280" s="219"/>
      <c r="R280" s="219"/>
      <c r="S280" s="219"/>
      <c r="T280" s="220"/>
      <c r="AT280" s="221" t="s">
        <v>219</v>
      </c>
      <c r="AU280" s="221" t="s">
        <v>80</v>
      </c>
      <c r="AV280" s="14" t="s">
        <v>82</v>
      </c>
      <c r="AW280" s="14" t="s">
        <v>34</v>
      </c>
      <c r="AX280" s="14" t="s">
        <v>73</v>
      </c>
      <c r="AY280" s="221" t="s">
        <v>206</v>
      </c>
    </row>
    <row r="281" spans="1:65" s="15" customFormat="1">
      <c r="B281" s="222"/>
      <c r="C281" s="223"/>
      <c r="D281" s="199" t="s">
        <v>219</v>
      </c>
      <c r="E281" s="224" t="s">
        <v>21</v>
      </c>
      <c r="F281" s="225" t="s">
        <v>236</v>
      </c>
      <c r="G281" s="223"/>
      <c r="H281" s="226">
        <v>53</v>
      </c>
      <c r="I281" s="227"/>
      <c r="J281" s="223"/>
      <c r="K281" s="223"/>
      <c r="L281" s="228"/>
      <c r="M281" s="229"/>
      <c r="N281" s="230"/>
      <c r="O281" s="230"/>
      <c r="P281" s="230"/>
      <c r="Q281" s="230"/>
      <c r="R281" s="230"/>
      <c r="S281" s="230"/>
      <c r="T281" s="231"/>
      <c r="AT281" s="232" t="s">
        <v>219</v>
      </c>
      <c r="AU281" s="232" t="s">
        <v>80</v>
      </c>
      <c r="AV281" s="15" t="s">
        <v>213</v>
      </c>
      <c r="AW281" s="15" t="s">
        <v>34</v>
      </c>
      <c r="AX281" s="15" t="s">
        <v>80</v>
      </c>
      <c r="AY281" s="232" t="s">
        <v>206</v>
      </c>
    </row>
    <row r="282" spans="1:65" s="2" customFormat="1" ht="16.5" customHeight="1">
      <c r="A282" s="37"/>
      <c r="B282" s="38"/>
      <c r="C282" s="181" t="s">
        <v>693</v>
      </c>
      <c r="D282" s="181" t="s">
        <v>208</v>
      </c>
      <c r="E282" s="182" t="s">
        <v>1836</v>
      </c>
      <c r="F282" s="183" t="s">
        <v>1837</v>
      </c>
      <c r="G282" s="184" t="s">
        <v>375</v>
      </c>
      <c r="H282" s="185">
        <v>78</v>
      </c>
      <c r="I282" s="186"/>
      <c r="J282" s="187">
        <f>ROUND(I282*H282,2)</f>
        <v>0</v>
      </c>
      <c r="K282" s="183" t="s">
        <v>1100</v>
      </c>
      <c r="L282" s="42"/>
      <c r="M282" s="188" t="s">
        <v>21</v>
      </c>
      <c r="N282" s="189" t="s">
        <v>44</v>
      </c>
      <c r="O282" s="67"/>
      <c r="P282" s="190">
        <f>O282*H282</f>
        <v>0</v>
      </c>
      <c r="Q282" s="190">
        <v>0</v>
      </c>
      <c r="R282" s="190">
        <f>Q282*H282</f>
        <v>0</v>
      </c>
      <c r="S282" s="190">
        <v>0</v>
      </c>
      <c r="T282" s="191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92" t="s">
        <v>213</v>
      </c>
      <c r="AT282" s="192" t="s">
        <v>208</v>
      </c>
      <c r="AU282" s="192" t="s">
        <v>80</v>
      </c>
      <c r="AY282" s="20" t="s">
        <v>206</v>
      </c>
      <c r="BE282" s="193">
        <f>IF(N282="základní",J282,0)</f>
        <v>0</v>
      </c>
      <c r="BF282" s="193">
        <f>IF(N282="snížená",J282,0)</f>
        <v>0</v>
      </c>
      <c r="BG282" s="193">
        <f>IF(N282="zákl. přenesená",J282,0)</f>
        <v>0</v>
      </c>
      <c r="BH282" s="193">
        <f>IF(N282="sníž. přenesená",J282,0)</f>
        <v>0</v>
      </c>
      <c r="BI282" s="193">
        <f>IF(N282="nulová",J282,0)</f>
        <v>0</v>
      </c>
      <c r="BJ282" s="20" t="s">
        <v>80</v>
      </c>
      <c r="BK282" s="193">
        <f>ROUND(I282*H282,2)</f>
        <v>0</v>
      </c>
      <c r="BL282" s="20" t="s">
        <v>213</v>
      </c>
      <c r="BM282" s="192" t="s">
        <v>996</v>
      </c>
    </row>
    <row r="283" spans="1:65" s="13" customFormat="1">
      <c r="B283" s="201"/>
      <c r="C283" s="202"/>
      <c r="D283" s="199" t="s">
        <v>219</v>
      </c>
      <c r="E283" s="203" t="s">
        <v>21</v>
      </c>
      <c r="F283" s="204" t="s">
        <v>1355</v>
      </c>
      <c r="G283" s="202"/>
      <c r="H283" s="203" t="s">
        <v>21</v>
      </c>
      <c r="I283" s="205"/>
      <c r="J283" s="202"/>
      <c r="K283" s="202"/>
      <c r="L283" s="206"/>
      <c r="M283" s="207"/>
      <c r="N283" s="208"/>
      <c r="O283" s="208"/>
      <c r="P283" s="208"/>
      <c r="Q283" s="208"/>
      <c r="R283" s="208"/>
      <c r="S283" s="208"/>
      <c r="T283" s="209"/>
      <c r="AT283" s="210" t="s">
        <v>219</v>
      </c>
      <c r="AU283" s="210" t="s">
        <v>80</v>
      </c>
      <c r="AV283" s="13" t="s">
        <v>80</v>
      </c>
      <c r="AW283" s="13" t="s">
        <v>34</v>
      </c>
      <c r="AX283" s="13" t="s">
        <v>73</v>
      </c>
      <c r="AY283" s="210" t="s">
        <v>206</v>
      </c>
    </row>
    <row r="284" spans="1:65" s="14" customFormat="1">
      <c r="B284" s="211"/>
      <c r="C284" s="212"/>
      <c r="D284" s="199" t="s">
        <v>219</v>
      </c>
      <c r="E284" s="213" t="s">
        <v>21</v>
      </c>
      <c r="F284" s="214" t="s">
        <v>999</v>
      </c>
      <c r="G284" s="212"/>
      <c r="H284" s="215">
        <v>78</v>
      </c>
      <c r="I284" s="216"/>
      <c r="J284" s="212"/>
      <c r="K284" s="212"/>
      <c r="L284" s="217"/>
      <c r="M284" s="218"/>
      <c r="N284" s="219"/>
      <c r="O284" s="219"/>
      <c r="P284" s="219"/>
      <c r="Q284" s="219"/>
      <c r="R284" s="219"/>
      <c r="S284" s="219"/>
      <c r="T284" s="220"/>
      <c r="AT284" s="221" t="s">
        <v>219</v>
      </c>
      <c r="AU284" s="221" t="s">
        <v>80</v>
      </c>
      <c r="AV284" s="14" t="s">
        <v>82</v>
      </c>
      <c r="AW284" s="14" t="s">
        <v>34</v>
      </c>
      <c r="AX284" s="14" t="s">
        <v>73</v>
      </c>
      <c r="AY284" s="221" t="s">
        <v>206</v>
      </c>
    </row>
    <row r="285" spans="1:65" s="15" customFormat="1">
      <c r="B285" s="222"/>
      <c r="C285" s="223"/>
      <c r="D285" s="199" t="s">
        <v>219</v>
      </c>
      <c r="E285" s="224" t="s">
        <v>21</v>
      </c>
      <c r="F285" s="225" t="s">
        <v>236</v>
      </c>
      <c r="G285" s="223"/>
      <c r="H285" s="226">
        <v>78</v>
      </c>
      <c r="I285" s="227"/>
      <c r="J285" s="223"/>
      <c r="K285" s="223"/>
      <c r="L285" s="228"/>
      <c r="M285" s="229"/>
      <c r="N285" s="230"/>
      <c r="O285" s="230"/>
      <c r="P285" s="230"/>
      <c r="Q285" s="230"/>
      <c r="R285" s="230"/>
      <c r="S285" s="230"/>
      <c r="T285" s="231"/>
      <c r="AT285" s="232" t="s">
        <v>219</v>
      </c>
      <c r="AU285" s="232" t="s">
        <v>80</v>
      </c>
      <c r="AV285" s="15" t="s">
        <v>213</v>
      </c>
      <c r="AW285" s="15" t="s">
        <v>34</v>
      </c>
      <c r="AX285" s="15" t="s">
        <v>80</v>
      </c>
      <c r="AY285" s="232" t="s">
        <v>206</v>
      </c>
    </row>
    <row r="286" spans="1:65" s="2" customFormat="1" ht="16.5" customHeight="1">
      <c r="A286" s="37"/>
      <c r="B286" s="38"/>
      <c r="C286" s="181" t="s">
        <v>699</v>
      </c>
      <c r="D286" s="181" t="s">
        <v>208</v>
      </c>
      <c r="E286" s="182" t="s">
        <v>1838</v>
      </c>
      <c r="F286" s="183" t="s">
        <v>1839</v>
      </c>
      <c r="G286" s="184" t="s">
        <v>1417</v>
      </c>
      <c r="H286" s="185">
        <v>3</v>
      </c>
      <c r="I286" s="186"/>
      <c r="J286" s="187">
        <f>ROUND(I286*H286,2)</f>
        <v>0</v>
      </c>
      <c r="K286" s="183" t="s">
        <v>1100</v>
      </c>
      <c r="L286" s="42"/>
      <c r="M286" s="188" t="s">
        <v>21</v>
      </c>
      <c r="N286" s="189" t="s">
        <v>44</v>
      </c>
      <c r="O286" s="67"/>
      <c r="P286" s="190">
        <f>O286*H286</f>
        <v>0</v>
      </c>
      <c r="Q286" s="190">
        <v>3.5029999999999999E-2</v>
      </c>
      <c r="R286" s="190">
        <f>Q286*H286</f>
        <v>0.10508999999999999</v>
      </c>
      <c r="S286" s="190">
        <v>0</v>
      </c>
      <c r="T286" s="191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192" t="s">
        <v>213</v>
      </c>
      <c r="AT286" s="192" t="s">
        <v>208</v>
      </c>
      <c r="AU286" s="192" t="s">
        <v>80</v>
      </c>
      <c r="AY286" s="20" t="s">
        <v>206</v>
      </c>
      <c r="BE286" s="193">
        <f>IF(N286="základní",J286,0)</f>
        <v>0</v>
      </c>
      <c r="BF286" s="193">
        <f>IF(N286="snížená",J286,0)</f>
        <v>0</v>
      </c>
      <c r="BG286" s="193">
        <f>IF(N286="zákl. přenesená",J286,0)</f>
        <v>0</v>
      </c>
      <c r="BH286" s="193">
        <f>IF(N286="sníž. přenesená",J286,0)</f>
        <v>0</v>
      </c>
      <c r="BI286" s="193">
        <f>IF(N286="nulová",J286,0)</f>
        <v>0</v>
      </c>
      <c r="BJ286" s="20" t="s">
        <v>80</v>
      </c>
      <c r="BK286" s="193">
        <f>ROUND(I286*H286,2)</f>
        <v>0</v>
      </c>
      <c r="BL286" s="20" t="s">
        <v>213</v>
      </c>
      <c r="BM286" s="192" t="s">
        <v>999</v>
      </c>
    </row>
    <row r="287" spans="1:65" s="14" customFormat="1">
      <c r="B287" s="211"/>
      <c r="C287" s="212"/>
      <c r="D287" s="199" t="s">
        <v>219</v>
      </c>
      <c r="E287" s="213" t="s">
        <v>21</v>
      </c>
      <c r="F287" s="214" t="s">
        <v>244</v>
      </c>
      <c r="G287" s="212"/>
      <c r="H287" s="215">
        <v>3</v>
      </c>
      <c r="I287" s="216"/>
      <c r="J287" s="212"/>
      <c r="K287" s="212"/>
      <c r="L287" s="217"/>
      <c r="M287" s="218"/>
      <c r="N287" s="219"/>
      <c r="O287" s="219"/>
      <c r="P287" s="219"/>
      <c r="Q287" s="219"/>
      <c r="R287" s="219"/>
      <c r="S287" s="219"/>
      <c r="T287" s="220"/>
      <c r="AT287" s="221" t="s">
        <v>219</v>
      </c>
      <c r="AU287" s="221" t="s">
        <v>80</v>
      </c>
      <c r="AV287" s="14" t="s">
        <v>82</v>
      </c>
      <c r="AW287" s="14" t="s">
        <v>34</v>
      </c>
      <c r="AX287" s="14" t="s">
        <v>73</v>
      </c>
      <c r="AY287" s="221" t="s">
        <v>206</v>
      </c>
    </row>
    <row r="288" spans="1:65" s="15" customFormat="1">
      <c r="B288" s="222"/>
      <c r="C288" s="223"/>
      <c r="D288" s="199" t="s">
        <v>219</v>
      </c>
      <c r="E288" s="224" t="s">
        <v>21</v>
      </c>
      <c r="F288" s="225" t="s">
        <v>236</v>
      </c>
      <c r="G288" s="223"/>
      <c r="H288" s="226">
        <v>3</v>
      </c>
      <c r="I288" s="227"/>
      <c r="J288" s="223"/>
      <c r="K288" s="223"/>
      <c r="L288" s="228"/>
      <c r="M288" s="229"/>
      <c r="N288" s="230"/>
      <c r="O288" s="230"/>
      <c r="P288" s="230"/>
      <c r="Q288" s="230"/>
      <c r="R288" s="230"/>
      <c r="S288" s="230"/>
      <c r="T288" s="231"/>
      <c r="AT288" s="232" t="s">
        <v>219</v>
      </c>
      <c r="AU288" s="232" t="s">
        <v>80</v>
      </c>
      <c r="AV288" s="15" t="s">
        <v>213</v>
      </c>
      <c r="AW288" s="15" t="s">
        <v>34</v>
      </c>
      <c r="AX288" s="15" t="s">
        <v>80</v>
      </c>
      <c r="AY288" s="232" t="s">
        <v>206</v>
      </c>
    </row>
    <row r="289" spans="1:65" s="2" customFormat="1" ht="16.5" customHeight="1">
      <c r="A289" s="37"/>
      <c r="B289" s="38"/>
      <c r="C289" s="181" t="s">
        <v>706</v>
      </c>
      <c r="D289" s="181" t="s">
        <v>208</v>
      </c>
      <c r="E289" s="182" t="s">
        <v>1840</v>
      </c>
      <c r="F289" s="183" t="s">
        <v>1841</v>
      </c>
      <c r="G289" s="184" t="s">
        <v>723</v>
      </c>
      <c r="H289" s="185">
        <v>2</v>
      </c>
      <c r="I289" s="186"/>
      <c r="J289" s="187">
        <f>ROUND(I289*H289,2)</f>
        <v>0</v>
      </c>
      <c r="K289" s="183" t="s">
        <v>21</v>
      </c>
      <c r="L289" s="42"/>
      <c r="M289" s="188" t="s">
        <v>21</v>
      </c>
      <c r="N289" s="189" t="s">
        <v>44</v>
      </c>
      <c r="O289" s="67"/>
      <c r="P289" s="190">
        <f>O289*H289</f>
        <v>0</v>
      </c>
      <c r="Q289" s="190">
        <v>3.363E-2</v>
      </c>
      <c r="R289" s="190">
        <f>Q289*H289</f>
        <v>6.726E-2</v>
      </c>
      <c r="S289" s="190">
        <v>0</v>
      </c>
      <c r="T289" s="191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92" t="s">
        <v>213</v>
      </c>
      <c r="AT289" s="192" t="s">
        <v>208</v>
      </c>
      <c r="AU289" s="192" t="s">
        <v>80</v>
      </c>
      <c r="AY289" s="20" t="s">
        <v>206</v>
      </c>
      <c r="BE289" s="193">
        <f>IF(N289="základní",J289,0)</f>
        <v>0</v>
      </c>
      <c r="BF289" s="193">
        <f>IF(N289="snížená",J289,0)</f>
        <v>0</v>
      </c>
      <c r="BG289" s="193">
        <f>IF(N289="zákl. přenesená",J289,0)</f>
        <v>0</v>
      </c>
      <c r="BH289" s="193">
        <f>IF(N289="sníž. přenesená",J289,0)</f>
        <v>0</v>
      </c>
      <c r="BI289" s="193">
        <f>IF(N289="nulová",J289,0)</f>
        <v>0</v>
      </c>
      <c r="BJ289" s="20" t="s">
        <v>80</v>
      </c>
      <c r="BK289" s="193">
        <f>ROUND(I289*H289,2)</f>
        <v>0</v>
      </c>
      <c r="BL289" s="20" t="s">
        <v>213</v>
      </c>
      <c r="BM289" s="192" t="s">
        <v>1002</v>
      </c>
    </row>
    <row r="290" spans="1:65" s="13" customFormat="1">
      <c r="B290" s="201"/>
      <c r="C290" s="202"/>
      <c r="D290" s="199" t="s">
        <v>219</v>
      </c>
      <c r="E290" s="203" t="s">
        <v>21</v>
      </c>
      <c r="F290" s="204" t="s">
        <v>1842</v>
      </c>
      <c r="G290" s="202"/>
      <c r="H290" s="203" t="s">
        <v>21</v>
      </c>
      <c r="I290" s="205"/>
      <c r="J290" s="202"/>
      <c r="K290" s="202"/>
      <c r="L290" s="206"/>
      <c r="M290" s="207"/>
      <c r="N290" s="208"/>
      <c r="O290" s="208"/>
      <c r="P290" s="208"/>
      <c r="Q290" s="208"/>
      <c r="R290" s="208"/>
      <c r="S290" s="208"/>
      <c r="T290" s="209"/>
      <c r="AT290" s="210" t="s">
        <v>219</v>
      </c>
      <c r="AU290" s="210" t="s">
        <v>80</v>
      </c>
      <c r="AV290" s="13" t="s">
        <v>80</v>
      </c>
      <c r="AW290" s="13" t="s">
        <v>34</v>
      </c>
      <c r="AX290" s="13" t="s">
        <v>73</v>
      </c>
      <c r="AY290" s="210" t="s">
        <v>206</v>
      </c>
    </row>
    <row r="291" spans="1:65" s="14" customFormat="1">
      <c r="B291" s="211"/>
      <c r="C291" s="212"/>
      <c r="D291" s="199" t="s">
        <v>219</v>
      </c>
      <c r="E291" s="213" t="s">
        <v>21</v>
      </c>
      <c r="F291" s="214" t="s">
        <v>82</v>
      </c>
      <c r="G291" s="212"/>
      <c r="H291" s="215">
        <v>2</v>
      </c>
      <c r="I291" s="216"/>
      <c r="J291" s="212"/>
      <c r="K291" s="212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219</v>
      </c>
      <c r="AU291" s="221" t="s">
        <v>80</v>
      </c>
      <c r="AV291" s="14" t="s">
        <v>82</v>
      </c>
      <c r="AW291" s="14" t="s">
        <v>34</v>
      </c>
      <c r="AX291" s="14" t="s">
        <v>73</v>
      </c>
      <c r="AY291" s="221" t="s">
        <v>206</v>
      </c>
    </row>
    <row r="292" spans="1:65" s="15" customFormat="1">
      <c r="B292" s="222"/>
      <c r="C292" s="223"/>
      <c r="D292" s="199" t="s">
        <v>219</v>
      </c>
      <c r="E292" s="224" t="s">
        <v>21</v>
      </c>
      <c r="F292" s="225" t="s">
        <v>236</v>
      </c>
      <c r="G292" s="223"/>
      <c r="H292" s="226">
        <v>2</v>
      </c>
      <c r="I292" s="227"/>
      <c r="J292" s="223"/>
      <c r="K292" s="223"/>
      <c r="L292" s="228"/>
      <c r="M292" s="229"/>
      <c r="N292" s="230"/>
      <c r="O292" s="230"/>
      <c r="P292" s="230"/>
      <c r="Q292" s="230"/>
      <c r="R292" s="230"/>
      <c r="S292" s="230"/>
      <c r="T292" s="231"/>
      <c r="AT292" s="232" t="s">
        <v>219</v>
      </c>
      <c r="AU292" s="232" t="s">
        <v>80</v>
      </c>
      <c r="AV292" s="15" t="s">
        <v>213</v>
      </c>
      <c r="AW292" s="15" t="s">
        <v>34</v>
      </c>
      <c r="AX292" s="15" t="s">
        <v>80</v>
      </c>
      <c r="AY292" s="232" t="s">
        <v>206</v>
      </c>
    </row>
    <row r="293" spans="1:65" s="2" customFormat="1" ht="16.5" customHeight="1">
      <c r="A293" s="37"/>
      <c r="B293" s="38"/>
      <c r="C293" s="181" t="s">
        <v>713</v>
      </c>
      <c r="D293" s="181" t="s">
        <v>208</v>
      </c>
      <c r="E293" s="182" t="s">
        <v>1843</v>
      </c>
      <c r="F293" s="183" t="s">
        <v>1844</v>
      </c>
      <c r="G293" s="184" t="s">
        <v>564</v>
      </c>
      <c r="H293" s="185">
        <v>3</v>
      </c>
      <c r="I293" s="186"/>
      <c r="J293" s="187">
        <f>ROUND(I293*H293,2)</f>
        <v>0</v>
      </c>
      <c r="K293" s="183" t="s">
        <v>21</v>
      </c>
      <c r="L293" s="42"/>
      <c r="M293" s="188" t="s">
        <v>21</v>
      </c>
      <c r="N293" s="189" t="s">
        <v>44</v>
      </c>
      <c r="O293" s="67"/>
      <c r="P293" s="190">
        <f>O293*H293</f>
        <v>0</v>
      </c>
      <c r="Q293" s="190">
        <v>0</v>
      </c>
      <c r="R293" s="190">
        <f>Q293*H293</f>
        <v>0</v>
      </c>
      <c r="S293" s="190">
        <v>0</v>
      </c>
      <c r="T293" s="191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192" t="s">
        <v>213</v>
      </c>
      <c r="AT293" s="192" t="s">
        <v>208</v>
      </c>
      <c r="AU293" s="192" t="s">
        <v>80</v>
      </c>
      <c r="AY293" s="20" t="s">
        <v>206</v>
      </c>
      <c r="BE293" s="193">
        <f>IF(N293="základní",J293,0)</f>
        <v>0</v>
      </c>
      <c r="BF293" s="193">
        <f>IF(N293="snížená",J293,0)</f>
        <v>0</v>
      </c>
      <c r="BG293" s="193">
        <f>IF(N293="zákl. přenesená",J293,0)</f>
        <v>0</v>
      </c>
      <c r="BH293" s="193">
        <f>IF(N293="sníž. přenesená",J293,0)</f>
        <v>0</v>
      </c>
      <c r="BI293" s="193">
        <f>IF(N293="nulová",J293,0)</f>
        <v>0</v>
      </c>
      <c r="BJ293" s="20" t="s">
        <v>80</v>
      </c>
      <c r="BK293" s="193">
        <f>ROUND(I293*H293,2)</f>
        <v>0</v>
      </c>
      <c r="BL293" s="20" t="s">
        <v>213</v>
      </c>
      <c r="BM293" s="192" t="s">
        <v>1005</v>
      </c>
    </row>
    <row r="294" spans="1:65" s="13" customFormat="1">
      <c r="B294" s="201"/>
      <c r="C294" s="202"/>
      <c r="D294" s="199" t="s">
        <v>219</v>
      </c>
      <c r="E294" s="203" t="s">
        <v>21</v>
      </c>
      <c r="F294" s="204" t="s">
        <v>1355</v>
      </c>
      <c r="G294" s="202"/>
      <c r="H294" s="203" t="s">
        <v>21</v>
      </c>
      <c r="I294" s="205"/>
      <c r="J294" s="202"/>
      <c r="K294" s="202"/>
      <c r="L294" s="206"/>
      <c r="M294" s="207"/>
      <c r="N294" s="208"/>
      <c r="O294" s="208"/>
      <c r="P294" s="208"/>
      <c r="Q294" s="208"/>
      <c r="R294" s="208"/>
      <c r="S294" s="208"/>
      <c r="T294" s="209"/>
      <c r="AT294" s="210" t="s">
        <v>219</v>
      </c>
      <c r="AU294" s="210" t="s">
        <v>80</v>
      </c>
      <c r="AV294" s="13" t="s">
        <v>80</v>
      </c>
      <c r="AW294" s="13" t="s">
        <v>34</v>
      </c>
      <c r="AX294" s="13" t="s">
        <v>73</v>
      </c>
      <c r="AY294" s="210" t="s">
        <v>206</v>
      </c>
    </row>
    <row r="295" spans="1:65" s="14" customFormat="1">
      <c r="B295" s="211"/>
      <c r="C295" s="212"/>
      <c r="D295" s="199" t="s">
        <v>219</v>
      </c>
      <c r="E295" s="213" t="s">
        <v>21</v>
      </c>
      <c r="F295" s="214" t="s">
        <v>1845</v>
      </c>
      <c r="G295" s="212"/>
      <c r="H295" s="215">
        <v>3</v>
      </c>
      <c r="I295" s="216"/>
      <c r="J295" s="212"/>
      <c r="K295" s="212"/>
      <c r="L295" s="217"/>
      <c r="M295" s="218"/>
      <c r="N295" s="219"/>
      <c r="O295" s="219"/>
      <c r="P295" s="219"/>
      <c r="Q295" s="219"/>
      <c r="R295" s="219"/>
      <c r="S295" s="219"/>
      <c r="T295" s="220"/>
      <c r="AT295" s="221" t="s">
        <v>219</v>
      </c>
      <c r="AU295" s="221" t="s">
        <v>80</v>
      </c>
      <c r="AV295" s="14" t="s">
        <v>82</v>
      </c>
      <c r="AW295" s="14" t="s">
        <v>34</v>
      </c>
      <c r="AX295" s="14" t="s">
        <v>73</v>
      </c>
      <c r="AY295" s="221" t="s">
        <v>206</v>
      </c>
    </row>
    <row r="296" spans="1:65" s="15" customFormat="1">
      <c r="B296" s="222"/>
      <c r="C296" s="223"/>
      <c r="D296" s="199" t="s">
        <v>219</v>
      </c>
      <c r="E296" s="224" t="s">
        <v>21</v>
      </c>
      <c r="F296" s="225" t="s">
        <v>236</v>
      </c>
      <c r="G296" s="223"/>
      <c r="H296" s="226">
        <v>3</v>
      </c>
      <c r="I296" s="227"/>
      <c r="J296" s="223"/>
      <c r="K296" s="223"/>
      <c r="L296" s="228"/>
      <c r="M296" s="229"/>
      <c r="N296" s="230"/>
      <c r="O296" s="230"/>
      <c r="P296" s="230"/>
      <c r="Q296" s="230"/>
      <c r="R296" s="230"/>
      <c r="S296" s="230"/>
      <c r="T296" s="231"/>
      <c r="AT296" s="232" t="s">
        <v>219</v>
      </c>
      <c r="AU296" s="232" t="s">
        <v>80</v>
      </c>
      <c r="AV296" s="15" t="s">
        <v>213</v>
      </c>
      <c r="AW296" s="15" t="s">
        <v>34</v>
      </c>
      <c r="AX296" s="15" t="s">
        <v>80</v>
      </c>
      <c r="AY296" s="232" t="s">
        <v>206</v>
      </c>
    </row>
    <row r="297" spans="1:65" s="2" customFormat="1" ht="16.5" customHeight="1">
      <c r="A297" s="37"/>
      <c r="B297" s="38"/>
      <c r="C297" s="181" t="s">
        <v>720</v>
      </c>
      <c r="D297" s="181" t="s">
        <v>208</v>
      </c>
      <c r="E297" s="182" t="s">
        <v>1846</v>
      </c>
      <c r="F297" s="183" t="s">
        <v>1847</v>
      </c>
      <c r="G297" s="184" t="s">
        <v>375</v>
      </c>
      <c r="H297" s="185">
        <v>11</v>
      </c>
      <c r="I297" s="186"/>
      <c r="J297" s="187">
        <f>ROUND(I297*H297,2)</f>
        <v>0</v>
      </c>
      <c r="K297" s="183" t="s">
        <v>1100</v>
      </c>
      <c r="L297" s="42"/>
      <c r="M297" s="188" t="s">
        <v>21</v>
      </c>
      <c r="N297" s="189" t="s">
        <v>44</v>
      </c>
      <c r="O297" s="67"/>
      <c r="P297" s="190">
        <f>O297*H297</f>
        <v>0</v>
      </c>
      <c r="Q297" s="190">
        <v>0</v>
      </c>
      <c r="R297" s="190">
        <f>Q297*H297</f>
        <v>0</v>
      </c>
      <c r="S297" s="190">
        <v>0</v>
      </c>
      <c r="T297" s="191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192" t="s">
        <v>213</v>
      </c>
      <c r="AT297" s="192" t="s">
        <v>208</v>
      </c>
      <c r="AU297" s="192" t="s">
        <v>80</v>
      </c>
      <c r="AY297" s="20" t="s">
        <v>206</v>
      </c>
      <c r="BE297" s="193">
        <f>IF(N297="základní",J297,0)</f>
        <v>0</v>
      </c>
      <c r="BF297" s="193">
        <f>IF(N297="snížená",J297,0)</f>
        <v>0</v>
      </c>
      <c r="BG297" s="193">
        <f>IF(N297="zákl. přenesená",J297,0)</f>
        <v>0</v>
      </c>
      <c r="BH297" s="193">
        <f>IF(N297="sníž. přenesená",J297,0)</f>
        <v>0</v>
      </c>
      <c r="BI297" s="193">
        <f>IF(N297="nulová",J297,0)</f>
        <v>0</v>
      </c>
      <c r="BJ297" s="20" t="s">
        <v>80</v>
      </c>
      <c r="BK297" s="193">
        <f>ROUND(I297*H297,2)</f>
        <v>0</v>
      </c>
      <c r="BL297" s="20" t="s">
        <v>213</v>
      </c>
      <c r="BM297" s="192" t="s">
        <v>1008</v>
      </c>
    </row>
    <row r="298" spans="1:65" s="13" customFormat="1">
      <c r="B298" s="201"/>
      <c r="C298" s="202"/>
      <c r="D298" s="199" t="s">
        <v>219</v>
      </c>
      <c r="E298" s="203" t="s">
        <v>21</v>
      </c>
      <c r="F298" s="204" t="s">
        <v>1811</v>
      </c>
      <c r="G298" s="202"/>
      <c r="H298" s="203" t="s">
        <v>21</v>
      </c>
      <c r="I298" s="205"/>
      <c r="J298" s="202"/>
      <c r="K298" s="202"/>
      <c r="L298" s="206"/>
      <c r="M298" s="207"/>
      <c r="N298" s="208"/>
      <c r="O298" s="208"/>
      <c r="P298" s="208"/>
      <c r="Q298" s="208"/>
      <c r="R298" s="208"/>
      <c r="S298" s="208"/>
      <c r="T298" s="209"/>
      <c r="AT298" s="210" t="s">
        <v>219</v>
      </c>
      <c r="AU298" s="210" t="s">
        <v>80</v>
      </c>
      <c r="AV298" s="13" t="s">
        <v>80</v>
      </c>
      <c r="AW298" s="13" t="s">
        <v>34</v>
      </c>
      <c r="AX298" s="13" t="s">
        <v>73</v>
      </c>
      <c r="AY298" s="210" t="s">
        <v>206</v>
      </c>
    </row>
    <row r="299" spans="1:65" s="14" customFormat="1">
      <c r="B299" s="211"/>
      <c r="C299" s="212"/>
      <c r="D299" s="199" t="s">
        <v>219</v>
      </c>
      <c r="E299" s="213" t="s">
        <v>21</v>
      </c>
      <c r="F299" s="214" t="s">
        <v>313</v>
      </c>
      <c r="G299" s="212"/>
      <c r="H299" s="215">
        <v>11</v>
      </c>
      <c r="I299" s="216"/>
      <c r="J299" s="212"/>
      <c r="K299" s="212"/>
      <c r="L299" s="217"/>
      <c r="M299" s="218"/>
      <c r="N299" s="219"/>
      <c r="O299" s="219"/>
      <c r="P299" s="219"/>
      <c r="Q299" s="219"/>
      <c r="R299" s="219"/>
      <c r="S299" s="219"/>
      <c r="T299" s="220"/>
      <c r="AT299" s="221" t="s">
        <v>219</v>
      </c>
      <c r="AU299" s="221" t="s">
        <v>80</v>
      </c>
      <c r="AV299" s="14" t="s">
        <v>82</v>
      </c>
      <c r="AW299" s="14" t="s">
        <v>34</v>
      </c>
      <c r="AX299" s="14" t="s">
        <v>73</v>
      </c>
      <c r="AY299" s="221" t="s">
        <v>206</v>
      </c>
    </row>
    <row r="300" spans="1:65" s="15" customFormat="1">
      <c r="B300" s="222"/>
      <c r="C300" s="223"/>
      <c r="D300" s="199" t="s">
        <v>219</v>
      </c>
      <c r="E300" s="224" t="s">
        <v>21</v>
      </c>
      <c r="F300" s="225" t="s">
        <v>236</v>
      </c>
      <c r="G300" s="223"/>
      <c r="H300" s="226">
        <v>11</v>
      </c>
      <c r="I300" s="227"/>
      <c r="J300" s="223"/>
      <c r="K300" s="223"/>
      <c r="L300" s="228"/>
      <c r="M300" s="229"/>
      <c r="N300" s="230"/>
      <c r="O300" s="230"/>
      <c r="P300" s="230"/>
      <c r="Q300" s="230"/>
      <c r="R300" s="230"/>
      <c r="S300" s="230"/>
      <c r="T300" s="231"/>
      <c r="AT300" s="232" t="s">
        <v>219</v>
      </c>
      <c r="AU300" s="232" t="s">
        <v>80</v>
      </c>
      <c r="AV300" s="15" t="s">
        <v>213</v>
      </c>
      <c r="AW300" s="15" t="s">
        <v>34</v>
      </c>
      <c r="AX300" s="15" t="s">
        <v>80</v>
      </c>
      <c r="AY300" s="232" t="s">
        <v>206</v>
      </c>
    </row>
    <row r="301" spans="1:65" s="2" customFormat="1" ht="16.5" customHeight="1">
      <c r="A301" s="37"/>
      <c r="B301" s="38"/>
      <c r="C301" s="181" t="s">
        <v>380</v>
      </c>
      <c r="D301" s="181" t="s">
        <v>208</v>
      </c>
      <c r="E301" s="182" t="s">
        <v>1848</v>
      </c>
      <c r="F301" s="183" t="s">
        <v>1849</v>
      </c>
      <c r="G301" s="184" t="s">
        <v>375</v>
      </c>
      <c r="H301" s="185">
        <v>120</v>
      </c>
      <c r="I301" s="186"/>
      <c r="J301" s="187">
        <f>ROUND(I301*H301,2)</f>
        <v>0</v>
      </c>
      <c r="K301" s="183" t="s">
        <v>1100</v>
      </c>
      <c r="L301" s="42"/>
      <c r="M301" s="188" t="s">
        <v>21</v>
      </c>
      <c r="N301" s="189" t="s">
        <v>44</v>
      </c>
      <c r="O301" s="67"/>
      <c r="P301" s="190">
        <f>O301*H301</f>
        <v>0</v>
      </c>
      <c r="Q301" s="190">
        <v>0</v>
      </c>
      <c r="R301" s="190">
        <f>Q301*H301</f>
        <v>0</v>
      </c>
      <c r="S301" s="190">
        <v>0</v>
      </c>
      <c r="T301" s="191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192" t="s">
        <v>213</v>
      </c>
      <c r="AT301" s="192" t="s">
        <v>208</v>
      </c>
      <c r="AU301" s="192" t="s">
        <v>80</v>
      </c>
      <c r="AY301" s="20" t="s">
        <v>206</v>
      </c>
      <c r="BE301" s="193">
        <f>IF(N301="základní",J301,0)</f>
        <v>0</v>
      </c>
      <c r="BF301" s="193">
        <f>IF(N301="snížená",J301,0)</f>
        <v>0</v>
      </c>
      <c r="BG301" s="193">
        <f>IF(N301="zákl. přenesená",J301,0)</f>
        <v>0</v>
      </c>
      <c r="BH301" s="193">
        <f>IF(N301="sníž. přenesená",J301,0)</f>
        <v>0</v>
      </c>
      <c r="BI301" s="193">
        <f>IF(N301="nulová",J301,0)</f>
        <v>0</v>
      </c>
      <c r="BJ301" s="20" t="s">
        <v>80</v>
      </c>
      <c r="BK301" s="193">
        <f>ROUND(I301*H301,2)</f>
        <v>0</v>
      </c>
      <c r="BL301" s="20" t="s">
        <v>213</v>
      </c>
      <c r="BM301" s="192" t="s">
        <v>1011</v>
      </c>
    </row>
    <row r="302" spans="1:65" s="13" customFormat="1">
      <c r="B302" s="201"/>
      <c r="C302" s="202"/>
      <c r="D302" s="199" t="s">
        <v>219</v>
      </c>
      <c r="E302" s="203" t="s">
        <v>21</v>
      </c>
      <c r="F302" s="204" t="s">
        <v>1811</v>
      </c>
      <c r="G302" s="202"/>
      <c r="H302" s="203" t="s">
        <v>21</v>
      </c>
      <c r="I302" s="205"/>
      <c r="J302" s="202"/>
      <c r="K302" s="202"/>
      <c r="L302" s="206"/>
      <c r="M302" s="207"/>
      <c r="N302" s="208"/>
      <c r="O302" s="208"/>
      <c r="P302" s="208"/>
      <c r="Q302" s="208"/>
      <c r="R302" s="208"/>
      <c r="S302" s="208"/>
      <c r="T302" s="209"/>
      <c r="AT302" s="210" t="s">
        <v>219</v>
      </c>
      <c r="AU302" s="210" t="s">
        <v>80</v>
      </c>
      <c r="AV302" s="13" t="s">
        <v>80</v>
      </c>
      <c r="AW302" s="13" t="s">
        <v>34</v>
      </c>
      <c r="AX302" s="13" t="s">
        <v>73</v>
      </c>
      <c r="AY302" s="210" t="s">
        <v>206</v>
      </c>
    </row>
    <row r="303" spans="1:65" s="14" customFormat="1">
      <c r="B303" s="211"/>
      <c r="C303" s="212"/>
      <c r="D303" s="199" t="s">
        <v>219</v>
      </c>
      <c r="E303" s="213" t="s">
        <v>21</v>
      </c>
      <c r="F303" s="214" t="s">
        <v>1850</v>
      </c>
      <c r="G303" s="212"/>
      <c r="H303" s="215">
        <v>120</v>
      </c>
      <c r="I303" s="216"/>
      <c r="J303" s="212"/>
      <c r="K303" s="212"/>
      <c r="L303" s="217"/>
      <c r="M303" s="218"/>
      <c r="N303" s="219"/>
      <c r="O303" s="219"/>
      <c r="P303" s="219"/>
      <c r="Q303" s="219"/>
      <c r="R303" s="219"/>
      <c r="S303" s="219"/>
      <c r="T303" s="220"/>
      <c r="AT303" s="221" t="s">
        <v>219</v>
      </c>
      <c r="AU303" s="221" t="s">
        <v>80</v>
      </c>
      <c r="AV303" s="14" t="s">
        <v>82</v>
      </c>
      <c r="AW303" s="14" t="s">
        <v>34</v>
      </c>
      <c r="AX303" s="14" t="s">
        <v>73</v>
      </c>
      <c r="AY303" s="221" t="s">
        <v>206</v>
      </c>
    </row>
    <row r="304" spans="1:65" s="15" customFormat="1">
      <c r="B304" s="222"/>
      <c r="C304" s="223"/>
      <c r="D304" s="199" t="s">
        <v>219</v>
      </c>
      <c r="E304" s="224" t="s">
        <v>21</v>
      </c>
      <c r="F304" s="225" t="s">
        <v>236</v>
      </c>
      <c r="G304" s="223"/>
      <c r="H304" s="226">
        <v>120</v>
      </c>
      <c r="I304" s="227"/>
      <c r="J304" s="223"/>
      <c r="K304" s="223"/>
      <c r="L304" s="228"/>
      <c r="M304" s="229"/>
      <c r="N304" s="230"/>
      <c r="O304" s="230"/>
      <c r="P304" s="230"/>
      <c r="Q304" s="230"/>
      <c r="R304" s="230"/>
      <c r="S304" s="230"/>
      <c r="T304" s="231"/>
      <c r="AT304" s="232" t="s">
        <v>219</v>
      </c>
      <c r="AU304" s="232" t="s">
        <v>80</v>
      </c>
      <c r="AV304" s="15" t="s">
        <v>213</v>
      </c>
      <c r="AW304" s="15" t="s">
        <v>34</v>
      </c>
      <c r="AX304" s="15" t="s">
        <v>80</v>
      </c>
      <c r="AY304" s="232" t="s">
        <v>206</v>
      </c>
    </row>
    <row r="305" spans="1:65" s="2" customFormat="1" ht="16.5" customHeight="1">
      <c r="A305" s="37"/>
      <c r="B305" s="38"/>
      <c r="C305" s="181" t="s">
        <v>730</v>
      </c>
      <c r="D305" s="181" t="s">
        <v>208</v>
      </c>
      <c r="E305" s="182" t="s">
        <v>1851</v>
      </c>
      <c r="F305" s="183" t="s">
        <v>1852</v>
      </c>
      <c r="G305" s="184" t="s">
        <v>723</v>
      </c>
      <c r="H305" s="185">
        <v>3</v>
      </c>
      <c r="I305" s="186"/>
      <c r="J305" s="187">
        <f>ROUND(I305*H305,2)</f>
        <v>0</v>
      </c>
      <c r="K305" s="183" t="s">
        <v>1100</v>
      </c>
      <c r="L305" s="42"/>
      <c r="M305" s="188" t="s">
        <v>21</v>
      </c>
      <c r="N305" s="189" t="s">
        <v>44</v>
      </c>
      <c r="O305" s="67"/>
      <c r="P305" s="190">
        <f>O305*H305</f>
        <v>0</v>
      </c>
      <c r="Q305" s="190">
        <v>1.1E-4</v>
      </c>
      <c r="R305" s="190">
        <f>Q305*H305</f>
        <v>3.3E-4</v>
      </c>
      <c r="S305" s="190">
        <v>0</v>
      </c>
      <c r="T305" s="191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192" t="s">
        <v>213</v>
      </c>
      <c r="AT305" s="192" t="s">
        <v>208</v>
      </c>
      <c r="AU305" s="192" t="s">
        <v>80</v>
      </c>
      <c r="AY305" s="20" t="s">
        <v>206</v>
      </c>
      <c r="BE305" s="193">
        <f>IF(N305="základní",J305,0)</f>
        <v>0</v>
      </c>
      <c r="BF305" s="193">
        <f>IF(N305="snížená",J305,0)</f>
        <v>0</v>
      </c>
      <c r="BG305" s="193">
        <f>IF(N305="zákl. přenesená",J305,0)</f>
        <v>0</v>
      </c>
      <c r="BH305" s="193">
        <f>IF(N305="sníž. přenesená",J305,0)</f>
        <v>0</v>
      </c>
      <c r="BI305" s="193">
        <f>IF(N305="nulová",J305,0)</f>
        <v>0</v>
      </c>
      <c r="BJ305" s="20" t="s">
        <v>80</v>
      </c>
      <c r="BK305" s="193">
        <f>ROUND(I305*H305,2)</f>
        <v>0</v>
      </c>
      <c r="BL305" s="20" t="s">
        <v>213</v>
      </c>
      <c r="BM305" s="192" t="s">
        <v>1014</v>
      </c>
    </row>
    <row r="306" spans="1:65" s="13" customFormat="1">
      <c r="B306" s="201"/>
      <c r="C306" s="202"/>
      <c r="D306" s="199" t="s">
        <v>219</v>
      </c>
      <c r="E306" s="203" t="s">
        <v>21</v>
      </c>
      <c r="F306" s="204" t="s">
        <v>1382</v>
      </c>
      <c r="G306" s="202"/>
      <c r="H306" s="203" t="s">
        <v>21</v>
      </c>
      <c r="I306" s="205"/>
      <c r="J306" s="202"/>
      <c r="K306" s="202"/>
      <c r="L306" s="206"/>
      <c r="M306" s="207"/>
      <c r="N306" s="208"/>
      <c r="O306" s="208"/>
      <c r="P306" s="208"/>
      <c r="Q306" s="208"/>
      <c r="R306" s="208"/>
      <c r="S306" s="208"/>
      <c r="T306" s="209"/>
      <c r="AT306" s="210" t="s">
        <v>219</v>
      </c>
      <c r="AU306" s="210" t="s">
        <v>80</v>
      </c>
      <c r="AV306" s="13" t="s">
        <v>80</v>
      </c>
      <c r="AW306" s="13" t="s">
        <v>34</v>
      </c>
      <c r="AX306" s="13" t="s">
        <v>73</v>
      </c>
      <c r="AY306" s="210" t="s">
        <v>206</v>
      </c>
    </row>
    <row r="307" spans="1:65" s="14" customFormat="1">
      <c r="B307" s="211"/>
      <c r="C307" s="212"/>
      <c r="D307" s="199" t="s">
        <v>219</v>
      </c>
      <c r="E307" s="213" t="s">
        <v>21</v>
      </c>
      <c r="F307" s="214" t="s">
        <v>82</v>
      </c>
      <c r="G307" s="212"/>
      <c r="H307" s="215">
        <v>2</v>
      </c>
      <c r="I307" s="216"/>
      <c r="J307" s="212"/>
      <c r="K307" s="212"/>
      <c r="L307" s="217"/>
      <c r="M307" s="218"/>
      <c r="N307" s="219"/>
      <c r="O307" s="219"/>
      <c r="P307" s="219"/>
      <c r="Q307" s="219"/>
      <c r="R307" s="219"/>
      <c r="S307" s="219"/>
      <c r="T307" s="220"/>
      <c r="AT307" s="221" t="s">
        <v>219</v>
      </c>
      <c r="AU307" s="221" t="s">
        <v>80</v>
      </c>
      <c r="AV307" s="14" t="s">
        <v>82</v>
      </c>
      <c r="AW307" s="14" t="s">
        <v>34</v>
      </c>
      <c r="AX307" s="14" t="s">
        <v>73</v>
      </c>
      <c r="AY307" s="221" t="s">
        <v>206</v>
      </c>
    </row>
    <row r="308" spans="1:65" s="13" customFormat="1">
      <c r="B308" s="201"/>
      <c r="C308" s="202"/>
      <c r="D308" s="199" t="s">
        <v>219</v>
      </c>
      <c r="E308" s="203" t="s">
        <v>21</v>
      </c>
      <c r="F308" s="204" t="s">
        <v>1853</v>
      </c>
      <c r="G308" s="202"/>
      <c r="H308" s="203" t="s">
        <v>21</v>
      </c>
      <c r="I308" s="205"/>
      <c r="J308" s="202"/>
      <c r="K308" s="202"/>
      <c r="L308" s="206"/>
      <c r="M308" s="207"/>
      <c r="N308" s="208"/>
      <c r="O308" s="208"/>
      <c r="P308" s="208"/>
      <c r="Q308" s="208"/>
      <c r="R308" s="208"/>
      <c r="S308" s="208"/>
      <c r="T308" s="209"/>
      <c r="AT308" s="210" t="s">
        <v>219</v>
      </c>
      <c r="AU308" s="210" t="s">
        <v>80</v>
      </c>
      <c r="AV308" s="13" t="s">
        <v>80</v>
      </c>
      <c r="AW308" s="13" t="s">
        <v>34</v>
      </c>
      <c r="AX308" s="13" t="s">
        <v>73</v>
      </c>
      <c r="AY308" s="210" t="s">
        <v>206</v>
      </c>
    </row>
    <row r="309" spans="1:65" s="14" customFormat="1">
      <c r="B309" s="211"/>
      <c r="C309" s="212"/>
      <c r="D309" s="199" t="s">
        <v>219</v>
      </c>
      <c r="E309" s="213" t="s">
        <v>21</v>
      </c>
      <c r="F309" s="214" t="s">
        <v>80</v>
      </c>
      <c r="G309" s="212"/>
      <c r="H309" s="215">
        <v>1</v>
      </c>
      <c r="I309" s="216"/>
      <c r="J309" s="212"/>
      <c r="K309" s="212"/>
      <c r="L309" s="217"/>
      <c r="M309" s="218"/>
      <c r="N309" s="219"/>
      <c r="O309" s="219"/>
      <c r="P309" s="219"/>
      <c r="Q309" s="219"/>
      <c r="R309" s="219"/>
      <c r="S309" s="219"/>
      <c r="T309" s="220"/>
      <c r="AT309" s="221" t="s">
        <v>219</v>
      </c>
      <c r="AU309" s="221" t="s">
        <v>80</v>
      </c>
      <c r="AV309" s="14" t="s">
        <v>82</v>
      </c>
      <c r="AW309" s="14" t="s">
        <v>34</v>
      </c>
      <c r="AX309" s="14" t="s">
        <v>73</v>
      </c>
      <c r="AY309" s="221" t="s">
        <v>206</v>
      </c>
    </row>
    <row r="310" spans="1:65" s="15" customFormat="1">
      <c r="B310" s="222"/>
      <c r="C310" s="223"/>
      <c r="D310" s="199" t="s">
        <v>219</v>
      </c>
      <c r="E310" s="224" t="s">
        <v>21</v>
      </c>
      <c r="F310" s="225" t="s">
        <v>236</v>
      </c>
      <c r="G310" s="223"/>
      <c r="H310" s="226">
        <v>3</v>
      </c>
      <c r="I310" s="227"/>
      <c r="J310" s="223"/>
      <c r="K310" s="223"/>
      <c r="L310" s="228"/>
      <c r="M310" s="229"/>
      <c r="N310" s="230"/>
      <c r="O310" s="230"/>
      <c r="P310" s="230"/>
      <c r="Q310" s="230"/>
      <c r="R310" s="230"/>
      <c r="S310" s="230"/>
      <c r="T310" s="231"/>
      <c r="AT310" s="232" t="s">
        <v>219</v>
      </c>
      <c r="AU310" s="232" t="s">
        <v>80</v>
      </c>
      <c r="AV310" s="15" t="s">
        <v>213</v>
      </c>
      <c r="AW310" s="15" t="s">
        <v>34</v>
      </c>
      <c r="AX310" s="15" t="s">
        <v>80</v>
      </c>
      <c r="AY310" s="232" t="s">
        <v>206</v>
      </c>
    </row>
    <row r="311" spans="1:65" s="2" customFormat="1" ht="16.5" customHeight="1">
      <c r="A311" s="37"/>
      <c r="B311" s="38"/>
      <c r="C311" s="181" t="s">
        <v>736</v>
      </c>
      <c r="D311" s="181" t="s">
        <v>208</v>
      </c>
      <c r="E311" s="182" t="s">
        <v>1854</v>
      </c>
      <c r="F311" s="183" t="s">
        <v>1855</v>
      </c>
      <c r="G311" s="184" t="s">
        <v>723</v>
      </c>
      <c r="H311" s="185">
        <v>1</v>
      </c>
      <c r="I311" s="186"/>
      <c r="J311" s="187">
        <f>ROUND(I311*H311,2)</f>
        <v>0</v>
      </c>
      <c r="K311" s="183" t="s">
        <v>1100</v>
      </c>
      <c r="L311" s="42"/>
      <c r="M311" s="188" t="s">
        <v>21</v>
      </c>
      <c r="N311" s="189" t="s">
        <v>44</v>
      </c>
      <c r="O311" s="67"/>
      <c r="P311" s="190">
        <f>O311*H311</f>
        <v>0</v>
      </c>
      <c r="Q311" s="190">
        <v>2.1000000000000001E-4</v>
      </c>
      <c r="R311" s="190">
        <f>Q311*H311</f>
        <v>2.1000000000000001E-4</v>
      </c>
      <c r="S311" s="190">
        <v>0</v>
      </c>
      <c r="T311" s="191">
        <f>S311*H311</f>
        <v>0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192" t="s">
        <v>213</v>
      </c>
      <c r="AT311" s="192" t="s">
        <v>208</v>
      </c>
      <c r="AU311" s="192" t="s">
        <v>80</v>
      </c>
      <c r="AY311" s="20" t="s">
        <v>206</v>
      </c>
      <c r="BE311" s="193">
        <f>IF(N311="základní",J311,0)</f>
        <v>0</v>
      </c>
      <c r="BF311" s="193">
        <f>IF(N311="snížená",J311,0)</f>
        <v>0</v>
      </c>
      <c r="BG311" s="193">
        <f>IF(N311="zákl. přenesená",J311,0)</f>
        <v>0</v>
      </c>
      <c r="BH311" s="193">
        <f>IF(N311="sníž. přenesená",J311,0)</f>
        <v>0</v>
      </c>
      <c r="BI311" s="193">
        <f>IF(N311="nulová",J311,0)</f>
        <v>0</v>
      </c>
      <c r="BJ311" s="20" t="s">
        <v>80</v>
      </c>
      <c r="BK311" s="193">
        <f>ROUND(I311*H311,2)</f>
        <v>0</v>
      </c>
      <c r="BL311" s="20" t="s">
        <v>213</v>
      </c>
      <c r="BM311" s="192" t="s">
        <v>1017</v>
      </c>
    </row>
    <row r="312" spans="1:65" s="13" customFormat="1">
      <c r="B312" s="201"/>
      <c r="C312" s="202"/>
      <c r="D312" s="199" t="s">
        <v>219</v>
      </c>
      <c r="E312" s="203" t="s">
        <v>21</v>
      </c>
      <c r="F312" s="204" t="s">
        <v>1811</v>
      </c>
      <c r="G312" s="202"/>
      <c r="H312" s="203" t="s">
        <v>21</v>
      </c>
      <c r="I312" s="205"/>
      <c r="J312" s="202"/>
      <c r="K312" s="202"/>
      <c r="L312" s="206"/>
      <c r="M312" s="207"/>
      <c r="N312" s="208"/>
      <c r="O312" s="208"/>
      <c r="P312" s="208"/>
      <c r="Q312" s="208"/>
      <c r="R312" s="208"/>
      <c r="S312" s="208"/>
      <c r="T312" s="209"/>
      <c r="AT312" s="210" t="s">
        <v>219</v>
      </c>
      <c r="AU312" s="210" t="s">
        <v>80</v>
      </c>
      <c r="AV312" s="13" t="s">
        <v>80</v>
      </c>
      <c r="AW312" s="13" t="s">
        <v>34</v>
      </c>
      <c r="AX312" s="13" t="s">
        <v>73</v>
      </c>
      <c r="AY312" s="210" t="s">
        <v>206</v>
      </c>
    </row>
    <row r="313" spans="1:65" s="14" customFormat="1">
      <c r="B313" s="211"/>
      <c r="C313" s="212"/>
      <c r="D313" s="199" t="s">
        <v>219</v>
      </c>
      <c r="E313" s="213" t="s">
        <v>21</v>
      </c>
      <c r="F313" s="214" t="s">
        <v>80</v>
      </c>
      <c r="G313" s="212"/>
      <c r="H313" s="215">
        <v>1</v>
      </c>
      <c r="I313" s="216"/>
      <c r="J313" s="212"/>
      <c r="K313" s="212"/>
      <c r="L313" s="217"/>
      <c r="M313" s="218"/>
      <c r="N313" s="219"/>
      <c r="O313" s="219"/>
      <c r="P313" s="219"/>
      <c r="Q313" s="219"/>
      <c r="R313" s="219"/>
      <c r="S313" s="219"/>
      <c r="T313" s="220"/>
      <c r="AT313" s="221" t="s">
        <v>219</v>
      </c>
      <c r="AU313" s="221" t="s">
        <v>80</v>
      </c>
      <c r="AV313" s="14" t="s">
        <v>82</v>
      </c>
      <c r="AW313" s="14" t="s">
        <v>34</v>
      </c>
      <c r="AX313" s="14" t="s">
        <v>73</v>
      </c>
      <c r="AY313" s="221" t="s">
        <v>206</v>
      </c>
    </row>
    <row r="314" spans="1:65" s="15" customFormat="1">
      <c r="B314" s="222"/>
      <c r="C314" s="223"/>
      <c r="D314" s="199" t="s">
        <v>219</v>
      </c>
      <c r="E314" s="224" t="s">
        <v>21</v>
      </c>
      <c r="F314" s="225" t="s">
        <v>236</v>
      </c>
      <c r="G314" s="223"/>
      <c r="H314" s="226">
        <v>1</v>
      </c>
      <c r="I314" s="227"/>
      <c r="J314" s="223"/>
      <c r="K314" s="223"/>
      <c r="L314" s="228"/>
      <c r="M314" s="229"/>
      <c r="N314" s="230"/>
      <c r="O314" s="230"/>
      <c r="P314" s="230"/>
      <c r="Q314" s="230"/>
      <c r="R314" s="230"/>
      <c r="S314" s="230"/>
      <c r="T314" s="231"/>
      <c r="AT314" s="232" t="s">
        <v>219</v>
      </c>
      <c r="AU314" s="232" t="s">
        <v>80</v>
      </c>
      <c r="AV314" s="15" t="s">
        <v>213</v>
      </c>
      <c r="AW314" s="15" t="s">
        <v>34</v>
      </c>
      <c r="AX314" s="15" t="s">
        <v>80</v>
      </c>
      <c r="AY314" s="232" t="s">
        <v>206</v>
      </c>
    </row>
    <row r="315" spans="1:65" s="2" customFormat="1" ht="16.5" customHeight="1">
      <c r="A315" s="37"/>
      <c r="B315" s="38"/>
      <c r="C315" s="181" t="s">
        <v>741</v>
      </c>
      <c r="D315" s="181" t="s">
        <v>208</v>
      </c>
      <c r="E315" s="182" t="s">
        <v>1856</v>
      </c>
      <c r="F315" s="183" t="s">
        <v>1857</v>
      </c>
      <c r="G315" s="184" t="s">
        <v>723</v>
      </c>
      <c r="H315" s="185">
        <v>3</v>
      </c>
      <c r="I315" s="186"/>
      <c r="J315" s="187">
        <f>ROUND(I315*H315,2)</f>
        <v>0</v>
      </c>
      <c r="K315" s="183" t="s">
        <v>1100</v>
      </c>
      <c r="L315" s="42"/>
      <c r="M315" s="188" t="s">
        <v>21</v>
      </c>
      <c r="N315" s="189" t="s">
        <v>44</v>
      </c>
      <c r="O315" s="67"/>
      <c r="P315" s="190">
        <f>O315*H315</f>
        <v>0</v>
      </c>
      <c r="Q315" s="190">
        <v>2.2000000000000001E-4</v>
      </c>
      <c r="R315" s="190">
        <f>Q315*H315</f>
        <v>6.6E-4</v>
      </c>
      <c r="S315" s="190">
        <v>0</v>
      </c>
      <c r="T315" s="191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192" t="s">
        <v>213</v>
      </c>
      <c r="AT315" s="192" t="s">
        <v>208</v>
      </c>
      <c r="AU315" s="192" t="s">
        <v>80</v>
      </c>
      <c r="AY315" s="20" t="s">
        <v>206</v>
      </c>
      <c r="BE315" s="193">
        <f>IF(N315="základní",J315,0)</f>
        <v>0</v>
      </c>
      <c r="BF315" s="193">
        <f>IF(N315="snížená",J315,0)</f>
        <v>0</v>
      </c>
      <c r="BG315" s="193">
        <f>IF(N315="zákl. přenesená",J315,0)</f>
        <v>0</v>
      </c>
      <c r="BH315" s="193">
        <f>IF(N315="sníž. přenesená",J315,0)</f>
        <v>0</v>
      </c>
      <c r="BI315" s="193">
        <f>IF(N315="nulová",J315,0)</f>
        <v>0</v>
      </c>
      <c r="BJ315" s="20" t="s">
        <v>80</v>
      </c>
      <c r="BK315" s="193">
        <f>ROUND(I315*H315,2)</f>
        <v>0</v>
      </c>
      <c r="BL315" s="20" t="s">
        <v>213</v>
      </c>
      <c r="BM315" s="192" t="s">
        <v>1020</v>
      </c>
    </row>
    <row r="316" spans="1:65" s="13" customFormat="1">
      <c r="B316" s="201"/>
      <c r="C316" s="202"/>
      <c r="D316" s="199" t="s">
        <v>219</v>
      </c>
      <c r="E316" s="203" t="s">
        <v>21</v>
      </c>
      <c r="F316" s="204" t="s">
        <v>1811</v>
      </c>
      <c r="G316" s="202"/>
      <c r="H316" s="203" t="s">
        <v>21</v>
      </c>
      <c r="I316" s="205"/>
      <c r="J316" s="202"/>
      <c r="K316" s="202"/>
      <c r="L316" s="206"/>
      <c r="M316" s="207"/>
      <c r="N316" s="208"/>
      <c r="O316" s="208"/>
      <c r="P316" s="208"/>
      <c r="Q316" s="208"/>
      <c r="R316" s="208"/>
      <c r="S316" s="208"/>
      <c r="T316" s="209"/>
      <c r="AT316" s="210" t="s">
        <v>219</v>
      </c>
      <c r="AU316" s="210" t="s">
        <v>80</v>
      </c>
      <c r="AV316" s="13" t="s">
        <v>80</v>
      </c>
      <c r="AW316" s="13" t="s">
        <v>34</v>
      </c>
      <c r="AX316" s="13" t="s">
        <v>73</v>
      </c>
      <c r="AY316" s="210" t="s">
        <v>206</v>
      </c>
    </row>
    <row r="317" spans="1:65" s="14" customFormat="1">
      <c r="B317" s="211"/>
      <c r="C317" s="212"/>
      <c r="D317" s="199" t="s">
        <v>219</v>
      </c>
      <c r="E317" s="213" t="s">
        <v>21</v>
      </c>
      <c r="F317" s="214" t="s">
        <v>244</v>
      </c>
      <c r="G317" s="212"/>
      <c r="H317" s="215">
        <v>3</v>
      </c>
      <c r="I317" s="216"/>
      <c r="J317" s="212"/>
      <c r="K317" s="212"/>
      <c r="L317" s="217"/>
      <c r="M317" s="218"/>
      <c r="N317" s="219"/>
      <c r="O317" s="219"/>
      <c r="P317" s="219"/>
      <c r="Q317" s="219"/>
      <c r="R317" s="219"/>
      <c r="S317" s="219"/>
      <c r="T317" s="220"/>
      <c r="AT317" s="221" t="s">
        <v>219</v>
      </c>
      <c r="AU317" s="221" t="s">
        <v>80</v>
      </c>
      <c r="AV317" s="14" t="s">
        <v>82</v>
      </c>
      <c r="AW317" s="14" t="s">
        <v>34</v>
      </c>
      <c r="AX317" s="14" t="s">
        <v>73</v>
      </c>
      <c r="AY317" s="221" t="s">
        <v>206</v>
      </c>
    </row>
    <row r="318" spans="1:65" s="15" customFormat="1">
      <c r="B318" s="222"/>
      <c r="C318" s="223"/>
      <c r="D318" s="199" t="s">
        <v>219</v>
      </c>
      <c r="E318" s="224" t="s">
        <v>21</v>
      </c>
      <c r="F318" s="225" t="s">
        <v>236</v>
      </c>
      <c r="G318" s="223"/>
      <c r="H318" s="226">
        <v>3</v>
      </c>
      <c r="I318" s="227"/>
      <c r="J318" s="223"/>
      <c r="K318" s="223"/>
      <c r="L318" s="228"/>
      <c r="M318" s="229"/>
      <c r="N318" s="230"/>
      <c r="O318" s="230"/>
      <c r="P318" s="230"/>
      <c r="Q318" s="230"/>
      <c r="R318" s="230"/>
      <c r="S318" s="230"/>
      <c r="T318" s="231"/>
      <c r="AT318" s="232" t="s">
        <v>219</v>
      </c>
      <c r="AU318" s="232" t="s">
        <v>80</v>
      </c>
      <c r="AV318" s="15" t="s">
        <v>213</v>
      </c>
      <c r="AW318" s="15" t="s">
        <v>34</v>
      </c>
      <c r="AX318" s="15" t="s">
        <v>80</v>
      </c>
      <c r="AY318" s="232" t="s">
        <v>206</v>
      </c>
    </row>
    <row r="319" spans="1:65" s="2" customFormat="1" ht="16.5" customHeight="1">
      <c r="A319" s="37"/>
      <c r="B319" s="38"/>
      <c r="C319" s="181" t="s">
        <v>747</v>
      </c>
      <c r="D319" s="181" t="s">
        <v>208</v>
      </c>
      <c r="E319" s="182" t="s">
        <v>1858</v>
      </c>
      <c r="F319" s="183" t="s">
        <v>1859</v>
      </c>
      <c r="G319" s="184" t="s">
        <v>723</v>
      </c>
      <c r="H319" s="185">
        <v>2</v>
      </c>
      <c r="I319" s="186"/>
      <c r="J319" s="187">
        <f>ROUND(I319*H319,2)</f>
        <v>0</v>
      </c>
      <c r="K319" s="183" t="s">
        <v>1100</v>
      </c>
      <c r="L319" s="42"/>
      <c r="M319" s="188" t="s">
        <v>21</v>
      </c>
      <c r="N319" s="189" t="s">
        <v>44</v>
      </c>
      <c r="O319" s="67"/>
      <c r="P319" s="190">
        <f>O319*H319</f>
        <v>0</v>
      </c>
      <c r="Q319" s="190">
        <v>4.0999999999999999E-4</v>
      </c>
      <c r="R319" s="190">
        <f>Q319*H319</f>
        <v>8.1999999999999998E-4</v>
      </c>
      <c r="S319" s="190">
        <v>0</v>
      </c>
      <c r="T319" s="191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192" t="s">
        <v>213</v>
      </c>
      <c r="AT319" s="192" t="s">
        <v>208</v>
      </c>
      <c r="AU319" s="192" t="s">
        <v>80</v>
      </c>
      <c r="AY319" s="20" t="s">
        <v>206</v>
      </c>
      <c r="BE319" s="193">
        <f>IF(N319="základní",J319,0)</f>
        <v>0</v>
      </c>
      <c r="BF319" s="193">
        <f>IF(N319="snížená",J319,0)</f>
        <v>0</v>
      </c>
      <c r="BG319" s="193">
        <f>IF(N319="zákl. přenesená",J319,0)</f>
        <v>0</v>
      </c>
      <c r="BH319" s="193">
        <f>IF(N319="sníž. přenesená",J319,0)</f>
        <v>0</v>
      </c>
      <c r="BI319" s="193">
        <f>IF(N319="nulová",J319,0)</f>
        <v>0</v>
      </c>
      <c r="BJ319" s="20" t="s">
        <v>80</v>
      </c>
      <c r="BK319" s="193">
        <f>ROUND(I319*H319,2)</f>
        <v>0</v>
      </c>
      <c r="BL319" s="20" t="s">
        <v>213</v>
      </c>
      <c r="BM319" s="192" t="s">
        <v>611</v>
      </c>
    </row>
    <row r="320" spans="1:65" s="13" customFormat="1">
      <c r="B320" s="201"/>
      <c r="C320" s="202"/>
      <c r="D320" s="199" t="s">
        <v>219</v>
      </c>
      <c r="E320" s="203" t="s">
        <v>21</v>
      </c>
      <c r="F320" s="204" t="s">
        <v>1811</v>
      </c>
      <c r="G320" s="202"/>
      <c r="H320" s="203" t="s">
        <v>21</v>
      </c>
      <c r="I320" s="205"/>
      <c r="J320" s="202"/>
      <c r="K320" s="202"/>
      <c r="L320" s="206"/>
      <c r="M320" s="207"/>
      <c r="N320" s="208"/>
      <c r="O320" s="208"/>
      <c r="P320" s="208"/>
      <c r="Q320" s="208"/>
      <c r="R320" s="208"/>
      <c r="S320" s="208"/>
      <c r="T320" s="209"/>
      <c r="AT320" s="210" t="s">
        <v>219</v>
      </c>
      <c r="AU320" s="210" t="s">
        <v>80</v>
      </c>
      <c r="AV320" s="13" t="s">
        <v>80</v>
      </c>
      <c r="AW320" s="13" t="s">
        <v>34</v>
      </c>
      <c r="AX320" s="13" t="s">
        <v>73</v>
      </c>
      <c r="AY320" s="210" t="s">
        <v>206</v>
      </c>
    </row>
    <row r="321" spans="1:65" s="14" customFormat="1">
      <c r="B321" s="211"/>
      <c r="C321" s="212"/>
      <c r="D321" s="199" t="s">
        <v>219</v>
      </c>
      <c r="E321" s="213" t="s">
        <v>21</v>
      </c>
      <c r="F321" s="214" t="s">
        <v>82</v>
      </c>
      <c r="G321" s="212"/>
      <c r="H321" s="215">
        <v>2</v>
      </c>
      <c r="I321" s="216"/>
      <c r="J321" s="212"/>
      <c r="K321" s="212"/>
      <c r="L321" s="217"/>
      <c r="M321" s="218"/>
      <c r="N321" s="219"/>
      <c r="O321" s="219"/>
      <c r="P321" s="219"/>
      <c r="Q321" s="219"/>
      <c r="R321" s="219"/>
      <c r="S321" s="219"/>
      <c r="T321" s="220"/>
      <c r="AT321" s="221" t="s">
        <v>219</v>
      </c>
      <c r="AU321" s="221" t="s">
        <v>80</v>
      </c>
      <c r="AV321" s="14" t="s">
        <v>82</v>
      </c>
      <c r="AW321" s="14" t="s">
        <v>34</v>
      </c>
      <c r="AX321" s="14" t="s">
        <v>73</v>
      </c>
      <c r="AY321" s="221" t="s">
        <v>206</v>
      </c>
    </row>
    <row r="322" spans="1:65" s="15" customFormat="1">
      <c r="B322" s="222"/>
      <c r="C322" s="223"/>
      <c r="D322" s="199" t="s">
        <v>219</v>
      </c>
      <c r="E322" s="224" t="s">
        <v>21</v>
      </c>
      <c r="F322" s="225" t="s">
        <v>236</v>
      </c>
      <c r="G322" s="223"/>
      <c r="H322" s="226">
        <v>2</v>
      </c>
      <c r="I322" s="227"/>
      <c r="J322" s="223"/>
      <c r="K322" s="223"/>
      <c r="L322" s="228"/>
      <c r="M322" s="229"/>
      <c r="N322" s="230"/>
      <c r="O322" s="230"/>
      <c r="P322" s="230"/>
      <c r="Q322" s="230"/>
      <c r="R322" s="230"/>
      <c r="S322" s="230"/>
      <c r="T322" s="231"/>
      <c r="AT322" s="232" t="s">
        <v>219</v>
      </c>
      <c r="AU322" s="232" t="s">
        <v>80</v>
      </c>
      <c r="AV322" s="15" t="s">
        <v>213</v>
      </c>
      <c r="AW322" s="15" t="s">
        <v>34</v>
      </c>
      <c r="AX322" s="15" t="s">
        <v>80</v>
      </c>
      <c r="AY322" s="232" t="s">
        <v>206</v>
      </c>
    </row>
    <row r="323" spans="1:65" s="2" customFormat="1" ht="16.5" customHeight="1">
      <c r="A323" s="37"/>
      <c r="B323" s="38"/>
      <c r="C323" s="181" t="s">
        <v>760</v>
      </c>
      <c r="D323" s="181" t="s">
        <v>208</v>
      </c>
      <c r="E323" s="182" t="s">
        <v>1860</v>
      </c>
      <c r="F323" s="183" t="s">
        <v>1861</v>
      </c>
      <c r="G323" s="184" t="s">
        <v>723</v>
      </c>
      <c r="H323" s="185">
        <v>6</v>
      </c>
      <c r="I323" s="186"/>
      <c r="J323" s="187">
        <f>ROUND(I323*H323,2)</f>
        <v>0</v>
      </c>
      <c r="K323" s="183" t="s">
        <v>1100</v>
      </c>
      <c r="L323" s="42"/>
      <c r="M323" s="188" t="s">
        <v>21</v>
      </c>
      <c r="N323" s="189" t="s">
        <v>44</v>
      </c>
      <c r="O323" s="67"/>
      <c r="P323" s="190">
        <f>O323*H323</f>
        <v>0</v>
      </c>
      <c r="Q323" s="190">
        <v>0.11178</v>
      </c>
      <c r="R323" s="190">
        <f>Q323*H323</f>
        <v>0.67068000000000005</v>
      </c>
      <c r="S323" s="190">
        <v>0</v>
      </c>
      <c r="T323" s="191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192" t="s">
        <v>213</v>
      </c>
      <c r="AT323" s="192" t="s">
        <v>208</v>
      </c>
      <c r="AU323" s="192" t="s">
        <v>80</v>
      </c>
      <c r="AY323" s="20" t="s">
        <v>206</v>
      </c>
      <c r="BE323" s="193">
        <f>IF(N323="základní",J323,0)</f>
        <v>0</v>
      </c>
      <c r="BF323" s="193">
        <f>IF(N323="snížená",J323,0)</f>
        <v>0</v>
      </c>
      <c r="BG323" s="193">
        <f>IF(N323="zákl. přenesená",J323,0)</f>
        <v>0</v>
      </c>
      <c r="BH323" s="193">
        <f>IF(N323="sníž. přenesená",J323,0)</f>
        <v>0</v>
      </c>
      <c r="BI323" s="193">
        <f>IF(N323="nulová",J323,0)</f>
        <v>0</v>
      </c>
      <c r="BJ323" s="20" t="s">
        <v>80</v>
      </c>
      <c r="BK323" s="193">
        <f>ROUND(I323*H323,2)</f>
        <v>0</v>
      </c>
      <c r="BL323" s="20" t="s">
        <v>213</v>
      </c>
      <c r="BM323" s="192" t="s">
        <v>1025</v>
      </c>
    </row>
    <row r="324" spans="1:65" s="13" customFormat="1">
      <c r="B324" s="201"/>
      <c r="C324" s="202"/>
      <c r="D324" s="199" t="s">
        <v>219</v>
      </c>
      <c r="E324" s="203" t="s">
        <v>21</v>
      </c>
      <c r="F324" s="204" t="s">
        <v>1811</v>
      </c>
      <c r="G324" s="202"/>
      <c r="H324" s="203" t="s">
        <v>21</v>
      </c>
      <c r="I324" s="205"/>
      <c r="J324" s="202"/>
      <c r="K324" s="202"/>
      <c r="L324" s="206"/>
      <c r="M324" s="207"/>
      <c r="N324" s="208"/>
      <c r="O324" s="208"/>
      <c r="P324" s="208"/>
      <c r="Q324" s="208"/>
      <c r="R324" s="208"/>
      <c r="S324" s="208"/>
      <c r="T324" s="209"/>
      <c r="AT324" s="210" t="s">
        <v>219</v>
      </c>
      <c r="AU324" s="210" t="s">
        <v>80</v>
      </c>
      <c r="AV324" s="13" t="s">
        <v>80</v>
      </c>
      <c r="AW324" s="13" t="s">
        <v>34</v>
      </c>
      <c r="AX324" s="13" t="s">
        <v>73</v>
      </c>
      <c r="AY324" s="210" t="s">
        <v>206</v>
      </c>
    </row>
    <row r="325" spans="1:65" s="14" customFormat="1">
      <c r="B325" s="211"/>
      <c r="C325" s="212"/>
      <c r="D325" s="199" t="s">
        <v>219</v>
      </c>
      <c r="E325" s="213" t="s">
        <v>21</v>
      </c>
      <c r="F325" s="214" t="s">
        <v>1786</v>
      </c>
      <c r="G325" s="212"/>
      <c r="H325" s="215">
        <v>6</v>
      </c>
      <c r="I325" s="216"/>
      <c r="J325" s="212"/>
      <c r="K325" s="212"/>
      <c r="L325" s="217"/>
      <c r="M325" s="218"/>
      <c r="N325" s="219"/>
      <c r="O325" s="219"/>
      <c r="P325" s="219"/>
      <c r="Q325" s="219"/>
      <c r="R325" s="219"/>
      <c r="S325" s="219"/>
      <c r="T325" s="220"/>
      <c r="AT325" s="221" t="s">
        <v>219</v>
      </c>
      <c r="AU325" s="221" t="s">
        <v>80</v>
      </c>
      <c r="AV325" s="14" t="s">
        <v>82</v>
      </c>
      <c r="AW325" s="14" t="s">
        <v>34</v>
      </c>
      <c r="AX325" s="14" t="s">
        <v>73</v>
      </c>
      <c r="AY325" s="221" t="s">
        <v>206</v>
      </c>
    </row>
    <row r="326" spans="1:65" s="15" customFormat="1">
      <c r="B326" s="222"/>
      <c r="C326" s="223"/>
      <c r="D326" s="199" t="s">
        <v>219</v>
      </c>
      <c r="E326" s="224" t="s">
        <v>21</v>
      </c>
      <c r="F326" s="225" t="s">
        <v>236</v>
      </c>
      <c r="G326" s="223"/>
      <c r="H326" s="226">
        <v>6</v>
      </c>
      <c r="I326" s="227"/>
      <c r="J326" s="223"/>
      <c r="K326" s="223"/>
      <c r="L326" s="228"/>
      <c r="M326" s="229"/>
      <c r="N326" s="230"/>
      <c r="O326" s="230"/>
      <c r="P326" s="230"/>
      <c r="Q326" s="230"/>
      <c r="R326" s="230"/>
      <c r="S326" s="230"/>
      <c r="T326" s="231"/>
      <c r="AT326" s="232" t="s">
        <v>219</v>
      </c>
      <c r="AU326" s="232" t="s">
        <v>80</v>
      </c>
      <c r="AV326" s="15" t="s">
        <v>213</v>
      </c>
      <c r="AW326" s="15" t="s">
        <v>34</v>
      </c>
      <c r="AX326" s="15" t="s">
        <v>80</v>
      </c>
      <c r="AY326" s="232" t="s">
        <v>206</v>
      </c>
    </row>
    <row r="327" spans="1:65" s="2" customFormat="1" ht="16.5" customHeight="1">
      <c r="A327" s="37"/>
      <c r="B327" s="38"/>
      <c r="C327" s="181" t="s">
        <v>765</v>
      </c>
      <c r="D327" s="181" t="s">
        <v>208</v>
      </c>
      <c r="E327" s="182" t="s">
        <v>1862</v>
      </c>
      <c r="F327" s="183" t="s">
        <v>1863</v>
      </c>
      <c r="G327" s="184" t="s">
        <v>723</v>
      </c>
      <c r="H327" s="185">
        <v>2</v>
      </c>
      <c r="I327" s="186"/>
      <c r="J327" s="187">
        <f>ROUND(I327*H327,2)</f>
        <v>0</v>
      </c>
      <c r="K327" s="183" t="s">
        <v>1100</v>
      </c>
      <c r="L327" s="42"/>
      <c r="M327" s="188" t="s">
        <v>21</v>
      </c>
      <c r="N327" s="189" t="s">
        <v>44</v>
      </c>
      <c r="O327" s="67"/>
      <c r="P327" s="190">
        <f>O327*H327</f>
        <v>0</v>
      </c>
      <c r="Q327" s="190">
        <v>0.29823</v>
      </c>
      <c r="R327" s="190">
        <f>Q327*H327</f>
        <v>0.59645999999999999</v>
      </c>
      <c r="S327" s="190">
        <v>0</v>
      </c>
      <c r="T327" s="191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192" t="s">
        <v>213</v>
      </c>
      <c r="AT327" s="192" t="s">
        <v>208</v>
      </c>
      <c r="AU327" s="192" t="s">
        <v>80</v>
      </c>
      <c r="AY327" s="20" t="s">
        <v>206</v>
      </c>
      <c r="BE327" s="193">
        <f>IF(N327="základní",J327,0)</f>
        <v>0</v>
      </c>
      <c r="BF327" s="193">
        <f>IF(N327="snížená",J327,0)</f>
        <v>0</v>
      </c>
      <c r="BG327" s="193">
        <f>IF(N327="zákl. přenesená",J327,0)</f>
        <v>0</v>
      </c>
      <c r="BH327" s="193">
        <f>IF(N327="sníž. přenesená",J327,0)</f>
        <v>0</v>
      </c>
      <c r="BI327" s="193">
        <f>IF(N327="nulová",J327,0)</f>
        <v>0</v>
      </c>
      <c r="BJ327" s="20" t="s">
        <v>80</v>
      </c>
      <c r="BK327" s="193">
        <f>ROUND(I327*H327,2)</f>
        <v>0</v>
      </c>
      <c r="BL327" s="20" t="s">
        <v>213</v>
      </c>
      <c r="BM327" s="192" t="s">
        <v>1028</v>
      </c>
    </row>
    <row r="328" spans="1:65" s="13" customFormat="1">
      <c r="B328" s="201"/>
      <c r="C328" s="202"/>
      <c r="D328" s="199" t="s">
        <v>219</v>
      </c>
      <c r="E328" s="203" t="s">
        <v>21</v>
      </c>
      <c r="F328" s="204" t="s">
        <v>1811</v>
      </c>
      <c r="G328" s="202"/>
      <c r="H328" s="203" t="s">
        <v>21</v>
      </c>
      <c r="I328" s="205"/>
      <c r="J328" s="202"/>
      <c r="K328" s="202"/>
      <c r="L328" s="206"/>
      <c r="M328" s="207"/>
      <c r="N328" s="208"/>
      <c r="O328" s="208"/>
      <c r="P328" s="208"/>
      <c r="Q328" s="208"/>
      <c r="R328" s="208"/>
      <c r="S328" s="208"/>
      <c r="T328" s="209"/>
      <c r="AT328" s="210" t="s">
        <v>219</v>
      </c>
      <c r="AU328" s="210" t="s">
        <v>80</v>
      </c>
      <c r="AV328" s="13" t="s">
        <v>80</v>
      </c>
      <c r="AW328" s="13" t="s">
        <v>34</v>
      </c>
      <c r="AX328" s="13" t="s">
        <v>73</v>
      </c>
      <c r="AY328" s="210" t="s">
        <v>206</v>
      </c>
    </row>
    <row r="329" spans="1:65" s="14" customFormat="1">
      <c r="B329" s="211"/>
      <c r="C329" s="212"/>
      <c r="D329" s="199" t="s">
        <v>219</v>
      </c>
      <c r="E329" s="213" t="s">
        <v>21</v>
      </c>
      <c r="F329" s="214" t="s">
        <v>82</v>
      </c>
      <c r="G329" s="212"/>
      <c r="H329" s="215">
        <v>2</v>
      </c>
      <c r="I329" s="216"/>
      <c r="J329" s="212"/>
      <c r="K329" s="212"/>
      <c r="L329" s="217"/>
      <c r="M329" s="218"/>
      <c r="N329" s="219"/>
      <c r="O329" s="219"/>
      <c r="P329" s="219"/>
      <c r="Q329" s="219"/>
      <c r="R329" s="219"/>
      <c r="S329" s="219"/>
      <c r="T329" s="220"/>
      <c r="AT329" s="221" t="s">
        <v>219</v>
      </c>
      <c r="AU329" s="221" t="s">
        <v>80</v>
      </c>
      <c r="AV329" s="14" t="s">
        <v>82</v>
      </c>
      <c r="AW329" s="14" t="s">
        <v>34</v>
      </c>
      <c r="AX329" s="14" t="s">
        <v>73</v>
      </c>
      <c r="AY329" s="221" t="s">
        <v>206</v>
      </c>
    </row>
    <row r="330" spans="1:65" s="15" customFormat="1">
      <c r="B330" s="222"/>
      <c r="C330" s="223"/>
      <c r="D330" s="199" t="s">
        <v>219</v>
      </c>
      <c r="E330" s="224" t="s">
        <v>21</v>
      </c>
      <c r="F330" s="225" t="s">
        <v>236</v>
      </c>
      <c r="G330" s="223"/>
      <c r="H330" s="226">
        <v>2</v>
      </c>
      <c r="I330" s="227"/>
      <c r="J330" s="223"/>
      <c r="K330" s="223"/>
      <c r="L330" s="228"/>
      <c r="M330" s="229"/>
      <c r="N330" s="230"/>
      <c r="O330" s="230"/>
      <c r="P330" s="230"/>
      <c r="Q330" s="230"/>
      <c r="R330" s="230"/>
      <c r="S330" s="230"/>
      <c r="T330" s="231"/>
      <c r="AT330" s="232" t="s">
        <v>219</v>
      </c>
      <c r="AU330" s="232" t="s">
        <v>80</v>
      </c>
      <c r="AV330" s="15" t="s">
        <v>213</v>
      </c>
      <c r="AW330" s="15" t="s">
        <v>34</v>
      </c>
      <c r="AX330" s="15" t="s">
        <v>80</v>
      </c>
      <c r="AY330" s="232" t="s">
        <v>206</v>
      </c>
    </row>
    <row r="331" spans="1:65" s="12" customFormat="1" ht="25.9" customHeight="1">
      <c r="B331" s="165"/>
      <c r="C331" s="166"/>
      <c r="D331" s="167" t="s">
        <v>72</v>
      </c>
      <c r="E331" s="168" t="s">
        <v>972</v>
      </c>
      <c r="F331" s="168" t="s">
        <v>1470</v>
      </c>
      <c r="G331" s="166"/>
      <c r="H331" s="166"/>
      <c r="I331" s="169"/>
      <c r="J331" s="170">
        <f>BK331</f>
        <v>0</v>
      </c>
      <c r="K331" s="166"/>
      <c r="L331" s="171"/>
      <c r="M331" s="172"/>
      <c r="N331" s="173"/>
      <c r="O331" s="173"/>
      <c r="P331" s="174">
        <f>SUM(P332:P335)</f>
        <v>0</v>
      </c>
      <c r="Q331" s="173"/>
      <c r="R331" s="174">
        <f>SUM(R332:R335)</f>
        <v>0.22622443999999997</v>
      </c>
      <c r="S331" s="173"/>
      <c r="T331" s="175">
        <f>SUM(T332:T335)</f>
        <v>0</v>
      </c>
      <c r="AR331" s="176" t="s">
        <v>80</v>
      </c>
      <c r="AT331" s="177" t="s">
        <v>72</v>
      </c>
      <c r="AU331" s="177" t="s">
        <v>73</v>
      </c>
      <c r="AY331" s="176" t="s">
        <v>206</v>
      </c>
      <c r="BK331" s="178">
        <f>SUM(BK332:BK335)</f>
        <v>0</v>
      </c>
    </row>
    <row r="332" spans="1:65" s="2" customFormat="1" ht="16.5" customHeight="1">
      <c r="A332" s="37"/>
      <c r="B332" s="38"/>
      <c r="C332" s="181" t="s">
        <v>773</v>
      </c>
      <c r="D332" s="181" t="s">
        <v>208</v>
      </c>
      <c r="E332" s="182" t="s">
        <v>1472</v>
      </c>
      <c r="F332" s="183" t="s">
        <v>1473</v>
      </c>
      <c r="G332" s="184" t="s">
        <v>375</v>
      </c>
      <c r="H332" s="185">
        <v>8.1639999999999997</v>
      </c>
      <c r="I332" s="186"/>
      <c r="J332" s="187">
        <f>ROUND(I332*H332,2)</f>
        <v>0</v>
      </c>
      <c r="K332" s="183" t="s">
        <v>1100</v>
      </c>
      <c r="L332" s="42"/>
      <c r="M332" s="188" t="s">
        <v>21</v>
      </c>
      <c r="N332" s="189" t="s">
        <v>44</v>
      </c>
      <c r="O332" s="67"/>
      <c r="P332" s="190">
        <f>O332*H332</f>
        <v>0</v>
      </c>
      <c r="Q332" s="190">
        <v>2.7709999999999999E-2</v>
      </c>
      <c r="R332" s="190">
        <f>Q332*H332</f>
        <v>0.22622443999999997</v>
      </c>
      <c r="S332" s="190">
        <v>0</v>
      </c>
      <c r="T332" s="191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92" t="s">
        <v>213</v>
      </c>
      <c r="AT332" s="192" t="s">
        <v>208</v>
      </c>
      <c r="AU332" s="192" t="s">
        <v>80</v>
      </c>
      <c r="AY332" s="20" t="s">
        <v>206</v>
      </c>
      <c r="BE332" s="193">
        <f>IF(N332="základní",J332,0)</f>
        <v>0</v>
      </c>
      <c r="BF332" s="193">
        <f>IF(N332="snížená",J332,0)</f>
        <v>0</v>
      </c>
      <c r="BG332" s="193">
        <f>IF(N332="zákl. přenesená",J332,0)</f>
        <v>0</v>
      </c>
      <c r="BH332" s="193">
        <f>IF(N332="sníž. přenesená",J332,0)</f>
        <v>0</v>
      </c>
      <c r="BI332" s="193">
        <f>IF(N332="nulová",J332,0)</f>
        <v>0</v>
      </c>
      <c r="BJ332" s="20" t="s">
        <v>80</v>
      </c>
      <c r="BK332" s="193">
        <f>ROUND(I332*H332,2)</f>
        <v>0</v>
      </c>
      <c r="BL332" s="20" t="s">
        <v>213</v>
      </c>
      <c r="BM332" s="192" t="s">
        <v>1031</v>
      </c>
    </row>
    <row r="333" spans="1:65" s="13" customFormat="1">
      <c r="B333" s="201"/>
      <c r="C333" s="202"/>
      <c r="D333" s="199" t="s">
        <v>219</v>
      </c>
      <c r="E333" s="203" t="s">
        <v>21</v>
      </c>
      <c r="F333" s="204" t="s">
        <v>1864</v>
      </c>
      <c r="G333" s="202"/>
      <c r="H333" s="203" t="s">
        <v>21</v>
      </c>
      <c r="I333" s="205"/>
      <c r="J333" s="202"/>
      <c r="K333" s="202"/>
      <c r="L333" s="206"/>
      <c r="M333" s="207"/>
      <c r="N333" s="208"/>
      <c r="O333" s="208"/>
      <c r="P333" s="208"/>
      <c r="Q333" s="208"/>
      <c r="R333" s="208"/>
      <c r="S333" s="208"/>
      <c r="T333" s="209"/>
      <c r="AT333" s="210" t="s">
        <v>219</v>
      </c>
      <c r="AU333" s="210" t="s">
        <v>80</v>
      </c>
      <c r="AV333" s="13" t="s">
        <v>80</v>
      </c>
      <c r="AW333" s="13" t="s">
        <v>34</v>
      </c>
      <c r="AX333" s="13" t="s">
        <v>73</v>
      </c>
      <c r="AY333" s="210" t="s">
        <v>206</v>
      </c>
    </row>
    <row r="334" spans="1:65" s="14" customFormat="1">
      <c r="B334" s="211"/>
      <c r="C334" s="212"/>
      <c r="D334" s="199" t="s">
        <v>219</v>
      </c>
      <c r="E334" s="213" t="s">
        <v>21</v>
      </c>
      <c r="F334" s="214" t="s">
        <v>1865</v>
      </c>
      <c r="G334" s="212"/>
      <c r="H334" s="215">
        <v>8.1639999999999997</v>
      </c>
      <c r="I334" s="216"/>
      <c r="J334" s="212"/>
      <c r="K334" s="212"/>
      <c r="L334" s="217"/>
      <c r="M334" s="218"/>
      <c r="N334" s="219"/>
      <c r="O334" s="219"/>
      <c r="P334" s="219"/>
      <c r="Q334" s="219"/>
      <c r="R334" s="219"/>
      <c r="S334" s="219"/>
      <c r="T334" s="220"/>
      <c r="AT334" s="221" t="s">
        <v>219</v>
      </c>
      <c r="AU334" s="221" t="s">
        <v>80</v>
      </c>
      <c r="AV334" s="14" t="s">
        <v>82</v>
      </c>
      <c r="AW334" s="14" t="s">
        <v>34</v>
      </c>
      <c r="AX334" s="14" t="s">
        <v>73</v>
      </c>
      <c r="AY334" s="221" t="s">
        <v>206</v>
      </c>
    </row>
    <row r="335" spans="1:65" s="15" customFormat="1">
      <c r="B335" s="222"/>
      <c r="C335" s="223"/>
      <c r="D335" s="199" t="s">
        <v>219</v>
      </c>
      <c r="E335" s="224" t="s">
        <v>21</v>
      </c>
      <c r="F335" s="225" t="s">
        <v>236</v>
      </c>
      <c r="G335" s="223"/>
      <c r="H335" s="226">
        <v>8.1639999999999997</v>
      </c>
      <c r="I335" s="227"/>
      <c r="J335" s="223"/>
      <c r="K335" s="223"/>
      <c r="L335" s="228"/>
      <c r="M335" s="229"/>
      <c r="N335" s="230"/>
      <c r="O335" s="230"/>
      <c r="P335" s="230"/>
      <c r="Q335" s="230"/>
      <c r="R335" s="230"/>
      <c r="S335" s="230"/>
      <c r="T335" s="231"/>
      <c r="AT335" s="232" t="s">
        <v>219</v>
      </c>
      <c r="AU335" s="232" t="s">
        <v>80</v>
      </c>
      <c r="AV335" s="15" t="s">
        <v>213</v>
      </c>
      <c r="AW335" s="15" t="s">
        <v>34</v>
      </c>
      <c r="AX335" s="15" t="s">
        <v>80</v>
      </c>
      <c r="AY335" s="232" t="s">
        <v>206</v>
      </c>
    </row>
    <row r="336" spans="1:65" s="12" customFormat="1" ht="25.9" customHeight="1">
      <c r="B336" s="165"/>
      <c r="C336" s="166"/>
      <c r="D336" s="167" t="s">
        <v>72</v>
      </c>
      <c r="E336" s="168" t="s">
        <v>1495</v>
      </c>
      <c r="F336" s="168" t="s">
        <v>1496</v>
      </c>
      <c r="G336" s="166"/>
      <c r="H336" s="166"/>
      <c r="I336" s="169"/>
      <c r="J336" s="170">
        <f>BK336</f>
        <v>0</v>
      </c>
      <c r="K336" s="166"/>
      <c r="L336" s="171"/>
      <c r="M336" s="172"/>
      <c r="N336" s="173"/>
      <c r="O336" s="173"/>
      <c r="P336" s="174">
        <f>SUM(P337:P339)</f>
        <v>0</v>
      </c>
      <c r="Q336" s="173"/>
      <c r="R336" s="174">
        <f>SUM(R337:R339)</f>
        <v>0</v>
      </c>
      <c r="S336" s="173"/>
      <c r="T336" s="175">
        <f>SUM(T337:T339)</f>
        <v>0</v>
      </c>
      <c r="AR336" s="176" t="s">
        <v>80</v>
      </c>
      <c r="AT336" s="177" t="s">
        <v>72</v>
      </c>
      <c r="AU336" s="177" t="s">
        <v>73</v>
      </c>
      <c r="AY336" s="176" t="s">
        <v>206</v>
      </c>
      <c r="BK336" s="178">
        <f>SUM(BK337:BK339)</f>
        <v>0</v>
      </c>
    </row>
    <row r="337" spans="1:65" s="2" customFormat="1" ht="16.5" customHeight="1">
      <c r="A337" s="37"/>
      <c r="B337" s="38"/>
      <c r="C337" s="181" t="s">
        <v>781</v>
      </c>
      <c r="D337" s="181" t="s">
        <v>208</v>
      </c>
      <c r="E337" s="182" t="s">
        <v>1497</v>
      </c>
      <c r="F337" s="183" t="s">
        <v>1498</v>
      </c>
      <c r="G337" s="184" t="s">
        <v>327</v>
      </c>
      <c r="H337" s="185">
        <v>310.75400000000002</v>
      </c>
      <c r="I337" s="186"/>
      <c r="J337" s="187">
        <f>ROUND(I337*H337,2)</f>
        <v>0</v>
      </c>
      <c r="K337" s="183" t="s">
        <v>1100</v>
      </c>
      <c r="L337" s="42"/>
      <c r="M337" s="188" t="s">
        <v>21</v>
      </c>
      <c r="N337" s="189" t="s">
        <v>44</v>
      </c>
      <c r="O337" s="67"/>
      <c r="P337" s="190">
        <f>O337*H337</f>
        <v>0</v>
      </c>
      <c r="Q337" s="190">
        <v>0</v>
      </c>
      <c r="R337" s="190">
        <f>Q337*H337</f>
        <v>0</v>
      </c>
      <c r="S337" s="190">
        <v>0</v>
      </c>
      <c r="T337" s="191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192" t="s">
        <v>213</v>
      </c>
      <c r="AT337" s="192" t="s">
        <v>208</v>
      </c>
      <c r="AU337" s="192" t="s">
        <v>80</v>
      </c>
      <c r="AY337" s="20" t="s">
        <v>206</v>
      </c>
      <c r="BE337" s="193">
        <f>IF(N337="základní",J337,0)</f>
        <v>0</v>
      </c>
      <c r="BF337" s="193">
        <f>IF(N337="snížená",J337,0)</f>
        <v>0</v>
      </c>
      <c r="BG337" s="193">
        <f>IF(N337="zákl. přenesená",J337,0)</f>
        <v>0</v>
      </c>
      <c r="BH337" s="193">
        <f>IF(N337="sníž. přenesená",J337,0)</f>
        <v>0</v>
      </c>
      <c r="BI337" s="193">
        <f>IF(N337="nulová",J337,0)</f>
        <v>0</v>
      </c>
      <c r="BJ337" s="20" t="s">
        <v>80</v>
      </c>
      <c r="BK337" s="193">
        <f>ROUND(I337*H337,2)</f>
        <v>0</v>
      </c>
      <c r="BL337" s="20" t="s">
        <v>213</v>
      </c>
      <c r="BM337" s="192" t="s">
        <v>1034</v>
      </c>
    </row>
    <row r="338" spans="1:65" s="14" customFormat="1">
      <c r="B338" s="211"/>
      <c r="C338" s="212"/>
      <c r="D338" s="199" t="s">
        <v>219</v>
      </c>
      <c r="E338" s="213" t="s">
        <v>21</v>
      </c>
      <c r="F338" s="214" t="s">
        <v>1866</v>
      </c>
      <c r="G338" s="212"/>
      <c r="H338" s="215">
        <v>310.75400000000002</v>
      </c>
      <c r="I338" s="216"/>
      <c r="J338" s="212"/>
      <c r="K338" s="212"/>
      <c r="L338" s="217"/>
      <c r="M338" s="218"/>
      <c r="N338" s="219"/>
      <c r="O338" s="219"/>
      <c r="P338" s="219"/>
      <c r="Q338" s="219"/>
      <c r="R338" s="219"/>
      <c r="S338" s="219"/>
      <c r="T338" s="220"/>
      <c r="AT338" s="221" t="s">
        <v>219</v>
      </c>
      <c r="AU338" s="221" t="s">
        <v>80</v>
      </c>
      <c r="AV338" s="14" t="s">
        <v>82</v>
      </c>
      <c r="AW338" s="14" t="s">
        <v>34</v>
      </c>
      <c r="AX338" s="14" t="s">
        <v>73</v>
      </c>
      <c r="AY338" s="221" t="s">
        <v>206</v>
      </c>
    </row>
    <row r="339" spans="1:65" s="15" customFormat="1">
      <c r="B339" s="222"/>
      <c r="C339" s="223"/>
      <c r="D339" s="199" t="s">
        <v>219</v>
      </c>
      <c r="E339" s="224" t="s">
        <v>21</v>
      </c>
      <c r="F339" s="225" t="s">
        <v>236</v>
      </c>
      <c r="G339" s="223"/>
      <c r="H339" s="226">
        <v>310.75400000000002</v>
      </c>
      <c r="I339" s="227"/>
      <c r="J339" s="223"/>
      <c r="K339" s="223"/>
      <c r="L339" s="228"/>
      <c r="M339" s="229"/>
      <c r="N339" s="230"/>
      <c r="O339" s="230"/>
      <c r="P339" s="230"/>
      <c r="Q339" s="230"/>
      <c r="R339" s="230"/>
      <c r="S339" s="230"/>
      <c r="T339" s="231"/>
      <c r="AT339" s="232" t="s">
        <v>219</v>
      </c>
      <c r="AU339" s="232" t="s">
        <v>80</v>
      </c>
      <c r="AV339" s="15" t="s">
        <v>213</v>
      </c>
      <c r="AW339" s="15" t="s">
        <v>34</v>
      </c>
      <c r="AX339" s="15" t="s">
        <v>80</v>
      </c>
      <c r="AY339" s="232" t="s">
        <v>206</v>
      </c>
    </row>
    <row r="340" spans="1:65" s="12" customFormat="1" ht="25.9" customHeight="1">
      <c r="B340" s="165"/>
      <c r="C340" s="166"/>
      <c r="D340" s="167" t="s">
        <v>72</v>
      </c>
      <c r="E340" s="168" t="s">
        <v>1501</v>
      </c>
      <c r="F340" s="168" t="s">
        <v>1502</v>
      </c>
      <c r="G340" s="166"/>
      <c r="H340" s="166"/>
      <c r="I340" s="169"/>
      <c r="J340" s="170">
        <f>BK340</f>
        <v>0</v>
      </c>
      <c r="K340" s="166"/>
      <c r="L340" s="171"/>
      <c r="M340" s="172"/>
      <c r="N340" s="173"/>
      <c r="O340" s="173"/>
      <c r="P340" s="174">
        <f>SUM(P341:P348)</f>
        <v>0</v>
      </c>
      <c r="Q340" s="173"/>
      <c r="R340" s="174">
        <f>SUM(R341:R348)</f>
        <v>0</v>
      </c>
      <c r="S340" s="173"/>
      <c r="T340" s="175">
        <f>SUM(T341:T348)</f>
        <v>0</v>
      </c>
      <c r="AR340" s="176" t="s">
        <v>80</v>
      </c>
      <c r="AT340" s="177" t="s">
        <v>72</v>
      </c>
      <c r="AU340" s="177" t="s">
        <v>73</v>
      </c>
      <c r="AY340" s="176" t="s">
        <v>206</v>
      </c>
      <c r="BK340" s="178">
        <f>SUM(BK341:BK348)</f>
        <v>0</v>
      </c>
    </row>
    <row r="341" spans="1:65" s="2" customFormat="1" ht="16.5" customHeight="1">
      <c r="A341" s="37"/>
      <c r="B341" s="38"/>
      <c r="C341" s="181" t="s">
        <v>787</v>
      </c>
      <c r="D341" s="181" t="s">
        <v>208</v>
      </c>
      <c r="E341" s="182" t="s">
        <v>1503</v>
      </c>
      <c r="F341" s="183" t="s">
        <v>1867</v>
      </c>
      <c r="G341" s="184" t="s">
        <v>375</v>
      </c>
      <c r="H341" s="185">
        <v>131</v>
      </c>
      <c r="I341" s="186"/>
      <c r="J341" s="187">
        <f>ROUND(I341*H341,2)</f>
        <v>0</v>
      </c>
      <c r="K341" s="183" t="s">
        <v>21</v>
      </c>
      <c r="L341" s="42"/>
      <c r="M341" s="188" t="s">
        <v>21</v>
      </c>
      <c r="N341" s="189" t="s">
        <v>44</v>
      </c>
      <c r="O341" s="67"/>
      <c r="P341" s="190">
        <f>O341*H341</f>
        <v>0</v>
      </c>
      <c r="Q341" s="190">
        <v>0</v>
      </c>
      <c r="R341" s="190">
        <f>Q341*H341</f>
        <v>0</v>
      </c>
      <c r="S341" s="190">
        <v>0</v>
      </c>
      <c r="T341" s="191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92" t="s">
        <v>213</v>
      </c>
      <c r="AT341" s="192" t="s">
        <v>208</v>
      </c>
      <c r="AU341" s="192" t="s">
        <v>80</v>
      </c>
      <c r="AY341" s="20" t="s">
        <v>206</v>
      </c>
      <c r="BE341" s="193">
        <f>IF(N341="základní",J341,0)</f>
        <v>0</v>
      </c>
      <c r="BF341" s="193">
        <f>IF(N341="snížená",J341,0)</f>
        <v>0</v>
      </c>
      <c r="BG341" s="193">
        <f>IF(N341="zákl. přenesená",J341,0)</f>
        <v>0</v>
      </c>
      <c r="BH341" s="193">
        <f>IF(N341="sníž. přenesená",J341,0)</f>
        <v>0</v>
      </c>
      <c r="BI341" s="193">
        <f>IF(N341="nulová",J341,0)</f>
        <v>0</v>
      </c>
      <c r="BJ341" s="20" t="s">
        <v>80</v>
      </c>
      <c r="BK341" s="193">
        <f>ROUND(I341*H341,2)</f>
        <v>0</v>
      </c>
      <c r="BL341" s="20" t="s">
        <v>213</v>
      </c>
      <c r="BM341" s="192" t="s">
        <v>1037</v>
      </c>
    </row>
    <row r="342" spans="1:65" s="13" customFormat="1">
      <c r="B342" s="201"/>
      <c r="C342" s="202"/>
      <c r="D342" s="199" t="s">
        <v>219</v>
      </c>
      <c r="E342" s="203" t="s">
        <v>21</v>
      </c>
      <c r="F342" s="204" t="s">
        <v>1147</v>
      </c>
      <c r="G342" s="202"/>
      <c r="H342" s="203" t="s">
        <v>21</v>
      </c>
      <c r="I342" s="205"/>
      <c r="J342" s="202"/>
      <c r="K342" s="202"/>
      <c r="L342" s="206"/>
      <c r="M342" s="207"/>
      <c r="N342" s="208"/>
      <c r="O342" s="208"/>
      <c r="P342" s="208"/>
      <c r="Q342" s="208"/>
      <c r="R342" s="208"/>
      <c r="S342" s="208"/>
      <c r="T342" s="209"/>
      <c r="AT342" s="210" t="s">
        <v>219</v>
      </c>
      <c r="AU342" s="210" t="s">
        <v>80</v>
      </c>
      <c r="AV342" s="13" t="s">
        <v>80</v>
      </c>
      <c r="AW342" s="13" t="s">
        <v>34</v>
      </c>
      <c r="AX342" s="13" t="s">
        <v>73</v>
      </c>
      <c r="AY342" s="210" t="s">
        <v>206</v>
      </c>
    </row>
    <row r="343" spans="1:65" s="14" customFormat="1">
      <c r="B343" s="211"/>
      <c r="C343" s="212"/>
      <c r="D343" s="199" t="s">
        <v>219</v>
      </c>
      <c r="E343" s="213" t="s">
        <v>21</v>
      </c>
      <c r="F343" s="214" t="s">
        <v>1868</v>
      </c>
      <c r="G343" s="212"/>
      <c r="H343" s="215">
        <v>131</v>
      </c>
      <c r="I343" s="216"/>
      <c r="J343" s="212"/>
      <c r="K343" s="212"/>
      <c r="L343" s="217"/>
      <c r="M343" s="218"/>
      <c r="N343" s="219"/>
      <c r="O343" s="219"/>
      <c r="P343" s="219"/>
      <c r="Q343" s="219"/>
      <c r="R343" s="219"/>
      <c r="S343" s="219"/>
      <c r="T343" s="220"/>
      <c r="AT343" s="221" t="s">
        <v>219</v>
      </c>
      <c r="AU343" s="221" t="s">
        <v>80</v>
      </c>
      <c r="AV343" s="14" t="s">
        <v>82</v>
      </c>
      <c r="AW343" s="14" t="s">
        <v>34</v>
      </c>
      <c r="AX343" s="14" t="s">
        <v>73</v>
      </c>
      <c r="AY343" s="221" t="s">
        <v>206</v>
      </c>
    </row>
    <row r="344" spans="1:65" s="15" customFormat="1">
      <c r="B344" s="222"/>
      <c r="C344" s="223"/>
      <c r="D344" s="199" t="s">
        <v>219</v>
      </c>
      <c r="E344" s="224" t="s">
        <v>21</v>
      </c>
      <c r="F344" s="225" t="s">
        <v>236</v>
      </c>
      <c r="G344" s="223"/>
      <c r="H344" s="226">
        <v>131</v>
      </c>
      <c r="I344" s="227"/>
      <c r="J344" s="223"/>
      <c r="K344" s="223"/>
      <c r="L344" s="228"/>
      <c r="M344" s="229"/>
      <c r="N344" s="230"/>
      <c r="O344" s="230"/>
      <c r="P344" s="230"/>
      <c r="Q344" s="230"/>
      <c r="R344" s="230"/>
      <c r="S344" s="230"/>
      <c r="T344" s="231"/>
      <c r="AT344" s="232" t="s">
        <v>219</v>
      </c>
      <c r="AU344" s="232" t="s">
        <v>80</v>
      </c>
      <c r="AV344" s="15" t="s">
        <v>213</v>
      </c>
      <c r="AW344" s="15" t="s">
        <v>34</v>
      </c>
      <c r="AX344" s="15" t="s">
        <v>80</v>
      </c>
      <c r="AY344" s="232" t="s">
        <v>206</v>
      </c>
    </row>
    <row r="345" spans="1:65" s="2" customFormat="1" ht="16.5" customHeight="1">
      <c r="A345" s="37"/>
      <c r="B345" s="38"/>
      <c r="C345" s="181" t="s">
        <v>792</v>
      </c>
      <c r="D345" s="181" t="s">
        <v>208</v>
      </c>
      <c r="E345" s="182" t="s">
        <v>1869</v>
      </c>
      <c r="F345" s="183" t="s">
        <v>1870</v>
      </c>
      <c r="G345" s="184" t="s">
        <v>375</v>
      </c>
      <c r="H345" s="185">
        <v>131</v>
      </c>
      <c r="I345" s="186"/>
      <c r="J345" s="187">
        <f>ROUND(I345*H345,2)</f>
        <v>0</v>
      </c>
      <c r="K345" s="183" t="s">
        <v>21</v>
      </c>
      <c r="L345" s="42"/>
      <c r="M345" s="188" t="s">
        <v>21</v>
      </c>
      <c r="N345" s="189" t="s">
        <v>44</v>
      </c>
      <c r="O345" s="67"/>
      <c r="P345" s="190">
        <f>O345*H345</f>
        <v>0</v>
      </c>
      <c r="Q345" s="190">
        <v>0</v>
      </c>
      <c r="R345" s="190">
        <f>Q345*H345</f>
        <v>0</v>
      </c>
      <c r="S345" s="190">
        <v>0</v>
      </c>
      <c r="T345" s="191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92" t="s">
        <v>213</v>
      </c>
      <c r="AT345" s="192" t="s">
        <v>208</v>
      </c>
      <c r="AU345" s="192" t="s">
        <v>80</v>
      </c>
      <c r="AY345" s="20" t="s">
        <v>206</v>
      </c>
      <c r="BE345" s="193">
        <f>IF(N345="základní",J345,0)</f>
        <v>0</v>
      </c>
      <c r="BF345" s="193">
        <f>IF(N345="snížená",J345,0)</f>
        <v>0</v>
      </c>
      <c r="BG345" s="193">
        <f>IF(N345="zákl. přenesená",J345,0)</f>
        <v>0</v>
      </c>
      <c r="BH345" s="193">
        <f>IF(N345="sníž. přenesená",J345,0)</f>
        <v>0</v>
      </c>
      <c r="BI345" s="193">
        <f>IF(N345="nulová",J345,0)</f>
        <v>0</v>
      </c>
      <c r="BJ345" s="20" t="s">
        <v>80</v>
      </c>
      <c r="BK345" s="193">
        <f>ROUND(I345*H345,2)</f>
        <v>0</v>
      </c>
      <c r="BL345" s="20" t="s">
        <v>213</v>
      </c>
      <c r="BM345" s="192" t="s">
        <v>1040</v>
      </c>
    </row>
    <row r="346" spans="1:65" s="13" customFormat="1">
      <c r="B346" s="201"/>
      <c r="C346" s="202"/>
      <c r="D346" s="199" t="s">
        <v>219</v>
      </c>
      <c r="E346" s="203" t="s">
        <v>21</v>
      </c>
      <c r="F346" s="204" t="s">
        <v>1364</v>
      </c>
      <c r="G346" s="202"/>
      <c r="H346" s="203" t="s">
        <v>21</v>
      </c>
      <c r="I346" s="205"/>
      <c r="J346" s="202"/>
      <c r="K346" s="202"/>
      <c r="L346" s="206"/>
      <c r="M346" s="207"/>
      <c r="N346" s="208"/>
      <c r="O346" s="208"/>
      <c r="P346" s="208"/>
      <c r="Q346" s="208"/>
      <c r="R346" s="208"/>
      <c r="S346" s="208"/>
      <c r="T346" s="209"/>
      <c r="AT346" s="210" t="s">
        <v>219</v>
      </c>
      <c r="AU346" s="210" t="s">
        <v>80</v>
      </c>
      <c r="AV346" s="13" t="s">
        <v>80</v>
      </c>
      <c r="AW346" s="13" t="s">
        <v>34</v>
      </c>
      <c r="AX346" s="13" t="s">
        <v>73</v>
      </c>
      <c r="AY346" s="210" t="s">
        <v>206</v>
      </c>
    </row>
    <row r="347" spans="1:65" s="14" customFormat="1">
      <c r="B347" s="211"/>
      <c r="C347" s="212"/>
      <c r="D347" s="199" t="s">
        <v>219</v>
      </c>
      <c r="E347" s="213" t="s">
        <v>21</v>
      </c>
      <c r="F347" s="214" t="s">
        <v>1868</v>
      </c>
      <c r="G347" s="212"/>
      <c r="H347" s="215">
        <v>131</v>
      </c>
      <c r="I347" s="216"/>
      <c r="J347" s="212"/>
      <c r="K347" s="212"/>
      <c r="L347" s="217"/>
      <c r="M347" s="218"/>
      <c r="N347" s="219"/>
      <c r="O347" s="219"/>
      <c r="P347" s="219"/>
      <c r="Q347" s="219"/>
      <c r="R347" s="219"/>
      <c r="S347" s="219"/>
      <c r="T347" s="220"/>
      <c r="AT347" s="221" t="s">
        <v>219</v>
      </c>
      <c r="AU347" s="221" t="s">
        <v>80</v>
      </c>
      <c r="AV347" s="14" t="s">
        <v>82</v>
      </c>
      <c r="AW347" s="14" t="s">
        <v>34</v>
      </c>
      <c r="AX347" s="14" t="s">
        <v>73</v>
      </c>
      <c r="AY347" s="221" t="s">
        <v>206</v>
      </c>
    </row>
    <row r="348" spans="1:65" s="15" customFormat="1">
      <c r="B348" s="222"/>
      <c r="C348" s="223"/>
      <c r="D348" s="199" t="s">
        <v>219</v>
      </c>
      <c r="E348" s="224" t="s">
        <v>21</v>
      </c>
      <c r="F348" s="225" t="s">
        <v>236</v>
      </c>
      <c r="G348" s="223"/>
      <c r="H348" s="226">
        <v>131</v>
      </c>
      <c r="I348" s="227"/>
      <c r="J348" s="223"/>
      <c r="K348" s="223"/>
      <c r="L348" s="228"/>
      <c r="M348" s="229"/>
      <c r="N348" s="230"/>
      <c r="O348" s="230"/>
      <c r="P348" s="230"/>
      <c r="Q348" s="230"/>
      <c r="R348" s="230"/>
      <c r="S348" s="230"/>
      <c r="T348" s="231"/>
      <c r="AT348" s="232" t="s">
        <v>219</v>
      </c>
      <c r="AU348" s="232" t="s">
        <v>80</v>
      </c>
      <c r="AV348" s="15" t="s">
        <v>213</v>
      </c>
      <c r="AW348" s="15" t="s">
        <v>34</v>
      </c>
      <c r="AX348" s="15" t="s">
        <v>80</v>
      </c>
      <c r="AY348" s="232" t="s">
        <v>206</v>
      </c>
    </row>
    <row r="349" spans="1:65" s="12" customFormat="1" ht="25.9" customHeight="1">
      <c r="B349" s="165"/>
      <c r="C349" s="166"/>
      <c r="D349" s="167" t="s">
        <v>72</v>
      </c>
      <c r="E349" s="168" t="s">
        <v>1526</v>
      </c>
      <c r="F349" s="168" t="s">
        <v>1527</v>
      </c>
      <c r="G349" s="166"/>
      <c r="H349" s="166"/>
      <c r="I349" s="169"/>
      <c r="J349" s="170">
        <f>BK349</f>
        <v>0</v>
      </c>
      <c r="K349" s="166"/>
      <c r="L349" s="171"/>
      <c r="M349" s="172"/>
      <c r="N349" s="173"/>
      <c r="O349" s="173"/>
      <c r="P349" s="174">
        <f>SUM(P350:P500)</f>
        <v>0</v>
      </c>
      <c r="Q349" s="173"/>
      <c r="R349" s="174">
        <f>SUM(R350:R500)</f>
        <v>309.08510999999999</v>
      </c>
      <c r="S349" s="173"/>
      <c r="T349" s="175">
        <f>SUM(T350:T500)</f>
        <v>0</v>
      </c>
      <c r="AR349" s="176" t="s">
        <v>80</v>
      </c>
      <c r="AT349" s="177" t="s">
        <v>72</v>
      </c>
      <c r="AU349" s="177" t="s">
        <v>73</v>
      </c>
      <c r="AY349" s="176" t="s">
        <v>206</v>
      </c>
      <c r="BK349" s="178">
        <f>SUM(BK350:BK500)</f>
        <v>0</v>
      </c>
    </row>
    <row r="350" spans="1:65" s="2" customFormat="1" ht="16.5" customHeight="1">
      <c r="A350" s="37"/>
      <c r="B350" s="38"/>
      <c r="C350" s="181" t="s">
        <v>799</v>
      </c>
      <c r="D350" s="181" t="s">
        <v>208</v>
      </c>
      <c r="E350" s="182" t="s">
        <v>1871</v>
      </c>
      <c r="F350" s="183" t="s">
        <v>1872</v>
      </c>
      <c r="G350" s="184" t="s">
        <v>375</v>
      </c>
      <c r="H350" s="185">
        <v>131</v>
      </c>
      <c r="I350" s="186"/>
      <c r="J350" s="187">
        <f>ROUND(I350*H350,2)</f>
        <v>0</v>
      </c>
      <c r="K350" s="183" t="s">
        <v>21</v>
      </c>
      <c r="L350" s="42"/>
      <c r="M350" s="188" t="s">
        <v>21</v>
      </c>
      <c r="N350" s="189" t="s">
        <v>44</v>
      </c>
      <c r="O350" s="67"/>
      <c r="P350" s="190">
        <f>O350*H350</f>
        <v>0</v>
      </c>
      <c r="Q350" s="190">
        <v>0</v>
      </c>
      <c r="R350" s="190">
        <f>Q350*H350</f>
        <v>0</v>
      </c>
      <c r="S350" s="190">
        <v>0</v>
      </c>
      <c r="T350" s="191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192" t="s">
        <v>213</v>
      </c>
      <c r="AT350" s="192" t="s">
        <v>208</v>
      </c>
      <c r="AU350" s="192" t="s">
        <v>80</v>
      </c>
      <c r="AY350" s="20" t="s">
        <v>206</v>
      </c>
      <c r="BE350" s="193">
        <f>IF(N350="základní",J350,0)</f>
        <v>0</v>
      </c>
      <c r="BF350" s="193">
        <f>IF(N350="snížená",J350,0)</f>
        <v>0</v>
      </c>
      <c r="BG350" s="193">
        <f>IF(N350="zákl. přenesená",J350,0)</f>
        <v>0</v>
      </c>
      <c r="BH350" s="193">
        <f>IF(N350="sníž. přenesená",J350,0)</f>
        <v>0</v>
      </c>
      <c r="BI350" s="193">
        <f>IF(N350="nulová",J350,0)</f>
        <v>0</v>
      </c>
      <c r="BJ350" s="20" t="s">
        <v>80</v>
      </c>
      <c r="BK350" s="193">
        <f>ROUND(I350*H350,2)</f>
        <v>0</v>
      </c>
      <c r="BL350" s="20" t="s">
        <v>213</v>
      </c>
      <c r="BM350" s="192" t="s">
        <v>1043</v>
      </c>
    </row>
    <row r="351" spans="1:65" s="13" customFormat="1">
      <c r="B351" s="201"/>
      <c r="C351" s="202"/>
      <c r="D351" s="199" t="s">
        <v>219</v>
      </c>
      <c r="E351" s="203" t="s">
        <v>21</v>
      </c>
      <c r="F351" s="204" t="s">
        <v>1364</v>
      </c>
      <c r="G351" s="202"/>
      <c r="H351" s="203" t="s">
        <v>21</v>
      </c>
      <c r="I351" s="205"/>
      <c r="J351" s="202"/>
      <c r="K351" s="202"/>
      <c r="L351" s="206"/>
      <c r="M351" s="207"/>
      <c r="N351" s="208"/>
      <c r="O351" s="208"/>
      <c r="P351" s="208"/>
      <c r="Q351" s="208"/>
      <c r="R351" s="208"/>
      <c r="S351" s="208"/>
      <c r="T351" s="209"/>
      <c r="AT351" s="210" t="s">
        <v>219</v>
      </c>
      <c r="AU351" s="210" t="s">
        <v>80</v>
      </c>
      <c r="AV351" s="13" t="s">
        <v>80</v>
      </c>
      <c r="AW351" s="13" t="s">
        <v>34</v>
      </c>
      <c r="AX351" s="13" t="s">
        <v>73</v>
      </c>
      <c r="AY351" s="210" t="s">
        <v>206</v>
      </c>
    </row>
    <row r="352" spans="1:65" s="14" customFormat="1">
      <c r="B352" s="211"/>
      <c r="C352" s="212"/>
      <c r="D352" s="199" t="s">
        <v>219</v>
      </c>
      <c r="E352" s="213" t="s">
        <v>21</v>
      </c>
      <c r="F352" s="214" t="s">
        <v>1868</v>
      </c>
      <c r="G352" s="212"/>
      <c r="H352" s="215">
        <v>131</v>
      </c>
      <c r="I352" s="216"/>
      <c r="J352" s="212"/>
      <c r="K352" s="212"/>
      <c r="L352" s="217"/>
      <c r="M352" s="218"/>
      <c r="N352" s="219"/>
      <c r="O352" s="219"/>
      <c r="P352" s="219"/>
      <c r="Q352" s="219"/>
      <c r="R352" s="219"/>
      <c r="S352" s="219"/>
      <c r="T352" s="220"/>
      <c r="AT352" s="221" t="s">
        <v>219</v>
      </c>
      <c r="AU352" s="221" t="s">
        <v>80</v>
      </c>
      <c r="AV352" s="14" t="s">
        <v>82</v>
      </c>
      <c r="AW352" s="14" t="s">
        <v>34</v>
      </c>
      <c r="AX352" s="14" t="s">
        <v>73</v>
      </c>
      <c r="AY352" s="221" t="s">
        <v>206</v>
      </c>
    </row>
    <row r="353" spans="1:65" s="15" customFormat="1">
      <c r="B353" s="222"/>
      <c r="C353" s="223"/>
      <c r="D353" s="199" t="s">
        <v>219</v>
      </c>
      <c r="E353" s="224" t="s">
        <v>21</v>
      </c>
      <c r="F353" s="225" t="s">
        <v>236</v>
      </c>
      <c r="G353" s="223"/>
      <c r="H353" s="226">
        <v>131</v>
      </c>
      <c r="I353" s="227"/>
      <c r="J353" s="223"/>
      <c r="K353" s="223"/>
      <c r="L353" s="228"/>
      <c r="M353" s="229"/>
      <c r="N353" s="230"/>
      <c r="O353" s="230"/>
      <c r="P353" s="230"/>
      <c r="Q353" s="230"/>
      <c r="R353" s="230"/>
      <c r="S353" s="230"/>
      <c r="T353" s="231"/>
      <c r="AT353" s="232" t="s">
        <v>219</v>
      </c>
      <c r="AU353" s="232" t="s">
        <v>80</v>
      </c>
      <c r="AV353" s="15" t="s">
        <v>213</v>
      </c>
      <c r="AW353" s="15" t="s">
        <v>34</v>
      </c>
      <c r="AX353" s="15" t="s">
        <v>80</v>
      </c>
      <c r="AY353" s="232" t="s">
        <v>206</v>
      </c>
    </row>
    <row r="354" spans="1:65" s="2" customFormat="1" ht="16.5" customHeight="1">
      <c r="A354" s="37"/>
      <c r="B354" s="38"/>
      <c r="C354" s="181" t="s">
        <v>805</v>
      </c>
      <c r="D354" s="181" t="s">
        <v>208</v>
      </c>
      <c r="E354" s="182" t="s">
        <v>1873</v>
      </c>
      <c r="F354" s="183" t="s">
        <v>1874</v>
      </c>
      <c r="G354" s="184" t="s">
        <v>723</v>
      </c>
      <c r="H354" s="185">
        <v>1</v>
      </c>
      <c r="I354" s="186"/>
      <c r="J354" s="187">
        <f>ROUND(I354*H354,2)</f>
        <v>0</v>
      </c>
      <c r="K354" s="183" t="s">
        <v>1100</v>
      </c>
      <c r="L354" s="42"/>
      <c r="M354" s="188" t="s">
        <v>21</v>
      </c>
      <c r="N354" s="189" t="s">
        <v>44</v>
      </c>
      <c r="O354" s="67"/>
      <c r="P354" s="190">
        <f>O354*H354</f>
        <v>0</v>
      </c>
      <c r="Q354" s="190">
        <v>1.49E-2</v>
      </c>
      <c r="R354" s="190">
        <f>Q354*H354</f>
        <v>1.49E-2</v>
      </c>
      <c r="S354" s="190">
        <v>0</v>
      </c>
      <c r="T354" s="191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192" t="s">
        <v>213</v>
      </c>
      <c r="AT354" s="192" t="s">
        <v>208</v>
      </c>
      <c r="AU354" s="192" t="s">
        <v>80</v>
      </c>
      <c r="AY354" s="20" t="s">
        <v>206</v>
      </c>
      <c r="BE354" s="193">
        <f>IF(N354="základní",J354,0)</f>
        <v>0</v>
      </c>
      <c r="BF354" s="193">
        <f>IF(N354="snížená",J354,0)</f>
        <v>0</v>
      </c>
      <c r="BG354" s="193">
        <f>IF(N354="zákl. přenesená",J354,0)</f>
        <v>0</v>
      </c>
      <c r="BH354" s="193">
        <f>IF(N354="sníž. přenesená",J354,0)</f>
        <v>0</v>
      </c>
      <c r="BI354" s="193">
        <f>IF(N354="nulová",J354,0)</f>
        <v>0</v>
      </c>
      <c r="BJ354" s="20" t="s">
        <v>80</v>
      </c>
      <c r="BK354" s="193">
        <f>ROUND(I354*H354,2)</f>
        <v>0</v>
      </c>
      <c r="BL354" s="20" t="s">
        <v>213</v>
      </c>
      <c r="BM354" s="192" t="s">
        <v>1048</v>
      </c>
    </row>
    <row r="355" spans="1:65" s="13" customFormat="1">
      <c r="B355" s="201"/>
      <c r="C355" s="202"/>
      <c r="D355" s="199" t="s">
        <v>219</v>
      </c>
      <c r="E355" s="203" t="s">
        <v>21</v>
      </c>
      <c r="F355" s="204" t="s">
        <v>1811</v>
      </c>
      <c r="G355" s="202"/>
      <c r="H355" s="203" t="s">
        <v>21</v>
      </c>
      <c r="I355" s="205"/>
      <c r="J355" s="202"/>
      <c r="K355" s="202"/>
      <c r="L355" s="206"/>
      <c r="M355" s="207"/>
      <c r="N355" s="208"/>
      <c r="O355" s="208"/>
      <c r="P355" s="208"/>
      <c r="Q355" s="208"/>
      <c r="R355" s="208"/>
      <c r="S355" s="208"/>
      <c r="T355" s="209"/>
      <c r="AT355" s="210" t="s">
        <v>219</v>
      </c>
      <c r="AU355" s="210" t="s">
        <v>80</v>
      </c>
      <c r="AV355" s="13" t="s">
        <v>80</v>
      </c>
      <c r="AW355" s="13" t="s">
        <v>34</v>
      </c>
      <c r="AX355" s="13" t="s">
        <v>73</v>
      </c>
      <c r="AY355" s="210" t="s">
        <v>206</v>
      </c>
    </row>
    <row r="356" spans="1:65" s="14" customFormat="1">
      <c r="B356" s="211"/>
      <c r="C356" s="212"/>
      <c r="D356" s="199" t="s">
        <v>219</v>
      </c>
      <c r="E356" s="213" t="s">
        <v>21</v>
      </c>
      <c r="F356" s="214" t="s">
        <v>80</v>
      </c>
      <c r="G356" s="212"/>
      <c r="H356" s="215">
        <v>1</v>
      </c>
      <c r="I356" s="216"/>
      <c r="J356" s="212"/>
      <c r="K356" s="212"/>
      <c r="L356" s="217"/>
      <c r="M356" s="218"/>
      <c r="N356" s="219"/>
      <c r="O356" s="219"/>
      <c r="P356" s="219"/>
      <c r="Q356" s="219"/>
      <c r="R356" s="219"/>
      <c r="S356" s="219"/>
      <c r="T356" s="220"/>
      <c r="AT356" s="221" t="s">
        <v>219</v>
      </c>
      <c r="AU356" s="221" t="s">
        <v>80</v>
      </c>
      <c r="AV356" s="14" t="s">
        <v>82</v>
      </c>
      <c r="AW356" s="14" t="s">
        <v>34</v>
      </c>
      <c r="AX356" s="14" t="s">
        <v>73</v>
      </c>
      <c r="AY356" s="221" t="s">
        <v>206</v>
      </c>
    </row>
    <row r="357" spans="1:65" s="15" customFormat="1">
      <c r="B357" s="222"/>
      <c r="C357" s="223"/>
      <c r="D357" s="199" t="s">
        <v>219</v>
      </c>
      <c r="E357" s="224" t="s">
        <v>21</v>
      </c>
      <c r="F357" s="225" t="s">
        <v>236</v>
      </c>
      <c r="G357" s="223"/>
      <c r="H357" s="226">
        <v>1</v>
      </c>
      <c r="I357" s="227"/>
      <c r="J357" s="223"/>
      <c r="K357" s="223"/>
      <c r="L357" s="228"/>
      <c r="M357" s="229"/>
      <c r="N357" s="230"/>
      <c r="O357" s="230"/>
      <c r="P357" s="230"/>
      <c r="Q357" s="230"/>
      <c r="R357" s="230"/>
      <c r="S357" s="230"/>
      <c r="T357" s="231"/>
      <c r="AT357" s="232" t="s">
        <v>219</v>
      </c>
      <c r="AU357" s="232" t="s">
        <v>80</v>
      </c>
      <c r="AV357" s="15" t="s">
        <v>213</v>
      </c>
      <c r="AW357" s="15" t="s">
        <v>34</v>
      </c>
      <c r="AX357" s="15" t="s">
        <v>80</v>
      </c>
      <c r="AY357" s="232" t="s">
        <v>206</v>
      </c>
    </row>
    <row r="358" spans="1:65" s="2" customFormat="1" ht="16.5" customHeight="1">
      <c r="A358" s="37"/>
      <c r="B358" s="38"/>
      <c r="C358" s="181" t="s">
        <v>811</v>
      </c>
      <c r="D358" s="181" t="s">
        <v>208</v>
      </c>
      <c r="E358" s="182" t="s">
        <v>1875</v>
      </c>
      <c r="F358" s="183" t="s">
        <v>1876</v>
      </c>
      <c r="G358" s="184" t="s">
        <v>723</v>
      </c>
      <c r="H358" s="185">
        <v>1</v>
      </c>
      <c r="I358" s="186"/>
      <c r="J358" s="187">
        <f>ROUND(I358*H358,2)</f>
        <v>0</v>
      </c>
      <c r="K358" s="183" t="s">
        <v>1100</v>
      </c>
      <c r="L358" s="42"/>
      <c r="M358" s="188" t="s">
        <v>21</v>
      </c>
      <c r="N358" s="189" t="s">
        <v>44</v>
      </c>
      <c r="O358" s="67"/>
      <c r="P358" s="190">
        <f>O358*H358</f>
        <v>0</v>
      </c>
      <c r="Q358" s="190">
        <v>1.78E-2</v>
      </c>
      <c r="R358" s="190">
        <f>Q358*H358</f>
        <v>1.78E-2</v>
      </c>
      <c r="S358" s="190">
        <v>0</v>
      </c>
      <c r="T358" s="191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192" t="s">
        <v>213</v>
      </c>
      <c r="AT358" s="192" t="s">
        <v>208</v>
      </c>
      <c r="AU358" s="192" t="s">
        <v>80</v>
      </c>
      <c r="AY358" s="20" t="s">
        <v>206</v>
      </c>
      <c r="BE358" s="193">
        <f>IF(N358="základní",J358,0)</f>
        <v>0</v>
      </c>
      <c r="BF358" s="193">
        <f>IF(N358="snížená",J358,0)</f>
        <v>0</v>
      </c>
      <c r="BG358" s="193">
        <f>IF(N358="zákl. přenesená",J358,0)</f>
        <v>0</v>
      </c>
      <c r="BH358" s="193">
        <f>IF(N358="sníž. přenesená",J358,0)</f>
        <v>0</v>
      </c>
      <c r="BI358" s="193">
        <f>IF(N358="nulová",J358,0)</f>
        <v>0</v>
      </c>
      <c r="BJ358" s="20" t="s">
        <v>80</v>
      </c>
      <c r="BK358" s="193">
        <f>ROUND(I358*H358,2)</f>
        <v>0</v>
      </c>
      <c r="BL358" s="20" t="s">
        <v>213</v>
      </c>
      <c r="BM358" s="192" t="s">
        <v>1054</v>
      </c>
    </row>
    <row r="359" spans="1:65" s="13" customFormat="1">
      <c r="B359" s="201"/>
      <c r="C359" s="202"/>
      <c r="D359" s="199" t="s">
        <v>219</v>
      </c>
      <c r="E359" s="203" t="s">
        <v>21</v>
      </c>
      <c r="F359" s="204" t="s">
        <v>1811</v>
      </c>
      <c r="G359" s="202"/>
      <c r="H359" s="203" t="s">
        <v>21</v>
      </c>
      <c r="I359" s="205"/>
      <c r="J359" s="202"/>
      <c r="K359" s="202"/>
      <c r="L359" s="206"/>
      <c r="M359" s="207"/>
      <c r="N359" s="208"/>
      <c r="O359" s="208"/>
      <c r="P359" s="208"/>
      <c r="Q359" s="208"/>
      <c r="R359" s="208"/>
      <c r="S359" s="208"/>
      <c r="T359" s="209"/>
      <c r="AT359" s="210" t="s">
        <v>219</v>
      </c>
      <c r="AU359" s="210" t="s">
        <v>80</v>
      </c>
      <c r="AV359" s="13" t="s">
        <v>80</v>
      </c>
      <c r="AW359" s="13" t="s">
        <v>34</v>
      </c>
      <c r="AX359" s="13" t="s">
        <v>73</v>
      </c>
      <c r="AY359" s="210" t="s">
        <v>206</v>
      </c>
    </row>
    <row r="360" spans="1:65" s="14" customFormat="1">
      <c r="B360" s="211"/>
      <c r="C360" s="212"/>
      <c r="D360" s="199" t="s">
        <v>219</v>
      </c>
      <c r="E360" s="213" t="s">
        <v>21</v>
      </c>
      <c r="F360" s="214" t="s">
        <v>80</v>
      </c>
      <c r="G360" s="212"/>
      <c r="H360" s="215">
        <v>1</v>
      </c>
      <c r="I360" s="216"/>
      <c r="J360" s="212"/>
      <c r="K360" s="212"/>
      <c r="L360" s="217"/>
      <c r="M360" s="218"/>
      <c r="N360" s="219"/>
      <c r="O360" s="219"/>
      <c r="P360" s="219"/>
      <c r="Q360" s="219"/>
      <c r="R360" s="219"/>
      <c r="S360" s="219"/>
      <c r="T360" s="220"/>
      <c r="AT360" s="221" t="s">
        <v>219</v>
      </c>
      <c r="AU360" s="221" t="s">
        <v>80</v>
      </c>
      <c r="AV360" s="14" t="s">
        <v>82</v>
      </c>
      <c r="AW360" s="14" t="s">
        <v>34</v>
      </c>
      <c r="AX360" s="14" t="s">
        <v>73</v>
      </c>
      <c r="AY360" s="221" t="s">
        <v>206</v>
      </c>
    </row>
    <row r="361" spans="1:65" s="15" customFormat="1">
      <c r="B361" s="222"/>
      <c r="C361" s="223"/>
      <c r="D361" s="199" t="s">
        <v>219</v>
      </c>
      <c r="E361" s="224" t="s">
        <v>21</v>
      </c>
      <c r="F361" s="225" t="s">
        <v>236</v>
      </c>
      <c r="G361" s="223"/>
      <c r="H361" s="226">
        <v>1</v>
      </c>
      <c r="I361" s="227"/>
      <c r="J361" s="223"/>
      <c r="K361" s="223"/>
      <c r="L361" s="228"/>
      <c r="M361" s="229"/>
      <c r="N361" s="230"/>
      <c r="O361" s="230"/>
      <c r="P361" s="230"/>
      <c r="Q361" s="230"/>
      <c r="R361" s="230"/>
      <c r="S361" s="230"/>
      <c r="T361" s="231"/>
      <c r="AT361" s="232" t="s">
        <v>219</v>
      </c>
      <c r="AU361" s="232" t="s">
        <v>80</v>
      </c>
      <c r="AV361" s="15" t="s">
        <v>213</v>
      </c>
      <c r="AW361" s="15" t="s">
        <v>34</v>
      </c>
      <c r="AX361" s="15" t="s">
        <v>80</v>
      </c>
      <c r="AY361" s="232" t="s">
        <v>206</v>
      </c>
    </row>
    <row r="362" spans="1:65" s="2" customFormat="1" ht="16.5" customHeight="1">
      <c r="A362" s="37"/>
      <c r="B362" s="38"/>
      <c r="C362" s="181" t="s">
        <v>818</v>
      </c>
      <c r="D362" s="181" t="s">
        <v>208</v>
      </c>
      <c r="E362" s="182" t="s">
        <v>1877</v>
      </c>
      <c r="F362" s="183" t="s">
        <v>1878</v>
      </c>
      <c r="G362" s="184" t="s">
        <v>723</v>
      </c>
      <c r="H362" s="185">
        <v>2</v>
      </c>
      <c r="I362" s="186"/>
      <c r="J362" s="187">
        <f>ROUND(I362*H362,2)</f>
        <v>0</v>
      </c>
      <c r="K362" s="183" t="s">
        <v>1100</v>
      </c>
      <c r="L362" s="42"/>
      <c r="M362" s="188" t="s">
        <v>21</v>
      </c>
      <c r="N362" s="189" t="s">
        <v>44</v>
      </c>
      <c r="O362" s="67"/>
      <c r="P362" s="190">
        <f>O362*H362</f>
        <v>0</v>
      </c>
      <c r="Q362" s="190">
        <v>1.9699999999999999E-2</v>
      </c>
      <c r="R362" s="190">
        <f>Q362*H362</f>
        <v>3.9399999999999998E-2</v>
      </c>
      <c r="S362" s="190">
        <v>0</v>
      </c>
      <c r="T362" s="191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192" t="s">
        <v>213</v>
      </c>
      <c r="AT362" s="192" t="s">
        <v>208</v>
      </c>
      <c r="AU362" s="192" t="s">
        <v>80</v>
      </c>
      <c r="AY362" s="20" t="s">
        <v>206</v>
      </c>
      <c r="BE362" s="193">
        <f>IF(N362="základní",J362,0)</f>
        <v>0</v>
      </c>
      <c r="BF362" s="193">
        <f>IF(N362="snížená",J362,0)</f>
        <v>0</v>
      </c>
      <c r="BG362" s="193">
        <f>IF(N362="zákl. přenesená",J362,0)</f>
        <v>0</v>
      </c>
      <c r="BH362" s="193">
        <f>IF(N362="sníž. přenesená",J362,0)</f>
        <v>0</v>
      </c>
      <c r="BI362" s="193">
        <f>IF(N362="nulová",J362,0)</f>
        <v>0</v>
      </c>
      <c r="BJ362" s="20" t="s">
        <v>80</v>
      </c>
      <c r="BK362" s="193">
        <f>ROUND(I362*H362,2)</f>
        <v>0</v>
      </c>
      <c r="BL362" s="20" t="s">
        <v>213</v>
      </c>
      <c r="BM362" s="192" t="s">
        <v>1057</v>
      </c>
    </row>
    <row r="363" spans="1:65" s="13" customFormat="1">
      <c r="B363" s="201"/>
      <c r="C363" s="202"/>
      <c r="D363" s="199" t="s">
        <v>219</v>
      </c>
      <c r="E363" s="203" t="s">
        <v>21</v>
      </c>
      <c r="F363" s="204" t="s">
        <v>1811</v>
      </c>
      <c r="G363" s="202"/>
      <c r="H363" s="203" t="s">
        <v>21</v>
      </c>
      <c r="I363" s="205"/>
      <c r="J363" s="202"/>
      <c r="K363" s="202"/>
      <c r="L363" s="206"/>
      <c r="M363" s="207"/>
      <c r="N363" s="208"/>
      <c r="O363" s="208"/>
      <c r="P363" s="208"/>
      <c r="Q363" s="208"/>
      <c r="R363" s="208"/>
      <c r="S363" s="208"/>
      <c r="T363" s="209"/>
      <c r="AT363" s="210" t="s">
        <v>219</v>
      </c>
      <c r="AU363" s="210" t="s">
        <v>80</v>
      </c>
      <c r="AV363" s="13" t="s">
        <v>80</v>
      </c>
      <c r="AW363" s="13" t="s">
        <v>34</v>
      </c>
      <c r="AX363" s="13" t="s">
        <v>73</v>
      </c>
      <c r="AY363" s="210" t="s">
        <v>206</v>
      </c>
    </row>
    <row r="364" spans="1:65" s="14" customFormat="1">
      <c r="B364" s="211"/>
      <c r="C364" s="212"/>
      <c r="D364" s="199" t="s">
        <v>219</v>
      </c>
      <c r="E364" s="213" t="s">
        <v>21</v>
      </c>
      <c r="F364" s="214" t="s">
        <v>82</v>
      </c>
      <c r="G364" s="212"/>
      <c r="H364" s="215">
        <v>2</v>
      </c>
      <c r="I364" s="216"/>
      <c r="J364" s="212"/>
      <c r="K364" s="212"/>
      <c r="L364" s="217"/>
      <c r="M364" s="218"/>
      <c r="N364" s="219"/>
      <c r="O364" s="219"/>
      <c r="P364" s="219"/>
      <c r="Q364" s="219"/>
      <c r="R364" s="219"/>
      <c r="S364" s="219"/>
      <c r="T364" s="220"/>
      <c r="AT364" s="221" t="s">
        <v>219</v>
      </c>
      <c r="AU364" s="221" t="s">
        <v>80</v>
      </c>
      <c r="AV364" s="14" t="s">
        <v>82</v>
      </c>
      <c r="AW364" s="14" t="s">
        <v>34</v>
      </c>
      <c r="AX364" s="14" t="s">
        <v>73</v>
      </c>
      <c r="AY364" s="221" t="s">
        <v>206</v>
      </c>
    </row>
    <row r="365" spans="1:65" s="15" customFormat="1">
      <c r="B365" s="222"/>
      <c r="C365" s="223"/>
      <c r="D365" s="199" t="s">
        <v>219</v>
      </c>
      <c r="E365" s="224" t="s">
        <v>21</v>
      </c>
      <c r="F365" s="225" t="s">
        <v>236</v>
      </c>
      <c r="G365" s="223"/>
      <c r="H365" s="226">
        <v>2</v>
      </c>
      <c r="I365" s="227"/>
      <c r="J365" s="223"/>
      <c r="K365" s="223"/>
      <c r="L365" s="228"/>
      <c r="M365" s="229"/>
      <c r="N365" s="230"/>
      <c r="O365" s="230"/>
      <c r="P365" s="230"/>
      <c r="Q365" s="230"/>
      <c r="R365" s="230"/>
      <c r="S365" s="230"/>
      <c r="T365" s="231"/>
      <c r="AT365" s="232" t="s">
        <v>219</v>
      </c>
      <c r="AU365" s="232" t="s">
        <v>80</v>
      </c>
      <c r="AV365" s="15" t="s">
        <v>213</v>
      </c>
      <c r="AW365" s="15" t="s">
        <v>34</v>
      </c>
      <c r="AX365" s="15" t="s">
        <v>80</v>
      </c>
      <c r="AY365" s="232" t="s">
        <v>206</v>
      </c>
    </row>
    <row r="366" spans="1:65" s="2" customFormat="1" ht="24.2" customHeight="1">
      <c r="A366" s="37"/>
      <c r="B366" s="38"/>
      <c r="C366" s="181" t="s">
        <v>825</v>
      </c>
      <c r="D366" s="181" t="s">
        <v>208</v>
      </c>
      <c r="E366" s="182" t="s">
        <v>1879</v>
      </c>
      <c r="F366" s="183" t="s">
        <v>1880</v>
      </c>
      <c r="G366" s="184" t="s">
        <v>723</v>
      </c>
      <c r="H366" s="185">
        <v>1</v>
      </c>
      <c r="I366" s="186"/>
      <c r="J366" s="187">
        <f>ROUND(I366*H366,2)</f>
        <v>0</v>
      </c>
      <c r="K366" s="183" t="s">
        <v>21</v>
      </c>
      <c r="L366" s="42"/>
      <c r="M366" s="188" t="s">
        <v>21</v>
      </c>
      <c r="N366" s="189" t="s">
        <v>44</v>
      </c>
      <c r="O366" s="67"/>
      <c r="P366" s="190">
        <f>O366*H366</f>
        <v>0</v>
      </c>
      <c r="Q366" s="190">
        <v>4.8999999999999998E-3</v>
      </c>
      <c r="R366" s="190">
        <f>Q366*H366</f>
        <v>4.8999999999999998E-3</v>
      </c>
      <c r="S366" s="190">
        <v>0</v>
      </c>
      <c r="T366" s="191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192" t="s">
        <v>213</v>
      </c>
      <c r="AT366" s="192" t="s">
        <v>208</v>
      </c>
      <c r="AU366" s="192" t="s">
        <v>80</v>
      </c>
      <c r="AY366" s="20" t="s">
        <v>206</v>
      </c>
      <c r="BE366" s="193">
        <f>IF(N366="základní",J366,0)</f>
        <v>0</v>
      </c>
      <c r="BF366" s="193">
        <f>IF(N366="snížená",J366,0)</f>
        <v>0</v>
      </c>
      <c r="BG366" s="193">
        <f>IF(N366="zákl. přenesená",J366,0)</f>
        <v>0</v>
      </c>
      <c r="BH366" s="193">
        <f>IF(N366="sníž. přenesená",J366,0)</f>
        <v>0</v>
      </c>
      <c r="BI366" s="193">
        <f>IF(N366="nulová",J366,0)</f>
        <v>0</v>
      </c>
      <c r="BJ366" s="20" t="s">
        <v>80</v>
      </c>
      <c r="BK366" s="193">
        <f>ROUND(I366*H366,2)</f>
        <v>0</v>
      </c>
      <c r="BL366" s="20" t="s">
        <v>213</v>
      </c>
      <c r="BM366" s="192" t="s">
        <v>1331</v>
      </c>
    </row>
    <row r="367" spans="1:65" s="13" customFormat="1">
      <c r="B367" s="201"/>
      <c r="C367" s="202"/>
      <c r="D367" s="199" t="s">
        <v>219</v>
      </c>
      <c r="E367" s="203" t="s">
        <v>21</v>
      </c>
      <c r="F367" s="204" t="s">
        <v>1811</v>
      </c>
      <c r="G367" s="202"/>
      <c r="H367" s="203" t="s">
        <v>21</v>
      </c>
      <c r="I367" s="205"/>
      <c r="J367" s="202"/>
      <c r="K367" s="202"/>
      <c r="L367" s="206"/>
      <c r="M367" s="207"/>
      <c r="N367" s="208"/>
      <c r="O367" s="208"/>
      <c r="P367" s="208"/>
      <c r="Q367" s="208"/>
      <c r="R367" s="208"/>
      <c r="S367" s="208"/>
      <c r="T367" s="209"/>
      <c r="AT367" s="210" t="s">
        <v>219</v>
      </c>
      <c r="AU367" s="210" t="s">
        <v>80</v>
      </c>
      <c r="AV367" s="13" t="s">
        <v>80</v>
      </c>
      <c r="AW367" s="13" t="s">
        <v>34</v>
      </c>
      <c r="AX367" s="13" t="s">
        <v>73</v>
      </c>
      <c r="AY367" s="210" t="s">
        <v>206</v>
      </c>
    </row>
    <row r="368" spans="1:65" s="14" customFormat="1">
      <c r="B368" s="211"/>
      <c r="C368" s="212"/>
      <c r="D368" s="199" t="s">
        <v>219</v>
      </c>
      <c r="E368" s="213" t="s">
        <v>21</v>
      </c>
      <c r="F368" s="214" t="s">
        <v>80</v>
      </c>
      <c r="G368" s="212"/>
      <c r="H368" s="215">
        <v>1</v>
      </c>
      <c r="I368" s="216"/>
      <c r="J368" s="212"/>
      <c r="K368" s="212"/>
      <c r="L368" s="217"/>
      <c r="M368" s="218"/>
      <c r="N368" s="219"/>
      <c r="O368" s="219"/>
      <c r="P368" s="219"/>
      <c r="Q368" s="219"/>
      <c r="R368" s="219"/>
      <c r="S368" s="219"/>
      <c r="T368" s="220"/>
      <c r="AT368" s="221" t="s">
        <v>219</v>
      </c>
      <c r="AU368" s="221" t="s">
        <v>80</v>
      </c>
      <c r="AV368" s="14" t="s">
        <v>82</v>
      </c>
      <c r="AW368" s="14" t="s">
        <v>34</v>
      </c>
      <c r="AX368" s="14" t="s">
        <v>73</v>
      </c>
      <c r="AY368" s="221" t="s">
        <v>206</v>
      </c>
    </row>
    <row r="369" spans="1:65" s="15" customFormat="1">
      <c r="B369" s="222"/>
      <c r="C369" s="223"/>
      <c r="D369" s="199" t="s">
        <v>219</v>
      </c>
      <c r="E369" s="224" t="s">
        <v>21</v>
      </c>
      <c r="F369" s="225" t="s">
        <v>236</v>
      </c>
      <c r="G369" s="223"/>
      <c r="H369" s="226">
        <v>1</v>
      </c>
      <c r="I369" s="227"/>
      <c r="J369" s="223"/>
      <c r="K369" s="223"/>
      <c r="L369" s="228"/>
      <c r="M369" s="229"/>
      <c r="N369" s="230"/>
      <c r="O369" s="230"/>
      <c r="P369" s="230"/>
      <c r="Q369" s="230"/>
      <c r="R369" s="230"/>
      <c r="S369" s="230"/>
      <c r="T369" s="231"/>
      <c r="AT369" s="232" t="s">
        <v>219</v>
      </c>
      <c r="AU369" s="232" t="s">
        <v>80</v>
      </c>
      <c r="AV369" s="15" t="s">
        <v>213</v>
      </c>
      <c r="AW369" s="15" t="s">
        <v>34</v>
      </c>
      <c r="AX369" s="15" t="s">
        <v>80</v>
      </c>
      <c r="AY369" s="232" t="s">
        <v>206</v>
      </c>
    </row>
    <row r="370" spans="1:65" s="2" customFormat="1" ht="24.2" customHeight="1">
      <c r="A370" s="37"/>
      <c r="B370" s="38"/>
      <c r="C370" s="181" t="s">
        <v>830</v>
      </c>
      <c r="D370" s="181" t="s">
        <v>208</v>
      </c>
      <c r="E370" s="182" t="s">
        <v>1881</v>
      </c>
      <c r="F370" s="183" t="s">
        <v>1882</v>
      </c>
      <c r="G370" s="184" t="s">
        <v>723</v>
      </c>
      <c r="H370" s="185">
        <v>2</v>
      </c>
      <c r="I370" s="186"/>
      <c r="J370" s="187">
        <f>ROUND(I370*H370,2)</f>
        <v>0</v>
      </c>
      <c r="K370" s="183" t="s">
        <v>21</v>
      </c>
      <c r="L370" s="42"/>
      <c r="M370" s="188" t="s">
        <v>21</v>
      </c>
      <c r="N370" s="189" t="s">
        <v>44</v>
      </c>
      <c r="O370" s="67"/>
      <c r="P370" s="190">
        <f>O370*H370</f>
        <v>0</v>
      </c>
      <c r="Q370" s="190">
        <v>1.2500000000000001E-2</v>
      </c>
      <c r="R370" s="190">
        <f>Q370*H370</f>
        <v>2.5000000000000001E-2</v>
      </c>
      <c r="S370" s="190">
        <v>0</v>
      </c>
      <c r="T370" s="191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192" t="s">
        <v>213</v>
      </c>
      <c r="AT370" s="192" t="s">
        <v>208</v>
      </c>
      <c r="AU370" s="192" t="s">
        <v>80</v>
      </c>
      <c r="AY370" s="20" t="s">
        <v>206</v>
      </c>
      <c r="BE370" s="193">
        <f>IF(N370="základní",J370,0)</f>
        <v>0</v>
      </c>
      <c r="BF370" s="193">
        <f>IF(N370="snížená",J370,0)</f>
        <v>0</v>
      </c>
      <c r="BG370" s="193">
        <f>IF(N370="zákl. přenesená",J370,0)</f>
        <v>0</v>
      </c>
      <c r="BH370" s="193">
        <f>IF(N370="sníž. přenesená",J370,0)</f>
        <v>0</v>
      </c>
      <c r="BI370" s="193">
        <f>IF(N370="nulová",J370,0)</f>
        <v>0</v>
      </c>
      <c r="BJ370" s="20" t="s">
        <v>80</v>
      </c>
      <c r="BK370" s="193">
        <f>ROUND(I370*H370,2)</f>
        <v>0</v>
      </c>
      <c r="BL370" s="20" t="s">
        <v>213</v>
      </c>
      <c r="BM370" s="192" t="s">
        <v>1335</v>
      </c>
    </row>
    <row r="371" spans="1:65" s="13" customFormat="1">
      <c r="B371" s="201"/>
      <c r="C371" s="202"/>
      <c r="D371" s="199" t="s">
        <v>219</v>
      </c>
      <c r="E371" s="203" t="s">
        <v>21</v>
      </c>
      <c r="F371" s="204" t="s">
        <v>1811</v>
      </c>
      <c r="G371" s="202"/>
      <c r="H371" s="203" t="s">
        <v>21</v>
      </c>
      <c r="I371" s="205"/>
      <c r="J371" s="202"/>
      <c r="K371" s="202"/>
      <c r="L371" s="206"/>
      <c r="M371" s="207"/>
      <c r="N371" s="208"/>
      <c r="O371" s="208"/>
      <c r="P371" s="208"/>
      <c r="Q371" s="208"/>
      <c r="R371" s="208"/>
      <c r="S371" s="208"/>
      <c r="T371" s="209"/>
      <c r="AT371" s="210" t="s">
        <v>219</v>
      </c>
      <c r="AU371" s="210" t="s">
        <v>80</v>
      </c>
      <c r="AV371" s="13" t="s">
        <v>80</v>
      </c>
      <c r="AW371" s="13" t="s">
        <v>34</v>
      </c>
      <c r="AX371" s="13" t="s">
        <v>73</v>
      </c>
      <c r="AY371" s="210" t="s">
        <v>206</v>
      </c>
    </row>
    <row r="372" spans="1:65" s="14" customFormat="1">
      <c r="B372" s="211"/>
      <c r="C372" s="212"/>
      <c r="D372" s="199" t="s">
        <v>219</v>
      </c>
      <c r="E372" s="213" t="s">
        <v>21</v>
      </c>
      <c r="F372" s="214" t="s">
        <v>82</v>
      </c>
      <c r="G372" s="212"/>
      <c r="H372" s="215">
        <v>2</v>
      </c>
      <c r="I372" s="216"/>
      <c r="J372" s="212"/>
      <c r="K372" s="212"/>
      <c r="L372" s="217"/>
      <c r="M372" s="218"/>
      <c r="N372" s="219"/>
      <c r="O372" s="219"/>
      <c r="P372" s="219"/>
      <c r="Q372" s="219"/>
      <c r="R372" s="219"/>
      <c r="S372" s="219"/>
      <c r="T372" s="220"/>
      <c r="AT372" s="221" t="s">
        <v>219</v>
      </c>
      <c r="AU372" s="221" t="s">
        <v>80</v>
      </c>
      <c r="AV372" s="14" t="s">
        <v>82</v>
      </c>
      <c r="AW372" s="14" t="s">
        <v>34</v>
      </c>
      <c r="AX372" s="14" t="s">
        <v>73</v>
      </c>
      <c r="AY372" s="221" t="s">
        <v>206</v>
      </c>
    </row>
    <row r="373" spans="1:65" s="15" customFormat="1">
      <c r="B373" s="222"/>
      <c r="C373" s="223"/>
      <c r="D373" s="199" t="s">
        <v>219</v>
      </c>
      <c r="E373" s="224" t="s">
        <v>21</v>
      </c>
      <c r="F373" s="225" t="s">
        <v>236</v>
      </c>
      <c r="G373" s="223"/>
      <c r="H373" s="226">
        <v>2</v>
      </c>
      <c r="I373" s="227"/>
      <c r="J373" s="223"/>
      <c r="K373" s="223"/>
      <c r="L373" s="228"/>
      <c r="M373" s="229"/>
      <c r="N373" s="230"/>
      <c r="O373" s="230"/>
      <c r="P373" s="230"/>
      <c r="Q373" s="230"/>
      <c r="R373" s="230"/>
      <c r="S373" s="230"/>
      <c r="T373" s="231"/>
      <c r="AT373" s="232" t="s">
        <v>219</v>
      </c>
      <c r="AU373" s="232" t="s">
        <v>80</v>
      </c>
      <c r="AV373" s="15" t="s">
        <v>213</v>
      </c>
      <c r="AW373" s="15" t="s">
        <v>34</v>
      </c>
      <c r="AX373" s="15" t="s">
        <v>80</v>
      </c>
      <c r="AY373" s="232" t="s">
        <v>206</v>
      </c>
    </row>
    <row r="374" spans="1:65" s="2" customFormat="1" ht="16.5" customHeight="1">
      <c r="A374" s="37"/>
      <c r="B374" s="38"/>
      <c r="C374" s="181" t="s">
        <v>837</v>
      </c>
      <c r="D374" s="181" t="s">
        <v>208</v>
      </c>
      <c r="E374" s="182" t="s">
        <v>1883</v>
      </c>
      <c r="F374" s="183" t="s">
        <v>1884</v>
      </c>
      <c r="G374" s="184" t="s">
        <v>723</v>
      </c>
      <c r="H374" s="185">
        <v>2</v>
      </c>
      <c r="I374" s="186"/>
      <c r="J374" s="187">
        <f>ROUND(I374*H374,2)</f>
        <v>0</v>
      </c>
      <c r="K374" s="183" t="s">
        <v>1100</v>
      </c>
      <c r="L374" s="42"/>
      <c r="M374" s="188" t="s">
        <v>21</v>
      </c>
      <c r="N374" s="189" t="s">
        <v>44</v>
      </c>
      <c r="O374" s="67"/>
      <c r="P374" s="190">
        <f>O374*H374</f>
        <v>0</v>
      </c>
      <c r="Q374" s="190">
        <v>1.4E-2</v>
      </c>
      <c r="R374" s="190">
        <f>Q374*H374</f>
        <v>2.8000000000000001E-2</v>
      </c>
      <c r="S374" s="190">
        <v>0</v>
      </c>
      <c r="T374" s="191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192" t="s">
        <v>213</v>
      </c>
      <c r="AT374" s="192" t="s">
        <v>208</v>
      </c>
      <c r="AU374" s="192" t="s">
        <v>80</v>
      </c>
      <c r="AY374" s="20" t="s">
        <v>206</v>
      </c>
      <c r="BE374" s="193">
        <f>IF(N374="základní",J374,0)</f>
        <v>0</v>
      </c>
      <c r="BF374" s="193">
        <f>IF(N374="snížená",J374,0)</f>
        <v>0</v>
      </c>
      <c r="BG374" s="193">
        <f>IF(N374="zákl. přenesená",J374,0)</f>
        <v>0</v>
      </c>
      <c r="BH374" s="193">
        <f>IF(N374="sníž. přenesená",J374,0)</f>
        <v>0</v>
      </c>
      <c r="BI374" s="193">
        <f>IF(N374="nulová",J374,0)</f>
        <v>0</v>
      </c>
      <c r="BJ374" s="20" t="s">
        <v>80</v>
      </c>
      <c r="BK374" s="193">
        <f>ROUND(I374*H374,2)</f>
        <v>0</v>
      </c>
      <c r="BL374" s="20" t="s">
        <v>213</v>
      </c>
      <c r="BM374" s="192" t="s">
        <v>1341</v>
      </c>
    </row>
    <row r="375" spans="1:65" s="13" customFormat="1">
      <c r="B375" s="201"/>
      <c r="C375" s="202"/>
      <c r="D375" s="199" t="s">
        <v>219</v>
      </c>
      <c r="E375" s="203" t="s">
        <v>21</v>
      </c>
      <c r="F375" s="204" t="s">
        <v>1811</v>
      </c>
      <c r="G375" s="202"/>
      <c r="H375" s="203" t="s">
        <v>21</v>
      </c>
      <c r="I375" s="205"/>
      <c r="J375" s="202"/>
      <c r="K375" s="202"/>
      <c r="L375" s="206"/>
      <c r="M375" s="207"/>
      <c r="N375" s="208"/>
      <c r="O375" s="208"/>
      <c r="P375" s="208"/>
      <c r="Q375" s="208"/>
      <c r="R375" s="208"/>
      <c r="S375" s="208"/>
      <c r="T375" s="209"/>
      <c r="AT375" s="210" t="s">
        <v>219</v>
      </c>
      <c r="AU375" s="210" t="s">
        <v>80</v>
      </c>
      <c r="AV375" s="13" t="s">
        <v>80</v>
      </c>
      <c r="AW375" s="13" t="s">
        <v>34</v>
      </c>
      <c r="AX375" s="13" t="s">
        <v>73</v>
      </c>
      <c r="AY375" s="210" t="s">
        <v>206</v>
      </c>
    </row>
    <row r="376" spans="1:65" s="14" customFormat="1">
      <c r="B376" s="211"/>
      <c r="C376" s="212"/>
      <c r="D376" s="199" t="s">
        <v>219</v>
      </c>
      <c r="E376" s="213" t="s">
        <v>21</v>
      </c>
      <c r="F376" s="214" t="s">
        <v>82</v>
      </c>
      <c r="G376" s="212"/>
      <c r="H376" s="215">
        <v>2</v>
      </c>
      <c r="I376" s="216"/>
      <c r="J376" s="212"/>
      <c r="K376" s="212"/>
      <c r="L376" s="217"/>
      <c r="M376" s="218"/>
      <c r="N376" s="219"/>
      <c r="O376" s="219"/>
      <c r="P376" s="219"/>
      <c r="Q376" s="219"/>
      <c r="R376" s="219"/>
      <c r="S376" s="219"/>
      <c r="T376" s="220"/>
      <c r="AT376" s="221" t="s">
        <v>219</v>
      </c>
      <c r="AU376" s="221" t="s">
        <v>80</v>
      </c>
      <c r="AV376" s="14" t="s">
        <v>82</v>
      </c>
      <c r="AW376" s="14" t="s">
        <v>34</v>
      </c>
      <c r="AX376" s="14" t="s">
        <v>73</v>
      </c>
      <c r="AY376" s="221" t="s">
        <v>206</v>
      </c>
    </row>
    <row r="377" spans="1:65" s="15" customFormat="1">
      <c r="B377" s="222"/>
      <c r="C377" s="223"/>
      <c r="D377" s="199" t="s">
        <v>219</v>
      </c>
      <c r="E377" s="224" t="s">
        <v>21</v>
      </c>
      <c r="F377" s="225" t="s">
        <v>236</v>
      </c>
      <c r="G377" s="223"/>
      <c r="H377" s="226">
        <v>2</v>
      </c>
      <c r="I377" s="227"/>
      <c r="J377" s="223"/>
      <c r="K377" s="223"/>
      <c r="L377" s="228"/>
      <c r="M377" s="229"/>
      <c r="N377" s="230"/>
      <c r="O377" s="230"/>
      <c r="P377" s="230"/>
      <c r="Q377" s="230"/>
      <c r="R377" s="230"/>
      <c r="S377" s="230"/>
      <c r="T377" s="231"/>
      <c r="AT377" s="232" t="s">
        <v>219</v>
      </c>
      <c r="AU377" s="232" t="s">
        <v>80</v>
      </c>
      <c r="AV377" s="15" t="s">
        <v>213</v>
      </c>
      <c r="AW377" s="15" t="s">
        <v>34</v>
      </c>
      <c r="AX377" s="15" t="s">
        <v>80</v>
      </c>
      <c r="AY377" s="232" t="s">
        <v>206</v>
      </c>
    </row>
    <row r="378" spans="1:65" s="2" customFormat="1" ht="16.5" customHeight="1">
      <c r="A378" s="37"/>
      <c r="B378" s="38"/>
      <c r="C378" s="181" t="s">
        <v>843</v>
      </c>
      <c r="D378" s="181" t="s">
        <v>208</v>
      </c>
      <c r="E378" s="182" t="s">
        <v>1885</v>
      </c>
      <c r="F378" s="183" t="s">
        <v>1886</v>
      </c>
      <c r="G378" s="184" t="s">
        <v>723</v>
      </c>
      <c r="H378" s="185">
        <v>2</v>
      </c>
      <c r="I378" s="186"/>
      <c r="J378" s="187">
        <f>ROUND(I378*H378,2)</f>
        <v>0</v>
      </c>
      <c r="K378" s="183" t="s">
        <v>1100</v>
      </c>
      <c r="L378" s="42"/>
      <c r="M378" s="188" t="s">
        <v>21</v>
      </c>
      <c r="N378" s="189" t="s">
        <v>44</v>
      </c>
      <c r="O378" s="67"/>
      <c r="P378" s="190">
        <f>O378*H378</f>
        <v>0</v>
      </c>
      <c r="Q378" s="190">
        <v>1.2200000000000001E-2</v>
      </c>
      <c r="R378" s="190">
        <f>Q378*H378</f>
        <v>2.4400000000000002E-2</v>
      </c>
      <c r="S378" s="190">
        <v>0</v>
      </c>
      <c r="T378" s="191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192" t="s">
        <v>213</v>
      </c>
      <c r="AT378" s="192" t="s">
        <v>208</v>
      </c>
      <c r="AU378" s="192" t="s">
        <v>80</v>
      </c>
      <c r="AY378" s="20" t="s">
        <v>206</v>
      </c>
      <c r="BE378" s="193">
        <f>IF(N378="základní",J378,0)</f>
        <v>0</v>
      </c>
      <c r="BF378" s="193">
        <f>IF(N378="snížená",J378,0)</f>
        <v>0</v>
      </c>
      <c r="BG378" s="193">
        <f>IF(N378="zákl. přenesená",J378,0)</f>
        <v>0</v>
      </c>
      <c r="BH378" s="193">
        <f>IF(N378="sníž. přenesená",J378,0)</f>
        <v>0</v>
      </c>
      <c r="BI378" s="193">
        <f>IF(N378="nulová",J378,0)</f>
        <v>0</v>
      </c>
      <c r="BJ378" s="20" t="s">
        <v>80</v>
      </c>
      <c r="BK378" s="193">
        <f>ROUND(I378*H378,2)</f>
        <v>0</v>
      </c>
      <c r="BL378" s="20" t="s">
        <v>213</v>
      </c>
      <c r="BM378" s="192" t="s">
        <v>1345</v>
      </c>
    </row>
    <row r="379" spans="1:65" s="13" customFormat="1">
      <c r="B379" s="201"/>
      <c r="C379" s="202"/>
      <c r="D379" s="199" t="s">
        <v>219</v>
      </c>
      <c r="E379" s="203" t="s">
        <v>21</v>
      </c>
      <c r="F379" s="204" t="s">
        <v>1887</v>
      </c>
      <c r="G379" s="202"/>
      <c r="H379" s="203" t="s">
        <v>21</v>
      </c>
      <c r="I379" s="205"/>
      <c r="J379" s="202"/>
      <c r="K379" s="202"/>
      <c r="L379" s="206"/>
      <c r="M379" s="207"/>
      <c r="N379" s="208"/>
      <c r="O379" s="208"/>
      <c r="P379" s="208"/>
      <c r="Q379" s="208"/>
      <c r="R379" s="208"/>
      <c r="S379" s="208"/>
      <c r="T379" s="209"/>
      <c r="AT379" s="210" t="s">
        <v>219</v>
      </c>
      <c r="AU379" s="210" t="s">
        <v>80</v>
      </c>
      <c r="AV379" s="13" t="s">
        <v>80</v>
      </c>
      <c r="AW379" s="13" t="s">
        <v>34</v>
      </c>
      <c r="AX379" s="13" t="s">
        <v>73</v>
      </c>
      <c r="AY379" s="210" t="s">
        <v>206</v>
      </c>
    </row>
    <row r="380" spans="1:65" s="14" customFormat="1">
      <c r="B380" s="211"/>
      <c r="C380" s="212"/>
      <c r="D380" s="199" t="s">
        <v>219</v>
      </c>
      <c r="E380" s="213" t="s">
        <v>21</v>
      </c>
      <c r="F380" s="214" t="s">
        <v>82</v>
      </c>
      <c r="G380" s="212"/>
      <c r="H380" s="215">
        <v>2</v>
      </c>
      <c r="I380" s="216"/>
      <c r="J380" s="212"/>
      <c r="K380" s="212"/>
      <c r="L380" s="217"/>
      <c r="M380" s="218"/>
      <c r="N380" s="219"/>
      <c r="O380" s="219"/>
      <c r="P380" s="219"/>
      <c r="Q380" s="219"/>
      <c r="R380" s="219"/>
      <c r="S380" s="219"/>
      <c r="T380" s="220"/>
      <c r="AT380" s="221" t="s">
        <v>219</v>
      </c>
      <c r="AU380" s="221" t="s">
        <v>80</v>
      </c>
      <c r="AV380" s="14" t="s">
        <v>82</v>
      </c>
      <c r="AW380" s="14" t="s">
        <v>34</v>
      </c>
      <c r="AX380" s="14" t="s">
        <v>73</v>
      </c>
      <c r="AY380" s="221" t="s">
        <v>206</v>
      </c>
    </row>
    <row r="381" spans="1:65" s="15" customFormat="1">
      <c r="B381" s="222"/>
      <c r="C381" s="223"/>
      <c r="D381" s="199" t="s">
        <v>219</v>
      </c>
      <c r="E381" s="224" t="s">
        <v>21</v>
      </c>
      <c r="F381" s="225" t="s">
        <v>236</v>
      </c>
      <c r="G381" s="223"/>
      <c r="H381" s="226">
        <v>2</v>
      </c>
      <c r="I381" s="227"/>
      <c r="J381" s="223"/>
      <c r="K381" s="223"/>
      <c r="L381" s="228"/>
      <c r="M381" s="229"/>
      <c r="N381" s="230"/>
      <c r="O381" s="230"/>
      <c r="P381" s="230"/>
      <c r="Q381" s="230"/>
      <c r="R381" s="230"/>
      <c r="S381" s="230"/>
      <c r="T381" s="231"/>
      <c r="AT381" s="232" t="s">
        <v>219</v>
      </c>
      <c r="AU381" s="232" t="s">
        <v>80</v>
      </c>
      <c r="AV381" s="15" t="s">
        <v>213</v>
      </c>
      <c r="AW381" s="15" t="s">
        <v>34</v>
      </c>
      <c r="AX381" s="15" t="s">
        <v>80</v>
      </c>
      <c r="AY381" s="232" t="s">
        <v>206</v>
      </c>
    </row>
    <row r="382" spans="1:65" s="2" customFormat="1" ht="16.5" customHeight="1">
      <c r="A382" s="37"/>
      <c r="B382" s="38"/>
      <c r="C382" s="181" t="s">
        <v>847</v>
      </c>
      <c r="D382" s="181" t="s">
        <v>208</v>
      </c>
      <c r="E382" s="182" t="s">
        <v>1888</v>
      </c>
      <c r="F382" s="183" t="s">
        <v>1889</v>
      </c>
      <c r="G382" s="184" t="s">
        <v>723</v>
      </c>
      <c r="H382" s="185">
        <v>1</v>
      </c>
      <c r="I382" s="186"/>
      <c r="J382" s="187">
        <f>ROUND(I382*H382,2)</f>
        <v>0</v>
      </c>
      <c r="K382" s="183" t="s">
        <v>1100</v>
      </c>
      <c r="L382" s="42"/>
      <c r="M382" s="188" t="s">
        <v>21</v>
      </c>
      <c r="N382" s="189" t="s">
        <v>44</v>
      </c>
      <c r="O382" s="67"/>
      <c r="P382" s="190">
        <f>O382*H382</f>
        <v>0</v>
      </c>
      <c r="Q382" s="190">
        <v>8.0999999999999996E-3</v>
      </c>
      <c r="R382" s="190">
        <f>Q382*H382</f>
        <v>8.0999999999999996E-3</v>
      </c>
      <c r="S382" s="190">
        <v>0</v>
      </c>
      <c r="T382" s="191">
        <f>S382*H382</f>
        <v>0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192" t="s">
        <v>213</v>
      </c>
      <c r="AT382" s="192" t="s">
        <v>208</v>
      </c>
      <c r="AU382" s="192" t="s">
        <v>80</v>
      </c>
      <c r="AY382" s="20" t="s">
        <v>206</v>
      </c>
      <c r="BE382" s="193">
        <f>IF(N382="základní",J382,0)</f>
        <v>0</v>
      </c>
      <c r="BF382" s="193">
        <f>IF(N382="snížená",J382,0)</f>
        <v>0</v>
      </c>
      <c r="BG382" s="193">
        <f>IF(N382="zákl. přenesená",J382,0)</f>
        <v>0</v>
      </c>
      <c r="BH382" s="193">
        <f>IF(N382="sníž. přenesená",J382,0)</f>
        <v>0</v>
      </c>
      <c r="BI382" s="193">
        <f>IF(N382="nulová",J382,0)</f>
        <v>0</v>
      </c>
      <c r="BJ382" s="20" t="s">
        <v>80</v>
      </c>
      <c r="BK382" s="193">
        <f>ROUND(I382*H382,2)</f>
        <v>0</v>
      </c>
      <c r="BL382" s="20" t="s">
        <v>213</v>
      </c>
      <c r="BM382" s="192" t="s">
        <v>1348</v>
      </c>
    </row>
    <row r="383" spans="1:65" s="13" customFormat="1">
      <c r="B383" s="201"/>
      <c r="C383" s="202"/>
      <c r="D383" s="199" t="s">
        <v>219</v>
      </c>
      <c r="E383" s="203" t="s">
        <v>21</v>
      </c>
      <c r="F383" s="204" t="s">
        <v>1811</v>
      </c>
      <c r="G383" s="202"/>
      <c r="H383" s="203" t="s">
        <v>21</v>
      </c>
      <c r="I383" s="205"/>
      <c r="J383" s="202"/>
      <c r="K383" s="202"/>
      <c r="L383" s="206"/>
      <c r="M383" s="207"/>
      <c r="N383" s="208"/>
      <c r="O383" s="208"/>
      <c r="P383" s="208"/>
      <c r="Q383" s="208"/>
      <c r="R383" s="208"/>
      <c r="S383" s="208"/>
      <c r="T383" s="209"/>
      <c r="AT383" s="210" t="s">
        <v>219</v>
      </c>
      <c r="AU383" s="210" t="s">
        <v>80</v>
      </c>
      <c r="AV383" s="13" t="s">
        <v>80</v>
      </c>
      <c r="AW383" s="13" t="s">
        <v>34</v>
      </c>
      <c r="AX383" s="13" t="s">
        <v>73</v>
      </c>
      <c r="AY383" s="210" t="s">
        <v>206</v>
      </c>
    </row>
    <row r="384" spans="1:65" s="14" customFormat="1">
      <c r="B384" s="211"/>
      <c r="C384" s="212"/>
      <c r="D384" s="199" t="s">
        <v>219</v>
      </c>
      <c r="E384" s="213" t="s">
        <v>21</v>
      </c>
      <c r="F384" s="214" t="s">
        <v>80</v>
      </c>
      <c r="G384" s="212"/>
      <c r="H384" s="215">
        <v>1</v>
      </c>
      <c r="I384" s="216"/>
      <c r="J384" s="212"/>
      <c r="K384" s="212"/>
      <c r="L384" s="217"/>
      <c r="M384" s="218"/>
      <c r="N384" s="219"/>
      <c r="O384" s="219"/>
      <c r="P384" s="219"/>
      <c r="Q384" s="219"/>
      <c r="R384" s="219"/>
      <c r="S384" s="219"/>
      <c r="T384" s="220"/>
      <c r="AT384" s="221" t="s">
        <v>219</v>
      </c>
      <c r="AU384" s="221" t="s">
        <v>80</v>
      </c>
      <c r="AV384" s="14" t="s">
        <v>82</v>
      </c>
      <c r="AW384" s="14" t="s">
        <v>34</v>
      </c>
      <c r="AX384" s="14" t="s">
        <v>73</v>
      </c>
      <c r="AY384" s="221" t="s">
        <v>206</v>
      </c>
    </row>
    <row r="385" spans="1:65" s="15" customFormat="1">
      <c r="B385" s="222"/>
      <c r="C385" s="223"/>
      <c r="D385" s="199" t="s">
        <v>219</v>
      </c>
      <c r="E385" s="224" t="s">
        <v>21</v>
      </c>
      <c r="F385" s="225" t="s">
        <v>236</v>
      </c>
      <c r="G385" s="223"/>
      <c r="H385" s="226">
        <v>1</v>
      </c>
      <c r="I385" s="227"/>
      <c r="J385" s="223"/>
      <c r="K385" s="223"/>
      <c r="L385" s="228"/>
      <c r="M385" s="229"/>
      <c r="N385" s="230"/>
      <c r="O385" s="230"/>
      <c r="P385" s="230"/>
      <c r="Q385" s="230"/>
      <c r="R385" s="230"/>
      <c r="S385" s="230"/>
      <c r="T385" s="231"/>
      <c r="AT385" s="232" t="s">
        <v>219</v>
      </c>
      <c r="AU385" s="232" t="s">
        <v>80</v>
      </c>
      <c r="AV385" s="15" t="s">
        <v>213</v>
      </c>
      <c r="AW385" s="15" t="s">
        <v>34</v>
      </c>
      <c r="AX385" s="15" t="s">
        <v>80</v>
      </c>
      <c r="AY385" s="232" t="s">
        <v>206</v>
      </c>
    </row>
    <row r="386" spans="1:65" s="2" customFormat="1" ht="16.5" customHeight="1">
      <c r="A386" s="37"/>
      <c r="B386" s="38"/>
      <c r="C386" s="181" t="s">
        <v>860</v>
      </c>
      <c r="D386" s="181" t="s">
        <v>208</v>
      </c>
      <c r="E386" s="182" t="s">
        <v>1890</v>
      </c>
      <c r="F386" s="183" t="s">
        <v>1891</v>
      </c>
      <c r="G386" s="184" t="s">
        <v>723</v>
      </c>
      <c r="H386" s="185">
        <v>1</v>
      </c>
      <c r="I386" s="186"/>
      <c r="J386" s="187">
        <f>ROUND(I386*H386,2)</f>
        <v>0</v>
      </c>
      <c r="K386" s="183" t="s">
        <v>1100</v>
      </c>
      <c r="L386" s="42"/>
      <c r="M386" s="188" t="s">
        <v>21</v>
      </c>
      <c r="N386" s="189" t="s">
        <v>44</v>
      </c>
      <c r="O386" s="67"/>
      <c r="P386" s="190">
        <f>O386*H386</f>
        <v>0</v>
      </c>
      <c r="Q386" s="190">
        <v>9.7999999999999997E-3</v>
      </c>
      <c r="R386" s="190">
        <f>Q386*H386</f>
        <v>9.7999999999999997E-3</v>
      </c>
      <c r="S386" s="190">
        <v>0</v>
      </c>
      <c r="T386" s="191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192" t="s">
        <v>213</v>
      </c>
      <c r="AT386" s="192" t="s">
        <v>208</v>
      </c>
      <c r="AU386" s="192" t="s">
        <v>80</v>
      </c>
      <c r="AY386" s="20" t="s">
        <v>206</v>
      </c>
      <c r="BE386" s="193">
        <f>IF(N386="základní",J386,0)</f>
        <v>0</v>
      </c>
      <c r="BF386" s="193">
        <f>IF(N386="snížená",J386,0)</f>
        <v>0</v>
      </c>
      <c r="BG386" s="193">
        <f>IF(N386="zákl. přenesená",J386,0)</f>
        <v>0</v>
      </c>
      <c r="BH386" s="193">
        <f>IF(N386="sníž. přenesená",J386,0)</f>
        <v>0</v>
      </c>
      <c r="BI386" s="193">
        <f>IF(N386="nulová",J386,0)</f>
        <v>0</v>
      </c>
      <c r="BJ386" s="20" t="s">
        <v>80</v>
      </c>
      <c r="BK386" s="193">
        <f>ROUND(I386*H386,2)</f>
        <v>0</v>
      </c>
      <c r="BL386" s="20" t="s">
        <v>213</v>
      </c>
      <c r="BM386" s="192" t="s">
        <v>1354</v>
      </c>
    </row>
    <row r="387" spans="1:65" s="13" customFormat="1">
      <c r="B387" s="201"/>
      <c r="C387" s="202"/>
      <c r="D387" s="199" t="s">
        <v>219</v>
      </c>
      <c r="E387" s="203" t="s">
        <v>21</v>
      </c>
      <c r="F387" s="204" t="s">
        <v>1811</v>
      </c>
      <c r="G387" s="202"/>
      <c r="H387" s="203" t="s">
        <v>21</v>
      </c>
      <c r="I387" s="205"/>
      <c r="J387" s="202"/>
      <c r="K387" s="202"/>
      <c r="L387" s="206"/>
      <c r="M387" s="207"/>
      <c r="N387" s="208"/>
      <c r="O387" s="208"/>
      <c r="P387" s="208"/>
      <c r="Q387" s="208"/>
      <c r="R387" s="208"/>
      <c r="S387" s="208"/>
      <c r="T387" s="209"/>
      <c r="AT387" s="210" t="s">
        <v>219</v>
      </c>
      <c r="AU387" s="210" t="s">
        <v>80</v>
      </c>
      <c r="AV387" s="13" t="s">
        <v>80</v>
      </c>
      <c r="AW387" s="13" t="s">
        <v>34</v>
      </c>
      <c r="AX387" s="13" t="s">
        <v>73</v>
      </c>
      <c r="AY387" s="210" t="s">
        <v>206</v>
      </c>
    </row>
    <row r="388" spans="1:65" s="14" customFormat="1">
      <c r="B388" s="211"/>
      <c r="C388" s="212"/>
      <c r="D388" s="199" t="s">
        <v>219</v>
      </c>
      <c r="E388" s="213" t="s">
        <v>21</v>
      </c>
      <c r="F388" s="214" t="s">
        <v>80</v>
      </c>
      <c r="G388" s="212"/>
      <c r="H388" s="215">
        <v>1</v>
      </c>
      <c r="I388" s="216"/>
      <c r="J388" s="212"/>
      <c r="K388" s="212"/>
      <c r="L388" s="217"/>
      <c r="M388" s="218"/>
      <c r="N388" s="219"/>
      <c r="O388" s="219"/>
      <c r="P388" s="219"/>
      <c r="Q388" s="219"/>
      <c r="R388" s="219"/>
      <c r="S388" s="219"/>
      <c r="T388" s="220"/>
      <c r="AT388" s="221" t="s">
        <v>219</v>
      </c>
      <c r="AU388" s="221" t="s">
        <v>80</v>
      </c>
      <c r="AV388" s="14" t="s">
        <v>82</v>
      </c>
      <c r="AW388" s="14" t="s">
        <v>34</v>
      </c>
      <c r="AX388" s="14" t="s">
        <v>73</v>
      </c>
      <c r="AY388" s="221" t="s">
        <v>206</v>
      </c>
    </row>
    <row r="389" spans="1:65" s="15" customFormat="1">
      <c r="B389" s="222"/>
      <c r="C389" s="223"/>
      <c r="D389" s="199" t="s">
        <v>219</v>
      </c>
      <c r="E389" s="224" t="s">
        <v>21</v>
      </c>
      <c r="F389" s="225" t="s">
        <v>236</v>
      </c>
      <c r="G389" s="223"/>
      <c r="H389" s="226">
        <v>1</v>
      </c>
      <c r="I389" s="227"/>
      <c r="J389" s="223"/>
      <c r="K389" s="223"/>
      <c r="L389" s="228"/>
      <c r="M389" s="229"/>
      <c r="N389" s="230"/>
      <c r="O389" s="230"/>
      <c r="P389" s="230"/>
      <c r="Q389" s="230"/>
      <c r="R389" s="230"/>
      <c r="S389" s="230"/>
      <c r="T389" s="231"/>
      <c r="AT389" s="232" t="s">
        <v>219</v>
      </c>
      <c r="AU389" s="232" t="s">
        <v>80</v>
      </c>
      <c r="AV389" s="15" t="s">
        <v>213</v>
      </c>
      <c r="AW389" s="15" t="s">
        <v>34</v>
      </c>
      <c r="AX389" s="15" t="s">
        <v>80</v>
      </c>
      <c r="AY389" s="232" t="s">
        <v>206</v>
      </c>
    </row>
    <row r="390" spans="1:65" s="2" customFormat="1" ht="16.5" customHeight="1">
      <c r="A390" s="37"/>
      <c r="B390" s="38"/>
      <c r="C390" s="181" t="s">
        <v>866</v>
      </c>
      <c r="D390" s="181" t="s">
        <v>208</v>
      </c>
      <c r="E390" s="182" t="s">
        <v>1892</v>
      </c>
      <c r="F390" s="183" t="s">
        <v>1893</v>
      </c>
      <c r="G390" s="184" t="s">
        <v>375</v>
      </c>
      <c r="H390" s="185">
        <v>6</v>
      </c>
      <c r="I390" s="186"/>
      <c r="J390" s="187">
        <f>ROUND(I390*H390,2)</f>
        <v>0</v>
      </c>
      <c r="K390" s="183" t="s">
        <v>1100</v>
      </c>
      <c r="L390" s="42"/>
      <c r="M390" s="188" t="s">
        <v>21</v>
      </c>
      <c r="N390" s="189" t="s">
        <v>44</v>
      </c>
      <c r="O390" s="67"/>
      <c r="P390" s="190">
        <f>O390*H390</f>
        <v>0</v>
      </c>
      <c r="Q390" s="190">
        <v>2.7E-4</v>
      </c>
      <c r="R390" s="190">
        <f>Q390*H390</f>
        <v>1.6199999999999999E-3</v>
      </c>
      <c r="S390" s="190">
        <v>0</v>
      </c>
      <c r="T390" s="191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192" t="s">
        <v>213</v>
      </c>
      <c r="AT390" s="192" t="s">
        <v>208</v>
      </c>
      <c r="AU390" s="192" t="s">
        <v>80</v>
      </c>
      <c r="AY390" s="20" t="s">
        <v>206</v>
      </c>
      <c r="BE390" s="193">
        <f>IF(N390="základní",J390,0)</f>
        <v>0</v>
      </c>
      <c r="BF390" s="193">
        <f>IF(N390="snížená",J390,0)</f>
        <v>0</v>
      </c>
      <c r="BG390" s="193">
        <f>IF(N390="zákl. přenesená",J390,0)</f>
        <v>0</v>
      </c>
      <c r="BH390" s="193">
        <f>IF(N390="sníž. přenesená",J390,0)</f>
        <v>0</v>
      </c>
      <c r="BI390" s="193">
        <f>IF(N390="nulová",J390,0)</f>
        <v>0</v>
      </c>
      <c r="BJ390" s="20" t="s">
        <v>80</v>
      </c>
      <c r="BK390" s="193">
        <f>ROUND(I390*H390,2)</f>
        <v>0</v>
      </c>
      <c r="BL390" s="20" t="s">
        <v>213</v>
      </c>
      <c r="BM390" s="192" t="s">
        <v>1359</v>
      </c>
    </row>
    <row r="391" spans="1:65" s="13" customFormat="1">
      <c r="B391" s="201"/>
      <c r="C391" s="202"/>
      <c r="D391" s="199" t="s">
        <v>219</v>
      </c>
      <c r="E391" s="203" t="s">
        <v>21</v>
      </c>
      <c r="F391" s="204" t="s">
        <v>1546</v>
      </c>
      <c r="G391" s="202"/>
      <c r="H391" s="203" t="s">
        <v>21</v>
      </c>
      <c r="I391" s="205"/>
      <c r="J391" s="202"/>
      <c r="K391" s="202"/>
      <c r="L391" s="206"/>
      <c r="M391" s="207"/>
      <c r="N391" s="208"/>
      <c r="O391" s="208"/>
      <c r="P391" s="208"/>
      <c r="Q391" s="208"/>
      <c r="R391" s="208"/>
      <c r="S391" s="208"/>
      <c r="T391" s="209"/>
      <c r="AT391" s="210" t="s">
        <v>219</v>
      </c>
      <c r="AU391" s="210" t="s">
        <v>80</v>
      </c>
      <c r="AV391" s="13" t="s">
        <v>80</v>
      </c>
      <c r="AW391" s="13" t="s">
        <v>34</v>
      </c>
      <c r="AX391" s="13" t="s">
        <v>73</v>
      </c>
      <c r="AY391" s="210" t="s">
        <v>206</v>
      </c>
    </row>
    <row r="392" spans="1:65" s="14" customFormat="1">
      <c r="B392" s="211"/>
      <c r="C392" s="212"/>
      <c r="D392" s="199" t="s">
        <v>219</v>
      </c>
      <c r="E392" s="213" t="s">
        <v>21</v>
      </c>
      <c r="F392" s="214" t="s">
        <v>1802</v>
      </c>
      <c r="G392" s="212"/>
      <c r="H392" s="215">
        <v>6</v>
      </c>
      <c r="I392" s="216"/>
      <c r="J392" s="212"/>
      <c r="K392" s="212"/>
      <c r="L392" s="217"/>
      <c r="M392" s="218"/>
      <c r="N392" s="219"/>
      <c r="O392" s="219"/>
      <c r="P392" s="219"/>
      <c r="Q392" s="219"/>
      <c r="R392" s="219"/>
      <c r="S392" s="219"/>
      <c r="T392" s="220"/>
      <c r="AT392" s="221" t="s">
        <v>219</v>
      </c>
      <c r="AU392" s="221" t="s">
        <v>80</v>
      </c>
      <c r="AV392" s="14" t="s">
        <v>82</v>
      </c>
      <c r="AW392" s="14" t="s">
        <v>34</v>
      </c>
      <c r="AX392" s="14" t="s">
        <v>73</v>
      </c>
      <c r="AY392" s="221" t="s">
        <v>206</v>
      </c>
    </row>
    <row r="393" spans="1:65" s="15" customFormat="1">
      <c r="B393" s="222"/>
      <c r="C393" s="223"/>
      <c r="D393" s="199" t="s">
        <v>219</v>
      </c>
      <c r="E393" s="224" t="s">
        <v>21</v>
      </c>
      <c r="F393" s="225" t="s">
        <v>236</v>
      </c>
      <c r="G393" s="223"/>
      <c r="H393" s="226">
        <v>6</v>
      </c>
      <c r="I393" s="227"/>
      <c r="J393" s="223"/>
      <c r="K393" s="223"/>
      <c r="L393" s="228"/>
      <c r="M393" s="229"/>
      <c r="N393" s="230"/>
      <c r="O393" s="230"/>
      <c r="P393" s="230"/>
      <c r="Q393" s="230"/>
      <c r="R393" s="230"/>
      <c r="S393" s="230"/>
      <c r="T393" s="231"/>
      <c r="AT393" s="232" t="s">
        <v>219</v>
      </c>
      <c r="AU393" s="232" t="s">
        <v>80</v>
      </c>
      <c r="AV393" s="15" t="s">
        <v>213</v>
      </c>
      <c r="AW393" s="15" t="s">
        <v>34</v>
      </c>
      <c r="AX393" s="15" t="s">
        <v>80</v>
      </c>
      <c r="AY393" s="232" t="s">
        <v>206</v>
      </c>
    </row>
    <row r="394" spans="1:65" s="2" customFormat="1" ht="16.5" customHeight="1">
      <c r="A394" s="37"/>
      <c r="B394" s="38"/>
      <c r="C394" s="181" t="s">
        <v>873</v>
      </c>
      <c r="D394" s="181" t="s">
        <v>208</v>
      </c>
      <c r="E394" s="182" t="s">
        <v>1894</v>
      </c>
      <c r="F394" s="183" t="s">
        <v>1895</v>
      </c>
      <c r="G394" s="184" t="s">
        <v>375</v>
      </c>
      <c r="H394" s="185">
        <v>11</v>
      </c>
      <c r="I394" s="186"/>
      <c r="J394" s="187">
        <f>ROUND(I394*H394,2)</f>
        <v>0</v>
      </c>
      <c r="K394" s="183" t="s">
        <v>1100</v>
      </c>
      <c r="L394" s="42"/>
      <c r="M394" s="188" t="s">
        <v>21</v>
      </c>
      <c r="N394" s="189" t="s">
        <v>44</v>
      </c>
      <c r="O394" s="67"/>
      <c r="P394" s="190">
        <f>O394*H394</f>
        <v>0</v>
      </c>
      <c r="Q394" s="190">
        <v>1.0499999999999999E-3</v>
      </c>
      <c r="R394" s="190">
        <f>Q394*H394</f>
        <v>1.155E-2</v>
      </c>
      <c r="S394" s="190">
        <v>0</v>
      </c>
      <c r="T394" s="191">
        <f>S394*H394</f>
        <v>0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192" t="s">
        <v>213</v>
      </c>
      <c r="AT394" s="192" t="s">
        <v>208</v>
      </c>
      <c r="AU394" s="192" t="s">
        <v>80</v>
      </c>
      <c r="AY394" s="20" t="s">
        <v>206</v>
      </c>
      <c r="BE394" s="193">
        <f>IF(N394="základní",J394,0)</f>
        <v>0</v>
      </c>
      <c r="BF394" s="193">
        <f>IF(N394="snížená",J394,0)</f>
        <v>0</v>
      </c>
      <c r="BG394" s="193">
        <f>IF(N394="zákl. přenesená",J394,0)</f>
        <v>0</v>
      </c>
      <c r="BH394" s="193">
        <f>IF(N394="sníž. přenesená",J394,0)</f>
        <v>0</v>
      </c>
      <c r="BI394" s="193">
        <f>IF(N394="nulová",J394,0)</f>
        <v>0</v>
      </c>
      <c r="BJ394" s="20" t="s">
        <v>80</v>
      </c>
      <c r="BK394" s="193">
        <f>ROUND(I394*H394,2)</f>
        <v>0</v>
      </c>
      <c r="BL394" s="20" t="s">
        <v>213</v>
      </c>
      <c r="BM394" s="192" t="s">
        <v>1363</v>
      </c>
    </row>
    <row r="395" spans="1:65" s="13" customFormat="1">
      <c r="B395" s="201"/>
      <c r="C395" s="202"/>
      <c r="D395" s="199" t="s">
        <v>219</v>
      </c>
      <c r="E395" s="203" t="s">
        <v>21</v>
      </c>
      <c r="F395" s="204" t="s">
        <v>1546</v>
      </c>
      <c r="G395" s="202"/>
      <c r="H395" s="203" t="s">
        <v>21</v>
      </c>
      <c r="I395" s="205"/>
      <c r="J395" s="202"/>
      <c r="K395" s="202"/>
      <c r="L395" s="206"/>
      <c r="M395" s="207"/>
      <c r="N395" s="208"/>
      <c r="O395" s="208"/>
      <c r="P395" s="208"/>
      <c r="Q395" s="208"/>
      <c r="R395" s="208"/>
      <c r="S395" s="208"/>
      <c r="T395" s="209"/>
      <c r="AT395" s="210" t="s">
        <v>219</v>
      </c>
      <c r="AU395" s="210" t="s">
        <v>80</v>
      </c>
      <c r="AV395" s="13" t="s">
        <v>80</v>
      </c>
      <c r="AW395" s="13" t="s">
        <v>34</v>
      </c>
      <c r="AX395" s="13" t="s">
        <v>73</v>
      </c>
      <c r="AY395" s="210" t="s">
        <v>206</v>
      </c>
    </row>
    <row r="396" spans="1:65" s="14" customFormat="1">
      <c r="B396" s="211"/>
      <c r="C396" s="212"/>
      <c r="D396" s="199" t="s">
        <v>219</v>
      </c>
      <c r="E396" s="213" t="s">
        <v>21</v>
      </c>
      <c r="F396" s="214" t="s">
        <v>313</v>
      </c>
      <c r="G396" s="212"/>
      <c r="H396" s="215">
        <v>11</v>
      </c>
      <c r="I396" s="216"/>
      <c r="J396" s="212"/>
      <c r="K396" s="212"/>
      <c r="L396" s="217"/>
      <c r="M396" s="218"/>
      <c r="N396" s="219"/>
      <c r="O396" s="219"/>
      <c r="P396" s="219"/>
      <c r="Q396" s="219"/>
      <c r="R396" s="219"/>
      <c r="S396" s="219"/>
      <c r="T396" s="220"/>
      <c r="AT396" s="221" t="s">
        <v>219</v>
      </c>
      <c r="AU396" s="221" t="s">
        <v>80</v>
      </c>
      <c r="AV396" s="14" t="s">
        <v>82</v>
      </c>
      <c r="AW396" s="14" t="s">
        <v>34</v>
      </c>
      <c r="AX396" s="14" t="s">
        <v>73</v>
      </c>
      <c r="AY396" s="221" t="s">
        <v>206</v>
      </c>
    </row>
    <row r="397" spans="1:65" s="15" customFormat="1">
      <c r="B397" s="222"/>
      <c r="C397" s="223"/>
      <c r="D397" s="199" t="s">
        <v>219</v>
      </c>
      <c r="E397" s="224" t="s">
        <v>21</v>
      </c>
      <c r="F397" s="225" t="s">
        <v>236</v>
      </c>
      <c r="G397" s="223"/>
      <c r="H397" s="226">
        <v>11</v>
      </c>
      <c r="I397" s="227"/>
      <c r="J397" s="223"/>
      <c r="K397" s="223"/>
      <c r="L397" s="228"/>
      <c r="M397" s="229"/>
      <c r="N397" s="230"/>
      <c r="O397" s="230"/>
      <c r="P397" s="230"/>
      <c r="Q397" s="230"/>
      <c r="R397" s="230"/>
      <c r="S397" s="230"/>
      <c r="T397" s="231"/>
      <c r="AT397" s="232" t="s">
        <v>219</v>
      </c>
      <c r="AU397" s="232" t="s">
        <v>80</v>
      </c>
      <c r="AV397" s="15" t="s">
        <v>213</v>
      </c>
      <c r="AW397" s="15" t="s">
        <v>34</v>
      </c>
      <c r="AX397" s="15" t="s">
        <v>80</v>
      </c>
      <c r="AY397" s="232" t="s">
        <v>206</v>
      </c>
    </row>
    <row r="398" spans="1:65" s="2" customFormat="1" ht="16.5" customHeight="1">
      <c r="A398" s="37"/>
      <c r="B398" s="38"/>
      <c r="C398" s="181" t="s">
        <v>880</v>
      </c>
      <c r="D398" s="181" t="s">
        <v>208</v>
      </c>
      <c r="E398" s="182" t="s">
        <v>1896</v>
      </c>
      <c r="F398" s="183" t="s">
        <v>1897</v>
      </c>
      <c r="G398" s="184" t="s">
        <v>375</v>
      </c>
      <c r="H398" s="185">
        <v>42</v>
      </c>
      <c r="I398" s="186"/>
      <c r="J398" s="187">
        <f>ROUND(I398*H398,2)</f>
        <v>0</v>
      </c>
      <c r="K398" s="183" t="s">
        <v>1100</v>
      </c>
      <c r="L398" s="42"/>
      <c r="M398" s="188" t="s">
        <v>21</v>
      </c>
      <c r="N398" s="189" t="s">
        <v>44</v>
      </c>
      <c r="O398" s="67"/>
      <c r="P398" s="190">
        <f>O398*H398</f>
        <v>0</v>
      </c>
      <c r="Q398" s="190">
        <v>1.4599999999999999E-3</v>
      </c>
      <c r="R398" s="190">
        <f>Q398*H398</f>
        <v>6.132E-2</v>
      </c>
      <c r="S398" s="190">
        <v>0</v>
      </c>
      <c r="T398" s="191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192" t="s">
        <v>213</v>
      </c>
      <c r="AT398" s="192" t="s">
        <v>208</v>
      </c>
      <c r="AU398" s="192" t="s">
        <v>80</v>
      </c>
      <c r="AY398" s="20" t="s">
        <v>206</v>
      </c>
      <c r="BE398" s="193">
        <f>IF(N398="základní",J398,0)</f>
        <v>0</v>
      </c>
      <c r="BF398" s="193">
        <f>IF(N398="snížená",J398,0)</f>
        <v>0</v>
      </c>
      <c r="BG398" s="193">
        <f>IF(N398="zákl. přenesená",J398,0)</f>
        <v>0</v>
      </c>
      <c r="BH398" s="193">
        <f>IF(N398="sníž. přenesená",J398,0)</f>
        <v>0</v>
      </c>
      <c r="BI398" s="193">
        <f>IF(N398="nulová",J398,0)</f>
        <v>0</v>
      </c>
      <c r="BJ398" s="20" t="s">
        <v>80</v>
      </c>
      <c r="BK398" s="193">
        <f>ROUND(I398*H398,2)</f>
        <v>0</v>
      </c>
      <c r="BL398" s="20" t="s">
        <v>213</v>
      </c>
      <c r="BM398" s="192" t="s">
        <v>1374</v>
      </c>
    </row>
    <row r="399" spans="1:65" s="13" customFormat="1">
      <c r="B399" s="201"/>
      <c r="C399" s="202"/>
      <c r="D399" s="199" t="s">
        <v>219</v>
      </c>
      <c r="E399" s="203" t="s">
        <v>21</v>
      </c>
      <c r="F399" s="204" t="s">
        <v>1546</v>
      </c>
      <c r="G399" s="202"/>
      <c r="H399" s="203" t="s">
        <v>21</v>
      </c>
      <c r="I399" s="205"/>
      <c r="J399" s="202"/>
      <c r="K399" s="202"/>
      <c r="L399" s="206"/>
      <c r="M399" s="207"/>
      <c r="N399" s="208"/>
      <c r="O399" s="208"/>
      <c r="P399" s="208"/>
      <c r="Q399" s="208"/>
      <c r="R399" s="208"/>
      <c r="S399" s="208"/>
      <c r="T399" s="209"/>
      <c r="AT399" s="210" t="s">
        <v>219</v>
      </c>
      <c r="AU399" s="210" t="s">
        <v>80</v>
      </c>
      <c r="AV399" s="13" t="s">
        <v>80</v>
      </c>
      <c r="AW399" s="13" t="s">
        <v>34</v>
      </c>
      <c r="AX399" s="13" t="s">
        <v>73</v>
      </c>
      <c r="AY399" s="210" t="s">
        <v>206</v>
      </c>
    </row>
    <row r="400" spans="1:65" s="14" customFormat="1">
      <c r="B400" s="211"/>
      <c r="C400" s="212"/>
      <c r="D400" s="199" t="s">
        <v>219</v>
      </c>
      <c r="E400" s="213" t="s">
        <v>21</v>
      </c>
      <c r="F400" s="214" t="s">
        <v>720</v>
      </c>
      <c r="G400" s="212"/>
      <c r="H400" s="215">
        <v>42</v>
      </c>
      <c r="I400" s="216"/>
      <c r="J400" s="212"/>
      <c r="K400" s="212"/>
      <c r="L400" s="217"/>
      <c r="M400" s="218"/>
      <c r="N400" s="219"/>
      <c r="O400" s="219"/>
      <c r="P400" s="219"/>
      <c r="Q400" s="219"/>
      <c r="R400" s="219"/>
      <c r="S400" s="219"/>
      <c r="T400" s="220"/>
      <c r="AT400" s="221" t="s">
        <v>219</v>
      </c>
      <c r="AU400" s="221" t="s">
        <v>80</v>
      </c>
      <c r="AV400" s="14" t="s">
        <v>82</v>
      </c>
      <c r="AW400" s="14" t="s">
        <v>34</v>
      </c>
      <c r="AX400" s="14" t="s">
        <v>73</v>
      </c>
      <c r="AY400" s="221" t="s">
        <v>206</v>
      </c>
    </row>
    <row r="401" spans="1:65" s="15" customFormat="1">
      <c r="B401" s="222"/>
      <c r="C401" s="223"/>
      <c r="D401" s="199" t="s">
        <v>219</v>
      </c>
      <c r="E401" s="224" t="s">
        <v>21</v>
      </c>
      <c r="F401" s="225" t="s">
        <v>236</v>
      </c>
      <c r="G401" s="223"/>
      <c r="H401" s="226">
        <v>42</v>
      </c>
      <c r="I401" s="227"/>
      <c r="J401" s="223"/>
      <c r="K401" s="223"/>
      <c r="L401" s="228"/>
      <c r="M401" s="229"/>
      <c r="N401" s="230"/>
      <c r="O401" s="230"/>
      <c r="P401" s="230"/>
      <c r="Q401" s="230"/>
      <c r="R401" s="230"/>
      <c r="S401" s="230"/>
      <c r="T401" s="231"/>
      <c r="AT401" s="232" t="s">
        <v>219</v>
      </c>
      <c r="AU401" s="232" t="s">
        <v>80</v>
      </c>
      <c r="AV401" s="15" t="s">
        <v>213</v>
      </c>
      <c r="AW401" s="15" t="s">
        <v>34</v>
      </c>
      <c r="AX401" s="15" t="s">
        <v>80</v>
      </c>
      <c r="AY401" s="232" t="s">
        <v>206</v>
      </c>
    </row>
    <row r="402" spans="1:65" s="2" customFormat="1" ht="16.5" customHeight="1">
      <c r="A402" s="37"/>
      <c r="B402" s="38"/>
      <c r="C402" s="181" t="s">
        <v>885</v>
      </c>
      <c r="D402" s="181" t="s">
        <v>208</v>
      </c>
      <c r="E402" s="182" t="s">
        <v>1898</v>
      </c>
      <c r="F402" s="183" t="s">
        <v>1899</v>
      </c>
      <c r="G402" s="184" t="s">
        <v>375</v>
      </c>
      <c r="H402" s="185">
        <v>78</v>
      </c>
      <c r="I402" s="186"/>
      <c r="J402" s="187">
        <f>ROUND(I402*H402,2)</f>
        <v>0</v>
      </c>
      <c r="K402" s="183" t="s">
        <v>1100</v>
      </c>
      <c r="L402" s="42"/>
      <c r="M402" s="188" t="s">
        <v>21</v>
      </c>
      <c r="N402" s="189" t="s">
        <v>44</v>
      </c>
      <c r="O402" s="67"/>
      <c r="P402" s="190">
        <f>O402*H402</f>
        <v>0</v>
      </c>
      <c r="Q402" s="190">
        <v>2.1700000000000001E-3</v>
      </c>
      <c r="R402" s="190">
        <f>Q402*H402</f>
        <v>0.16925999999999999</v>
      </c>
      <c r="S402" s="190">
        <v>0</v>
      </c>
      <c r="T402" s="191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192" t="s">
        <v>213</v>
      </c>
      <c r="AT402" s="192" t="s">
        <v>208</v>
      </c>
      <c r="AU402" s="192" t="s">
        <v>80</v>
      </c>
      <c r="AY402" s="20" t="s">
        <v>206</v>
      </c>
      <c r="BE402" s="193">
        <f>IF(N402="základní",J402,0)</f>
        <v>0</v>
      </c>
      <c r="BF402" s="193">
        <f>IF(N402="snížená",J402,0)</f>
        <v>0</v>
      </c>
      <c r="BG402" s="193">
        <f>IF(N402="zákl. přenesená",J402,0)</f>
        <v>0</v>
      </c>
      <c r="BH402" s="193">
        <f>IF(N402="sníž. přenesená",J402,0)</f>
        <v>0</v>
      </c>
      <c r="BI402" s="193">
        <f>IF(N402="nulová",J402,0)</f>
        <v>0</v>
      </c>
      <c r="BJ402" s="20" t="s">
        <v>80</v>
      </c>
      <c r="BK402" s="193">
        <f>ROUND(I402*H402,2)</f>
        <v>0</v>
      </c>
      <c r="BL402" s="20" t="s">
        <v>213</v>
      </c>
      <c r="BM402" s="192" t="s">
        <v>1381</v>
      </c>
    </row>
    <row r="403" spans="1:65" s="13" customFormat="1">
      <c r="B403" s="201"/>
      <c r="C403" s="202"/>
      <c r="D403" s="199" t="s">
        <v>219</v>
      </c>
      <c r="E403" s="203" t="s">
        <v>21</v>
      </c>
      <c r="F403" s="204" t="s">
        <v>1546</v>
      </c>
      <c r="G403" s="202"/>
      <c r="H403" s="203" t="s">
        <v>21</v>
      </c>
      <c r="I403" s="205"/>
      <c r="J403" s="202"/>
      <c r="K403" s="202"/>
      <c r="L403" s="206"/>
      <c r="M403" s="207"/>
      <c r="N403" s="208"/>
      <c r="O403" s="208"/>
      <c r="P403" s="208"/>
      <c r="Q403" s="208"/>
      <c r="R403" s="208"/>
      <c r="S403" s="208"/>
      <c r="T403" s="209"/>
      <c r="AT403" s="210" t="s">
        <v>219</v>
      </c>
      <c r="AU403" s="210" t="s">
        <v>80</v>
      </c>
      <c r="AV403" s="13" t="s">
        <v>80</v>
      </c>
      <c r="AW403" s="13" t="s">
        <v>34</v>
      </c>
      <c r="AX403" s="13" t="s">
        <v>73</v>
      </c>
      <c r="AY403" s="210" t="s">
        <v>206</v>
      </c>
    </row>
    <row r="404" spans="1:65" s="14" customFormat="1">
      <c r="B404" s="211"/>
      <c r="C404" s="212"/>
      <c r="D404" s="199" t="s">
        <v>219</v>
      </c>
      <c r="E404" s="213" t="s">
        <v>21</v>
      </c>
      <c r="F404" s="214" t="s">
        <v>999</v>
      </c>
      <c r="G404" s="212"/>
      <c r="H404" s="215">
        <v>78</v>
      </c>
      <c r="I404" s="216"/>
      <c r="J404" s="212"/>
      <c r="K404" s="212"/>
      <c r="L404" s="217"/>
      <c r="M404" s="218"/>
      <c r="N404" s="219"/>
      <c r="O404" s="219"/>
      <c r="P404" s="219"/>
      <c r="Q404" s="219"/>
      <c r="R404" s="219"/>
      <c r="S404" s="219"/>
      <c r="T404" s="220"/>
      <c r="AT404" s="221" t="s">
        <v>219</v>
      </c>
      <c r="AU404" s="221" t="s">
        <v>80</v>
      </c>
      <c r="AV404" s="14" t="s">
        <v>82</v>
      </c>
      <c r="AW404" s="14" t="s">
        <v>34</v>
      </c>
      <c r="AX404" s="14" t="s">
        <v>73</v>
      </c>
      <c r="AY404" s="221" t="s">
        <v>206</v>
      </c>
    </row>
    <row r="405" spans="1:65" s="15" customFormat="1">
      <c r="B405" s="222"/>
      <c r="C405" s="223"/>
      <c r="D405" s="199" t="s">
        <v>219</v>
      </c>
      <c r="E405" s="224" t="s">
        <v>21</v>
      </c>
      <c r="F405" s="225" t="s">
        <v>236</v>
      </c>
      <c r="G405" s="223"/>
      <c r="H405" s="226">
        <v>78</v>
      </c>
      <c r="I405" s="227"/>
      <c r="J405" s="223"/>
      <c r="K405" s="223"/>
      <c r="L405" s="228"/>
      <c r="M405" s="229"/>
      <c r="N405" s="230"/>
      <c r="O405" s="230"/>
      <c r="P405" s="230"/>
      <c r="Q405" s="230"/>
      <c r="R405" s="230"/>
      <c r="S405" s="230"/>
      <c r="T405" s="231"/>
      <c r="AT405" s="232" t="s">
        <v>219</v>
      </c>
      <c r="AU405" s="232" t="s">
        <v>80</v>
      </c>
      <c r="AV405" s="15" t="s">
        <v>213</v>
      </c>
      <c r="AW405" s="15" t="s">
        <v>34</v>
      </c>
      <c r="AX405" s="15" t="s">
        <v>80</v>
      </c>
      <c r="AY405" s="232" t="s">
        <v>206</v>
      </c>
    </row>
    <row r="406" spans="1:65" s="2" customFormat="1" ht="16.5" customHeight="1">
      <c r="A406" s="37"/>
      <c r="B406" s="38"/>
      <c r="C406" s="181" t="s">
        <v>522</v>
      </c>
      <c r="D406" s="181" t="s">
        <v>208</v>
      </c>
      <c r="E406" s="182" t="s">
        <v>1900</v>
      </c>
      <c r="F406" s="183" t="s">
        <v>1901</v>
      </c>
      <c r="G406" s="184" t="s">
        <v>723</v>
      </c>
      <c r="H406" s="185">
        <v>2</v>
      </c>
      <c r="I406" s="186"/>
      <c r="J406" s="187">
        <f>ROUND(I406*H406,2)</f>
        <v>0</v>
      </c>
      <c r="K406" s="183" t="s">
        <v>1100</v>
      </c>
      <c r="L406" s="42"/>
      <c r="M406" s="188" t="s">
        <v>21</v>
      </c>
      <c r="N406" s="189" t="s">
        <v>44</v>
      </c>
      <c r="O406" s="67"/>
      <c r="P406" s="190">
        <f>O406*H406</f>
        <v>0</v>
      </c>
      <c r="Q406" s="190">
        <v>0</v>
      </c>
      <c r="R406" s="190">
        <f>Q406*H406</f>
        <v>0</v>
      </c>
      <c r="S406" s="190">
        <v>0</v>
      </c>
      <c r="T406" s="191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192" t="s">
        <v>213</v>
      </c>
      <c r="AT406" s="192" t="s">
        <v>208</v>
      </c>
      <c r="AU406" s="192" t="s">
        <v>80</v>
      </c>
      <c r="AY406" s="20" t="s">
        <v>206</v>
      </c>
      <c r="BE406" s="193">
        <f>IF(N406="základní",J406,0)</f>
        <v>0</v>
      </c>
      <c r="BF406" s="193">
        <f>IF(N406="snížená",J406,0)</f>
        <v>0</v>
      </c>
      <c r="BG406" s="193">
        <f>IF(N406="zákl. přenesená",J406,0)</f>
        <v>0</v>
      </c>
      <c r="BH406" s="193">
        <f>IF(N406="sníž. přenesená",J406,0)</f>
        <v>0</v>
      </c>
      <c r="BI406" s="193">
        <f>IF(N406="nulová",J406,0)</f>
        <v>0</v>
      </c>
      <c r="BJ406" s="20" t="s">
        <v>80</v>
      </c>
      <c r="BK406" s="193">
        <f>ROUND(I406*H406,2)</f>
        <v>0</v>
      </c>
      <c r="BL406" s="20" t="s">
        <v>213</v>
      </c>
      <c r="BM406" s="192" t="s">
        <v>1385</v>
      </c>
    </row>
    <row r="407" spans="1:65" s="13" customFormat="1">
      <c r="B407" s="201"/>
      <c r="C407" s="202"/>
      <c r="D407" s="199" t="s">
        <v>219</v>
      </c>
      <c r="E407" s="203" t="s">
        <v>21</v>
      </c>
      <c r="F407" s="204" t="s">
        <v>1811</v>
      </c>
      <c r="G407" s="202"/>
      <c r="H407" s="203" t="s">
        <v>21</v>
      </c>
      <c r="I407" s="205"/>
      <c r="J407" s="202"/>
      <c r="K407" s="202"/>
      <c r="L407" s="206"/>
      <c r="M407" s="207"/>
      <c r="N407" s="208"/>
      <c r="O407" s="208"/>
      <c r="P407" s="208"/>
      <c r="Q407" s="208"/>
      <c r="R407" s="208"/>
      <c r="S407" s="208"/>
      <c r="T407" s="209"/>
      <c r="AT407" s="210" t="s">
        <v>219</v>
      </c>
      <c r="AU407" s="210" t="s">
        <v>80</v>
      </c>
      <c r="AV407" s="13" t="s">
        <v>80</v>
      </c>
      <c r="AW407" s="13" t="s">
        <v>34</v>
      </c>
      <c r="AX407" s="13" t="s">
        <v>73</v>
      </c>
      <c r="AY407" s="210" t="s">
        <v>206</v>
      </c>
    </row>
    <row r="408" spans="1:65" s="14" customFormat="1">
      <c r="B408" s="211"/>
      <c r="C408" s="212"/>
      <c r="D408" s="199" t="s">
        <v>219</v>
      </c>
      <c r="E408" s="213" t="s">
        <v>21</v>
      </c>
      <c r="F408" s="214" t="s">
        <v>82</v>
      </c>
      <c r="G408" s="212"/>
      <c r="H408" s="215">
        <v>2</v>
      </c>
      <c r="I408" s="216"/>
      <c r="J408" s="212"/>
      <c r="K408" s="212"/>
      <c r="L408" s="217"/>
      <c r="M408" s="218"/>
      <c r="N408" s="219"/>
      <c r="O408" s="219"/>
      <c r="P408" s="219"/>
      <c r="Q408" s="219"/>
      <c r="R408" s="219"/>
      <c r="S408" s="219"/>
      <c r="T408" s="220"/>
      <c r="AT408" s="221" t="s">
        <v>219</v>
      </c>
      <c r="AU408" s="221" t="s">
        <v>80</v>
      </c>
      <c r="AV408" s="14" t="s">
        <v>82</v>
      </c>
      <c r="AW408" s="14" t="s">
        <v>34</v>
      </c>
      <c r="AX408" s="14" t="s">
        <v>73</v>
      </c>
      <c r="AY408" s="221" t="s">
        <v>206</v>
      </c>
    </row>
    <row r="409" spans="1:65" s="15" customFormat="1">
      <c r="B409" s="222"/>
      <c r="C409" s="223"/>
      <c r="D409" s="199" t="s">
        <v>219</v>
      </c>
      <c r="E409" s="224" t="s">
        <v>21</v>
      </c>
      <c r="F409" s="225" t="s">
        <v>236</v>
      </c>
      <c r="G409" s="223"/>
      <c r="H409" s="226">
        <v>2</v>
      </c>
      <c r="I409" s="227"/>
      <c r="J409" s="223"/>
      <c r="K409" s="223"/>
      <c r="L409" s="228"/>
      <c r="M409" s="229"/>
      <c r="N409" s="230"/>
      <c r="O409" s="230"/>
      <c r="P409" s="230"/>
      <c r="Q409" s="230"/>
      <c r="R409" s="230"/>
      <c r="S409" s="230"/>
      <c r="T409" s="231"/>
      <c r="AT409" s="232" t="s">
        <v>219</v>
      </c>
      <c r="AU409" s="232" t="s">
        <v>80</v>
      </c>
      <c r="AV409" s="15" t="s">
        <v>213</v>
      </c>
      <c r="AW409" s="15" t="s">
        <v>34</v>
      </c>
      <c r="AX409" s="15" t="s">
        <v>80</v>
      </c>
      <c r="AY409" s="232" t="s">
        <v>206</v>
      </c>
    </row>
    <row r="410" spans="1:65" s="2" customFormat="1" ht="16.5" customHeight="1">
      <c r="A410" s="37"/>
      <c r="B410" s="38"/>
      <c r="C410" s="181" t="s">
        <v>530</v>
      </c>
      <c r="D410" s="181" t="s">
        <v>208</v>
      </c>
      <c r="E410" s="182" t="s">
        <v>1902</v>
      </c>
      <c r="F410" s="183" t="s">
        <v>1903</v>
      </c>
      <c r="G410" s="184" t="s">
        <v>723</v>
      </c>
      <c r="H410" s="185">
        <v>1</v>
      </c>
      <c r="I410" s="186"/>
      <c r="J410" s="187">
        <f>ROUND(I410*H410,2)</f>
        <v>0</v>
      </c>
      <c r="K410" s="183" t="s">
        <v>1100</v>
      </c>
      <c r="L410" s="42"/>
      <c r="M410" s="188" t="s">
        <v>21</v>
      </c>
      <c r="N410" s="189" t="s">
        <v>44</v>
      </c>
      <c r="O410" s="67"/>
      <c r="P410" s="190">
        <f>O410*H410</f>
        <v>0</v>
      </c>
      <c r="Q410" s="190">
        <v>0</v>
      </c>
      <c r="R410" s="190">
        <f>Q410*H410</f>
        <v>0</v>
      </c>
      <c r="S410" s="190">
        <v>0</v>
      </c>
      <c r="T410" s="191">
        <f>S410*H410</f>
        <v>0</v>
      </c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R410" s="192" t="s">
        <v>213</v>
      </c>
      <c r="AT410" s="192" t="s">
        <v>208</v>
      </c>
      <c r="AU410" s="192" t="s">
        <v>80</v>
      </c>
      <c r="AY410" s="20" t="s">
        <v>206</v>
      </c>
      <c r="BE410" s="193">
        <f>IF(N410="základní",J410,0)</f>
        <v>0</v>
      </c>
      <c r="BF410" s="193">
        <f>IF(N410="snížená",J410,0)</f>
        <v>0</v>
      </c>
      <c r="BG410" s="193">
        <f>IF(N410="zákl. přenesená",J410,0)</f>
        <v>0</v>
      </c>
      <c r="BH410" s="193">
        <f>IF(N410="sníž. přenesená",J410,0)</f>
        <v>0</v>
      </c>
      <c r="BI410" s="193">
        <f>IF(N410="nulová",J410,0)</f>
        <v>0</v>
      </c>
      <c r="BJ410" s="20" t="s">
        <v>80</v>
      </c>
      <c r="BK410" s="193">
        <f>ROUND(I410*H410,2)</f>
        <v>0</v>
      </c>
      <c r="BL410" s="20" t="s">
        <v>213</v>
      </c>
      <c r="BM410" s="192" t="s">
        <v>1258</v>
      </c>
    </row>
    <row r="411" spans="1:65" s="13" customFormat="1">
      <c r="B411" s="201"/>
      <c r="C411" s="202"/>
      <c r="D411" s="199" t="s">
        <v>219</v>
      </c>
      <c r="E411" s="203" t="s">
        <v>21</v>
      </c>
      <c r="F411" s="204" t="s">
        <v>1811</v>
      </c>
      <c r="G411" s="202"/>
      <c r="H411" s="203" t="s">
        <v>21</v>
      </c>
      <c r="I411" s="205"/>
      <c r="J411" s="202"/>
      <c r="K411" s="202"/>
      <c r="L411" s="206"/>
      <c r="M411" s="207"/>
      <c r="N411" s="208"/>
      <c r="O411" s="208"/>
      <c r="P411" s="208"/>
      <c r="Q411" s="208"/>
      <c r="R411" s="208"/>
      <c r="S411" s="208"/>
      <c r="T411" s="209"/>
      <c r="AT411" s="210" t="s">
        <v>219</v>
      </c>
      <c r="AU411" s="210" t="s">
        <v>80</v>
      </c>
      <c r="AV411" s="13" t="s">
        <v>80</v>
      </c>
      <c r="AW411" s="13" t="s">
        <v>34</v>
      </c>
      <c r="AX411" s="13" t="s">
        <v>73</v>
      </c>
      <c r="AY411" s="210" t="s">
        <v>206</v>
      </c>
    </row>
    <row r="412" spans="1:65" s="14" customFormat="1">
      <c r="B412" s="211"/>
      <c r="C412" s="212"/>
      <c r="D412" s="199" t="s">
        <v>219</v>
      </c>
      <c r="E412" s="213" t="s">
        <v>21</v>
      </c>
      <c r="F412" s="214" t="s">
        <v>80</v>
      </c>
      <c r="G412" s="212"/>
      <c r="H412" s="215">
        <v>1</v>
      </c>
      <c r="I412" s="216"/>
      <c r="J412" s="212"/>
      <c r="K412" s="212"/>
      <c r="L412" s="217"/>
      <c r="M412" s="218"/>
      <c r="N412" s="219"/>
      <c r="O412" s="219"/>
      <c r="P412" s="219"/>
      <c r="Q412" s="219"/>
      <c r="R412" s="219"/>
      <c r="S412" s="219"/>
      <c r="T412" s="220"/>
      <c r="AT412" s="221" t="s">
        <v>219</v>
      </c>
      <c r="AU412" s="221" t="s">
        <v>80</v>
      </c>
      <c r="AV412" s="14" t="s">
        <v>82</v>
      </c>
      <c r="AW412" s="14" t="s">
        <v>34</v>
      </c>
      <c r="AX412" s="14" t="s">
        <v>73</v>
      </c>
      <c r="AY412" s="221" t="s">
        <v>206</v>
      </c>
    </row>
    <row r="413" spans="1:65" s="15" customFormat="1">
      <c r="B413" s="222"/>
      <c r="C413" s="223"/>
      <c r="D413" s="199" t="s">
        <v>219</v>
      </c>
      <c r="E413" s="224" t="s">
        <v>21</v>
      </c>
      <c r="F413" s="225" t="s">
        <v>236</v>
      </c>
      <c r="G413" s="223"/>
      <c r="H413" s="226">
        <v>1</v>
      </c>
      <c r="I413" s="227"/>
      <c r="J413" s="223"/>
      <c r="K413" s="223"/>
      <c r="L413" s="228"/>
      <c r="M413" s="229"/>
      <c r="N413" s="230"/>
      <c r="O413" s="230"/>
      <c r="P413" s="230"/>
      <c r="Q413" s="230"/>
      <c r="R413" s="230"/>
      <c r="S413" s="230"/>
      <c r="T413" s="231"/>
      <c r="AT413" s="232" t="s">
        <v>219</v>
      </c>
      <c r="AU413" s="232" t="s">
        <v>80</v>
      </c>
      <c r="AV413" s="15" t="s">
        <v>213</v>
      </c>
      <c r="AW413" s="15" t="s">
        <v>34</v>
      </c>
      <c r="AX413" s="15" t="s">
        <v>80</v>
      </c>
      <c r="AY413" s="232" t="s">
        <v>206</v>
      </c>
    </row>
    <row r="414" spans="1:65" s="2" customFormat="1" ht="16.5" customHeight="1">
      <c r="A414" s="37"/>
      <c r="B414" s="38"/>
      <c r="C414" s="181" t="s">
        <v>549</v>
      </c>
      <c r="D414" s="181" t="s">
        <v>208</v>
      </c>
      <c r="E414" s="182" t="s">
        <v>1904</v>
      </c>
      <c r="F414" s="183" t="s">
        <v>1905</v>
      </c>
      <c r="G414" s="184" t="s">
        <v>723</v>
      </c>
      <c r="H414" s="185">
        <v>1</v>
      </c>
      <c r="I414" s="186"/>
      <c r="J414" s="187">
        <f>ROUND(I414*H414,2)</f>
        <v>0</v>
      </c>
      <c r="K414" s="183" t="s">
        <v>1100</v>
      </c>
      <c r="L414" s="42"/>
      <c r="M414" s="188" t="s">
        <v>21</v>
      </c>
      <c r="N414" s="189" t="s">
        <v>44</v>
      </c>
      <c r="O414" s="67"/>
      <c r="P414" s="190">
        <f>O414*H414</f>
        <v>0</v>
      </c>
      <c r="Q414" s="190">
        <v>0</v>
      </c>
      <c r="R414" s="190">
        <f>Q414*H414</f>
        <v>0</v>
      </c>
      <c r="S414" s="190">
        <v>0</v>
      </c>
      <c r="T414" s="191">
        <f>S414*H414</f>
        <v>0</v>
      </c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R414" s="192" t="s">
        <v>213</v>
      </c>
      <c r="AT414" s="192" t="s">
        <v>208</v>
      </c>
      <c r="AU414" s="192" t="s">
        <v>80</v>
      </c>
      <c r="AY414" s="20" t="s">
        <v>206</v>
      </c>
      <c r="BE414" s="193">
        <f>IF(N414="základní",J414,0)</f>
        <v>0</v>
      </c>
      <c r="BF414" s="193">
        <f>IF(N414="snížená",J414,0)</f>
        <v>0</v>
      </c>
      <c r="BG414" s="193">
        <f>IF(N414="zákl. přenesená",J414,0)</f>
        <v>0</v>
      </c>
      <c r="BH414" s="193">
        <f>IF(N414="sníž. přenesená",J414,0)</f>
        <v>0</v>
      </c>
      <c r="BI414" s="193">
        <f>IF(N414="nulová",J414,0)</f>
        <v>0</v>
      </c>
      <c r="BJ414" s="20" t="s">
        <v>80</v>
      </c>
      <c r="BK414" s="193">
        <f>ROUND(I414*H414,2)</f>
        <v>0</v>
      </c>
      <c r="BL414" s="20" t="s">
        <v>213</v>
      </c>
      <c r="BM414" s="192" t="s">
        <v>1397</v>
      </c>
    </row>
    <row r="415" spans="1:65" s="13" customFormat="1">
      <c r="B415" s="201"/>
      <c r="C415" s="202"/>
      <c r="D415" s="199" t="s">
        <v>219</v>
      </c>
      <c r="E415" s="203" t="s">
        <v>21</v>
      </c>
      <c r="F415" s="204" t="s">
        <v>1811</v>
      </c>
      <c r="G415" s="202"/>
      <c r="H415" s="203" t="s">
        <v>21</v>
      </c>
      <c r="I415" s="205"/>
      <c r="J415" s="202"/>
      <c r="K415" s="202"/>
      <c r="L415" s="206"/>
      <c r="M415" s="207"/>
      <c r="N415" s="208"/>
      <c r="O415" s="208"/>
      <c r="P415" s="208"/>
      <c r="Q415" s="208"/>
      <c r="R415" s="208"/>
      <c r="S415" s="208"/>
      <c r="T415" s="209"/>
      <c r="AT415" s="210" t="s">
        <v>219</v>
      </c>
      <c r="AU415" s="210" t="s">
        <v>80</v>
      </c>
      <c r="AV415" s="13" t="s">
        <v>80</v>
      </c>
      <c r="AW415" s="13" t="s">
        <v>34</v>
      </c>
      <c r="AX415" s="13" t="s">
        <v>73</v>
      </c>
      <c r="AY415" s="210" t="s">
        <v>206</v>
      </c>
    </row>
    <row r="416" spans="1:65" s="14" customFormat="1">
      <c r="B416" s="211"/>
      <c r="C416" s="212"/>
      <c r="D416" s="199" t="s">
        <v>219</v>
      </c>
      <c r="E416" s="213" t="s">
        <v>21</v>
      </c>
      <c r="F416" s="214" t="s">
        <v>80</v>
      </c>
      <c r="G416" s="212"/>
      <c r="H416" s="215">
        <v>1</v>
      </c>
      <c r="I416" s="216"/>
      <c r="J416" s="212"/>
      <c r="K416" s="212"/>
      <c r="L416" s="217"/>
      <c r="M416" s="218"/>
      <c r="N416" s="219"/>
      <c r="O416" s="219"/>
      <c r="P416" s="219"/>
      <c r="Q416" s="219"/>
      <c r="R416" s="219"/>
      <c r="S416" s="219"/>
      <c r="T416" s="220"/>
      <c r="AT416" s="221" t="s">
        <v>219</v>
      </c>
      <c r="AU416" s="221" t="s">
        <v>80</v>
      </c>
      <c r="AV416" s="14" t="s">
        <v>82</v>
      </c>
      <c r="AW416" s="14" t="s">
        <v>34</v>
      </c>
      <c r="AX416" s="14" t="s">
        <v>73</v>
      </c>
      <c r="AY416" s="221" t="s">
        <v>206</v>
      </c>
    </row>
    <row r="417" spans="1:65" s="15" customFormat="1">
      <c r="B417" s="222"/>
      <c r="C417" s="223"/>
      <c r="D417" s="199" t="s">
        <v>219</v>
      </c>
      <c r="E417" s="224" t="s">
        <v>21</v>
      </c>
      <c r="F417" s="225" t="s">
        <v>236</v>
      </c>
      <c r="G417" s="223"/>
      <c r="H417" s="226">
        <v>1</v>
      </c>
      <c r="I417" s="227"/>
      <c r="J417" s="223"/>
      <c r="K417" s="223"/>
      <c r="L417" s="228"/>
      <c r="M417" s="229"/>
      <c r="N417" s="230"/>
      <c r="O417" s="230"/>
      <c r="P417" s="230"/>
      <c r="Q417" s="230"/>
      <c r="R417" s="230"/>
      <c r="S417" s="230"/>
      <c r="T417" s="231"/>
      <c r="AT417" s="232" t="s">
        <v>219</v>
      </c>
      <c r="AU417" s="232" t="s">
        <v>80</v>
      </c>
      <c r="AV417" s="15" t="s">
        <v>213</v>
      </c>
      <c r="AW417" s="15" t="s">
        <v>34</v>
      </c>
      <c r="AX417" s="15" t="s">
        <v>80</v>
      </c>
      <c r="AY417" s="232" t="s">
        <v>206</v>
      </c>
    </row>
    <row r="418" spans="1:65" s="2" customFormat="1" ht="16.5" customHeight="1">
      <c r="A418" s="37"/>
      <c r="B418" s="38"/>
      <c r="C418" s="181" t="s">
        <v>535</v>
      </c>
      <c r="D418" s="181" t="s">
        <v>208</v>
      </c>
      <c r="E418" s="182" t="s">
        <v>1906</v>
      </c>
      <c r="F418" s="183" t="s">
        <v>1907</v>
      </c>
      <c r="G418" s="184" t="s">
        <v>723</v>
      </c>
      <c r="H418" s="185">
        <v>1</v>
      </c>
      <c r="I418" s="186"/>
      <c r="J418" s="187">
        <f>ROUND(I418*H418,2)</f>
        <v>0</v>
      </c>
      <c r="K418" s="183" t="s">
        <v>1100</v>
      </c>
      <c r="L418" s="42"/>
      <c r="M418" s="188" t="s">
        <v>21</v>
      </c>
      <c r="N418" s="189" t="s">
        <v>44</v>
      </c>
      <c r="O418" s="67"/>
      <c r="P418" s="190">
        <f>O418*H418</f>
        <v>0</v>
      </c>
      <c r="Q418" s="190">
        <v>0</v>
      </c>
      <c r="R418" s="190">
        <f>Q418*H418</f>
        <v>0</v>
      </c>
      <c r="S418" s="190">
        <v>0</v>
      </c>
      <c r="T418" s="191">
        <f>S418*H418</f>
        <v>0</v>
      </c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R418" s="192" t="s">
        <v>213</v>
      </c>
      <c r="AT418" s="192" t="s">
        <v>208</v>
      </c>
      <c r="AU418" s="192" t="s">
        <v>80</v>
      </c>
      <c r="AY418" s="20" t="s">
        <v>206</v>
      </c>
      <c r="BE418" s="193">
        <f>IF(N418="základní",J418,0)</f>
        <v>0</v>
      </c>
      <c r="BF418" s="193">
        <f>IF(N418="snížená",J418,0)</f>
        <v>0</v>
      </c>
      <c r="BG418" s="193">
        <f>IF(N418="zákl. přenesená",J418,0)</f>
        <v>0</v>
      </c>
      <c r="BH418" s="193">
        <f>IF(N418="sníž. přenesená",J418,0)</f>
        <v>0</v>
      </c>
      <c r="BI418" s="193">
        <f>IF(N418="nulová",J418,0)</f>
        <v>0</v>
      </c>
      <c r="BJ418" s="20" t="s">
        <v>80</v>
      </c>
      <c r="BK418" s="193">
        <f>ROUND(I418*H418,2)</f>
        <v>0</v>
      </c>
      <c r="BL418" s="20" t="s">
        <v>213</v>
      </c>
      <c r="BM418" s="192" t="s">
        <v>1401</v>
      </c>
    </row>
    <row r="419" spans="1:65" s="13" customFormat="1">
      <c r="B419" s="201"/>
      <c r="C419" s="202"/>
      <c r="D419" s="199" t="s">
        <v>219</v>
      </c>
      <c r="E419" s="203" t="s">
        <v>21</v>
      </c>
      <c r="F419" s="204" t="s">
        <v>1811</v>
      </c>
      <c r="G419" s="202"/>
      <c r="H419" s="203" t="s">
        <v>21</v>
      </c>
      <c r="I419" s="205"/>
      <c r="J419" s="202"/>
      <c r="K419" s="202"/>
      <c r="L419" s="206"/>
      <c r="M419" s="207"/>
      <c r="N419" s="208"/>
      <c r="O419" s="208"/>
      <c r="P419" s="208"/>
      <c r="Q419" s="208"/>
      <c r="R419" s="208"/>
      <c r="S419" s="208"/>
      <c r="T419" s="209"/>
      <c r="AT419" s="210" t="s">
        <v>219</v>
      </c>
      <c r="AU419" s="210" t="s">
        <v>80</v>
      </c>
      <c r="AV419" s="13" t="s">
        <v>80</v>
      </c>
      <c r="AW419" s="13" t="s">
        <v>34</v>
      </c>
      <c r="AX419" s="13" t="s">
        <v>73</v>
      </c>
      <c r="AY419" s="210" t="s">
        <v>206</v>
      </c>
    </row>
    <row r="420" spans="1:65" s="14" customFormat="1">
      <c r="B420" s="211"/>
      <c r="C420" s="212"/>
      <c r="D420" s="199" t="s">
        <v>219</v>
      </c>
      <c r="E420" s="213" t="s">
        <v>21</v>
      </c>
      <c r="F420" s="214" t="s">
        <v>80</v>
      </c>
      <c r="G420" s="212"/>
      <c r="H420" s="215">
        <v>1</v>
      </c>
      <c r="I420" s="216"/>
      <c r="J420" s="212"/>
      <c r="K420" s="212"/>
      <c r="L420" s="217"/>
      <c r="M420" s="218"/>
      <c r="N420" s="219"/>
      <c r="O420" s="219"/>
      <c r="P420" s="219"/>
      <c r="Q420" s="219"/>
      <c r="R420" s="219"/>
      <c r="S420" s="219"/>
      <c r="T420" s="220"/>
      <c r="AT420" s="221" t="s">
        <v>219</v>
      </c>
      <c r="AU420" s="221" t="s">
        <v>80</v>
      </c>
      <c r="AV420" s="14" t="s">
        <v>82</v>
      </c>
      <c r="AW420" s="14" t="s">
        <v>34</v>
      </c>
      <c r="AX420" s="14" t="s">
        <v>73</v>
      </c>
      <c r="AY420" s="221" t="s">
        <v>206</v>
      </c>
    </row>
    <row r="421" spans="1:65" s="15" customFormat="1">
      <c r="B421" s="222"/>
      <c r="C421" s="223"/>
      <c r="D421" s="199" t="s">
        <v>219</v>
      </c>
      <c r="E421" s="224" t="s">
        <v>21</v>
      </c>
      <c r="F421" s="225" t="s">
        <v>236</v>
      </c>
      <c r="G421" s="223"/>
      <c r="H421" s="226">
        <v>1</v>
      </c>
      <c r="I421" s="227"/>
      <c r="J421" s="223"/>
      <c r="K421" s="223"/>
      <c r="L421" s="228"/>
      <c r="M421" s="229"/>
      <c r="N421" s="230"/>
      <c r="O421" s="230"/>
      <c r="P421" s="230"/>
      <c r="Q421" s="230"/>
      <c r="R421" s="230"/>
      <c r="S421" s="230"/>
      <c r="T421" s="231"/>
      <c r="AT421" s="232" t="s">
        <v>219</v>
      </c>
      <c r="AU421" s="232" t="s">
        <v>80</v>
      </c>
      <c r="AV421" s="15" t="s">
        <v>213</v>
      </c>
      <c r="AW421" s="15" t="s">
        <v>34</v>
      </c>
      <c r="AX421" s="15" t="s">
        <v>80</v>
      </c>
      <c r="AY421" s="232" t="s">
        <v>206</v>
      </c>
    </row>
    <row r="422" spans="1:65" s="2" customFormat="1" ht="16.5" customHeight="1">
      <c r="A422" s="37"/>
      <c r="B422" s="38"/>
      <c r="C422" s="181" t="s">
        <v>542</v>
      </c>
      <c r="D422" s="181" t="s">
        <v>208</v>
      </c>
      <c r="E422" s="182" t="s">
        <v>1908</v>
      </c>
      <c r="F422" s="183" t="s">
        <v>1909</v>
      </c>
      <c r="G422" s="184" t="s">
        <v>723</v>
      </c>
      <c r="H422" s="185">
        <v>1</v>
      </c>
      <c r="I422" s="186"/>
      <c r="J422" s="187">
        <f>ROUND(I422*H422,2)</f>
        <v>0</v>
      </c>
      <c r="K422" s="183" t="s">
        <v>1100</v>
      </c>
      <c r="L422" s="42"/>
      <c r="M422" s="188" t="s">
        <v>21</v>
      </c>
      <c r="N422" s="189" t="s">
        <v>44</v>
      </c>
      <c r="O422" s="67"/>
      <c r="P422" s="190">
        <f>O422*H422</f>
        <v>0</v>
      </c>
      <c r="Q422" s="190">
        <v>0</v>
      </c>
      <c r="R422" s="190">
        <f>Q422*H422</f>
        <v>0</v>
      </c>
      <c r="S422" s="190">
        <v>0</v>
      </c>
      <c r="T422" s="191">
        <f>S422*H422</f>
        <v>0</v>
      </c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R422" s="192" t="s">
        <v>213</v>
      </c>
      <c r="AT422" s="192" t="s">
        <v>208</v>
      </c>
      <c r="AU422" s="192" t="s">
        <v>80</v>
      </c>
      <c r="AY422" s="20" t="s">
        <v>206</v>
      </c>
      <c r="BE422" s="193">
        <f>IF(N422="základní",J422,0)</f>
        <v>0</v>
      </c>
      <c r="BF422" s="193">
        <f>IF(N422="snížená",J422,0)</f>
        <v>0</v>
      </c>
      <c r="BG422" s="193">
        <f>IF(N422="zákl. přenesená",J422,0)</f>
        <v>0</v>
      </c>
      <c r="BH422" s="193">
        <f>IF(N422="sníž. přenesená",J422,0)</f>
        <v>0</v>
      </c>
      <c r="BI422" s="193">
        <f>IF(N422="nulová",J422,0)</f>
        <v>0</v>
      </c>
      <c r="BJ422" s="20" t="s">
        <v>80</v>
      </c>
      <c r="BK422" s="193">
        <f>ROUND(I422*H422,2)</f>
        <v>0</v>
      </c>
      <c r="BL422" s="20" t="s">
        <v>213</v>
      </c>
      <c r="BM422" s="192" t="s">
        <v>1412</v>
      </c>
    </row>
    <row r="423" spans="1:65" s="13" customFormat="1">
      <c r="B423" s="201"/>
      <c r="C423" s="202"/>
      <c r="D423" s="199" t="s">
        <v>219</v>
      </c>
      <c r="E423" s="203" t="s">
        <v>21</v>
      </c>
      <c r="F423" s="204" t="s">
        <v>1811</v>
      </c>
      <c r="G423" s="202"/>
      <c r="H423" s="203" t="s">
        <v>21</v>
      </c>
      <c r="I423" s="205"/>
      <c r="J423" s="202"/>
      <c r="K423" s="202"/>
      <c r="L423" s="206"/>
      <c r="M423" s="207"/>
      <c r="N423" s="208"/>
      <c r="O423" s="208"/>
      <c r="P423" s="208"/>
      <c r="Q423" s="208"/>
      <c r="R423" s="208"/>
      <c r="S423" s="208"/>
      <c r="T423" s="209"/>
      <c r="AT423" s="210" t="s">
        <v>219</v>
      </c>
      <c r="AU423" s="210" t="s">
        <v>80</v>
      </c>
      <c r="AV423" s="13" t="s">
        <v>80</v>
      </c>
      <c r="AW423" s="13" t="s">
        <v>34</v>
      </c>
      <c r="AX423" s="13" t="s">
        <v>73</v>
      </c>
      <c r="AY423" s="210" t="s">
        <v>206</v>
      </c>
    </row>
    <row r="424" spans="1:65" s="14" customFormat="1">
      <c r="B424" s="211"/>
      <c r="C424" s="212"/>
      <c r="D424" s="199" t="s">
        <v>219</v>
      </c>
      <c r="E424" s="213" t="s">
        <v>21</v>
      </c>
      <c r="F424" s="214" t="s">
        <v>80</v>
      </c>
      <c r="G424" s="212"/>
      <c r="H424" s="215">
        <v>1</v>
      </c>
      <c r="I424" s="216"/>
      <c r="J424" s="212"/>
      <c r="K424" s="212"/>
      <c r="L424" s="217"/>
      <c r="M424" s="218"/>
      <c r="N424" s="219"/>
      <c r="O424" s="219"/>
      <c r="P424" s="219"/>
      <c r="Q424" s="219"/>
      <c r="R424" s="219"/>
      <c r="S424" s="219"/>
      <c r="T424" s="220"/>
      <c r="AT424" s="221" t="s">
        <v>219</v>
      </c>
      <c r="AU424" s="221" t="s">
        <v>80</v>
      </c>
      <c r="AV424" s="14" t="s">
        <v>82</v>
      </c>
      <c r="AW424" s="14" t="s">
        <v>34</v>
      </c>
      <c r="AX424" s="14" t="s">
        <v>73</v>
      </c>
      <c r="AY424" s="221" t="s">
        <v>206</v>
      </c>
    </row>
    <row r="425" spans="1:65" s="15" customFormat="1">
      <c r="B425" s="222"/>
      <c r="C425" s="223"/>
      <c r="D425" s="199" t="s">
        <v>219</v>
      </c>
      <c r="E425" s="224" t="s">
        <v>21</v>
      </c>
      <c r="F425" s="225" t="s">
        <v>236</v>
      </c>
      <c r="G425" s="223"/>
      <c r="H425" s="226">
        <v>1</v>
      </c>
      <c r="I425" s="227"/>
      <c r="J425" s="223"/>
      <c r="K425" s="223"/>
      <c r="L425" s="228"/>
      <c r="M425" s="229"/>
      <c r="N425" s="230"/>
      <c r="O425" s="230"/>
      <c r="P425" s="230"/>
      <c r="Q425" s="230"/>
      <c r="R425" s="230"/>
      <c r="S425" s="230"/>
      <c r="T425" s="231"/>
      <c r="AT425" s="232" t="s">
        <v>219</v>
      </c>
      <c r="AU425" s="232" t="s">
        <v>80</v>
      </c>
      <c r="AV425" s="15" t="s">
        <v>213</v>
      </c>
      <c r="AW425" s="15" t="s">
        <v>34</v>
      </c>
      <c r="AX425" s="15" t="s">
        <v>80</v>
      </c>
      <c r="AY425" s="232" t="s">
        <v>206</v>
      </c>
    </row>
    <row r="426" spans="1:65" s="2" customFormat="1" ht="16.5" customHeight="1">
      <c r="A426" s="37"/>
      <c r="B426" s="38"/>
      <c r="C426" s="181" t="s">
        <v>561</v>
      </c>
      <c r="D426" s="181" t="s">
        <v>208</v>
      </c>
      <c r="E426" s="182" t="s">
        <v>1910</v>
      </c>
      <c r="F426" s="183" t="s">
        <v>1911</v>
      </c>
      <c r="G426" s="184" t="s">
        <v>723</v>
      </c>
      <c r="H426" s="185">
        <v>7</v>
      </c>
      <c r="I426" s="186"/>
      <c r="J426" s="187">
        <f>ROUND(I426*H426,2)</f>
        <v>0</v>
      </c>
      <c r="K426" s="183" t="s">
        <v>1100</v>
      </c>
      <c r="L426" s="42"/>
      <c r="M426" s="188" t="s">
        <v>21</v>
      </c>
      <c r="N426" s="189" t="s">
        <v>44</v>
      </c>
      <c r="O426" s="67"/>
      <c r="P426" s="190">
        <f>O426*H426</f>
        <v>0</v>
      </c>
      <c r="Q426" s="190">
        <v>0</v>
      </c>
      <c r="R426" s="190">
        <f>Q426*H426</f>
        <v>0</v>
      </c>
      <c r="S426" s="190">
        <v>0</v>
      </c>
      <c r="T426" s="191">
        <f>S426*H426</f>
        <v>0</v>
      </c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R426" s="192" t="s">
        <v>213</v>
      </c>
      <c r="AT426" s="192" t="s">
        <v>208</v>
      </c>
      <c r="AU426" s="192" t="s">
        <v>80</v>
      </c>
      <c r="AY426" s="20" t="s">
        <v>206</v>
      </c>
      <c r="BE426" s="193">
        <f>IF(N426="základní",J426,0)</f>
        <v>0</v>
      </c>
      <c r="BF426" s="193">
        <f>IF(N426="snížená",J426,0)</f>
        <v>0</v>
      </c>
      <c r="BG426" s="193">
        <f>IF(N426="zákl. přenesená",J426,0)</f>
        <v>0</v>
      </c>
      <c r="BH426" s="193">
        <f>IF(N426="sníž. přenesená",J426,0)</f>
        <v>0</v>
      </c>
      <c r="BI426" s="193">
        <f>IF(N426="nulová",J426,0)</f>
        <v>0</v>
      </c>
      <c r="BJ426" s="20" t="s">
        <v>80</v>
      </c>
      <c r="BK426" s="193">
        <f>ROUND(I426*H426,2)</f>
        <v>0</v>
      </c>
      <c r="BL426" s="20" t="s">
        <v>213</v>
      </c>
      <c r="BM426" s="192" t="s">
        <v>1418</v>
      </c>
    </row>
    <row r="427" spans="1:65" s="13" customFormat="1">
      <c r="B427" s="201"/>
      <c r="C427" s="202"/>
      <c r="D427" s="199" t="s">
        <v>219</v>
      </c>
      <c r="E427" s="203" t="s">
        <v>21</v>
      </c>
      <c r="F427" s="204" t="s">
        <v>1811</v>
      </c>
      <c r="G427" s="202"/>
      <c r="H427" s="203" t="s">
        <v>21</v>
      </c>
      <c r="I427" s="205"/>
      <c r="J427" s="202"/>
      <c r="K427" s="202"/>
      <c r="L427" s="206"/>
      <c r="M427" s="207"/>
      <c r="N427" s="208"/>
      <c r="O427" s="208"/>
      <c r="P427" s="208"/>
      <c r="Q427" s="208"/>
      <c r="R427" s="208"/>
      <c r="S427" s="208"/>
      <c r="T427" s="209"/>
      <c r="AT427" s="210" t="s">
        <v>219</v>
      </c>
      <c r="AU427" s="210" t="s">
        <v>80</v>
      </c>
      <c r="AV427" s="13" t="s">
        <v>80</v>
      </c>
      <c r="AW427" s="13" t="s">
        <v>34</v>
      </c>
      <c r="AX427" s="13" t="s">
        <v>73</v>
      </c>
      <c r="AY427" s="210" t="s">
        <v>206</v>
      </c>
    </row>
    <row r="428" spans="1:65" s="14" customFormat="1">
      <c r="B428" s="211"/>
      <c r="C428" s="212"/>
      <c r="D428" s="199" t="s">
        <v>219</v>
      </c>
      <c r="E428" s="213" t="s">
        <v>21</v>
      </c>
      <c r="F428" s="214" t="s">
        <v>275</v>
      </c>
      <c r="G428" s="212"/>
      <c r="H428" s="215">
        <v>7</v>
      </c>
      <c r="I428" s="216"/>
      <c r="J428" s="212"/>
      <c r="K428" s="212"/>
      <c r="L428" s="217"/>
      <c r="M428" s="218"/>
      <c r="N428" s="219"/>
      <c r="O428" s="219"/>
      <c r="P428" s="219"/>
      <c r="Q428" s="219"/>
      <c r="R428" s="219"/>
      <c r="S428" s="219"/>
      <c r="T428" s="220"/>
      <c r="AT428" s="221" t="s">
        <v>219</v>
      </c>
      <c r="AU428" s="221" t="s">
        <v>80</v>
      </c>
      <c r="AV428" s="14" t="s">
        <v>82</v>
      </c>
      <c r="AW428" s="14" t="s">
        <v>34</v>
      </c>
      <c r="AX428" s="14" t="s">
        <v>73</v>
      </c>
      <c r="AY428" s="221" t="s">
        <v>206</v>
      </c>
    </row>
    <row r="429" spans="1:65" s="15" customFormat="1">
      <c r="B429" s="222"/>
      <c r="C429" s="223"/>
      <c r="D429" s="199" t="s">
        <v>219</v>
      </c>
      <c r="E429" s="224" t="s">
        <v>21</v>
      </c>
      <c r="F429" s="225" t="s">
        <v>236</v>
      </c>
      <c r="G429" s="223"/>
      <c r="H429" s="226">
        <v>7</v>
      </c>
      <c r="I429" s="227"/>
      <c r="J429" s="223"/>
      <c r="K429" s="223"/>
      <c r="L429" s="228"/>
      <c r="M429" s="229"/>
      <c r="N429" s="230"/>
      <c r="O429" s="230"/>
      <c r="P429" s="230"/>
      <c r="Q429" s="230"/>
      <c r="R429" s="230"/>
      <c r="S429" s="230"/>
      <c r="T429" s="231"/>
      <c r="AT429" s="232" t="s">
        <v>219</v>
      </c>
      <c r="AU429" s="232" t="s">
        <v>80</v>
      </c>
      <c r="AV429" s="15" t="s">
        <v>213</v>
      </c>
      <c r="AW429" s="15" t="s">
        <v>34</v>
      </c>
      <c r="AX429" s="15" t="s">
        <v>80</v>
      </c>
      <c r="AY429" s="232" t="s">
        <v>206</v>
      </c>
    </row>
    <row r="430" spans="1:65" s="2" customFormat="1" ht="16.5" customHeight="1">
      <c r="A430" s="37"/>
      <c r="B430" s="38"/>
      <c r="C430" s="181" t="s">
        <v>993</v>
      </c>
      <c r="D430" s="181" t="s">
        <v>208</v>
      </c>
      <c r="E430" s="182" t="s">
        <v>1912</v>
      </c>
      <c r="F430" s="183" t="s">
        <v>1913</v>
      </c>
      <c r="G430" s="184" t="s">
        <v>723</v>
      </c>
      <c r="H430" s="185">
        <v>17</v>
      </c>
      <c r="I430" s="186"/>
      <c r="J430" s="187">
        <f>ROUND(I430*H430,2)</f>
        <v>0</v>
      </c>
      <c r="K430" s="183" t="s">
        <v>1100</v>
      </c>
      <c r="L430" s="42"/>
      <c r="M430" s="188" t="s">
        <v>21</v>
      </c>
      <c r="N430" s="189" t="s">
        <v>44</v>
      </c>
      <c r="O430" s="67"/>
      <c r="P430" s="190">
        <f>O430*H430</f>
        <v>0</v>
      </c>
      <c r="Q430" s="190">
        <v>0</v>
      </c>
      <c r="R430" s="190">
        <f>Q430*H430</f>
        <v>0</v>
      </c>
      <c r="S430" s="190">
        <v>0</v>
      </c>
      <c r="T430" s="191">
        <f>S430*H430</f>
        <v>0</v>
      </c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R430" s="192" t="s">
        <v>213</v>
      </c>
      <c r="AT430" s="192" t="s">
        <v>208</v>
      </c>
      <c r="AU430" s="192" t="s">
        <v>80</v>
      </c>
      <c r="AY430" s="20" t="s">
        <v>206</v>
      </c>
      <c r="BE430" s="193">
        <f>IF(N430="základní",J430,0)</f>
        <v>0</v>
      </c>
      <c r="BF430" s="193">
        <f>IF(N430="snížená",J430,0)</f>
        <v>0</v>
      </c>
      <c r="BG430" s="193">
        <f>IF(N430="zákl. přenesená",J430,0)</f>
        <v>0</v>
      </c>
      <c r="BH430" s="193">
        <f>IF(N430="sníž. přenesená",J430,0)</f>
        <v>0</v>
      </c>
      <c r="BI430" s="193">
        <f>IF(N430="nulová",J430,0)</f>
        <v>0</v>
      </c>
      <c r="BJ430" s="20" t="s">
        <v>80</v>
      </c>
      <c r="BK430" s="193">
        <f>ROUND(I430*H430,2)</f>
        <v>0</v>
      </c>
      <c r="BL430" s="20" t="s">
        <v>213</v>
      </c>
      <c r="BM430" s="192" t="s">
        <v>1423</v>
      </c>
    </row>
    <row r="431" spans="1:65" s="13" customFormat="1">
      <c r="B431" s="201"/>
      <c r="C431" s="202"/>
      <c r="D431" s="199" t="s">
        <v>219</v>
      </c>
      <c r="E431" s="203" t="s">
        <v>21</v>
      </c>
      <c r="F431" s="204" t="s">
        <v>1811</v>
      </c>
      <c r="G431" s="202"/>
      <c r="H431" s="203" t="s">
        <v>21</v>
      </c>
      <c r="I431" s="205"/>
      <c r="J431" s="202"/>
      <c r="K431" s="202"/>
      <c r="L431" s="206"/>
      <c r="M431" s="207"/>
      <c r="N431" s="208"/>
      <c r="O431" s="208"/>
      <c r="P431" s="208"/>
      <c r="Q431" s="208"/>
      <c r="R431" s="208"/>
      <c r="S431" s="208"/>
      <c r="T431" s="209"/>
      <c r="AT431" s="210" t="s">
        <v>219</v>
      </c>
      <c r="AU431" s="210" t="s">
        <v>80</v>
      </c>
      <c r="AV431" s="13" t="s">
        <v>80</v>
      </c>
      <c r="AW431" s="13" t="s">
        <v>34</v>
      </c>
      <c r="AX431" s="13" t="s">
        <v>73</v>
      </c>
      <c r="AY431" s="210" t="s">
        <v>206</v>
      </c>
    </row>
    <row r="432" spans="1:65" s="14" customFormat="1">
      <c r="B432" s="211"/>
      <c r="C432" s="212"/>
      <c r="D432" s="199" t="s">
        <v>219</v>
      </c>
      <c r="E432" s="213" t="s">
        <v>21</v>
      </c>
      <c r="F432" s="214" t="s">
        <v>359</v>
      </c>
      <c r="G432" s="212"/>
      <c r="H432" s="215">
        <v>17</v>
      </c>
      <c r="I432" s="216"/>
      <c r="J432" s="212"/>
      <c r="K432" s="212"/>
      <c r="L432" s="217"/>
      <c r="M432" s="218"/>
      <c r="N432" s="219"/>
      <c r="O432" s="219"/>
      <c r="P432" s="219"/>
      <c r="Q432" s="219"/>
      <c r="R432" s="219"/>
      <c r="S432" s="219"/>
      <c r="T432" s="220"/>
      <c r="AT432" s="221" t="s">
        <v>219</v>
      </c>
      <c r="AU432" s="221" t="s">
        <v>80</v>
      </c>
      <c r="AV432" s="14" t="s">
        <v>82</v>
      </c>
      <c r="AW432" s="14" t="s">
        <v>34</v>
      </c>
      <c r="AX432" s="14" t="s">
        <v>73</v>
      </c>
      <c r="AY432" s="221" t="s">
        <v>206</v>
      </c>
    </row>
    <row r="433" spans="1:65" s="15" customFormat="1">
      <c r="B433" s="222"/>
      <c r="C433" s="223"/>
      <c r="D433" s="199" t="s">
        <v>219</v>
      </c>
      <c r="E433" s="224" t="s">
        <v>21</v>
      </c>
      <c r="F433" s="225" t="s">
        <v>236</v>
      </c>
      <c r="G433" s="223"/>
      <c r="H433" s="226">
        <v>17</v>
      </c>
      <c r="I433" s="227"/>
      <c r="J433" s="223"/>
      <c r="K433" s="223"/>
      <c r="L433" s="228"/>
      <c r="M433" s="229"/>
      <c r="N433" s="230"/>
      <c r="O433" s="230"/>
      <c r="P433" s="230"/>
      <c r="Q433" s="230"/>
      <c r="R433" s="230"/>
      <c r="S433" s="230"/>
      <c r="T433" s="231"/>
      <c r="AT433" s="232" t="s">
        <v>219</v>
      </c>
      <c r="AU433" s="232" t="s">
        <v>80</v>
      </c>
      <c r="AV433" s="15" t="s">
        <v>213</v>
      </c>
      <c r="AW433" s="15" t="s">
        <v>34</v>
      </c>
      <c r="AX433" s="15" t="s">
        <v>80</v>
      </c>
      <c r="AY433" s="232" t="s">
        <v>206</v>
      </c>
    </row>
    <row r="434" spans="1:65" s="2" customFormat="1" ht="16.5" customHeight="1">
      <c r="A434" s="37"/>
      <c r="B434" s="38"/>
      <c r="C434" s="181" t="s">
        <v>1425</v>
      </c>
      <c r="D434" s="181" t="s">
        <v>208</v>
      </c>
      <c r="E434" s="182" t="s">
        <v>1914</v>
      </c>
      <c r="F434" s="183" t="s">
        <v>1915</v>
      </c>
      <c r="G434" s="184" t="s">
        <v>723</v>
      </c>
      <c r="H434" s="185">
        <v>1</v>
      </c>
      <c r="I434" s="186"/>
      <c r="J434" s="187">
        <f>ROUND(I434*H434,2)</f>
        <v>0</v>
      </c>
      <c r="K434" s="183" t="s">
        <v>21</v>
      </c>
      <c r="L434" s="42"/>
      <c r="M434" s="188" t="s">
        <v>21</v>
      </c>
      <c r="N434" s="189" t="s">
        <v>44</v>
      </c>
      <c r="O434" s="67"/>
      <c r="P434" s="190">
        <f>O434*H434</f>
        <v>0</v>
      </c>
      <c r="Q434" s="190">
        <v>2.4000000000000001E-4</v>
      </c>
      <c r="R434" s="190">
        <f>Q434*H434</f>
        <v>2.4000000000000001E-4</v>
      </c>
      <c r="S434" s="190">
        <v>0</v>
      </c>
      <c r="T434" s="191">
        <f>S434*H434</f>
        <v>0</v>
      </c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R434" s="192" t="s">
        <v>213</v>
      </c>
      <c r="AT434" s="192" t="s">
        <v>208</v>
      </c>
      <c r="AU434" s="192" t="s">
        <v>80</v>
      </c>
      <c r="AY434" s="20" t="s">
        <v>206</v>
      </c>
      <c r="BE434" s="193">
        <f>IF(N434="základní",J434,0)</f>
        <v>0</v>
      </c>
      <c r="BF434" s="193">
        <f>IF(N434="snížená",J434,0)</f>
        <v>0</v>
      </c>
      <c r="BG434" s="193">
        <f>IF(N434="zákl. přenesená",J434,0)</f>
        <v>0</v>
      </c>
      <c r="BH434" s="193">
        <f>IF(N434="sníž. přenesená",J434,0)</f>
        <v>0</v>
      </c>
      <c r="BI434" s="193">
        <f>IF(N434="nulová",J434,0)</f>
        <v>0</v>
      </c>
      <c r="BJ434" s="20" t="s">
        <v>80</v>
      </c>
      <c r="BK434" s="193">
        <f>ROUND(I434*H434,2)</f>
        <v>0</v>
      </c>
      <c r="BL434" s="20" t="s">
        <v>213</v>
      </c>
      <c r="BM434" s="192" t="s">
        <v>1428</v>
      </c>
    </row>
    <row r="435" spans="1:65" s="13" customFormat="1">
      <c r="B435" s="201"/>
      <c r="C435" s="202"/>
      <c r="D435" s="199" t="s">
        <v>219</v>
      </c>
      <c r="E435" s="203" t="s">
        <v>21</v>
      </c>
      <c r="F435" s="204" t="s">
        <v>1811</v>
      </c>
      <c r="G435" s="202"/>
      <c r="H435" s="203" t="s">
        <v>21</v>
      </c>
      <c r="I435" s="205"/>
      <c r="J435" s="202"/>
      <c r="K435" s="202"/>
      <c r="L435" s="206"/>
      <c r="M435" s="207"/>
      <c r="N435" s="208"/>
      <c r="O435" s="208"/>
      <c r="P435" s="208"/>
      <c r="Q435" s="208"/>
      <c r="R435" s="208"/>
      <c r="S435" s="208"/>
      <c r="T435" s="209"/>
      <c r="AT435" s="210" t="s">
        <v>219</v>
      </c>
      <c r="AU435" s="210" t="s">
        <v>80</v>
      </c>
      <c r="AV435" s="13" t="s">
        <v>80</v>
      </c>
      <c r="AW435" s="13" t="s">
        <v>34</v>
      </c>
      <c r="AX435" s="13" t="s">
        <v>73</v>
      </c>
      <c r="AY435" s="210" t="s">
        <v>206</v>
      </c>
    </row>
    <row r="436" spans="1:65" s="14" customFormat="1">
      <c r="B436" s="211"/>
      <c r="C436" s="212"/>
      <c r="D436" s="199" t="s">
        <v>219</v>
      </c>
      <c r="E436" s="213" t="s">
        <v>21</v>
      </c>
      <c r="F436" s="214" t="s">
        <v>80</v>
      </c>
      <c r="G436" s="212"/>
      <c r="H436" s="215">
        <v>1</v>
      </c>
      <c r="I436" s="216"/>
      <c r="J436" s="212"/>
      <c r="K436" s="212"/>
      <c r="L436" s="217"/>
      <c r="M436" s="218"/>
      <c r="N436" s="219"/>
      <c r="O436" s="219"/>
      <c r="P436" s="219"/>
      <c r="Q436" s="219"/>
      <c r="R436" s="219"/>
      <c r="S436" s="219"/>
      <c r="T436" s="220"/>
      <c r="AT436" s="221" t="s">
        <v>219</v>
      </c>
      <c r="AU436" s="221" t="s">
        <v>80</v>
      </c>
      <c r="AV436" s="14" t="s">
        <v>82</v>
      </c>
      <c r="AW436" s="14" t="s">
        <v>34</v>
      </c>
      <c r="AX436" s="14" t="s">
        <v>73</v>
      </c>
      <c r="AY436" s="221" t="s">
        <v>206</v>
      </c>
    </row>
    <row r="437" spans="1:65" s="15" customFormat="1">
      <c r="B437" s="222"/>
      <c r="C437" s="223"/>
      <c r="D437" s="199" t="s">
        <v>219</v>
      </c>
      <c r="E437" s="224" t="s">
        <v>21</v>
      </c>
      <c r="F437" s="225" t="s">
        <v>236</v>
      </c>
      <c r="G437" s="223"/>
      <c r="H437" s="226">
        <v>1</v>
      </c>
      <c r="I437" s="227"/>
      <c r="J437" s="223"/>
      <c r="K437" s="223"/>
      <c r="L437" s="228"/>
      <c r="M437" s="229"/>
      <c r="N437" s="230"/>
      <c r="O437" s="230"/>
      <c r="P437" s="230"/>
      <c r="Q437" s="230"/>
      <c r="R437" s="230"/>
      <c r="S437" s="230"/>
      <c r="T437" s="231"/>
      <c r="AT437" s="232" t="s">
        <v>219</v>
      </c>
      <c r="AU437" s="232" t="s">
        <v>80</v>
      </c>
      <c r="AV437" s="15" t="s">
        <v>213</v>
      </c>
      <c r="AW437" s="15" t="s">
        <v>34</v>
      </c>
      <c r="AX437" s="15" t="s">
        <v>80</v>
      </c>
      <c r="AY437" s="232" t="s">
        <v>206</v>
      </c>
    </row>
    <row r="438" spans="1:65" s="2" customFormat="1" ht="16.5" customHeight="1">
      <c r="A438" s="37"/>
      <c r="B438" s="38"/>
      <c r="C438" s="181" t="s">
        <v>996</v>
      </c>
      <c r="D438" s="181" t="s">
        <v>208</v>
      </c>
      <c r="E438" s="182" t="s">
        <v>1916</v>
      </c>
      <c r="F438" s="183" t="s">
        <v>1917</v>
      </c>
      <c r="G438" s="184" t="s">
        <v>723</v>
      </c>
      <c r="H438" s="185">
        <v>4</v>
      </c>
      <c r="I438" s="186"/>
      <c r="J438" s="187">
        <f>ROUND(I438*H438,2)</f>
        <v>0</v>
      </c>
      <c r="K438" s="183" t="s">
        <v>21</v>
      </c>
      <c r="L438" s="42"/>
      <c r="M438" s="188" t="s">
        <v>21</v>
      </c>
      <c r="N438" s="189" t="s">
        <v>44</v>
      </c>
      <c r="O438" s="67"/>
      <c r="P438" s="190">
        <f>O438*H438</f>
        <v>0</v>
      </c>
      <c r="Q438" s="190">
        <v>2.4000000000000001E-4</v>
      </c>
      <c r="R438" s="190">
        <f>Q438*H438</f>
        <v>9.6000000000000002E-4</v>
      </c>
      <c r="S438" s="190">
        <v>0</v>
      </c>
      <c r="T438" s="191">
        <f>S438*H438</f>
        <v>0</v>
      </c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R438" s="192" t="s">
        <v>213</v>
      </c>
      <c r="AT438" s="192" t="s">
        <v>208</v>
      </c>
      <c r="AU438" s="192" t="s">
        <v>80</v>
      </c>
      <c r="AY438" s="20" t="s">
        <v>206</v>
      </c>
      <c r="BE438" s="193">
        <f>IF(N438="základní",J438,0)</f>
        <v>0</v>
      </c>
      <c r="BF438" s="193">
        <f>IF(N438="snížená",J438,0)</f>
        <v>0</v>
      </c>
      <c r="BG438" s="193">
        <f>IF(N438="zákl. přenesená",J438,0)</f>
        <v>0</v>
      </c>
      <c r="BH438" s="193">
        <f>IF(N438="sníž. přenesená",J438,0)</f>
        <v>0</v>
      </c>
      <c r="BI438" s="193">
        <f>IF(N438="nulová",J438,0)</f>
        <v>0</v>
      </c>
      <c r="BJ438" s="20" t="s">
        <v>80</v>
      </c>
      <c r="BK438" s="193">
        <f>ROUND(I438*H438,2)</f>
        <v>0</v>
      </c>
      <c r="BL438" s="20" t="s">
        <v>213</v>
      </c>
      <c r="BM438" s="192" t="s">
        <v>1432</v>
      </c>
    </row>
    <row r="439" spans="1:65" s="13" customFormat="1">
      <c r="B439" s="201"/>
      <c r="C439" s="202"/>
      <c r="D439" s="199" t="s">
        <v>219</v>
      </c>
      <c r="E439" s="203" t="s">
        <v>21</v>
      </c>
      <c r="F439" s="204" t="s">
        <v>1811</v>
      </c>
      <c r="G439" s="202"/>
      <c r="H439" s="203" t="s">
        <v>21</v>
      </c>
      <c r="I439" s="205"/>
      <c r="J439" s="202"/>
      <c r="K439" s="202"/>
      <c r="L439" s="206"/>
      <c r="M439" s="207"/>
      <c r="N439" s="208"/>
      <c r="O439" s="208"/>
      <c r="P439" s="208"/>
      <c r="Q439" s="208"/>
      <c r="R439" s="208"/>
      <c r="S439" s="208"/>
      <c r="T439" s="209"/>
      <c r="AT439" s="210" t="s">
        <v>219</v>
      </c>
      <c r="AU439" s="210" t="s">
        <v>80</v>
      </c>
      <c r="AV439" s="13" t="s">
        <v>80</v>
      </c>
      <c r="AW439" s="13" t="s">
        <v>34</v>
      </c>
      <c r="AX439" s="13" t="s">
        <v>73</v>
      </c>
      <c r="AY439" s="210" t="s">
        <v>206</v>
      </c>
    </row>
    <row r="440" spans="1:65" s="14" customFormat="1">
      <c r="B440" s="211"/>
      <c r="C440" s="212"/>
      <c r="D440" s="199" t="s">
        <v>219</v>
      </c>
      <c r="E440" s="213" t="s">
        <v>21</v>
      </c>
      <c r="F440" s="214" t="s">
        <v>213</v>
      </c>
      <c r="G440" s="212"/>
      <c r="H440" s="215">
        <v>4</v>
      </c>
      <c r="I440" s="216"/>
      <c r="J440" s="212"/>
      <c r="K440" s="212"/>
      <c r="L440" s="217"/>
      <c r="M440" s="218"/>
      <c r="N440" s="219"/>
      <c r="O440" s="219"/>
      <c r="P440" s="219"/>
      <c r="Q440" s="219"/>
      <c r="R440" s="219"/>
      <c r="S440" s="219"/>
      <c r="T440" s="220"/>
      <c r="AT440" s="221" t="s">
        <v>219</v>
      </c>
      <c r="AU440" s="221" t="s">
        <v>80</v>
      </c>
      <c r="AV440" s="14" t="s">
        <v>82</v>
      </c>
      <c r="AW440" s="14" t="s">
        <v>34</v>
      </c>
      <c r="AX440" s="14" t="s">
        <v>73</v>
      </c>
      <c r="AY440" s="221" t="s">
        <v>206</v>
      </c>
    </row>
    <row r="441" spans="1:65" s="15" customFormat="1">
      <c r="B441" s="222"/>
      <c r="C441" s="223"/>
      <c r="D441" s="199" t="s">
        <v>219</v>
      </c>
      <c r="E441" s="224" t="s">
        <v>21</v>
      </c>
      <c r="F441" s="225" t="s">
        <v>236</v>
      </c>
      <c r="G441" s="223"/>
      <c r="H441" s="226">
        <v>4</v>
      </c>
      <c r="I441" s="227"/>
      <c r="J441" s="223"/>
      <c r="K441" s="223"/>
      <c r="L441" s="228"/>
      <c r="M441" s="229"/>
      <c r="N441" s="230"/>
      <c r="O441" s="230"/>
      <c r="P441" s="230"/>
      <c r="Q441" s="230"/>
      <c r="R441" s="230"/>
      <c r="S441" s="230"/>
      <c r="T441" s="231"/>
      <c r="AT441" s="232" t="s">
        <v>219</v>
      </c>
      <c r="AU441" s="232" t="s">
        <v>80</v>
      </c>
      <c r="AV441" s="15" t="s">
        <v>213</v>
      </c>
      <c r="AW441" s="15" t="s">
        <v>34</v>
      </c>
      <c r="AX441" s="15" t="s">
        <v>80</v>
      </c>
      <c r="AY441" s="232" t="s">
        <v>206</v>
      </c>
    </row>
    <row r="442" spans="1:65" s="2" customFormat="1" ht="16.5" customHeight="1">
      <c r="A442" s="37"/>
      <c r="B442" s="38"/>
      <c r="C442" s="181" t="s">
        <v>1434</v>
      </c>
      <c r="D442" s="181" t="s">
        <v>208</v>
      </c>
      <c r="E442" s="182" t="s">
        <v>1918</v>
      </c>
      <c r="F442" s="183" t="s">
        <v>1919</v>
      </c>
      <c r="G442" s="184" t="s">
        <v>723</v>
      </c>
      <c r="H442" s="185">
        <v>6</v>
      </c>
      <c r="I442" s="186"/>
      <c r="J442" s="187">
        <f>ROUND(I442*H442,2)</f>
        <v>0</v>
      </c>
      <c r="K442" s="183" t="s">
        <v>21</v>
      </c>
      <c r="L442" s="42"/>
      <c r="M442" s="188" t="s">
        <v>21</v>
      </c>
      <c r="N442" s="189" t="s">
        <v>44</v>
      </c>
      <c r="O442" s="67"/>
      <c r="P442" s="190">
        <f>O442*H442</f>
        <v>0</v>
      </c>
      <c r="Q442" s="190">
        <v>3.5E-4</v>
      </c>
      <c r="R442" s="190">
        <f>Q442*H442</f>
        <v>2.0999999999999999E-3</v>
      </c>
      <c r="S442" s="190">
        <v>0</v>
      </c>
      <c r="T442" s="191">
        <f>S442*H442</f>
        <v>0</v>
      </c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R442" s="192" t="s">
        <v>213</v>
      </c>
      <c r="AT442" s="192" t="s">
        <v>208</v>
      </c>
      <c r="AU442" s="192" t="s">
        <v>80</v>
      </c>
      <c r="AY442" s="20" t="s">
        <v>206</v>
      </c>
      <c r="BE442" s="193">
        <f>IF(N442="základní",J442,0)</f>
        <v>0</v>
      </c>
      <c r="BF442" s="193">
        <f>IF(N442="snížená",J442,0)</f>
        <v>0</v>
      </c>
      <c r="BG442" s="193">
        <f>IF(N442="zákl. přenesená",J442,0)</f>
        <v>0</v>
      </c>
      <c r="BH442" s="193">
        <f>IF(N442="sníž. přenesená",J442,0)</f>
        <v>0</v>
      </c>
      <c r="BI442" s="193">
        <f>IF(N442="nulová",J442,0)</f>
        <v>0</v>
      </c>
      <c r="BJ442" s="20" t="s">
        <v>80</v>
      </c>
      <c r="BK442" s="193">
        <f>ROUND(I442*H442,2)</f>
        <v>0</v>
      </c>
      <c r="BL442" s="20" t="s">
        <v>213</v>
      </c>
      <c r="BM442" s="192" t="s">
        <v>1437</v>
      </c>
    </row>
    <row r="443" spans="1:65" s="13" customFormat="1">
      <c r="B443" s="201"/>
      <c r="C443" s="202"/>
      <c r="D443" s="199" t="s">
        <v>219</v>
      </c>
      <c r="E443" s="203" t="s">
        <v>21</v>
      </c>
      <c r="F443" s="204" t="s">
        <v>1811</v>
      </c>
      <c r="G443" s="202"/>
      <c r="H443" s="203" t="s">
        <v>21</v>
      </c>
      <c r="I443" s="205"/>
      <c r="J443" s="202"/>
      <c r="K443" s="202"/>
      <c r="L443" s="206"/>
      <c r="M443" s="207"/>
      <c r="N443" s="208"/>
      <c r="O443" s="208"/>
      <c r="P443" s="208"/>
      <c r="Q443" s="208"/>
      <c r="R443" s="208"/>
      <c r="S443" s="208"/>
      <c r="T443" s="209"/>
      <c r="AT443" s="210" t="s">
        <v>219</v>
      </c>
      <c r="AU443" s="210" t="s">
        <v>80</v>
      </c>
      <c r="AV443" s="13" t="s">
        <v>80</v>
      </c>
      <c r="AW443" s="13" t="s">
        <v>34</v>
      </c>
      <c r="AX443" s="13" t="s">
        <v>73</v>
      </c>
      <c r="AY443" s="210" t="s">
        <v>206</v>
      </c>
    </row>
    <row r="444" spans="1:65" s="14" customFormat="1">
      <c r="B444" s="211"/>
      <c r="C444" s="212"/>
      <c r="D444" s="199" t="s">
        <v>219</v>
      </c>
      <c r="E444" s="213" t="s">
        <v>21</v>
      </c>
      <c r="F444" s="214" t="s">
        <v>268</v>
      </c>
      <c r="G444" s="212"/>
      <c r="H444" s="215">
        <v>6</v>
      </c>
      <c r="I444" s="216"/>
      <c r="J444" s="212"/>
      <c r="K444" s="212"/>
      <c r="L444" s="217"/>
      <c r="M444" s="218"/>
      <c r="N444" s="219"/>
      <c r="O444" s="219"/>
      <c r="P444" s="219"/>
      <c r="Q444" s="219"/>
      <c r="R444" s="219"/>
      <c r="S444" s="219"/>
      <c r="T444" s="220"/>
      <c r="AT444" s="221" t="s">
        <v>219</v>
      </c>
      <c r="AU444" s="221" t="s">
        <v>80</v>
      </c>
      <c r="AV444" s="14" t="s">
        <v>82</v>
      </c>
      <c r="AW444" s="14" t="s">
        <v>34</v>
      </c>
      <c r="AX444" s="14" t="s">
        <v>73</v>
      </c>
      <c r="AY444" s="221" t="s">
        <v>206</v>
      </c>
    </row>
    <row r="445" spans="1:65" s="15" customFormat="1">
      <c r="B445" s="222"/>
      <c r="C445" s="223"/>
      <c r="D445" s="199" t="s">
        <v>219</v>
      </c>
      <c r="E445" s="224" t="s">
        <v>21</v>
      </c>
      <c r="F445" s="225" t="s">
        <v>236</v>
      </c>
      <c r="G445" s="223"/>
      <c r="H445" s="226">
        <v>6</v>
      </c>
      <c r="I445" s="227"/>
      <c r="J445" s="223"/>
      <c r="K445" s="223"/>
      <c r="L445" s="228"/>
      <c r="M445" s="229"/>
      <c r="N445" s="230"/>
      <c r="O445" s="230"/>
      <c r="P445" s="230"/>
      <c r="Q445" s="230"/>
      <c r="R445" s="230"/>
      <c r="S445" s="230"/>
      <c r="T445" s="231"/>
      <c r="AT445" s="232" t="s">
        <v>219</v>
      </c>
      <c r="AU445" s="232" t="s">
        <v>80</v>
      </c>
      <c r="AV445" s="15" t="s">
        <v>213</v>
      </c>
      <c r="AW445" s="15" t="s">
        <v>34</v>
      </c>
      <c r="AX445" s="15" t="s">
        <v>80</v>
      </c>
      <c r="AY445" s="232" t="s">
        <v>206</v>
      </c>
    </row>
    <row r="446" spans="1:65" s="2" customFormat="1" ht="16.5" customHeight="1">
      <c r="A446" s="37"/>
      <c r="B446" s="38"/>
      <c r="C446" s="181" t="s">
        <v>999</v>
      </c>
      <c r="D446" s="181" t="s">
        <v>208</v>
      </c>
      <c r="E446" s="182" t="s">
        <v>1920</v>
      </c>
      <c r="F446" s="183" t="s">
        <v>1921</v>
      </c>
      <c r="G446" s="184" t="s">
        <v>723</v>
      </c>
      <c r="H446" s="185">
        <v>1</v>
      </c>
      <c r="I446" s="186"/>
      <c r="J446" s="187">
        <f>ROUND(I446*H446,2)</f>
        <v>0</v>
      </c>
      <c r="K446" s="183" t="s">
        <v>21</v>
      </c>
      <c r="L446" s="42"/>
      <c r="M446" s="188" t="s">
        <v>21</v>
      </c>
      <c r="N446" s="189" t="s">
        <v>44</v>
      </c>
      <c r="O446" s="67"/>
      <c r="P446" s="190">
        <f>O446*H446</f>
        <v>0</v>
      </c>
      <c r="Q446" s="190">
        <v>1.06E-3</v>
      </c>
      <c r="R446" s="190">
        <f>Q446*H446</f>
        <v>1.06E-3</v>
      </c>
      <c r="S446" s="190">
        <v>0</v>
      </c>
      <c r="T446" s="191">
        <f>S446*H446</f>
        <v>0</v>
      </c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R446" s="192" t="s">
        <v>213</v>
      </c>
      <c r="AT446" s="192" t="s">
        <v>208</v>
      </c>
      <c r="AU446" s="192" t="s">
        <v>80</v>
      </c>
      <c r="AY446" s="20" t="s">
        <v>206</v>
      </c>
      <c r="BE446" s="193">
        <f>IF(N446="základní",J446,0)</f>
        <v>0</v>
      </c>
      <c r="BF446" s="193">
        <f>IF(N446="snížená",J446,0)</f>
        <v>0</v>
      </c>
      <c r="BG446" s="193">
        <f>IF(N446="zákl. přenesená",J446,0)</f>
        <v>0</v>
      </c>
      <c r="BH446" s="193">
        <f>IF(N446="sníž. přenesená",J446,0)</f>
        <v>0</v>
      </c>
      <c r="BI446" s="193">
        <f>IF(N446="nulová",J446,0)</f>
        <v>0</v>
      </c>
      <c r="BJ446" s="20" t="s">
        <v>80</v>
      </c>
      <c r="BK446" s="193">
        <f>ROUND(I446*H446,2)</f>
        <v>0</v>
      </c>
      <c r="BL446" s="20" t="s">
        <v>213</v>
      </c>
      <c r="BM446" s="192" t="s">
        <v>1441</v>
      </c>
    </row>
    <row r="447" spans="1:65" s="13" customFormat="1">
      <c r="B447" s="201"/>
      <c r="C447" s="202"/>
      <c r="D447" s="199" t="s">
        <v>219</v>
      </c>
      <c r="E447" s="203" t="s">
        <v>21</v>
      </c>
      <c r="F447" s="204" t="s">
        <v>1546</v>
      </c>
      <c r="G447" s="202"/>
      <c r="H447" s="203" t="s">
        <v>21</v>
      </c>
      <c r="I447" s="205"/>
      <c r="J447" s="202"/>
      <c r="K447" s="202"/>
      <c r="L447" s="206"/>
      <c r="M447" s="207"/>
      <c r="N447" s="208"/>
      <c r="O447" s="208"/>
      <c r="P447" s="208"/>
      <c r="Q447" s="208"/>
      <c r="R447" s="208"/>
      <c r="S447" s="208"/>
      <c r="T447" s="209"/>
      <c r="AT447" s="210" t="s">
        <v>219</v>
      </c>
      <c r="AU447" s="210" t="s">
        <v>80</v>
      </c>
      <c r="AV447" s="13" t="s">
        <v>80</v>
      </c>
      <c r="AW447" s="13" t="s">
        <v>34</v>
      </c>
      <c r="AX447" s="13" t="s">
        <v>73</v>
      </c>
      <c r="AY447" s="210" t="s">
        <v>206</v>
      </c>
    </row>
    <row r="448" spans="1:65" s="14" customFormat="1">
      <c r="B448" s="211"/>
      <c r="C448" s="212"/>
      <c r="D448" s="199" t="s">
        <v>219</v>
      </c>
      <c r="E448" s="213" t="s">
        <v>21</v>
      </c>
      <c r="F448" s="214" t="s">
        <v>80</v>
      </c>
      <c r="G448" s="212"/>
      <c r="H448" s="215">
        <v>1</v>
      </c>
      <c r="I448" s="216"/>
      <c r="J448" s="212"/>
      <c r="K448" s="212"/>
      <c r="L448" s="217"/>
      <c r="M448" s="218"/>
      <c r="N448" s="219"/>
      <c r="O448" s="219"/>
      <c r="P448" s="219"/>
      <c r="Q448" s="219"/>
      <c r="R448" s="219"/>
      <c r="S448" s="219"/>
      <c r="T448" s="220"/>
      <c r="AT448" s="221" t="s">
        <v>219</v>
      </c>
      <c r="AU448" s="221" t="s">
        <v>80</v>
      </c>
      <c r="AV448" s="14" t="s">
        <v>82</v>
      </c>
      <c r="AW448" s="14" t="s">
        <v>34</v>
      </c>
      <c r="AX448" s="14" t="s">
        <v>73</v>
      </c>
      <c r="AY448" s="221" t="s">
        <v>206</v>
      </c>
    </row>
    <row r="449" spans="1:65" s="15" customFormat="1">
      <c r="B449" s="222"/>
      <c r="C449" s="223"/>
      <c r="D449" s="199" t="s">
        <v>219</v>
      </c>
      <c r="E449" s="224" t="s">
        <v>21</v>
      </c>
      <c r="F449" s="225" t="s">
        <v>236</v>
      </c>
      <c r="G449" s="223"/>
      <c r="H449" s="226">
        <v>1</v>
      </c>
      <c r="I449" s="227"/>
      <c r="J449" s="223"/>
      <c r="K449" s="223"/>
      <c r="L449" s="228"/>
      <c r="M449" s="229"/>
      <c r="N449" s="230"/>
      <c r="O449" s="230"/>
      <c r="P449" s="230"/>
      <c r="Q449" s="230"/>
      <c r="R449" s="230"/>
      <c r="S449" s="230"/>
      <c r="T449" s="231"/>
      <c r="AT449" s="232" t="s">
        <v>219</v>
      </c>
      <c r="AU449" s="232" t="s">
        <v>80</v>
      </c>
      <c r="AV449" s="15" t="s">
        <v>213</v>
      </c>
      <c r="AW449" s="15" t="s">
        <v>34</v>
      </c>
      <c r="AX449" s="15" t="s">
        <v>80</v>
      </c>
      <c r="AY449" s="232" t="s">
        <v>206</v>
      </c>
    </row>
    <row r="450" spans="1:65" s="2" customFormat="1" ht="16.5" customHeight="1">
      <c r="A450" s="37"/>
      <c r="B450" s="38"/>
      <c r="C450" s="181" t="s">
        <v>1443</v>
      </c>
      <c r="D450" s="181" t="s">
        <v>208</v>
      </c>
      <c r="E450" s="182" t="s">
        <v>1922</v>
      </c>
      <c r="F450" s="183" t="s">
        <v>1923</v>
      </c>
      <c r="G450" s="184" t="s">
        <v>723</v>
      </c>
      <c r="H450" s="185">
        <v>2</v>
      </c>
      <c r="I450" s="186"/>
      <c r="J450" s="187">
        <f>ROUND(I450*H450,2)</f>
        <v>0</v>
      </c>
      <c r="K450" s="183" t="s">
        <v>21</v>
      </c>
      <c r="L450" s="42"/>
      <c r="M450" s="188" t="s">
        <v>21</v>
      </c>
      <c r="N450" s="189" t="s">
        <v>44</v>
      </c>
      <c r="O450" s="67"/>
      <c r="P450" s="190">
        <f>O450*H450</f>
        <v>0</v>
      </c>
      <c r="Q450" s="190">
        <v>1.1000000000000001E-3</v>
      </c>
      <c r="R450" s="190">
        <f>Q450*H450</f>
        <v>2.2000000000000001E-3</v>
      </c>
      <c r="S450" s="190">
        <v>0</v>
      </c>
      <c r="T450" s="191">
        <f>S450*H450</f>
        <v>0</v>
      </c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R450" s="192" t="s">
        <v>213</v>
      </c>
      <c r="AT450" s="192" t="s">
        <v>208</v>
      </c>
      <c r="AU450" s="192" t="s">
        <v>80</v>
      </c>
      <c r="AY450" s="20" t="s">
        <v>206</v>
      </c>
      <c r="BE450" s="193">
        <f>IF(N450="základní",J450,0)</f>
        <v>0</v>
      </c>
      <c r="BF450" s="193">
        <f>IF(N450="snížená",J450,0)</f>
        <v>0</v>
      </c>
      <c r="BG450" s="193">
        <f>IF(N450="zákl. přenesená",J450,0)</f>
        <v>0</v>
      </c>
      <c r="BH450" s="193">
        <f>IF(N450="sníž. přenesená",J450,0)</f>
        <v>0</v>
      </c>
      <c r="BI450" s="193">
        <f>IF(N450="nulová",J450,0)</f>
        <v>0</v>
      </c>
      <c r="BJ450" s="20" t="s">
        <v>80</v>
      </c>
      <c r="BK450" s="193">
        <f>ROUND(I450*H450,2)</f>
        <v>0</v>
      </c>
      <c r="BL450" s="20" t="s">
        <v>213</v>
      </c>
      <c r="BM450" s="192" t="s">
        <v>1446</v>
      </c>
    </row>
    <row r="451" spans="1:65" s="13" customFormat="1">
      <c r="B451" s="201"/>
      <c r="C451" s="202"/>
      <c r="D451" s="199" t="s">
        <v>219</v>
      </c>
      <c r="E451" s="203" t="s">
        <v>21</v>
      </c>
      <c r="F451" s="204" t="s">
        <v>1811</v>
      </c>
      <c r="G451" s="202"/>
      <c r="H451" s="203" t="s">
        <v>21</v>
      </c>
      <c r="I451" s="205"/>
      <c r="J451" s="202"/>
      <c r="K451" s="202"/>
      <c r="L451" s="206"/>
      <c r="M451" s="207"/>
      <c r="N451" s="208"/>
      <c r="O451" s="208"/>
      <c r="P451" s="208"/>
      <c r="Q451" s="208"/>
      <c r="R451" s="208"/>
      <c r="S451" s="208"/>
      <c r="T451" s="209"/>
      <c r="AT451" s="210" t="s">
        <v>219</v>
      </c>
      <c r="AU451" s="210" t="s">
        <v>80</v>
      </c>
      <c r="AV451" s="13" t="s">
        <v>80</v>
      </c>
      <c r="AW451" s="13" t="s">
        <v>34</v>
      </c>
      <c r="AX451" s="13" t="s">
        <v>73</v>
      </c>
      <c r="AY451" s="210" t="s">
        <v>206</v>
      </c>
    </row>
    <row r="452" spans="1:65" s="14" customFormat="1">
      <c r="B452" s="211"/>
      <c r="C452" s="212"/>
      <c r="D452" s="199" t="s">
        <v>219</v>
      </c>
      <c r="E452" s="213" t="s">
        <v>21</v>
      </c>
      <c r="F452" s="214" t="s">
        <v>82</v>
      </c>
      <c r="G452" s="212"/>
      <c r="H452" s="215">
        <v>2</v>
      </c>
      <c r="I452" s="216"/>
      <c r="J452" s="212"/>
      <c r="K452" s="212"/>
      <c r="L452" s="217"/>
      <c r="M452" s="218"/>
      <c r="N452" s="219"/>
      <c r="O452" s="219"/>
      <c r="P452" s="219"/>
      <c r="Q452" s="219"/>
      <c r="R452" s="219"/>
      <c r="S452" s="219"/>
      <c r="T452" s="220"/>
      <c r="AT452" s="221" t="s">
        <v>219</v>
      </c>
      <c r="AU452" s="221" t="s">
        <v>80</v>
      </c>
      <c r="AV452" s="14" t="s">
        <v>82</v>
      </c>
      <c r="AW452" s="14" t="s">
        <v>34</v>
      </c>
      <c r="AX452" s="14" t="s">
        <v>73</v>
      </c>
      <c r="AY452" s="221" t="s">
        <v>206</v>
      </c>
    </row>
    <row r="453" spans="1:65" s="15" customFormat="1">
      <c r="B453" s="222"/>
      <c r="C453" s="223"/>
      <c r="D453" s="199" t="s">
        <v>219</v>
      </c>
      <c r="E453" s="224" t="s">
        <v>21</v>
      </c>
      <c r="F453" s="225" t="s">
        <v>236</v>
      </c>
      <c r="G453" s="223"/>
      <c r="H453" s="226">
        <v>2</v>
      </c>
      <c r="I453" s="227"/>
      <c r="J453" s="223"/>
      <c r="K453" s="223"/>
      <c r="L453" s="228"/>
      <c r="M453" s="229"/>
      <c r="N453" s="230"/>
      <c r="O453" s="230"/>
      <c r="P453" s="230"/>
      <c r="Q453" s="230"/>
      <c r="R453" s="230"/>
      <c r="S453" s="230"/>
      <c r="T453" s="231"/>
      <c r="AT453" s="232" t="s">
        <v>219</v>
      </c>
      <c r="AU453" s="232" t="s">
        <v>80</v>
      </c>
      <c r="AV453" s="15" t="s">
        <v>213</v>
      </c>
      <c r="AW453" s="15" t="s">
        <v>34</v>
      </c>
      <c r="AX453" s="15" t="s">
        <v>80</v>
      </c>
      <c r="AY453" s="232" t="s">
        <v>206</v>
      </c>
    </row>
    <row r="454" spans="1:65" s="2" customFormat="1" ht="16.5" customHeight="1">
      <c r="A454" s="37"/>
      <c r="B454" s="38"/>
      <c r="C454" s="181" t="s">
        <v>1002</v>
      </c>
      <c r="D454" s="181" t="s">
        <v>208</v>
      </c>
      <c r="E454" s="182" t="s">
        <v>1924</v>
      </c>
      <c r="F454" s="183" t="s">
        <v>1925</v>
      </c>
      <c r="G454" s="184" t="s">
        <v>723</v>
      </c>
      <c r="H454" s="185">
        <v>1</v>
      </c>
      <c r="I454" s="186"/>
      <c r="J454" s="187">
        <f>ROUND(I454*H454,2)</f>
        <v>0</v>
      </c>
      <c r="K454" s="183" t="s">
        <v>1100</v>
      </c>
      <c r="L454" s="42"/>
      <c r="M454" s="188" t="s">
        <v>21</v>
      </c>
      <c r="N454" s="189" t="s">
        <v>44</v>
      </c>
      <c r="O454" s="67"/>
      <c r="P454" s="190">
        <f>O454*H454</f>
        <v>0</v>
      </c>
      <c r="Q454" s="190">
        <v>1.7000000000000001E-2</v>
      </c>
      <c r="R454" s="190">
        <f>Q454*H454</f>
        <v>1.7000000000000001E-2</v>
      </c>
      <c r="S454" s="190">
        <v>0</v>
      </c>
      <c r="T454" s="191">
        <f>S454*H454</f>
        <v>0</v>
      </c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R454" s="192" t="s">
        <v>213</v>
      </c>
      <c r="AT454" s="192" t="s">
        <v>208</v>
      </c>
      <c r="AU454" s="192" t="s">
        <v>80</v>
      </c>
      <c r="AY454" s="20" t="s">
        <v>206</v>
      </c>
      <c r="BE454" s="193">
        <f>IF(N454="základní",J454,0)</f>
        <v>0</v>
      </c>
      <c r="BF454" s="193">
        <f>IF(N454="snížená",J454,0)</f>
        <v>0</v>
      </c>
      <c r="BG454" s="193">
        <f>IF(N454="zákl. přenesená",J454,0)</f>
        <v>0</v>
      </c>
      <c r="BH454" s="193">
        <f>IF(N454="sníž. přenesená",J454,0)</f>
        <v>0</v>
      </c>
      <c r="BI454" s="193">
        <f>IF(N454="nulová",J454,0)</f>
        <v>0</v>
      </c>
      <c r="BJ454" s="20" t="s">
        <v>80</v>
      </c>
      <c r="BK454" s="193">
        <f>ROUND(I454*H454,2)</f>
        <v>0</v>
      </c>
      <c r="BL454" s="20" t="s">
        <v>213</v>
      </c>
      <c r="BM454" s="192" t="s">
        <v>1449</v>
      </c>
    </row>
    <row r="455" spans="1:65" s="13" customFormat="1">
      <c r="B455" s="201"/>
      <c r="C455" s="202"/>
      <c r="D455" s="199" t="s">
        <v>219</v>
      </c>
      <c r="E455" s="203" t="s">
        <v>21</v>
      </c>
      <c r="F455" s="204" t="s">
        <v>1546</v>
      </c>
      <c r="G455" s="202"/>
      <c r="H455" s="203" t="s">
        <v>21</v>
      </c>
      <c r="I455" s="205"/>
      <c r="J455" s="202"/>
      <c r="K455" s="202"/>
      <c r="L455" s="206"/>
      <c r="M455" s="207"/>
      <c r="N455" s="208"/>
      <c r="O455" s="208"/>
      <c r="P455" s="208"/>
      <c r="Q455" s="208"/>
      <c r="R455" s="208"/>
      <c r="S455" s="208"/>
      <c r="T455" s="209"/>
      <c r="AT455" s="210" t="s">
        <v>219</v>
      </c>
      <c r="AU455" s="210" t="s">
        <v>80</v>
      </c>
      <c r="AV455" s="13" t="s">
        <v>80</v>
      </c>
      <c r="AW455" s="13" t="s">
        <v>34</v>
      </c>
      <c r="AX455" s="13" t="s">
        <v>73</v>
      </c>
      <c r="AY455" s="210" t="s">
        <v>206</v>
      </c>
    </row>
    <row r="456" spans="1:65" s="14" customFormat="1">
      <c r="B456" s="211"/>
      <c r="C456" s="212"/>
      <c r="D456" s="199" t="s">
        <v>219</v>
      </c>
      <c r="E456" s="213" t="s">
        <v>21</v>
      </c>
      <c r="F456" s="214" t="s">
        <v>80</v>
      </c>
      <c r="G456" s="212"/>
      <c r="H456" s="215">
        <v>1</v>
      </c>
      <c r="I456" s="216"/>
      <c r="J456" s="212"/>
      <c r="K456" s="212"/>
      <c r="L456" s="217"/>
      <c r="M456" s="218"/>
      <c r="N456" s="219"/>
      <c r="O456" s="219"/>
      <c r="P456" s="219"/>
      <c r="Q456" s="219"/>
      <c r="R456" s="219"/>
      <c r="S456" s="219"/>
      <c r="T456" s="220"/>
      <c r="AT456" s="221" t="s">
        <v>219</v>
      </c>
      <c r="AU456" s="221" t="s">
        <v>80</v>
      </c>
      <c r="AV456" s="14" t="s">
        <v>82</v>
      </c>
      <c r="AW456" s="14" t="s">
        <v>34</v>
      </c>
      <c r="AX456" s="14" t="s">
        <v>73</v>
      </c>
      <c r="AY456" s="221" t="s">
        <v>206</v>
      </c>
    </row>
    <row r="457" spans="1:65" s="15" customFormat="1">
      <c r="B457" s="222"/>
      <c r="C457" s="223"/>
      <c r="D457" s="199" t="s">
        <v>219</v>
      </c>
      <c r="E457" s="224" t="s">
        <v>21</v>
      </c>
      <c r="F457" s="225" t="s">
        <v>236</v>
      </c>
      <c r="G457" s="223"/>
      <c r="H457" s="226">
        <v>1</v>
      </c>
      <c r="I457" s="227"/>
      <c r="J457" s="223"/>
      <c r="K457" s="223"/>
      <c r="L457" s="228"/>
      <c r="M457" s="229"/>
      <c r="N457" s="230"/>
      <c r="O457" s="230"/>
      <c r="P457" s="230"/>
      <c r="Q457" s="230"/>
      <c r="R457" s="230"/>
      <c r="S457" s="230"/>
      <c r="T457" s="231"/>
      <c r="AT457" s="232" t="s">
        <v>219</v>
      </c>
      <c r="AU457" s="232" t="s">
        <v>80</v>
      </c>
      <c r="AV457" s="15" t="s">
        <v>213</v>
      </c>
      <c r="AW457" s="15" t="s">
        <v>34</v>
      </c>
      <c r="AX457" s="15" t="s">
        <v>80</v>
      </c>
      <c r="AY457" s="232" t="s">
        <v>206</v>
      </c>
    </row>
    <row r="458" spans="1:65" s="2" customFormat="1" ht="16.5" customHeight="1">
      <c r="A458" s="37"/>
      <c r="B458" s="38"/>
      <c r="C458" s="181" t="s">
        <v>1450</v>
      </c>
      <c r="D458" s="181" t="s">
        <v>208</v>
      </c>
      <c r="E458" s="182" t="s">
        <v>1926</v>
      </c>
      <c r="F458" s="183" t="s">
        <v>1927</v>
      </c>
      <c r="G458" s="184" t="s">
        <v>723</v>
      </c>
      <c r="H458" s="185">
        <v>3</v>
      </c>
      <c r="I458" s="186"/>
      <c r="J458" s="187">
        <f>ROUND(I458*H458,2)</f>
        <v>0</v>
      </c>
      <c r="K458" s="183" t="s">
        <v>1100</v>
      </c>
      <c r="L458" s="42"/>
      <c r="M458" s="188" t="s">
        <v>21</v>
      </c>
      <c r="N458" s="189" t="s">
        <v>44</v>
      </c>
      <c r="O458" s="67"/>
      <c r="P458" s="190">
        <f>O458*H458</f>
        <v>0</v>
      </c>
      <c r="Q458" s="190">
        <v>2.8000000000000001E-2</v>
      </c>
      <c r="R458" s="190">
        <f>Q458*H458</f>
        <v>8.4000000000000005E-2</v>
      </c>
      <c r="S458" s="190">
        <v>0</v>
      </c>
      <c r="T458" s="191">
        <f>S458*H458</f>
        <v>0</v>
      </c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R458" s="192" t="s">
        <v>213</v>
      </c>
      <c r="AT458" s="192" t="s">
        <v>208</v>
      </c>
      <c r="AU458" s="192" t="s">
        <v>80</v>
      </c>
      <c r="AY458" s="20" t="s">
        <v>206</v>
      </c>
      <c r="BE458" s="193">
        <f>IF(N458="základní",J458,0)</f>
        <v>0</v>
      </c>
      <c r="BF458" s="193">
        <f>IF(N458="snížená",J458,0)</f>
        <v>0</v>
      </c>
      <c r="BG458" s="193">
        <f>IF(N458="zákl. přenesená",J458,0)</f>
        <v>0</v>
      </c>
      <c r="BH458" s="193">
        <f>IF(N458="sníž. přenesená",J458,0)</f>
        <v>0</v>
      </c>
      <c r="BI458" s="193">
        <f>IF(N458="nulová",J458,0)</f>
        <v>0</v>
      </c>
      <c r="BJ458" s="20" t="s">
        <v>80</v>
      </c>
      <c r="BK458" s="193">
        <f>ROUND(I458*H458,2)</f>
        <v>0</v>
      </c>
      <c r="BL458" s="20" t="s">
        <v>213</v>
      </c>
      <c r="BM458" s="192" t="s">
        <v>1454</v>
      </c>
    </row>
    <row r="459" spans="1:65" s="13" customFormat="1">
      <c r="B459" s="201"/>
      <c r="C459" s="202"/>
      <c r="D459" s="199" t="s">
        <v>219</v>
      </c>
      <c r="E459" s="203" t="s">
        <v>21</v>
      </c>
      <c r="F459" s="204" t="s">
        <v>1546</v>
      </c>
      <c r="G459" s="202"/>
      <c r="H459" s="203" t="s">
        <v>21</v>
      </c>
      <c r="I459" s="205"/>
      <c r="J459" s="202"/>
      <c r="K459" s="202"/>
      <c r="L459" s="206"/>
      <c r="M459" s="207"/>
      <c r="N459" s="208"/>
      <c r="O459" s="208"/>
      <c r="P459" s="208"/>
      <c r="Q459" s="208"/>
      <c r="R459" s="208"/>
      <c r="S459" s="208"/>
      <c r="T459" s="209"/>
      <c r="AT459" s="210" t="s">
        <v>219</v>
      </c>
      <c r="AU459" s="210" t="s">
        <v>80</v>
      </c>
      <c r="AV459" s="13" t="s">
        <v>80</v>
      </c>
      <c r="AW459" s="13" t="s">
        <v>34</v>
      </c>
      <c r="AX459" s="13" t="s">
        <v>73</v>
      </c>
      <c r="AY459" s="210" t="s">
        <v>206</v>
      </c>
    </row>
    <row r="460" spans="1:65" s="14" customFormat="1">
      <c r="B460" s="211"/>
      <c r="C460" s="212"/>
      <c r="D460" s="199" t="s">
        <v>219</v>
      </c>
      <c r="E460" s="213" t="s">
        <v>21</v>
      </c>
      <c r="F460" s="214" t="s">
        <v>244</v>
      </c>
      <c r="G460" s="212"/>
      <c r="H460" s="215">
        <v>3</v>
      </c>
      <c r="I460" s="216"/>
      <c r="J460" s="212"/>
      <c r="K460" s="212"/>
      <c r="L460" s="217"/>
      <c r="M460" s="218"/>
      <c r="N460" s="219"/>
      <c r="O460" s="219"/>
      <c r="P460" s="219"/>
      <c r="Q460" s="219"/>
      <c r="R460" s="219"/>
      <c r="S460" s="219"/>
      <c r="T460" s="220"/>
      <c r="AT460" s="221" t="s">
        <v>219</v>
      </c>
      <c r="AU460" s="221" t="s">
        <v>80</v>
      </c>
      <c r="AV460" s="14" t="s">
        <v>82</v>
      </c>
      <c r="AW460" s="14" t="s">
        <v>34</v>
      </c>
      <c r="AX460" s="14" t="s">
        <v>73</v>
      </c>
      <c r="AY460" s="221" t="s">
        <v>206</v>
      </c>
    </row>
    <row r="461" spans="1:65" s="15" customFormat="1">
      <c r="B461" s="222"/>
      <c r="C461" s="223"/>
      <c r="D461" s="199" t="s">
        <v>219</v>
      </c>
      <c r="E461" s="224" t="s">
        <v>21</v>
      </c>
      <c r="F461" s="225" t="s">
        <v>236</v>
      </c>
      <c r="G461" s="223"/>
      <c r="H461" s="226">
        <v>3</v>
      </c>
      <c r="I461" s="227"/>
      <c r="J461" s="223"/>
      <c r="K461" s="223"/>
      <c r="L461" s="228"/>
      <c r="M461" s="229"/>
      <c r="N461" s="230"/>
      <c r="O461" s="230"/>
      <c r="P461" s="230"/>
      <c r="Q461" s="230"/>
      <c r="R461" s="230"/>
      <c r="S461" s="230"/>
      <c r="T461" s="231"/>
      <c r="AT461" s="232" t="s">
        <v>219</v>
      </c>
      <c r="AU461" s="232" t="s">
        <v>80</v>
      </c>
      <c r="AV461" s="15" t="s">
        <v>213</v>
      </c>
      <c r="AW461" s="15" t="s">
        <v>34</v>
      </c>
      <c r="AX461" s="15" t="s">
        <v>80</v>
      </c>
      <c r="AY461" s="232" t="s">
        <v>206</v>
      </c>
    </row>
    <row r="462" spans="1:65" s="2" customFormat="1" ht="16.5" customHeight="1">
      <c r="A462" s="37"/>
      <c r="B462" s="38"/>
      <c r="C462" s="181" t="s">
        <v>1005</v>
      </c>
      <c r="D462" s="181" t="s">
        <v>208</v>
      </c>
      <c r="E462" s="182" t="s">
        <v>1928</v>
      </c>
      <c r="F462" s="183" t="s">
        <v>1929</v>
      </c>
      <c r="G462" s="184" t="s">
        <v>723</v>
      </c>
      <c r="H462" s="185">
        <v>2</v>
      </c>
      <c r="I462" s="186"/>
      <c r="J462" s="187">
        <f>ROUND(I462*H462,2)</f>
        <v>0</v>
      </c>
      <c r="K462" s="183" t="s">
        <v>1100</v>
      </c>
      <c r="L462" s="42"/>
      <c r="M462" s="188" t="s">
        <v>21</v>
      </c>
      <c r="N462" s="189" t="s">
        <v>44</v>
      </c>
      <c r="O462" s="67"/>
      <c r="P462" s="190">
        <f>O462*H462</f>
        <v>0</v>
      </c>
      <c r="Q462" s="190">
        <v>4.2000000000000003E-2</v>
      </c>
      <c r="R462" s="190">
        <f>Q462*H462</f>
        <v>8.4000000000000005E-2</v>
      </c>
      <c r="S462" s="190">
        <v>0</v>
      </c>
      <c r="T462" s="191">
        <f>S462*H462</f>
        <v>0</v>
      </c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R462" s="192" t="s">
        <v>213</v>
      </c>
      <c r="AT462" s="192" t="s">
        <v>208</v>
      </c>
      <c r="AU462" s="192" t="s">
        <v>80</v>
      </c>
      <c r="AY462" s="20" t="s">
        <v>206</v>
      </c>
      <c r="BE462" s="193">
        <f>IF(N462="základní",J462,0)</f>
        <v>0</v>
      </c>
      <c r="BF462" s="193">
        <f>IF(N462="snížená",J462,0)</f>
        <v>0</v>
      </c>
      <c r="BG462" s="193">
        <f>IF(N462="zákl. přenesená",J462,0)</f>
        <v>0</v>
      </c>
      <c r="BH462" s="193">
        <f>IF(N462="sníž. přenesená",J462,0)</f>
        <v>0</v>
      </c>
      <c r="BI462" s="193">
        <f>IF(N462="nulová",J462,0)</f>
        <v>0</v>
      </c>
      <c r="BJ462" s="20" t="s">
        <v>80</v>
      </c>
      <c r="BK462" s="193">
        <f>ROUND(I462*H462,2)</f>
        <v>0</v>
      </c>
      <c r="BL462" s="20" t="s">
        <v>213</v>
      </c>
      <c r="BM462" s="192" t="s">
        <v>1457</v>
      </c>
    </row>
    <row r="463" spans="1:65" s="13" customFormat="1">
      <c r="B463" s="201"/>
      <c r="C463" s="202"/>
      <c r="D463" s="199" t="s">
        <v>219</v>
      </c>
      <c r="E463" s="203" t="s">
        <v>21</v>
      </c>
      <c r="F463" s="204" t="s">
        <v>1546</v>
      </c>
      <c r="G463" s="202"/>
      <c r="H463" s="203" t="s">
        <v>21</v>
      </c>
      <c r="I463" s="205"/>
      <c r="J463" s="202"/>
      <c r="K463" s="202"/>
      <c r="L463" s="206"/>
      <c r="M463" s="207"/>
      <c r="N463" s="208"/>
      <c r="O463" s="208"/>
      <c r="P463" s="208"/>
      <c r="Q463" s="208"/>
      <c r="R463" s="208"/>
      <c r="S463" s="208"/>
      <c r="T463" s="209"/>
      <c r="AT463" s="210" t="s">
        <v>219</v>
      </c>
      <c r="AU463" s="210" t="s">
        <v>80</v>
      </c>
      <c r="AV463" s="13" t="s">
        <v>80</v>
      </c>
      <c r="AW463" s="13" t="s">
        <v>34</v>
      </c>
      <c r="AX463" s="13" t="s">
        <v>73</v>
      </c>
      <c r="AY463" s="210" t="s">
        <v>206</v>
      </c>
    </row>
    <row r="464" spans="1:65" s="14" customFormat="1">
      <c r="B464" s="211"/>
      <c r="C464" s="212"/>
      <c r="D464" s="199" t="s">
        <v>219</v>
      </c>
      <c r="E464" s="213" t="s">
        <v>21</v>
      </c>
      <c r="F464" s="214" t="s">
        <v>82</v>
      </c>
      <c r="G464" s="212"/>
      <c r="H464" s="215">
        <v>2</v>
      </c>
      <c r="I464" s="216"/>
      <c r="J464" s="212"/>
      <c r="K464" s="212"/>
      <c r="L464" s="217"/>
      <c r="M464" s="218"/>
      <c r="N464" s="219"/>
      <c r="O464" s="219"/>
      <c r="P464" s="219"/>
      <c r="Q464" s="219"/>
      <c r="R464" s="219"/>
      <c r="S464" s="219"/>
      <c r="T464" s="220"/>
      <c r="AT464" s="221" t="s">
        <v>219</v>
      </c>
      <c r="AU464" s="221" t="s">
        <v>80</v>
      </c>
      <c r="AV464" s="14" t="s">
        <v>82</v>
      </c>
      <c r="AW464" s="14" t="s">
        <v>34</v>
      </c>
      <c r="AX464" s="14" t="s">
        <v>73</v>
      </c>
      <c r="AY464" s="221" t="s">
        <v>206</v>
      </c>
    </row>
    <row r="465" spans="1:65" s="15" customFormat="1">
      <c r="B465" s="222"/>
      <c r="C465" s="223"/>
      <c r="D465" s="199" t="s">
        <v>219</v>
      </c>
      <c r="E465" s="224" t="s">
        <v>21</v>
      </c>
      <c r="F465" s="225" t="s">
        <v>236</v>
      </c>
      <c r="G465" s="223"/>
      <c r="H465" s="226">
        <v>2</v>
      </c>
      <c r="I465" s="227"/>
      <c r="J465" s="223"/>
      <c r="K465" s="223"/>
      <c r="L465" s="228"/>
      <c r="M465" s="229"/>
      <c r="N465" s="230"/>
      <c r="O465" s="230"/>
      <c r="P465" s="230"/>
      <c r="Q465" s="230"/>
      <c r="R465" s="230"/>
      <c r="S465" s="230"/>
      <c r="T465" s="231"/>
      <c r="AT465" s="232" t="s">
        <v>219</v>
      </c>
      <c r="AU465" s="232" t="s">
        <v>80</v>
      </c>
      <c r="AV465" s="15" t="s">
        <v>213</v>
      </c>
      <c r="AW465" s="15" t="s">
        <v>34</v>
      </c>
      <c r="AX465" s="15" t="s">
        <v>80</v>
      </c>
      <c r="AY465" s="232" t="s">
        <v>206</v>
      </c>
    </row>
    <row r="466" spans="1:65" s="2" customFormat="1" ht="16.5" customHeight="1">
      <c r="A466" s="37"/>
      <c r="B466" s="38"/>
      <c r="C466" s="181" t="s">
        <v>1337</v>
      </c>
      <c r="D466" s="181" t="s">
        <v>208</v>
      </c>
      <c r="E466" s="182" t="s">
        <v>1930</v>
      </c>
      <c r="F466" s="183" t="s">
        <v>1931</v>
      </c>
      <c r="G466" s="184" t="s">
        <v>723</v>
      </c>
      <c r="H466" s="185">
        <v>6</v>
      </c>
      <c r="I466" s="186"/>
      <c r="J466" s="187">
        <f>ROUND(I466*H466,2)</f>
        <v>0</v>
      </c>
      <c r="K466" s="183" t="s">
        <v>1100</v>
      </c>
      <c r="L466" s="42"/>
      <c r="M466" s="188" t="s">
        <v>21</v>
      </c>
      <c r="N466" s="189" t="s">
        <v>44</v>
      </c>
      <c r="O466" s="67"/>
      <c r="P466" s="190">
        <f>O466*H466</f>
        <v>0</v>
      </c>
      <c r="Q466" s="190">
        <v>3.3E-3</v>
      </c>
      <c r="R466" s="190">
        <f>Q466*H466</f>
        <v>1.9799999999999998E-2</v>
      </c>
      <c r="S466" s="190">
        <v>0</v>
      </c>
      <c r="T466" s="191">
        <f>S466*H466</f>
        <v>0</v>
      </c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R466" s="192" t="s">
        <v>213</v>
      </c>
      <c r="AT466" s="192" t="s">
        <v>208</v>
      </c>
      <c r="AU466" s="192" t="s">
        <v>80</v>
      </c>
      <c r="AY466" s="20" t="s">
        <v>206</v>
      </c>
      <c r="BE466" s="193">
        <f>IF(N466="základní",J466,0)</f>
        <v>0</v>
      </c>
      <c r="BF466" s="193">
        <f>IF(N466="snížená",J466,0)</f>
        <v>0</v>
      </c>
      <c r="BG466" s="193">
        <f>IF(N466="zákl. přenesená",J466,0)</f>
        <v>0</v>
      </c>
      <c r="BH466" s="193">
        <f>IF(N466="sníž. přenesená",J466,0)</f>
        <v>0</v>
      </c>
      <c r="BI466" s="193">
        <f>IF(N466="nulová",J466,0)</f>
        <v>0</v>
      </c>
      <c r="BJ466" s="20" t="s">
        <v>80</v>
      </c>
      <c r="BK466" s="193">
        <f>ROUND(I466*H466,2)</f>
        <v>0</v>
      </c>
      <c r="BL466" s="20" t="s">
        <v>213</v>
      </c>
      <c r="BM466" s="192" t="s">
        <v>1462</v>
      </c>
    </row>
    <row r="467" spans="1:65" s="13" customFormat="1">
      <c r="B467" s="201"/>
      <c r="C467" s="202"/>
      <c r="D467" s="199" t="s">
        <v>219</v>
      </c>
      <c r="E467" s="203" t="s">
        <v>21</v>
      </c>
      <c r="F467" s="204" t="s">
        <v>1546</v>
      </c>
      <c r="G467" s="202"/>
      <c r="H467" s="203" t="s">
        <v>21</v>
      </c>
      <c r="I467" s="205"/>
      <c r="J467" s="202"/>
      <c r="K467" s="202"/>
      <c r="L467" s="206"/>
      <c r="M467" s="207"/>
      <c r="N467" s="208"/>
      <c r="O467" s="208"/>
      <c r="P467" s="208"/>
      <c r="Q467" s="208"/>
      <c r="R467" s="208"/>
      <c r="S467" s="208"/>
      <c r="T467" s="209"/>
      <c r="AT467" s="210" t="s">
        <v>219</v>
      </c>
      <c r="AU467" s="210" t="s">
        <v>80</v>
      </c>
      <c r="AV467" s="13" t="s">
        <v>80</v>
      </c>
      <c r="AW467" s="13" t="s">
        <v>34</v>
      </c>
      <c r="AX467" s="13" t="s">
        <v>73</v>
      </c>
      <c r="AY467" s="210" t="s">
        <v>206</v>
      </c>
    </row>
    <row r="468" spans="1:65" s="14" customFormat="1">
      <c r="B468" s="211"/>
      <c r="C468" s="212"/>
      <c r="D468" s="199" t="s">
        <v>219</v>
      </c>
      <c r="E468" s="213" t="s">
        <v>21</v>
      </c>
      <c r="F468" s="214" t="s">
        <v>268</v>
      </c>
      <c r="G468" s="212"/>
      <c r="H468" s="215">
        <v>6</v>
      </c>
      <c r="I468" s="216"/>
      <c r="J468" s="212"/>
      <c r="K468" s="212"/>
      <c r="L468" s="217"/>
      <c r="M468" s="218"/>
      <c r="N468" s="219"/>
      <c r="O468" s="219"/>
      <c r="P468" s="219"/>
      <c r="Q468" s="219"/>
      <c r="R468" s="219"/>
      <c r="S468" s="219"/>
      <c r="T468" s="220"/>
      <c r="AT468" s="221" t="s">
        <v>219</v>
      </c>
      <c r="AU468" s="221" t="s">
        <v>80</v>
      </c>
      <c r="AV468" s="14" t="s">
        <v>82</v>
      </c>
      <c r="AW468" s="14" t="s">
        <v>34</v>
      </c>
      <c r="AX468" s="14" t="s">
        <v>73</v>
      </c>
      <c r="AY468" s="221" t="s">
        <v>206</v>
      </c>
    </row>
    <row r="469" spans="1:65" s="15" customFormat="1">
      <c r="B469" s="222"/>
      <c r="C469" s="223"/>
      <c r="D469" s="199" t="s">
        <v>219</v>
      </c>
      <c r="E469" s="224" t="s">
        <v>21</v>
      </c>
      <c r="F469" s="225" t="s">
        <v>236</v>
      </c>
      <c r="G469" s="223"/>
      <c r="H469" s="226">
        <v>6</v>
      </c>
      <c r="I469" s="227"/>
      <c r="J469" s="223"/>
      <c r="K469" s="223"/>
      <c r="L469" s="228"/>
      <c r="M469" s="229"/>
      <c r="N469" s="230"/>
      <c r="O469" s="230"/>
      <c r="P469" s="230"/>
      <c r="Q469" s="230"/>
      <c r="R469" s="230"/>
      <c r="S469" s="230"/>
      <c r="T469" s="231"/>
      <c r="AT469" s="232" t="s">
        <v>219</v>
      </c>
      <c r="AU469" s="232" t="s">
        <v>80</v>
      </c>
      <c r="AV469" s="15" t="s">
        <v>213</v>
      </c>
      <c r="AW469" s="15" t="s">
        <v>34</v>
      </c>
      <c r="AX469" s="15" t="s">
        <v>80</v>
      </c>
      <c r="AY469" s="232" t="s">
        <v>206</v>
      </c>
    </row>
    <row r="470" spans="1:65" s="2" customFormat="1" ht="16.5" customHeight="1">
      <c r="A470" s="37"/>
      <c r="B470" s="38"/>
      <c r="C470" s="181" t="s">
        <v>1008</v>
      </c>
      <c r="D470" s="181" t="s">
        <v>208</v>
      </c>
      <c r="E470" s="182" t="s">
        <v>1932</v>
      </c>
      <c r="F470" s="183" t="s">
        <v>1933</v>
      </c>
      <c r="G470" s="184" t="s">
        <v>723</v>
      </c>
      <c r="H470" s="185">
        <v>6</v>
      </c>
      <c r="I470" s="186"/>
      <c r="J470" s="187">
        <f>ROUND(I470*H470,2)</f>
        <v>0</v>
      </c>
      <c r="K470" s="183" t="s">
        <v>21</v>
      </c>
      <c r="L470" s="42"/>
      <c r="M470" s="188" t="s">
        <v>21</v>
      </c>
      <c r="N470" s="189" t="s">
        <v>44</v>
      </c>
      <c r="O470" s="67"/>
      <c r="P470" s="190">
        <f>O470*H470</f>
        <v>0</v>
      </c>
      <c r="Q470" s="190">
        <v>6.8999999999999999E-3</v>
      </c>
      <c r="R470" s="190">
        <f>Q470*H470</f>
        <v>4.1399999999999999E-2</v>
      </c>
      <c r="S470" s="190">
        <v>0</v>
      </c>
      <c r="T470" s="191">
        <f>S470*H470</f>
        <v>0</v>
      </c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R470" s="192" t="s">
        <v>213</v>
      </c>
      <c r="AT470" s="192" t="s">
        <v>208</v>
      </c>
      <c r="AU470" s="192" t="s">
        <v>80</v>
      </c>
      <c r="AY470" s="20" t="s">
        <v>206</v>
      </c>
      <c r="BE470" s="193">
        <f>IF(N470="základní",J470,0)</f>
        <v>0</v>
      </c>
      <c r="BF470" s="193">
        <f>IF(N470="snížená",J470,0)</f>
        <v>0</v>
      </c>
      <c r="BG470" s="193">
        <f>IF(N470="zákl. přenesená",J470,0)</f>
        <v>0</v>
      </c>
      <c r="BH470" s="193">
        <f>IF(N470="sníž. přenesená",J470,0)</f>
        <v>0</v>
      </c>
      <c r="BI470" s="193">
        <f>IF(N470="nulová",J470,0)</f>
        <v>0</v>
      </c>
      <c r="BJ470" s="20" t="s">
        <v>80</v>
      </c>
      <c r="BK470" s="193">
        <f>ROUND(I470*H470,2)</f>
        <v>0</v>
      </c>
      <c r="BL470" s="20" t="s">
        <v>213</v>
      </c>
      <c r="BM470" s="192" t="s">
        <v>1465</v>
      </c>
    </row>
    <row r="471" spans="1:65" s="13" customFormat="1">
      <c r="B471" s="201"/>
      <c r="C471" s="202"/>
      <c r="D471" s="199" t="s">
        <v>219</v>
      </c>
      <c r="E471" s="203" t="s">
        <v>21</v>
      </c>
      <c r="F471" s="204" t="s">
        <v>1546</v>
      </c>
      <c r="G471" s="202"/>
      <c r="H471" s="203" t="s">
        <v>21</v>
      </c>
      <c r="I471" s="205"/>
      <c r="J471" s="202"/>
      <c r="K471" s="202"/>
      <c r="L471" s="206"/>
      <c r="M471" s="207"/>
      <c r="N471" s="208"/>
      <c r="O471" s="208"/>
      <c r="P471" s="208"/>
      <c r="Q471" s="208"/>
      <c r="R471" s="208"/>
      <c r="S471" s="208"/>
      <c r="T471" s="209"/>
      <c r="AT471" s="210" t="s">
        <v>219</v>
      </c>
      <c r="AU471" s="210" t="s">
        <v>80</v>
      </c>
      <c r="AV471" s="13" t="s">
        <v>80</v>
      </c>
      <c r="AW471" s="13" t="s">
        <v>34</v>
      </c>
      <c r="AX471" s="13" t="s">
        <v>73</v>
      </c>
      <c r="AY471" s="210" t="s">
        <v>206</v>
      </c>
    </row>
    <row r="472" spans="1:65" s="14" customFormat="1">
      <c r="B472" s="211"/>
      <c r="C472" s="212"/>
      <c r="D472" s="199" t="s">
        <v>219</v>
      </c>
      <c r="E472" s="213" t="s">
        <v>21</v>
      </c>
      <c r="F472" s="214" t="s">
        <v>268</v>
      </c>
      <c r="G472" s="212"/>
      <c r="H472" s="215">
        <v>6</v>
      </c>
      <c r="I472" s="216"/>
      <c r="J472" s="212"/>
      <c r="K472" s="212"/>
      <c r="L472" s="217"/>
      <c r="M472" s="218"/>
      <c r="N472" s="219"/>
      <c r="O472" s="219"/>
      <c r="P472" s="219"/>
      <c r="Q472" s="219"/>
      <c r="R472" s="219"/>
      <c r="S472" s="219"/>
      <c r="T472" s="220"/>
      <c r="AT472" s="221" t="s">
        <v>219</v>
      </c>
      <c r="AU472" s="221" t="s">
        <v>80</v>
      </c>
      <c r="AV472" s="14" t="s">
        <v>82</v>
      </c>
      <c r="AW472" s="14" t="s">
        <v>34</v>
      </c>
      <c r="AX472" s="14" t="s">
        <v>73</v>
      </c>
      <c r="AY472" s="221" t="s">
        <v>206</v>
      </c>
    </row>
    <row r="473" spans="1:65" s="15" customFormat="1">
      <c r="B473" s="222"/>
      <c r="C473" s="223"/>
      <c r="D473" s="199" t="s">
        <v>219</v>
      </c>
      <c r="E473" s="224" t="s">
        <v>21</v>
      </c>
      <c r="F473" s="225" t="s">
        <v>236</v>
      </c>
      <c r="G473" s="223"/>
      <c r="H473" s="226">
        <v>6</v>
      </c>
      <c r="I473" s="227"/>
      <c r="J473" s="223"/>
      <c r="K473" s="223"/>
      <c r="L473" s="228"/>
      <c r="M473" s="229"/>
      <c r="N473" s="230"/>
      <c r="O473" s="230"/>
      <c r="P473" s="230"/>
      <c r="Q473" s="230"/>
      <c r="R473" s="230"/>
      <c r="S473" s="230"/>
      <c r="T473" s="231"/>
      <c r="AT473" s="232" t="s">
        <v>219</v>
      </c>
      <c r="AU473" s="232" t="s">
        <v>80</v>
      </c>
      <c r="AV473" s="15" t="s">
        <v>213</v>
      </c>
      <c r="AW473" s="15" t="s">
        <v>34</v>
      </c>
      <c r="AX473" s="15" t="s">
        <v>80</v>
      </c>
      <c r="AY473" s="232" t="s">
        <v>206</v>
      </c>
    </row>
    <row r="474" spans="1:65" s="2" customFormat="1" ht="16.5" customHeight="1">
      <c r="A474" s="37"/>
      <c r="B474" s="38"/>
      <c r="C474" s="181" t="s">
        <v>1471</v>
      </c>
      <c r="D474" s="181" t="s">
        <v>208</v>
      </c>
      <c r="E474" s="182" t="s">
        <v>1934</v>
      </c>
      <c r="F474" s="183" t="s">
        <v>1935</v>
      </c>
      <c r="G474" s="184" t="s">
        <v>723</v>
      </c>
      <c r="H474" s="185">
        <v>2</v>
      </c>
      <c r="I474" s="186"/>
      <c r="J474" s="187">
        <f>ROUND(I474*H474,2)</f>
        <v>0</v>
      </c>
      <c r="K474" s="183" t="s">
        <v>21</v>
      </c>
      <c r="L474" s="42"/>
      <c r="M474" s="188" t="s">
        <v>21</v>
      </c>
      <c r="N474" s="189" t="s">
        <v>44</v>
      </c>
      <c r="O474" s="67"/>
      <c r="P474" s="190">
        <f>O474*H474</f>
        <v>0</v>
      </c>
      <c r="Q474" s="190">
        <v>2.4E-2</v>
      </c>
      <c r="R474" s="190">
        <f>Q474*H474</f>
        <v>4.8000000000000001E-2</v>
      </c>
      <c r="S474" s="190">
        <v>0</v>
      </c>
      <c r="T474" s="191">
        <f>S474*H474</f>
        <v>0</v>
      </c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R474" s="192" t="s">
        <v>213</v>
      </c>
      <c r="AT474" s="192" t="s">
        <v>208</v>
      </c>
      <c r="AU474" s="192" t="s">
        <v>80</v>
      </c>
      <c r="AY474" s="20" t="s">
        <v>206</v>
      </c>
      <c r="BE474" s="193">
        <f>IF(N474="základní",J474,0)</f>
        <v>0</v>
      </c>
      <c r="BF474" s="193">
        <f>IF(N474="snížená",J474,0)</f>
        <v>0</v>
      </c>
      <c r="BG474" s="193">
        <f>IF(N474="zákl. přenesená",J474,0)</f>
        <v>0</v>
      </c>
      <c r="BH474" s="193">
        <f>IF(N474="sníž. přenesená",J474,0)</f>
        <v>0</v>
      </c>
      <c r="BI474" s="193">
        <f>IF(N474="nulová",J474,0)</f>
        <v>0</v>
      </c>
      <c r="BJ474" s="20" t="s">
        <v>80</v>
      </c>
      <c r="BK474" s="193">
        <f>ROUND(I474*H474,2)</f>
        <v>0</v>
      </c>
      <c r="BL474" s="20" t="s">
        <v>213</v>
      </c>
      <c r="BM474" s="192" t="s">
        <v>1474</v>
      </c>
    </row>
    <row r="475" spans="1:65" s="13" customFormat="1">
      <c r="B475" s="201"/>
      <c r="C475" s="202"/>
      <c r="D475" s="199" t="s">
        <v>219</v>
      </c>
      <c r="E475" s="203" t="s">
        <v>21</v>
      </c>
      <c r="F475" s="204" t="s">
        <v>1546</v>
      </c>
      <c r="G475" s="202"/>
      <c r="H475" s="203" t="s">
        <v>21</v>
      </c>
      <c r="I475" s="205"/>
      <c r="J475" s="202"/>
      <c r="K475" s="202"/>
      <c r="L475" s="206"/>
      <c r="M475" s="207"/>
      <c r="N475" s="208"/>
      <c r="O475" s="208"/>
      <c r="P475" s="208"/>
      <c r="Q475" s="208"/>
      <c r="R475" s="208"/>
      <c r="S475" s="208"/>
      <c r="T475" s="209"/>
      <c r="AT475" s="210" t="s">
        <v>219</v>
      </c>
      <c r="AU475" s="210" t="s">
        <v>80</v>
      </c>
      <c r="AV475" s="13" t="s">
        <v>80</v>
      </c>
      <c r="AW475" s="13" t="s">
        <v>34</v>
      </c>
      <c r="AX475" s="13" t="s">
        <v>73</v>
      </c>
      <c r="AY475" s="210" t="s">
        <v>206</v>
      </c>
    </row>
    <row r="476" spans="1:65" s="14" customFormat="1">
      <c r="B476" s="211"/>
      <c r="C476" s="212"/>
      <c r="D476" s="199" t="s">
        <v>219</v>
      </c>
      <c r="E476" s="213" t="s">
        <v>21</v>
      </c>
      <c r="F476" s="214" t="s">
        <v>82</v>
      </c>
      <c r="G476" s="212"/>
      <c r="H476" s="215">
        <v>2</v>
      </c>
      <c r="I476" s="216"/>
      <c r="J476" s="212"/>
      <c r="K476" s="212"/>
      <c r="L476" s="217"/>
      <c r="M476" s="218"/>
      <c r="N476" s="219"/>
      <c r="O476" s="219"/>
      <c r="P476" s="219"/>
      <c r="Q476" s="219"/>
      <c r="R476" s="219"/>
      <c r="S476" s="219"/>
      <c r="T476" s="220"/>
      <c r="AT476" s="221" t="s">
        <v>219</v>
      </c>
      <c r="AU476" s="221" t="s">
        <v>80</v>
      </c>
      <c r="AV476" s="14" t="s">
        <v>82</v>
      </c>
      <c r="AW476" s="14" t="s">
        <v>34</v>
      </c>
      <c r="AX476" s="14" t="s">
        <v>73</v>
      </c>
      <c r="AY476" s="221" t="s">
        <v>206</v>
      </c>
    </row>
    <row r="477" spans="1:65" s="15" customFormat="1">
      <c r="B477" s="222"/>
      <c r="C477" s="223"/>
      <c r="D477" s="199" t="s">
        <v>219</v>
      </c>
      <c r="E477" s="224" t="s">
        <v>21</v>
      </c>
      <c r="F477" s="225" t="s">
        <v>236</v>
      </c>
      <c r="G477" s="223"/>
      <c r="H477" s="226">
        <v>2</v>
      </c>
      <c r="I477" s="227"/>
      <c r="J477" s="223"/>
      <c r="K477" s="223"/>
      <c r="L477" s="228"/>
      <c r="M477" s="229"/>
      <c r="N477" s="230"/>
      <c r="O477" s="230"/>
      <c r="P477" s="230"/>
      <c r="Q477" s="230"/>
      <c r="R477" s="230"/>
      <c r="S477" s="230"/>
      <c r="T477" s="231"/>
      <c r="AT477" s="232" t="s">
        <v>219</v>
      </c>
      <c r="AU477" s="232" t="s">
        <v>80</v>
      </c>
      <c r="AV477" s="15" t="s">
        <v>213</v>
      </c>
      <c r="AW477" s="15" t="s">
        <v>34</v>
      </c>
      <c r="AX477" s="15" t="s">
        <v>80</v>
      </c>
      <c r="AY477" s="232" t="s">
        <v>206</v>
      </c>
    </row>
    <row r="478" spans="1:65" s="2" customFormat="1" ht="16.5" customHeight="1">
      <c r="A478" s="37"/>
      <c r="B478" s="38"/>
      <c r="C478" s="181" t="s">
        <v>1011</v>
      </c>
      <c r="D478" s="181" t="s">
        <v>208</v>
      </c>
      <c r="E478" s="182" t="s">
        <v>1936</v>
      </c>
      <c r="F478" s="183" t="s">
        <v>1937</v>
      </c>
      <c r="G478" s="184" t="s">
        <v>723</v>
      </c>
      <c r="H478" s="185">
        <v>2</v>
      </c>
      <c r="I478" s="186"/>
      <c r="J478" s="187">
        <f>ROUND(I478*H478,2)</f>
        <v>0</v>
      </c>
      <c r="K478" s="183" t="s">
        <v>1100</v>
      </c>
      <c r="L478" s="42"/>
      <c r="M478" s="188" t="s">
        <v>21</v>
      </c>
      <c r="N478" s="189" t="s">
        <v>44</v>
      </c>
      <c r="O478" s="67"/>
      <c r="P478" s="190">
        <f>O478*H478</f>
        <v>0</v>
      </c>
      <c r="Q478" s="190">
        <v>4.8000000000000001E-2</v>
      </c>
      <c r="R478" s="190">
        <f>Q478*H478</f>
        <v>9.6000000000000002E-2</v>
      </c>
      <c r="S478" s="190">
        <v>0</v>
      </c>
      <c r="T478" s="191">
        <f>S478*H478</f>
        <v>0</v>
      </c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R478" s="192" t="s">
        <v>213</v>
      </c>
      <c r="AT478" s="192" t="s">
        <v>208</v>
      </c>
      <c r="AU478" s="192" t="s">
        <v>80</v>
      </c>
      <c r="AY478" s="20" t="s">
        <v>206</v>
      </c>
      <c r="BE478" s="193">
        <f>IF(N478="základní",J478,0)</f>
        <v>0</v>
      </c>
      <c r="BF478" s="193">
        <f>IF(N478="snížená",J478,0)</f>
        <v>0</v>
      </c>
      <c r="BG478" s="193">
        <f>IF(N478="zákl. přenesená",J478,0)</f>
        <v>0</v>
      </c>
      <c r="BH478" s="193">
        <f>IF(N478="sníž. přenesená",J478,0)</f>
        <v>0</v>
      </c>
      <c r="BI478" s="193">
        <f>IF(N478="nulová",J478,0)</f>
        <v>0</v>
      </c>
      <c r="BJ478" s="20" t="s">
        <v>80</v>
      </c>
      <c r="BK478" s="193">
        <f>ROUND(I478*H478,2)</f>
        <v>0</v>
      </c>
      <c r="BL478" s="20" t="s">
        <v>213</v>
      </c>
      <c r="BM478" s="192" t="s">
        <v>1479</v>
      </c>
    </row>
    <row r="479" spans="1:65" s="13" customFormat="1">
      <c r="B479" s="201"/>
      <c r="C479" s="202"/>
      <c r="D479" s="199" t="s">
        <v>219</v>
      </c>
      <c r="E479" s="203" t="s">
        <v>21</v>
      </c>
      <c r="F479" s="204" t="s">
        <v>1546</v>
      </c>
      <c r="G479" s="202"/>
      <c r="H479" s="203" t="s">
        <v>21</v>
      </c>
      <c r="I479" s="205"/>
      <c r="J479" s="202"/>
      <c r="K479" s="202"/>
      <c r="L479" s="206"/>
      <c r="M479" s="207"/>
      <c r="N479" s="208"/>
      <c r="O479" s="208"/>
      <c r="P479" s="208"/>
      <c r="Q479" s="208"/>
      <c r="R479" s="208"/>
      <c r="S479" s="208"/>
      <c r="T479" s="209"/>
      <c r="AT479" s="210" t="s">
        <v>219</v>
      </c>
      <c r="AU479" s="210" t="s">
        <v>80</v>
      </c>
      <c r="AV479" s="13" t="s">
        <v>80</v>
      </c>
      <c r="AW479" s="13" t="s">
        <v>34</v>
      </c>
      <c r="AX479" s="13" t="s">
        <v>73</v>
      </c>
      <c r="AY479" s="210" t="s">
        <v>206</v>
      </c>
    </row>
    <row r="480" spans="1:65" s="14" customFormat="1">
      <c r="B480" s="211"/>
      <c r="C480" s="212"/>
      <c r="D480" s="199" t="s">
        <v>219</v>
      </c>
      <c r="E480" s="213" t="s">
        <v>21</v>
      </c>
      <c r="F480" s="214" t="s">
        <v>82</v>
      </c>
      <c r="G480" s="212"/>
      <c r="H480" s="215">
        <v>2</v>
      </c>
      <c r="I480" s="216"/>
      <c r="J480" s="212"/>
      <c r="K480" s="212"/>
      <c r="L480" s="217"/>
      <c r="M480" s="218"/>
      <c r="N480" s="219"/>
      <c r="O480" s="219"/>
      <c r="P480" s="219"/>
      <c r="Q480" s="219"/>
      <c r="R480" s="219"/>
      <c r="S480" s="219"/>
      <c r="T480" s="220"/>
      <c r="AT480" s="221" t="s">
        <v>219</v>
      </c>
      <c r="AU480" s="221" t="s">
        <v>80</v>
      </c>
      <c r="AV480" s="14" t="s">
        <v>82</v>
      </c>
      <c r="AW480" s="14" t="s">
        <v>34</v>
      </c>
      <c r="AX480" s="14" t="s">
        <v>73</v>
      </c>
      <c r="AY480" s="221" t="s">
        <v>206</v>
      </c>
    </row>
    <row r="481" spans="1:65" s="15" customFormat="1">
      <c r="B481" s="222"/>
      <c r="C481" s="223"/>
      <c r="D481" s="199" t="s">
        <v>219</v>
      </c>
      <c r="E481" s="224" t="s">
        <v>21</v>
      </c>
      <c r="F481" s="225" t="s">
        <v>236</v>
      </c>
      <c r="G481" s="223"/>
      <c r="H481" s="226">
        <v>2</v>
      </c>
      <c r="I481" s="227"/>
      <c r="J481" s="223"/>
      <c r="K481" s="223"/>
      <c r="L481" s="228"/>
      <c r="M481" s="229"/>
      <c r="N481" s="230"/>
      <c r="O481" s="230"/>
      <c r="P481" s="230"/>
      <c r="Q481" s="230"/>
      <c r="R481" s="230"/>
      <c r="S481" s="230"/>
      <c r="T481" s="231"/>
      <c r="AT481" s="232" t="s">
        <v>219</v>
      </c>
      <c r="AU481" s="232" t="s">
        <v>80</v>
      </c>
      <c r="AV481" s="15" t="s">
        <v>213</v>
      </c>
      <c r="AW481" s="15" t="s">
        <v>34</v>
      </c>
      <c r="AX481" s="15" t="s">
        <v>80</v>
      </c>
      <c r="AY481" s="232" t="s">
        <v>206</v>
      </c>
    </row>
    <row r="482" spans="1:65" s="2" customFormat="1" ht="16.5" customHeight="1">
      <c r="A482" s="37"/>
      <c r="B482" s="38"/>
      <c r="C482" s="181" t="s">
        <v>1350</v>
      </c>
      <c r="D482" s="181" t="s">
        <v>208</v>
      </c>
      <c r="E482" s="182" t="s">
        <v>1938</v>
      </c>
      <c r="F482" s="183" t="s">
        <v>1939</v>
      </c>
      <c r="G482" s="184" t="s">
        <v>211</v>
      </c>
      <c r="H482" s="185">
        <v>0.60699999999999998</v>
      </c>
      <c r="I482" s="186"/>
      <c r="J482" s="187">
        <f>ROUND(I482*H482,2)</f>
        <v>0</v>
      </c>
      <c r="K482" s="183" t="s">
        <v>21</v>
      </c>
      <c r="L482" s="42"/>
      <c r="M482" s="188" t="s">
        <v>21</v>
      </c>
      <c r="N482" s="189" t="s">
        <v>44</v>
      </c>
      <c r="O482" s="67"/>
      <c r="P482" s="190">
        <f>O482*H482</f>
        <v>0</v>
      </c>
      <c r="Q482" s="190">
        <v>2.5</v>
      </c>
      <c r="R482" s="190">
        <f>Q482*H482</f>
        <v>1.5175000000000001</v>
      </c>
      <c r="S482" s="190">
        <v>0</v>
      </c>
      <c r="T482" s="191">
        <f>S482*H482</f>
        <v>0</v>
      </c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R482" s="192" t="s">
        <v>213</v>
      </c>
      <c r="AT482" s="192" t="s">
        <v>208</v>
      </c>
      <c r="AU482" s="192" t="s">
        <v>80</v>
      </c>
      <c r="AY482" s="20" t="s">
        <v>206</v>
      </c>
      <c r="BE482" s="193">
        <f>IF(N482="základní",J482,0)</f>
        <v>0</v>
      </c>
      <c r="BF482" s="193">
        <f>IF(N482="snížená",J482,0)</f>
        <v>0</v>
      </c>
      <c r="BG482" s="193">
        <f>IF(N482="zákl. přenesená",J482,0)</f>
        <v>0</v>
      </c>
      <c r="BH482" s="193">
        <f>IF(N482="sníž. přenesená",J482,0)</f>
        <v>0</v>
      </c>
      <c r="BI482" s="193">
        <f>IF(N482="nulová",J482,0)</f>
        <v>0</v>
      </c>
      <c r="BJ482" s="20" t="s">
        <v>80</v>
      </c>
      <c r="BK482" s="193">
        <f>ROUND(I482*H482,2)</f>
        <v>0</v>
      </c>
      <c r="BL482" s="20" t="s">
        <v>213</v>
      </c>
      <c r="BM482" s="192" t="s">
        <v>1486</v>
      </c>
    </row>
    <row r="483" spans="1:65" s="13" customFormat="1">
      <c r="B483" s="201"/>
      <c r="C483" s="202"/>
      <c r="D483" s="199" t="s">
        <v>219</v>
      </c>
      <c r="E483" s="203" t="s">
        <v>21</v>
      </c>
      <c r="F483" s="204" t="s">
        <v>1940</v>
      </c>
      <c r="G483" s="202"/>
      <c r="H483" s="203" t="s">
        <v>21</v>
      </c>
      <c r="I483" s="205"/>
      <c r="J483" s="202"/>
      <c r="K483" s="202"/>
      <c r="L483" s="206"/>
      <c r="M483" s="207"/>
      <c r="N483" s="208"/>
      <c r="O483" s="208"/>
      <c r="P483" s="208"/>
      <c r="Q483" s="208"/>
      <c r="R483" s="208"/>
      <c r="S483" s="208"/>
      <c r="T483" s="209"/>
      <c r="AT483" s="210" t="s">
        <v>219</v>
      </c>
      <c r="AU483" s="210" t="s">
        <v>80</v>
      </c>
      <c r="AV483" s="13" t="s">
        <v>80</v>
      </c>
      <c r="AW483" s="13" t="s">
        <v>34</v>
      </c>
      <c r="AX483" s="13" t="s">
        <v>73</v>
      </c>
      <c r="AY483" s="210" t="s">
        <v>206</v>
      </c>
    </row>
    <row r="484" spans="1:65" s="14" customFormat="1">
      <c r="B484" s="211"/>
      <c r="C484" s="212"/>
      <c r="D484" s="199" t="s">
        <v>219</v>
      </c>
      <c r="E484" s="213" t="s">
        <v>21</v>
      </c>
      <c r="F484" s="214" t="s">
        <v>1941</v>
      </c>
      <c r="G484" s="212"/>
      <c r="H484" s="215">
        <v>0.60699999999999998</v>
      </c>
      <c r="I484" s="216"/>
      <c r="J484" s="212"/>
      <c r="K484" s="212"/>
      <c r="L484" s="217"/>
      <c r="M484" s="218"/>
      <c r="N484" s="219"/>
      <c r="O484" s="219"/>
      <c r="P484" s="219"/>
      <c r="Q484" s="219"/>
      <c r="R484" s="219"/>
      <c r="S484" s="219"/>
      <c r="T484" s="220"/>
      <c r="AT484" s="221" t="s">
        <v>219</v>
      </c>
      <c r="AU484" s="221" t="s">
        <v>80</v>
      </c>
      <c r="AV484" s="14" t="s">
        <v>82</v>
      </c>
      <c r="AW484" s="14" t="s">
        <v>34</v>
      </c>
      <c r="AX484" s="14" t="s">
        <v>73</v>
      </c>
      <c r="AY484" s="221" t="s">
        <v>206</v>
      </c>
    </row>
    <row r="485" spans="1:65" s="15" customFormat="1">
      <c r="B485" s="222"/>
      <c r="C485" s="223"/>
      <c r="D485" s="199" t="s">
        <v>219</v>
      </c>
      <c r="E485" s="224" t="s">
        <v>21</v>
      </c>
      <c r="F485" s="225" t="s">
        <v>236</v>
      </c>
      <c r="G485" s="223"/>
      <c r="H485" s="226">
        <v>0.60699999999999998</v>
      </c>
      <c r="I485" s="227"/>
      <c r="J485" s="223"/>
      <c r="K485" s="223"/>
      <c r="L485" s="228"/>
      <c r="M485" s="229"/>
      <c r="N485" s="230"/>
      <c r="O485" s="230"/>
      <c r="P485" s="230"/>
      <c r="Q485" s="230"/>
      <c r="R485" s="230"/>
      <c r="S485" s="230"/>
      <c r="T485" s="231"/>
      <c r="AT485" s="232" t="s">
        <v>219</v>
      </c>
      <c r="AU485" s="232" t="s">
        <v>80</v>
      </c>
      <c r="AV485" s="15" t="s">
        <v>213</v>
      </c>
      <c r="AW485" s="15" t="s">
        <v>34</v>
      </c>
      <c r="AX485" s="15" t="s">
        <v>80</v>
      </c>
      <c r="AY485" s="232" t="s">
        <v>206</v>
      </c>
    </row>
    <row r="486" spans="1:65" s="2" customFormat="1" ht="16.5" customHeight="1">
      <c r="A486" s="37"/>
      <c r="B486" s="38"/>
      <c r="C486" s="181" t="s">
        <v>1014</v>
      </c>
      <c r="D486" s="181" t="s">
        <v>208</v>
      </c>
      <c r="E486" s="182" t="s">
        <v>1539</v>
      </c>
      <c r="F486" s="183" t="s">
        <v>1942</v>
      </c>
      <c r="G486" s="184" t="s">
        <v>327</v>
      </c>
      <c r="H486" s="185">
        <v>4.2999999999999997E-2</v>
      </c>
      <c r="I486" s="186"/>
      <c r="J486" s="187">
        <f>ROUND(I486*H486,2)</f>
        <v>0</v>
      </c>
      <c r="K486" s="183" t="s">
        <v>1100</v>
      </c>
      <c r="L486" s="42"/>
      <c r="M486" s="188" t="s">
        <v>21</v>
      </c>
      <c r="N486" s="189" t="s">
        <v>44</v>
      </c>
      <c r="O486" s="67"/>
      <c r="P486" s="190">
        <f>O486*H486</f>
        <v>0</v>
      </c>
      <c r="Q486" s="190">
        <v>1</v>
      </c>
      <c r="R486" s="190">
        <f>Q486*H486</f>
        <v>4.2999999999999997E-2</v>
      </c>
      <c r="S486" s="190">
        <v>0</v>
      </c>
      <c r="T486" s="191">
        <f>S486*H486</f>
        <v>0</v>
      </c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R486" s="192" t="s">
        <v>213</v>
      </c>
      <c r="AT486" s="192" t="s">
        <v>208</v>
      </c>
      <c r="AU486" s="192" t="s">
        <v>80</v>
      </c>
      <c r="AY486" s="20" t="s">
        <v>206</v>
      </c>
      <c r="BE486" s="193">
        <f>IF(N486="základní",J486,0)</f>
        <v>0</v>
      </c>
      <c r="BF486" s="193">
        <f>IF(N486="snížená",J486,0)</f>
        <v>0</v>
      </c>
      <c r="BG486" s="193">
        <f>IF(N486="zákl. přenesená",J486,0)</f>
        <v>0</v>
      </c>
      <c r="BH486" s="193">
        <f>IF(N486="sníž. přenesená",J486,0)</f>
        <v>0</v>
      </c>
      <c r="BI486" s="193">
        <f>IF(N486="nulová",J486,0)</f>
        <v>0</v>
      </c>
      <c r="BJ486" s="20" t="s">
        <v>80</v>
      </c>
      <c r="BK486" s="193">
        <f>ROUND(I486*H486,2)</f>
        <v>0</v>
      </c>
      <c r="BL486" s="20" t="s">
        <v>213</v>
      </c>
      <c r="BM486" s="192" t="s">
        <v>1492</v>
      </c>
    </row>
    <row r="487" spans="1:65" s="2" customFormat="1" ht="16.5" customHeight="1">
      <c r="A487" s="37"/>
      <c r="B487" s="38"/>
      <c r="C487" s="181" t="s">
        <v>1408</v>
      </c>
      <c r="D487" s="181" t="s">
        <v>208</v>
      </c>
      <c r="E487" s="182" t="s">
        <v>1943</v>
      </c>
      <c r="F487" s="183" t="s">
        <v>1944</v>
      </c>
      <c r="G487" s="184" t="s">
        <v>723</v>
      </c>
      <c r="H487" s="185">
        <v>4</v>
      </c>
      <c r="I487" s="186"/>
      <c r="J487" s="187">
        <f>ROUND(I487*H487,2)</f>
        <v>0</v>
      </c>
      <c r="K487" s="183" t="s">
        <v>1100</v>
      </c>
      <c r="L487" s="42"/>
      <c r="M487" s="188" t="s">
        <v>21</v>
      </c>
      <c r="N487" s="189" t="s">
        <v>44</v>
      </c>
      <c r="O487" s="67"/>
      <c r="P487" s="190">
        <f>O487*H487</f>
        <v>0</v>
      </c>
      <c r="Q487" s="190">
        <v>7.1999999999999998E-3</v>
      </c>
      <c r="R487" s="190">
        <f>Q487*H487</f>
        <v>2.8799999999999999E-2</v>
      </c>
      <c r="S487" s="190">
        <v>0</v>
      </c>
      <c r="T487" s="191">
        <f>S487*H487</f>
        <v>0</v>
      </c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R487" s="192" t="s">
        <v>213</v>
      </c>
      <c r="AT487" s="192" t="s">
        <v>208</v>
      </c>
      <c r="AU487" s="192" t="s">
        <v>80</v>
      </c>
      <c r="AY487" s="20" t="s">
        <v>206</v>
      </c>
      <c r="BE487" s="193">
        <f>IF(N487="základní",J487,0)</f>
        <v>0</v>
      </c>
      <c r="BF487" s="193">
        <f>IF(N487="snížená",J487,0)</f>
        <v>0</v>
      </c>
      <c r="BG487" s="193">
        <f>IF(N487="zákl. přenesená",J487,0)</f>
        <v>0</v>
      </c>
      <c r="BH487" s="193">
        <f>IF(N487="sníž. přenesená",J487,0)</f>
        <v>0</v>
      </c>
      <c r="BI487" s="193">
        <f>IF(N487="nulová",J487,0)</f>
        <v>0</v>
      </c>
      <c r="BJ487" s="20" t="s">
        <v>80</v>
      </c>
      <c r="BK487" s="193">
        <f>ROUND(I487*H487,2)</f>
        <v>0</v>
      </c>
      <c r="BL487" s="20" t="s">
        <v>213</v>
      </c>
      <c r="BM487" s="192" t="s">
        <v>1499</v>
      </c>
    </row>
    <row r="488" spans="1:65" s="13" customFormat="1">
      <c r="B488" s="201"/>
      <c r="C488" s="202"/>
      <c r="D488" s="199" t="s">
        <v>219</v>
      </c>
      <c r="E488" s="203" t="s">
        <v>21</v>
      </c>
      <c r="F488" s="204" t="s">
        <v>1811</v>
      </c>
      <c r="G488" s="202"/>
      <c r="H488" s="203" t="s">
        <v>21</v>
      </c>
      <c r="I488" s="205"/>
      <c r="J488" s="202"/>
      <c r="K488" s="202"/>
      <c r="L488" s="206"/>
      <c r="M488" s="207"/>
      <c r="N488" s="208"/>
      <c r="O488" s="208"/>
      <c r="P488" s="208"/>
      <c r="Q488" s="208"/>
      <c r="R488" s="208"/>
      <c r="S488" s="208"/>
      <c r="T488" s="209"/>
      <c r="AT488" s="210" t="s">
        <v>219</v>
      </c>
      <c r="AU488" s="210" t="s">
        <v>80</v>
      </c>
      <c r="AV488" s="13" t="s">
        <v>80</v>
      </c>
      <c r="AW488" s="13" t="s">
        <v>34</v>
      </c>
      <c r="AX488" s="13" t="s">
        <v>73</v>
      </c>
      <c r="AY488" s="210" t="s">
        <v>206</v>
      </c>
    </row>
    <row r="489" spans="1:65" s="14" customFormat="1">
      <c r="B489" s="211"/>
      <c r="C489" s="212"/>
      <c r="D489" s="199" t="s">
        <v>219</v>
      </c>
      <c r="E489" s="213" t="s">
        <v>21</v>
      </c>
      <c r="F489" s="214" t="s">
        <v>213</v>
      </c>
      <c r="G489" s="212"/>
      <c r="H489" s="215">
        <v>4</v>
      </c>
      <c r="I489" s="216"/>
      <c r="J489" s="212"/>
      <c r="K489" s="212"/>
      <c r="L489" s="217"/>
      <c r="M489" s="218"/>
      <c r="N489" s="219"/>
      <c r="O489" s="219"/>
      <c r="P489" s="219"/>
      <c r="Q489" s="219"/>
      <c r="R489" s="219"/>
      <c r="S489" s="219"/>
      <c r="T489" s="220"/>
      <c r="AT489" s="221" t="s">
        <v>219</v>
      </c>
      <c r="AU489" s="221" t="s">
        <v>80</v>
      </c>
      <c r="AV489" s="14" t="s">
        <v>82</v>
      </c>
      <c r="AW489" s="14" t="s">
        <v>34</v>
      </c>
      <c r="AX489" s="14" t="s">
        <v>73</v>
      </c>
      <c r="AY489" s="221" t="s">
        <v>206</v>
      </c>
    </row>
    <row r="490" spans="1:65" s="15" customFormat="1">
      <c r="B490" s="222"/>
      <c r="C490" s="223"/>
      <c r="D490" s="199" t="s">
        <v>219</v>
      </c>
      <c r="E490" s="224" t="s">
        <v>21</v>
      </c>
      <c r="F490" s="225" t="s">
        <v>236</v>
      </c>
      <c r="G490" s="223"/>
      <c r="H490" s="226">
        <v>4</v>
      </c>
      <c r="I490" s="227"/>
      <c r="J490" s="223"/>
      <c r="K490" s="223"/>
      <c r="L490" s="228"/>
      <c r="M490" s="229"/>
      <c r="N490" s="230"/>
      <c r="O490" s="230"/>
      <c r="P490" s="230"/>
      <c r="Q490" s="230"/>
      <c r="R490" s="230"/>
      <c r="S490" s="230"/>
      <c r="T490" s="231"/>
      <c r="AT490" s="232" t="s">
        <v>219</v>
      </c>
      <c r="AU490" s="232" t="s">
        <v>80</v>
      </c>
      <c r="AV490" s="15" t="s">
        <v>213</v>
      </c>
      <c r="AW490" s="15" t="s">
        <v>34</v>
      </c>
      <c r="AX490" s="15" t="s">
        <v>80</v>
      </c>
      <c r="AY490" s="232" t="s">
        <v>206</v>
      </c>
    </row>
    <row r="491" spans="1:65" s="2" customFormat="1" ht="16.5" customHeight="1">
      <c r="A491" s="37"/>
      <c r="B491" s="38"/>
      <c r="C491" s="181" t="s">
        <v>1017</v>
      </c>
      <c r="D491" s="181" t="s">
        <v>208</v>
      </c>
      <c r="E491" s="182" t="s">
        <v>1727</v>
      </c>
      <c r="F491" s="183" t="s">
        <v>1728</v>
      </c>
      <c r="G491" s="184" t="s">
        <v>327</v>
      </c>
      <c r="H491" s="185">
        <v>88.27</v>
      </c>
      <c r="I491" s="186"/>
      <c r="J491" s="187">
        <f>ROUND(I491*H491,2)</f>
        <v>0</v>
      </c>
      <c r="K491" s="183" t="s">
        <v>21</v>
      </c>
      <c r="L491" s="42"/>
      <c r="M491" s="188" t="s">
        <v>21</v>
      </c>
      <c r="N491" s="189" t="s">
        <v>44</v>
      </c>
      <c r="O491" s="67"/>
      <c r="P491" s="190">
        <f>O491*H491</f>
        <v>0</v>
      </c>
      <c r="Q491" s="190">
        <v>1</v>
      </c>
      <c r="R491" s="190">
        <f>Q491*H491</f>
        <v>88.27</v>
      </c>
      <c r="S491" s="190">
        <v>0</v>
      </c>
      <c r="T491" s="191">
        <f>S491*H491</f>
        <v>0</v>
      </c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R491" s="192" t="s">
        <v>213</v>
      </c>
      <c r="AT491" s="192" t="s">
        <v>208</v>
      </c>
      <c r="AU491" s="192" t="s">
        <v>80</v>
      </c>
      <c r="AY491" s="20" t="s">
        <v>206</v>
      </c>
      <c r="BE491" s="193">
        <f>IF(N491="základní",J491,0)</f>
        <v>0</v>
      </c>
      <c r="BF491" s="193">
        <f>IF(N491="snížená",J491,0)</f>
        <v>0</v>
      </c>
      <c r="BG491" s="193">
        <f>IF(N491="zákl. přenesená",J491,0)</f>
        <v>0</v>
      </c>
      <c r="BH491" s="193">
        <f>IF(N491="sníž. přenesená",J491,0)</f>
        <v>0</v>
      </c>
      <c r="BI491" s="193">
        <f>IF(N491="nulová",J491,0)</f>
        <v>0</v>
      </c>
      <c r="BJ491" s="20" t="s">
        <v>80</v>
      </c>
      <c r="BK491" s="193">
        <f>ROUND(I491*H491,2)</f>
        <v>0</v>
      </c>
      <c r="BL491" s="20" t="s">
        <v>213</v>
      </c>
      <c r="BM491" s="192" t="s">
        <v>1505</v>
      </c>
    </row>
    <row r="492" spans="1:65" s="13" customFormat="1">
      <c r="B492" s="201"/>
      <c r="C492" s="202"/>
      <c r="D492" s="199" t="s">
        <v>219</v>
      </c>
      <c r="E492" s="203" t="s">
        <v>21</v>
      </c>
      <c r="F492" s="204" t="s">
        <v>1730</v>
      </c>
      <c r="G492" s="202"/>
      <c r="H492" s="203" t="s">
        <v>21</v>
      </c>
      <c r="I492" s="205"/>
      <c r="J492" s="202"/>
      <c r="K492" s="202"/>
      <c r="L492" s="206"/>
      <c r="M492" s="207"/>
      <c r="N492" s="208"/>
      <c r="O492" s="208"/>
      <c r="P492" s="208"/>
      <c r="Q492" s="208"/>
      <c r="R492" s="208"/>
      <c r="S492" s="208"/>
      <c r="T492" s="209"/>
      <c r="AT492" s="210" t="s">
        <v>219</v>
      </c>
      <c r="AU492" s="210" t="s">
        <v>80</v>
      </c>
      <c r="AV492" s="13" t="s">
        <v>80</v>
      </c>
      <c r="AW492" s="13" t="s">
        <v>34</v>
      </c>
      <c r="AX492" s="13" t="s">
        <v>73</v>
      </c>
      <c r="AY492" s="210" t="s">
        <v>206</v>
      </c>
    </row>
    <row r="493" spans="1:65" s="14" customFormat="1">
      <c r="B493" s="211"/>
      <c r="C493" s="212"/>
      <c r="D493" s="199" t="s">
        <v>219</v>
      </c>
      <c r="E493" s="213" t="s">
        <v>21</v>
      </c>
      <c r="F493" s="214" t="s">
        <v>1945</v>
      </c>
      <c r="G493" s="212"/>
      <c r="H493" s="215">
        <v>88.27</v>
      </c>
      <c r="I493" s="216"/>
      <c r="J493" s="212"/>
      <c r="K493" s="212"/>
      <c r="L493" s="217"/>
      <c r="M493" s="218"/>
      <c r="N493" s="219"/>
      <c r="O493" s="219"/>
      <c r="P493" s="219"/>
      <c r="Q493" s="219"/>
      <c r="R493" s="219"/>
      <c r="S493" s="219"/>
      <c r="T493" s="220"/>
      <c r="AT493" s="221" t="s">
        <v>219</v>
      </c>
      <c r="AU493" s="221" t="s">
        <v>80</v>
      </c>
      <c r="AV493" s="14" t="s">
        <v>82</v>
      </c>
      <c r="AW493" s="14" t="s">
        <v>34</v>
      </c>
      <c r="AX493" s="14" t="s">
        <v>73</v>
      </c>
      <c r="AY493" s="221" t="s">
        <v>206</v>
      </c>
    </row>
    <row r="494" spans="1:65" s="15" customFormat="1">
      <c r="B494" s="222"/>
      <c r="C494" s="223"/>
      <c r="D494" s="199" t="s">
        <v>219</v>
      </c>
      <c r="E494" s="224" t="s">
        <v>21</v>
      </c>
      <c r="F494" s="225" t="s">
        <v>236</v>
      </c>
      <c r="G494" s="223"/>
      <c r="H494" s="226">
        <v>88.27</v>
      </c>
      <c r="I494" s="227"/>
      <c r="J494" s="223"/>
      <c r="K494" s="223"/>
      <c r="L494" s="228"/>
      <c r="M494" s="229"/>
      <c r="N494" s="230"/>
      <c r="O494" s="230"/>
      <c r="P494" s="230"/>
      <c r="Q494" s="230"/>
      <c r="R494" s="230"/>
      <c r="S494" s="230"/>
      <c r="T494" s="231"/>
      <c r="AT494" s="232" t="s">
        <v>219</v>
      </c>
      <c r="AU494" s="232" t="s">
        <v>80</v>
      </c>
      <c r="AV494" s="15" t="s">
        <v>213</v>
      </c>
      <c r="AW494" s="15" t="s">
        <v>34</v>
      </c>
      <c r="AX494" s="15" t="s">
        <v>80</v>
      </c>
      <c r="AY494" s="232" t="s">
        <v>206</v>
      </c>
    </row>
    <row r="495" spans="1:65" s="2" customFormat="1" ht="16.5" customHeight="1">
      <c r="A495" s="37"/>
      <c r="B495" s="38"/>
      <c r="C495" s="181" t="s">
        <v>972</v>
      </c>
      <c r="D495" s="181" t="s">
        <v>208</v>
      </c>
      <c r="E495" s="182" t="s">
        <v>1732</v>
      </c>
      <c r="F495" s="183" t="s">
        <v>1733</v>
      </c>
      <c r="G495" s="184" t="s">
        <v>327</v>
      </c>
      <c r="H495" s="185">
        <v>218.41300000000001</v>
      </c>
      <c r="I495" s="186"/>
      <c r="J495" s="187">
        <f>ROUND(I495*H495,2)</f>
        <v>0</v>
      </c>
      <c r="K495" s="183" t="s">
        <v>21</v>
      </c>
      <c r="L495" s="42"/>
      <c r="M495" s="188" t="s">
        <v>21</v>
      </c>
      <c r="N495" s="189" t="s">
        <v>44</v>
      </c>
      <c r="O495" s="67"/>
      <c r="P495" s="190">
        <f>O495*H495</f>
        <v>0</v>
      </c>
      <c r="Q495" s="190">
        <v>1</v>
      </c>
      <c r="R495" s="190">
        <f>Q495*H495</f>
        <v>218.41300000000001</v>
      </c>
      <c r="S495" s="190">
        <v>0</v>
      </c>
      <c r="T495" s="191">
        <f>S495*H495</f>
        <v>0</v>
      </c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R495" s="192" t="s">
        <v>213</v>
      </c>
      <c r="AT495" s="192" t="s">
        <v>208</v>
      </c>
      <c r="AU495" s="192" t="s">
        <v>80</v>
      </c>
      <c r="AY495" s="20" t="s">
        <v>206</v>
      </c>
      <c r="BE495" s="193">
        <f>IF(N495="základní",J495,0)</f>
        <v>0</v>
      </c>
      <c r="BF495" s="193">
        <f>IF(N495="snížená",J495,0)</f>
        <v>0</v>
      </c>
      <c r="BG495" s="193">
        <f>IF(N495="zákl. přenesená",J495,0)</f>
        <v>0</v>
      </c>
      <c r="BH495" s="193">
        <f>IF(N495="sníž. přenesená",J495,0)</f>
        <v>0</v>
      </c>
      <c r="BI495" s="193">
        <f>IF(N495="nulová",J495,0)</f>
        <v>0</v>
      </c>
      <c r="BJ495" s="20" t="s">
        <v>80</v>
      </c>
      <c r="BK495" s="193">
        <f>ROUND(I495*H495,2)</f>
        <v>0</v>
      </c>
      <c r="BL495" s="20" t="s">
        <v>213</v>
      </c>
      <c r="BM495" s="192" t="s">
        <v>1513</v>
      </c>
    </row>
    <row r="496" spans="1:65" s="13" customFormat="1">
      <c r="B496" s="201"/>
      <c r="C496" s="202"/>
      <c r="D496" s="199" t="s">
        <v>219</v>
      </c>
      <c r="E496" s="203" t="s">
        <v>21</v>
      </c>
      <c r="F496" s="204" t="s">
        <v>1946</v>
      </c>
      <c r="G496" s="202"/>
      <c r="H496" s="203" t="s">
        <v>21</v>
      </c>
      <c r="I496" s="205"/>
      <c r="J496" s="202"/>
      <c r="K496" s="202"/>
      <c r="L496" s="206"/>
      <c r="M496" s="207"/>
      <c r="N496" s="208"/>
      <c r="O496" s="208"/>
      <c r="P496" s="208"/>
      <c r="Q496" s="208"/>
      <c r="R496" s="208"/>
      <c r="S496" s="208"/>
      <c r="T496" s="209"/>
      <c r="AT496" s="210" t="s">
        <v>219</v>
      </c>
      <c r="AU496" s="210" t="s">
        <v>80</v>
      </c>
      <c r="AV496" s="13" t="s">
        <v>80</v>
      </c>
      <c r="AW496" s="13" t="s">
        <v>34</v>
      </c>
      <c r="AX496" s="13" t="s">
        <v>73</v>
      </c>
      <c r="AY496" s="210" t="s">
        <v>206</v>
      </c>
    </row>
    <row r="497" spans="1:51" s="14" customFormat="1">
      <c r="B497" s="211"/>
      <c r="C497" s="212"/>
      <c r="D497" s="199" t="s">
        <v>219</v>
      </c>
      <c r="E497" s="213" t="s">
        <v>21</v>
      </c>
      <c r="F497" s="214" t="s">
        <v>1947</v>
      </c>
      <c r="G497" s="212"/>
      <c r="H497" s="215">
        <v>216.74299999999999</v>
      </c>
      <c r="I497" s="216"/>
      <c r="J497" s="212"/>
      <c r="K497" s="212"/>
      <c r="L497" s="217"/>
      <c r="M497" s="218"/>
      <c r="N497" s="219"/>
      <c r="O497" s="219"/>
      <c r="P497" s="219"/>
      <c r="Q497" s="219"/>
      <c r="R497" s="219"/>
      <c r="S497" s="219"/>
      <c r="T497" s="220"/>
      <c r="AT497" s="221" t="s">
        <v>219</v>
      </c>
      <c r="AU497" s="221" t="s">
        <v>80</v>
      </c>
      <c r="AV497" s="14" t="s">
        <v>82</v>
      </c>
      <c r="AW497" s="14" t="s">
        <v>34</v>
      </c>
      <c r="AX497" s="14" t="s">
        <v>73</v>
      </c>
      <c r="AY497" s="221" t="s">
        <v>206</v>
      </c>
    </row>
    <row r="498" spans="1:51" s="13" customFormat="1">
      <c r="B498" s="201"/>
      <c r="C498" s="202"/>
      <c r="D498" s="199" t="s">
        <v>219</v>
      </c>
      <c r="E498" s="203" t="s">
        <v>21</v>
      </c>
      <c r="F498" s="204" t="s">
        <v>1948</v>
      </c>
      <c r="G498" s="202"/>
      <c r="H498" s="203" t="s">
        <v>21</v>
      </c>
      <c r="I498" s="205"/>
      <c r="J498" s="202"/>
      <c r="K498" s="202"/>
      <c r="L498" s="206"/>
      <c r="M498" s="207"/>
      <c r="N498" s="208"/>
      <c r="O498" s="208"/>
      <c r="P498" s="208"/>
      <c r="Q498" s="208"/>
      <c r="R498" s="208"/>
      <c r="S498" s="208"/>
      <c r="T498" s="209"/>
      <c r="AT498" s="210" t="s">
        <v>219</v>
      </c>
      <c r="AU498" s="210" t="s">
        <v>80</v>
      </c>
      <c r="AV498" s="13" t="s">
        <v>80</v>
      </c>
      <c r="AW498" s="13" t="s">
        <v>34</v>
      </c>
      <c r="AX498" s="13" t="s">
        <v>73</v>
      </c>
      <c r="AY498" s="210" t="s">
        <v>206</v>
      </c>
    </row>
    <row r="499" spans="1:51" s="14" customFormat="1">
      <c r="B499" s="211"/>
      <c r="C499" s="212"/>
      <c r="D499" s="199" t="s">
        <v>219</v>
      </c>
      <c r="E499" s="213" t="s">
        <v>21</v>
      </c>
      <c r="F499" s="214" t="s">
        <v>1949</v>
      </c>
      <c r="G499" s="212"/>
      <c r="H499" s="215">
        <v>1.67</v>
      </c>
      <c r="I499" s="216"/>
      <c r="J499" s="212"/>
      <c r="K499" s="212"/>
      <c r="L499" s="217"/>
      <c r="M499" s="218"/>
      <c r="N499" s="219"/>
      <c r="O499" s="219"/>
      <c r="P499" s="219"/>
      <c r="Q499" s="219"/>
      <c r="R499" s="219"/>
      <c r="S499" s="219"/>
      <c r="T499" s="220"/>
      <c r="AT499" s="221" t="s">
        <v>219</v>
      </c>
      <c r="AU499" s="221" t="s">
        <v>80</v>
      </c>
      <c r="AV499" s="14" t="s">
        <v>82</v>
      </c>
      <c r="AW499" s="14" t="s">
        <v>34</v>
      </c>
      <c r="AX499" s="14" t="s">
        <v>73</v>
      </c>
      <c r="AY499" s="221" t="s">
        <v>206</v>
      </c>
    </row>
    <row r="500" spans="1:51" s="15" customFormat="1">
      <c r="B500" s="222"/>
      <c r="C500" s="223"/>
      <c r="D500" s="199" t="s">
        <v>219</v>
      </c>
      <c r="E500" s="224" t="s">
        <v>21</v>
      </c>
      <c r="F500" s="225" t="s">
        <v>236</v>
      </c>
      <c r="G500" s="223"/>
      <c r="H500" s="226">
        <v>218.41299999999998</v>
      </c>
      <c r="I500" s="227"/>
      <c r="J500" s="223"/>
      <c r="K500" s="223"/>
      <c r="L500" s="228"/>
      <c r="M500" s="258"/>
      <c r="N500" s="259"/>
      <c r="O500" s="259"/>
      <c r="P500" s="259"/>
      <c r="Q500" s="259"/>
      <c r="R500" s="259"/>
      <c r="S500" s="259"/>
      <c r="T500" s="260"/>
      <c r="AT500" s="232" t="s">
        <v>219</v>
      </c>
      <c r="AU500" s="232" t="s">
        <v>80</v>
      </c>
      <c r="AV500" s="15" t="s">
        <v>213</v>
      </c>
      <c r="AW500" s="15" t="s">
        <v>34</v>
      </c>
      <c r="AX500" s="15" t="s">
        <v>80</v>
      </c>
      <c r="AY500" s="232" t="s">
        <v>206</v>
      </c>
    </row>
    <row r="501" spans="1:51" s="2" customFormat="1" ht="6.95" customHeight="1">
      <c r="A501" s="37"/>
      <c r="B501" s="50"/>
      <c r="C501" s="51"/>
      <c r="D501" s="51"/>
      <c r="E501" s="51"/>
      <c r="F501" s="51"/>
      <c r="G501" s="51"/>
      <c r="H501" s="51"/>
      <c r="I501" s="51"/>
      <c r="J501" s="51"/>
      <c r="K501" s="51"/>
      <c r="L501" s="42"/>
      <c r="M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</row>
  </sheetData>
  <sheetProtection algorithmName="SHA-512" hashValue="83U/IF/gMjKPpotfEygXUfoCgtF87cBGxHmX5LyrY0cyaHzH7LTGWf6KJ9A3MRhP1hNgjGprp+RnBPuIvIU4QA==" saltValue="ZQonZXvteve0Ja6tcAP8MnqigkynC5ETXCtW8DNW67BWb0cuQhkwaZAzoS9ZbthIuFGehVolF9aRevAkb6o08Q==" spinCount="100000" sheet="1" objects="1" scenarios="1" formatColumns="0" formatRows="0" autoFilter="0"/>
  <autoFilter ref="C101:K500" xr:uid="{00000000-0009-0000-0000-000006000000}"/>
  <mergeCells count="12">
    <mergeCell ref="E94:H94"/>
    <mergeCell ref="L2:V2"/>
    <mergeCell ref="E50:H50"/>
    <mergeCell ref="E52:H52"/>
    <mergeCell ref="E54:H54"/>
    <mergeCell ref="E90:H90"/>
    <mergeCell ref="E92:H9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5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120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1950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1951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ROUND(J89,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ROUND((SUM(BE89:BE157)),  2)</f>
        <v>0</v>
      </c>
      <c r="G35" s="37"/>
      <c r="H35" s="37"/>
      <c r="I35" s="127">
        <v>0.21</v>
      </c>
      <c r="J35" s="126">
        <f>ROUND(((SUM(BE89:BE157))*I35),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ROUND((SUM(BF89:BF157)),  2)</f>
        <v>0</v>
      </c>
      <c r="G36" s="37"/>
      <c r="H36" s="37"/>
      <c r="I36" s="127">
        <v>0.12</v>
      </c>
      <c r="J36" s="126">
        <f>ROUND(((SUM(BF89:BF157))*I36),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ROUND((SUM(BG89:BG157)),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ROUND((SUM(BH89:BH157)),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ROUND((SUM(BI89:BI157)),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1950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D.2.5 - Přípojka NN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J89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1952</v>
      </c>
      <c r="E64" s="146"/>
      <c r="F64" s="146"/>
      <c r="G64" s="146"/>
      <c r="H64" s="146"/>
      <c r="I64" s="146"/>
      <c r="J64" s="147">
        <f>J90</f>
        <v>0</v>
      </c>
      <c r="K64" s="144"/>
      <c r="L64" s="148"/>
    </row>
    <row r="65" spans="1:31" s="9" customFormat="1" ht="24.95" customHeight="1">
      <c r="B65" s="143"/>
      <c r="C65" s="144"/>
      <c r="D65" s="145" t="s">
        <v>1953</v>
      </c>
      <c r="E65" s="146"/>
      <c r="F65" s="146"/>
      <c r="G65" s="146"/>
      <c r="H65" s="146"/>
      <c r="I65" s="146"/>
      <c r="J65" s="147">
        <f>J101</f>
        <v>0</v>
      </c>
      <c r="K65" s="144"/>
      <c r="L65" s="148"/>
    </row>
    <row r="66" spans="1:31" s="9" customFormat="1" ht="24.95" customHeight="1">
      <c r="B66" s="143"/>
      <c r="C66" s="144"/>
      <c r="D66" s="145" t="s">
        <v>1954</v>
      </c>
      <c r="E66" s="146"/>
      <c r="F66" s="146"/>
      <c r="G66" s="146"/>
      <c r="H66" s="146"/>
      <c r="I66" s="146"/>
      <c r="J66" s="147">
        <f>J126</f>
        <v>0</v>
      </c>
      <c r="K66" s="144"/>
      <c r="L66" s="148"/>
    </row>
    <row r="67" spans="1:31" s="9" customFormat="1" ht="24.95" customHeight="1">
      <c r="B67" s="143"/>
      <c r="C67" s="144"/>
      <c r="D67" s="145" t="s">
        <v>1955</v>
      </c>
      <c r="E67" s="146"/>
      <c r="F67" s="146"/>
      <c r="G67" s="146"/>
      <c r="H67" s="146"/>
      <c r="I67" s="146"/>
      <c r="J67" s="147">
        <f>J145</f>
        <v>0</v>
      </c>
      <c r="K67" s="144"/>
      <c r="L67" s="148"/>
    </row>
    <row r="68" spans="1:31" s="2" customFormat="1" ht="21.75" customHeight="1">
      <c r="A68" s="37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116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 s="2" customFormat="1" ht="6.95" customHeight="1">
      <c r="A69" s="37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16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3" spans="1:31" s="2" customFormat="1" ht="6.95" customHeight="1">
      <c r="A73" s="37"/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11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24.95" customHeight="1">
      <c r="A74" s="37"/>
      <c r="B74" s="38"/>
      <c r="C74" s="26" t="s">
        <v>191</v>
      </c>
      <c r="D74" s="39"/>
      <c r="E74" s="39"/>
      <c r="F74" s="39"/>
      <c r="G74" s="39"/>
      <c r="H74" s="39"/>
      <c r="I74" s="39"/>
      <c r="J74" s="39"/>
      <c r="K74" s="39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6.95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16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12" customHeight="1">
      <c r="A76" s="37"/>
      <c r="B76" s="38"/>
      <c r="C76" s="32" t="s">
        <v>16</v>
      </c>
      <c r="D76" s="39"/>
      <c r="E76" s="39"/>
      <c r="F76" s="39"/>
      <c r="G76" s="39"/>
      <c r="H76" s="39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26.25" customHeight="1">
      <c r="A77" s="37"/>
      <c r="B77" s="38"/>
      <c r="C77" s="39"/>
      <c r="D77" s="39"/>
      <c r="E77" s="397" t="str">
        <f>E7</f>
        <v>Novostavba Onkologické kliniky P4 - Přeložky, Přípojky, OS, Komunikace, chodníky a přístřešky, Sadové úpravy</v>
      </c>
      <c r="F77" s="398"/>
      <c r="G77" s="398"/>
      <c r="H77" s="398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1" customFormat="1" ht="12" customHeight="1">
      <c r="B78" s="24"/>
      <c r="C78" s="32" t="s">
        <v>174</v>
      </c>
      <c r="D78" s="25"/>
      <c r="E78" s="25"/>
      <c r="F78" s="25"/>
      <c r="G78" s="25"/>
      <c r="H78" s="25"/>
      <c r="I78" s="25"/>
      <c r="J78" s="25"/>
      <c r="K78" s="25"/>
      <c r="L78" s="23"/>
    </row>
    <row r="79" spans="1:31" s="2" customFormat="1" ht="16.5" customHeight="1">
      <c r="A79" s="37"/>
      <c r="B79" s="38"/>
      <c r="C79" s="39"/>
      <c r="D79" s="39"/>
      <c r="E79" s="397" t="s">
        <v>1950</v>
      </c>
      <c r="F79" s="396"/>
      <c r="G79" s="396"/>
      <c r="H79" s="396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2" customHeight="1">
      <c r="A80" s="37"/>
      <c r="B80" s="38"/>
      <c r="C80" s="32" t="s">
        <v>176</v>
      </c>
      <c r="D80" s="39"/>
      <c r="E80" s="39"/>
      <c r="F80" s="39"/>
      <c r="G80" s="39"/>
      <c r="H80" s="39"/>
      <c r="I80" s="39"/>
      <c r="J80" s="39"/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16.5" customHeight="1">
      <c r="A81" s="37"/>
      <c r="B81" s="38"/>
      <c r="C81" s="39"/>
      <c r="D81" s="39"/>
      <c r="E81" s="361" t="str">
        <f>E11</f>
        <v>D.2.5 - Přípojka NN</v>
      </c>
      <c r="F81" s="396"/>
      <c r="G81" s="396"/>
      <c r="H81" s="396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6.95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2" customHeight="1">
      <c r="A83" s="37"/>
      <c r="B83" s="38"/>
      <c r="C83" s="32" t="s">
        <v>22</v>
      </c>
      <c r="D83" s="39"/>
      <c r="E83" s="39"/>
      <c r="F83" s="30" t="str">
        <f>F14</f>
        <v>Olomouc</v>
      </c>
      <c r="G83" s="39"/>
      <c r="H83" s="39"/>
      <c r="I83" s="32" t="s">
        <v>24</v>
      </c>
      <c r="J83" s="62" t="str">
        <f>IF(J14="","",J14)</f>
        <v>16. 2. 2024</v>
      </c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6.9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2" customFormat="1" ht="25.7" customHeight="1">
      <c r="A85" s="37"/>
      <c r="B85" s="38"/>
      <c r="C85" s="32" t="s">
        <v>26</v>
      </c>
      <c r="D85" s="39"/>
      <c r="E85" s="39"/>
      <c r="F85" s="30" t="str">
        <f>E17</f>
        <v>Fakultní nemocnice Olomouc</v>
      </c>
      <c r="G85" s="39"/>
      <c r="H85" s="39"/>
      <c r="I85" s="32" t="s">
        <v>32</v>
      </c>
      <c r="J85" s="35" t="str">
        <f>E23</f>
        <v>Adam Rujbr Architects</v>
      </c>
      <c r="K85" s="39"/>
      <c r="L85" s="116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5" s="2" customFormat="1" ht="15.2" customHeight="1">
      <c r="A86" s="37"/>
      <c r="B86" s="38"/>
      <c r="C86" s="32" t="s">
        <v>30</v>
      </c>
      <c r="D86" s="39"/>
      <c r="E86" s="39"/>
      <c r="F86" s="30" t="str">
        <f>IF(E20="","",E20)</f>
        <v>Vyplň údaj</v>
      </c>
      <c r="G86" s="39"/>
      <c r="H86" s="39"/>
      <c r="I86" s="32" t="s">
        <v>35</v>
      </c>
      <c r="J86" s="35" t="str">
        <f>E26</f>
        <v xml:space="preserve"> </v>
      </c>
      <c r="K86" s="39"/>
      <c r="L86" s="116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5" s="2" customFormat="1" ht="10.35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16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5" s="11" customFormat="1" ht="29.25" customHeight="1">
      <c r="A88" s="154"/>
      <c r="B88" s="155"/>
      <c r="C88" s="156" t="s">
        <v>192</v>
      </c>
      <c r="D88" s="157" t="s">
        <v>58</v>
      </c>
      <c r="E88" s="157" t="s">
        <v>54</v>
      </c>
      <c r="F88" s="157" t="s">
        <v>55</v>
      </c>
      <c r="G88" s="157" t="s">
        <v>193</v>
      </c>
      <c r="H88" s="157" t="s">
        <v>194</v>
      </c>
      <c r="I88" s="157" t="s">
        <v>195</v>
      </c>
      <c r="J88" s="157" t="s">
        <v>180</v>
      </c>
      <c r="K88" s="158" t="s">
        <v>196</v>
      </c>
      <c r="L88" s="159"/>
      <c r="M88" s="71" t="s">
        <v>21</v>
      </c>
      <c r="N88" s="72" t="s">
        <v>43</v>
      </c>
      <c r="O88" s="72" t="s">
        <v>197</v>
      </c>
      <c r="P88" s="72" t="s">
        <v>198</v>
      </c>
      <c r="Q88" s="72" t="s">
        <v>199</v>
      </c>
      <c r="R88" s="72" t="s">
        <v>200</v>
      </c>
      <c r="S88" s="72" t="s">
        <v>201</v>
      </c>
      <c r="T88" s="73" t="s">
        <v>202</v>
      </c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</row>
    <row r="89" spans="1:65" s="2" customFormat="1" ht="22.9" customHeight="1">
      <c r="A89" s="37"/>
      <c r="B89" s="38"/>
      <c r="C89" s="78" t="s">
        <v>203</v>
      </c>
      <c r="D89" s="39"/>
      <c r="E89" s="39"/>
      <c r="F89" s="39"/>
      <c r="G89" s="39"/>
      <c r="H89" s="39"/>
      <c r="I89" s="39"/>
      <c r="J89" s="160">
        <f>BK89</f>
        <v>0</v>
      </c>
      <c r="K89" s="39"/>
      <c r="L89" s="42"/>
      <c r="M89" s="74"/>
      <c r="N89" s="161"/>
      <c r="O89" s="75"/>
      <c r="P89" s="162">
        <f>P90+P101+P126+P145</f>
        <v>0</v>
      </c>
      <c r="Q89" s="75"/>
      <c r="R89" s="162">
        <f>R90+R101+R126+R145</f>
        <v>0</v>
      </c>
      <c r="S89" s="75"/>
      <c r="T89" s="163">
        <f>T90+T101+T126+T145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20" t="s">
        <v>72</v>
      </c>
      <c r="AU89" s="20" t="s">
        <v>181</v>
      </c>
      <c r="BK89" s="164">
        <f>BK90+BK101+BK126+BK145</f>
        <v>0</v>
      </c>
    </row>
    <row r="90" spans="1:65" s="12" customFormat="1" ht="25.9" customHeight="1">
      <c r="B90" s="165"/>
      <c r="C90" s="166"/>
      <c r="D90" s="167" t="s">
        <v>72</v>
      </c>
      <c r="E90" s="168" t="s">
        <v>1956</v>
      </c>
      <c r="F90" s="168" t="s">
        <v>1957</v>
      </c>
      <c r="G90" s="166"/>
      <c r="H90" s="166"/>
      <c r="I90" s="169"/>
      <c r="J90" s="170">
        <f>BK90</f>
        <v>0</v>
      </c>
      <c r="K90" s="166"/>
      <c r="L90" s="171"/>
      <c r="M90" s="172"/>
      <c r="N90" s="173"/>
      <c r="O90" s="173"/>
      <c r="P90" s="174">
        <f>SUM(P91:P100)</f>
        <v>0</v>
      </c>
      <c r="Q90" s="173"/>
      <c r="R90" s="174">
        <f>SUM(R91:R100)</f>
        <v>0</v>
      </c>
      <c r="S90" s="173"/>
      <c r="T90" s="175">
        <f>SUM(T91:T100)</f>
        <v>0</v>
      </c>
      <c r="AR90" s="176" t="s">
        <v>80</v>
      </c>
      <c r="AT90" s="177" t="s">
        <v>72</v>
      </c>
      <c r="AU90" s="177" t="s">
        <v>73</v>
      </c>
      <c r="AY90" s="176" t="s">
        <v>206</v>
      </c>
      <c r="BK90" s="178">
        <f>SUM(BK91:BK100)</f>
        <v>0</v>
      </c>
    </row>
    <row r="91" spans="1:65" s="2" customFormat="1" ht="16.5" customHeight="1">
      <c r="A91" s="37"/>
      <c r="B91" s="38"/>
      <c r="C91" s="181" t="s">
        <v>80</v>
      </c>
      <c r="D91" s="181" t="s">
        <v>208</v>
      </c>
      <c r="E91" s="182" t="s">
        <v>1958</v>
      </c>
      <c r="F91" s="183" t="s">
        <v>1959</v>
      </c>
      <c r="G91" s="184" t="s">
        <v>840</v>
      </c>
      <c r="H91" s="185">
        <v>1</v>
      </c>
      <c r="I91" s="186"/>
      <c r="J91" s="187">
        <f t="shared" ref="J91:J96" si="0">ROUND(I91*H91,2)</f>
        <v>0</v>
      </c>
      <c r="K91" s="183" t="s">
        <v>21</v>
      </c>
      <c r="L91" s="42"/>
      <c r="M91" s="188" t="s">
        <v>21</v>
      </c>
      <c r="N91" s="189" t="s">
        <v>44</v>
      </c>
      <c r="O91" s="67"/>
      <c r="P91" s="190">
        <f t="shared" ref="P91:P96" si="1">O91*H91</f>
        <v>0</v>
      </c>
      <c r="Q91" s="190">
        <v>0</v>
      </c>
      <c r="R91" s="190">
        <f t="shared" ref="R91:R96" si="2">Q91*H91</f>
        <v>0</v>
      </c>
      <c r="S91" s="190">
        <v>0</v>
      </c>
      <c r="T91" s="191">
        <f t="shared" ref="T91:T96" si="3">S91*H91</f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192" t="s">
        <v>866</v>
      </c>
      <c r="AT91" s="192" t="s">
        <v>208</v>
      </c>
      <c r="AU91" s="192" t="s">
        <v>80</v>
      </c>
      <c r="AY91" s="20" t="s">
        <v>206</v>
      </c>
      <c r="BE91" s="193">
        <f t="shared" ref="BE91:BE96" si="4">IF(N91="základní",J91,0)</f>
        <v>0</v>
      </c>
      <c r="BF91" s="193">
        <f t="shared" ref="BF91:BF96" si="5">IF(N91="snížená",J91,0)</f>
        <v>0</v>
      </c>
      <c r="BG91" s="193">
        <f t="shared" ref="BG91:BG96" si="6">IF(N91="zákl. přenesená",J91,0)</f>
        <v>0</v>
      </c>
      <c r="BH91" s="193">
        <f t="shared" ref="BH91:BH96" si="7">IF(N91="sníž. přenesená",J91,0)</f>
        <v>0</v>
      </c>
      <c r="BI91" s="193">
        <f t="shared" ref="BI91:BI96" si="8">IF(N91="nulová",J91,0)</f>
        <v>0</v>
      </c>
      <c r="BJ91" s="20" t="s">
        <v>80</v>
      </c>
      <c r="BK91" s="193">
        <f t="shared" ref="BK91:BK96" si="9">ROUND(I91*H91,2)</f>
        <v>0</v>
      </c>
      <c r="BL91" s="20" t="s">
        <v>866</v>
      </c>
      <c r="BM91" s="192" t="s">
        <v>82</v>
      </c>
    </row>
    <row r="92" spans="1:65" s="2" customFormat="1" ht="16.5" customHeight="1">
      <c r="A92" s="37"/>
      <c r="B92" s="38"/>
      <c r="C92" s="181" t="s">
        <v>82</v>
      </c>
      <c r="D92" s="181" t="s">
        <v>208</v>
      </c>
      <c r="E92" s="182" t="s">
        <v>1960</v>
      </c>
      <c r="F92" s="183" t="s">
        <v>1961</v>
      </c>
      <c r="G92" s="184" t="s">
        <v>840</v>
      </c>
      <c r="H92" s="185">
        <v>1</v>
      </c>
      <c r="I92" s="186"/>
      <c r="J92" s="187">
        <f t="shared" si="0"/>
        <v>0</v>
      </c>
      <c r="K92" s="183" t="s">
        <v>21</v>
      </c>
      <c r="L92" s="42"/>
      <c r="M92" s="188" t="s">
        <v>21</v>
      </c>
      <c r="N92" s="189" t="s">
        <v>44</v>
      </c>
      <c r="O92" s="67"/>
      <c r="P92" s="190">
        <f t="shared" si="1"/>
        <v>0</v>
      </c>
      <c r="Q92" s="190">
        <v>0</v>
      </c>
      <c r="R92" s="190">
        <f t="shared" si="2"/>
        <v>0</v>
      </c>
      <c r="S92" s="190">
        <v>0</v>
      </c>
      <c r="T92" s="191">
        <f t="shared" si="3"/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192" t="s">
        <v>866</v>
      </c>
      <c r="AT92" s="192" t="s">
        <v>208</v>
      </c>
      <c r="AU92" s="192" t="s">
        <v>80</v>
      </c>
      <c r="AY92" s="20" t="s">
        <v>206</v>
      </c>
      <c r="BE92" s="193">
        <f t="shared" si="4"/>
        <v>0</v>
      </c>
      <c r="BF92" s="193">
        <f t="shared" si="5"/>
        <v>0</v>
      </c>
      <c r="BG92" s="193">
        <f t="shared" si="6"/>
        <v>0</v>
      </c>
      <c r="BH92" s="193">
        <f t="shared" si="7"/>
        <v>0</v>
      </c>
      <c r="BI92" s="193">
        <f t="shared" si="8"/>
        <v>0</v>
      </c>
      <c r="BJ92" s="20" t="s">
        <v>80</v>
      </c>
      <c r="BK92" s="193">
        <f t="shared" si="9"/>
        <v>0</v>
      </c>
      <c r="BL92" s="20" t="s">
        <v>866</v>
      </c>
      <c r="BM92" s="192" t="s">
        <v>213</v>
      </c>
    </row>
    <row r="93" spans="1:65" s="2" customFormat="1" ht="16.5" customHeight="1">
      <c r="A93" s="37"/>
      <c r="B93" s="38"/>
      <c r="C93" s="181" t="s">
        <v>244</v>
      </c>
      <c r="D93" s="181" t="s">
        <v>208</v>
      </c>
      <c r="E93" s="182" t="s">
        <v>1962</v>
      </c>
      <c r="F93" s="183" t="s">
        <v>1963</v>
      </c>
      <c r="G93" s="184" t="s">
        <v>840</v>
      </c>
      <c r="H93" s="185">
        <v>1</v>
      </c>
      <c r="I93" s="186"/>
      <c r="J93" s="187">
        <f t="shared" si="0"/>
        <v>0</v>
      </c>
      <c r="K93" s="183" t="s">
        <v>21</v>
      </c>
      <c r="L93" s="42"/>
      <c r="M93" s="188" t="s">
        <v>21</v>
      </c>
      <c r="N93" s="189" t="s">
        <v>44</v>
      </c>
      <c r="O93" s="67"/>
      <c r="P93" s="190">
        <f t="shared" si="1"/>
        <v>0</v>
      </c>
      <c r="Q93" s="190">
        <v>0</v>
      </c>
      <c r="R93" s="190">
        <f t="shared" si="2"/>
        <v>0</v>
      </c>
      <c r="S93" s="190">
        <v>0</v>
      </c>
      <c r="T93" s="191">
        <f t="shared" si="3"/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92" t="s">
        <v>866</v>
      </c>
      <c r="AT93" s="192" t="s">
        <v>208</v>
      </c>
      <c r="AU93" s="192" t="s">
        <v>80</v>
      </c>
      <c r="AY93" s="20" t="s">
        <v>206</v>
      </c>
      <c r="BE93" s="193">
        <f t="shared" si="4"/>
        <v>0</v>
      </c>
      <c r="BF93" s="193">
        <f t="shared" si="5"/>
        <v>0</v>
      </c>
      <c r="BG93" s="193">
        <f t="shared" si="6"/>
        <v>0</v>
      </c>
      <c r="BH93" s="193">
        <f t="shared" si="7"/>
        <v>0</v>
      </c>
      <c r="BI93" s="193">
        <f t="shared" si="8"/>
        <v>0</v>
      </c>
      <c r="BJ93" s="20" t="s">
        <v>80</v>
      </c>
      <c r="BK93" s="193">
        <f t="shared" si="9"/>
        <v>0</v>
      </c>
      <c r="BL93" s="20" t="s">
        <v>866</v>
      </c>
      <c r="BM93" s="192" t="s">
        <v>268</v>
      </c>
    </row>
    <row r="94" spans="1:65" s="2" customFormat="1" ht="16.5" customHeight="1">
      <c r="A94" s="37"/>
      <c r="B94" s="38"/>
      <c r="C94" s="181" t="s">
        <v>213</v>
      </c>
      <c r="D94" s="181" t="s">
        <v>208</v>
      </c>
      <c r="E94" s="182" t="s">
        <v>1964</v>
      </c>
      <c r="F94" s="183" t="s">
        <v>1965</v>
      </c>
      <c r="G94" s="184" t="s">
        <v>840</v>
      </c>
      <c r="H94" s="185">
        <v>4</v>
      </c>
      <c r="I94" s="186"/>
      <c r="J94" s="187">
        <f t="shared" si="0"/>
        <v>0</v>
      </c>
      <c r="K94" s="183" t="s">
        <v>21</v>
      </c>
      <c r="L94" s="42"/>
      <c r="M94" s="188" t="s">
        <v>21</v>
      </c>
      <c r="N94" s="189" t="s">
        <v>44</v>
      </c>
      <c r="O94" s="67"/>
      <c r="P94" s="190">
        <f t="shared" si="1"/>
        <v>0</v>
      </c>
      <c r="Q94" s="190">
        <v>0</v>
      </c>
      <c r="R94" s="190">
        <f t="shared" si="2"/>
        <v>0</v>
      </c>
      <c r="S94" s="190">
        <v>0</v>
      </c>
      <c r="T94" s="191">
        <f t="shared" si="3"/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92" t="s">
        <v>866</v>
      </c>
      <c r="AT94" s="192" t="s">
        <v>208</v>
      </c>
      <c r="AU94" s="192" t="s">
        <v>80</v>
      </c>
      <c r="AY94" s="20" t="s">
        <v>206</v>
      </c>
      <c r="BE94" s="193">
        <f t="shared" si="4"/>
        <v>0</v>
      </c>
      <c r="BF94" s="193">
        <f t="shared" si="5"/>
        <v>0</v>
      </c>
      <c r="BG94" s="193">
        <f t="shared" si="6"/>
        <v>0</v>
      </c>
      <c r="BH94" s="193">
        <f t="shared" si="7"/>
        <v>0</v>
      </c>
      <c r="BI94" s="193">
        <f t="shared" si="8"/>
        <v>0</v>
      </c>
      <c r="BJ94" s="20" t="s">
        <v>80</v>
      </c>
      <c r="BK94" s="193">
        <f t="shared" si="9"/>
        <v>0</v>
      </c>
      <c r="BL94" s="20" t="s">
        <v>866</v>
      </c>
      <c r="BM94" s="192" t="s">
        <v>289</v>
      </c>
    </row>
    <row r="95" spans="1:65" s="2" customFormat="1" ht="16.5" customHeight="1">
      <c r="A95" s="37"/>
      <c r="B95" s="38"/>
      <c r="C95" s="181" t="s">
        <v>257</v>
      </c>
      <c r="D95" s="181" t="s">
        <v>208</v>
      </c>
      <c r="E95" s="182" t="s">
        <v>1966</v>
      </c>
      <c r="F95" s="183" t="s">
        <v>1967</v>
      </c>
      <c r="G95" s="184" t="s">
        <v>840</v>
      </c>
      <c r="H95" s="185">
        <v>1</v>
      </c>
      <c r="I95" s="186"/>
      <c r="J95" s="187">
        <f t="shared" si="0"/>
        <v>0</v>
      </c>
      <c r="K95" s="183" t="s">
        <v>21</v>
      </c>
      <c r="L95" s="42"/>
      <c r="M95" s="188" t="s">
        <v>21</v>
      </c>
      <c r="N95" s="189" t="s">
        <v>44</v>
      </c>
      <c r="O95" s="67"/>
      <c r="P95" s="190">
        <f t="shared" si="1"/>
        <v>0</v>
      </c>
      <c r="Q95" s="190">
        <v>0</v>
      </c>
      <c r="R95" s="190">
        <f t="shared" si="2"/>
        <v>0</v>
      </c>
      <c r="S95" s="190">
        <v>0</v>
      </c>
      <c r="T95" s="191">
        <f t="shared" si="3"/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192" t="s">
        <v>866</v>
      </c>
      <c r="AT95" s="192" t="s">
        <v>208</v>
      </c>
      <c r="AU95" s="192" t="s">
        <v>80</v>
      </c>
      <c r="AY95" s="20" t="s">
        <v>206</v>
      </c>
      <c r="BE95" s="193">
        <f t="shared" si="4"/>
        <v>0</v>
      </c>
      <c r="BF95" s="193">
        <f t="shared" si="5"/>
        <v>0</v>
      </c>
      <c r="BG95" s="193">
        <f t="shared" si="6"/>
        <v>0</v>
      </c>
      <c r="BH95" s="193">
        <f t="shared" si="7"/>
        <v>0</v>
      </c>
      <c r="BI95" s="193">
        <f t="shared" si="8"/>
        <v>0</v>
      </c>
      <c r="BJ95" s="20" t="s">
        <v>80</v>
      </c>
      <c r="BK95" s="193">
        <f t="shared" si="9"/>
        <v>0</v>
      </c>
      <c r="BL95" s="20" t="s">
        <v>866</v>
      </c>
      <c r="BM95" s="192" t="s">
        <v>304</v>
      </c>
    </row>
    <row r="96" spans="1:65" s="2" customFormat="1" ht="21.75" customHeight="1">
      <c r="A96" s="37"/>
      <c r="B96" s="38"/>
      <c r="C96" s="181" t="s">
        <v>268</v>
      </c>
      <c r="D96" s="181" t="s">
        <v>208</v>
      </c>
      <c r="E96" s="182" t="s">
        <v>1968</v>
      </c>
      <c r="F96" s="183" t="s">
        <v>1969</v>
      </c>
      <c r="G96" s="184" t="s">
        <v>840</v>
      </c>
      <c r="H96" s="185">
        <v>1</v>
      </c>
      <c r="I96" s="186"/>
      <c r="J96" s="187">
        <f t="shared" si="0"/>
        <v>0</v>
      </c>
      <c r="K96" s="183" t="s">
        <v>21</v>
      </c>
      <c r="L96" s="42"/>
      <c r="M96" s="188" t="s">
        <v>21</v>
      </c>
      <c r="N96" s="189" t="s">
        <v>44</v>
      </c>
      <c r="O96" s="67"/>
      <c r="P96" s="190">
        <f t="shared" si="1"/>
        <v>0</v>
      </c>
      <c r="Q96" s="190">
        <v>0</v>
      </c>
      <c r="R96" s="190">
        <f t="shared" si="2"/>
        <v>0</v>
      </c>
      <c r="S96" s="190">
        <v>0</v>
      </c>
      <c r="T96" s="191">
        <f t="shared" si="3"/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192" t="s">
        <v>866</v>
      </c>
      <c r="AT96" s="192" t="s">
        <v>208</v>
      </c>
      <c r="AU96" s="192" t="s">
        <v>80</v>
      </c>
      <c r="AY96" s="20" t="s">
        <v>206</v>
      </c>
      <c r="BE96" s="193">
        <f t="shared" si="4"/>
        <v>0</v>
      </c>
      <c r="BF96" s="193">
        <f t="shared" si="5"/>
        <v>0</v>
      </c>
      <c r="BG96" s="193">
        <f t="shared" si="6"/>
        <v>0</v>
      </c>
      <c r="BH96" s="193">
        <f t="shared" si="7"/>
        <v>0</v>
      </c>
      <c r="BI96" s="193">
        <f t="shared" si="8"/>
        <v>0</v>
      </c>
      <c r="BJ96" s="20" t="s">
        <v>80</v>
      </c>
      <c r="BK96" s="193">
        <f t="shared" si="9"/>
        <v>0</v>
      </c>
      <c r="BL96" s="20" t="s">
        <v>866</v>
      </c>
      <c r="BM96" s="192" t="s">
        <v>1970</v>
      </c>
    </row>
    <row r="97" spans="1:65" s="2" customFormat="1" ht="29.25">
      <c r="A97" s="37"/>
      <c r="B97" s="38"/>
      <c r="C97" s="39"/>
      <c r="D97" s="199" t="s">
        <v>217</v>
      </c>
      <c r="E97" s="39"/>
      <c r="F97" s="200" t="s">
        <v>1971</v>
      </c>
      <c r="G97" s="39"/>
      <c r="H97" s="39"/>
      <c r="I97" s="196"/>
      <c r="J97" s="39"/>
      <c r="K97" s="39"/>
      <c r="L97" s="42"/>
      <c r="M97" s="197"/>
      <c r="N97" s="198"/>
      <c r="O97" s="67"/>
      <c r="P97" s="67"/>
      <c r="Q97" s="67"/>
      <c r="R97" s="67"/>
      <c r="S97" s="67"/>
      <c r="T97" s="68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20" t="s">
        <v>217</v>
      </c>
      <c r="AU97" s="20" t="s">
        <v>80</v>
      </c>
    </row>
    <row r="98" spans="1:65" s="13" customFormat="1" ht="22.5">
      <c r="B98" s="201"/>
      <c r="C98" s="202"/>
      <c r="D98" s="199" t="s">
        <v>219</v>
      </c>
      <c r="E98" s="203" t="s">
        <v>21</v>
      </c>
      <c r="F98" s="204" t="s">
        <v>1972</v>
      </c>
      <c r="G98" s="202"/>
      <c r="H98" s="203" t="s">
        <v>21</v>
      </c>
      <c r="I98" s="205"/>
      <c r="J98" s="202"/>
      <c r="K98" s="202"/>
      <c r="L98" s="206"/>
      <c r="M98" s="207"/>
      <c r="N98" s="208"/>
      <c r="O98" s="208"/>
      <c r="P98" s="208"/>
      <c r="Q98" s="208"/>
      <c r="R98" s="208"/>
      <c r="S98" s="208"/>
      <c r="T98" s="209"/>
      <c r="AT98" s="210" t="s">
        <v>219</v>
      </c>
      <c r="AU98" s="210" t="s">
        <v>80</v>
      </c>
      <c r="AV98" s="13" t="s">
        <v>80</v>
      </c>
      <c r="AW98" s="13" t="s">
        <v>34</v>
      </c>
      <c r="AX98" s="13" t="s">
        <v>73</v>
      </c>
      <c r="AY98" s="210" t="s">
        <v>206</v>
      </c>
    </row>
    <row r="99" spans="1:65" s="13" customFormat="1">
      <c r="B99" s="201"/>
      <c r="C99" s="202"/>
      <c r="D99" s="199" t="s">
        <v>219</v>
      </c>
      <c r="E99" s="203" t="s">
        <v>21</v>
      </c>
      <c r="F99" s="204" t="s">
        <v>1973</v>
      </c>
      <c r="G99" s="202"/>
      <c r="H99" s="203" t="s">
        <v>21</v>
      </c>
      <c r="I99" s="205"/>
      <c r="J99" s="202"/>
      <c r="K99" s="202"/>
      <c r="L99" s="206"/>
      <c r="M99" s="207"/>
      <c r="N99" s="208"/>
      <c r="O99" s="208"/>
      <c r="P99" s="208"/>
      <c r="Q99" s="208"/>
      <c r="R99" s="208"/>
      <c r="S99" s="208"/>
      <c r="T99" s="209"/>
      <c r="AT99" s="210" t="s">
        <v>219</v>
      </c>
      <c r="AU99" s="210" t="s">
        <v>80</v>
      </c>
      <c r="AV99" s="13" t="s">
        <v>80</v>
      </c>
      <c r="AW99" s="13" t="s">
        <v>34</v>
      </c>
      <c r="AX99" s="13" t="s">
        <v>73</v>
      </c>
      <c r="AY99" s="210" t="s">
        <v>206</v>
      </c>
    </row>
    <row r="100" spans="1:65" s="14" customFormat="1">
      <c r="B100" s="211"/>
      <c r="C100" s="212"/>
      <c r="D100" s="199" t="s">
        <v>219</v>
      </c>
      <c r="E100" s="213" t="s">
        <v>21</v>
      </c>
      <c r="F100" s="214" t="s">
        <v>80</v>
      </c>
      <c r="G100" s="212"/>
      <c r="H100" s="215">
        <v>1</v>
      </c>
      <c r="I100" s="216"/>
      <c r="J100" s="212"/>
      <c r="K100" s="212"/>
      <c r="L100" s="217"/>
      <c r="M100" s="218"/>
      <c r="N100" s="219"/>
      <c r="O100" s="219"/>
      <c r="P100" s="219"/>
      <c r="Q100" s="219"/>
      <c r="R100" s="219"/>
      <c r="S100" s="219"/>
      <c r="T100" s="220"/>
      <c r="AT100" s="221" t="s">
        <v>219</v>
      </c>
      <c r="AU100" s="221" t="s">
        <v>80</v>
      </c>
      <c r="AV100" s="14" t="s">
        <v>82</v>
      </c>
      <c r="AW100" s="14" t="s">
        <v>34</v>
      </c>
      <c r="AX100" s="14" t="s">
        <v>80</v>
      </c>
      <c r="AY100" s="221" t="s">
        <v>206</v>
      </c>
    </row>
    <row r="101" spans="1:65" s="12" customFormat="1" ht="25.9" customHeight="1">
      <c r="B101" s="165"/>
      <c r="C101" s="166"/>
      <c r="D101" s="167" t="s">
        <v>72</v>
      </c>
      <c r="E101" s="168" t="s">
        <v>1974</v>
      </c>
      <c r="F101" s="168" t="s">
        <v>1975</v>
      </c>
      <c r="G101" s="166"/>
      <c r="H101" s="166"/>
      <c r="I101" s="169"/>
      <c r="J101" s="170">
        <f>BK101</f>
        <v>0</v>
      </c>
      <c r="K101" s="166"/>
      <c r="L101" s="171"/>
      <c r="M101" s="172"/>
      <c r="N101" s="173"/>
      <c r="O101" s="173"/>
      <c r="P101" s="174">
        <f>SUM(P102:P125)</f>
        <v>0</v>
      </c>
      <c r="Q101" s="173"/>
      <c r="R101" s="174">
        <f>SUM(R102:R125)</f>
        <v>0</v>
      </c>
      <c r="S101" s="173"/>
      <c r="T101" s="175">
        <f>SUM(T102:T125)</f>
        <v>0</v>
      </c>
      <c r="AR101" s="176" t="s">
        <v>80</v>
      </c>
      <c r="AT101" s="177" t="s">
        <v>72</v>
      </c>
      <c r="AU101" s="177" t="s">
        <v>73</v>
      </c>
      <c r="AY101" s="176" t="s">
        <v>206</v>
      </c>
      <c r="BK101" s="178">
        <f>SUM(BK102:BK125)</f>
        <v>0</v>
      </c>
    </row>
    <row r="102" spans="1:65" s="2" customFormat="1" ht="16.5" customHeight="1">
      <c r="A102" s="37"/>
      <c r="B102" s="38"/>
      <c r="C102" s="181" t="s">
        <v>275</v>
      </c>
      <c r="D102" s="181" t="s">
        <v>208</v>
      </c>
      <c r="E102" s="182" t="s">
        <v>1976</v>
      </c>
      <c r="F102" s="183" t="s">
        <v>1977</v>
      </c>
      <c r="G102" s="184" t="s">
        <v>375</v>
      </c>
      <c r="H102" s="185">
        <v>596</v>
      </c>
      <c r="I102" s="186"/>
      <c r="J102" s="187">
        <f t="shared" ref="J102:J125" si="10">ROUND(I102*H102,2)</f>
        <v>0</v>
      </c>
      <c r="K102" s="183" t="s">
        <v>21</v>
      </c>
      <c r="L102" s="42"/>
      <c r="M102" s="188" t="s">
        <v>21</v>
      </c>
      <c r="N102" s="189" t="s">
        <v>44</v>
      </c>
      <c r="O102" s="67"/>
      <c r="P102" s="190">
        <f t="shared" ref="P102:P125" si="11">O102*H102</f>
        <v>0</v>
      </c>
      <c r="Q102" s="190">
        <v>0</v>
      </c>
      <c r="R102" s="190">
        <f t="shared" ref="R102:R125" si="12">Q102*H102</f>
        <v>0</v>
      </c>
      <c r="S102" s="190">
        <v>0</v>
      </c>
      <c r="T102" s="191">
        <f t="shared" ref="T102:T125" si="13"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92" t="s">
        <v>866</v>
      </c>
      <c r="AT102" s="192" t="s">
        <v>208</v>
      </c>
      <c r="AU102" s="192" t="s">
        <v>80</v>
      </c>
      <c r="AY102" s="20" t="s">
        <v>206</v>
      </c>
      <c r="BE102" s="193">
        <f t="shared" ref="BE102:BE125" si="14">IF(N102="základní",J102,0)</f>
        <v>0</v>
      </c>
      <c r="BF102" s="193">
        <f t="shared" ref="BF102:BF125" si="15">IF(N102="snížená",J102,0)</f>
        <v>0</v>
      </c>
      <c r="BG102" s="193">
        <f t="shared" ref="BG102:BG125" si="16">IF(N102="zákl. přenesená",J102,0)</f>
        <v>0</v>
      </c>
      <c r="BH102" s="193">
        <f t="shared" ref="BH102:BH125" si="17">IF(N102="sníž. přenesená",J102,0)</f>
        <v>0</v>
      </c>
      <c r="BI102" s="193">
        <f t="shared" ref="BI102:BI125" si="18">IF(N102="nulová",J102,0)</f>
        <v>0</v>
      </c>
      <c r="BJ102" s="20" t="s">
        <v>80</v>
      </c>
      <c r="BK102" s="193">
        <f t="shared" ref="BK102:BK125" si="19">ROUND(I102*H102,2)</f>
        <v>0</v>
      </c>
      <c r="BL102" s="20" t="s">
        <v>866</v>
      </c>
      <c r="BM102" s="192" t="s">
        <v>8</v>
      </c>
    </row>
    <row r="103" spans="1:65" s="2" customFormat="1" ht="16.5" customHeight="1">
      <c r="A103" s="37"/>
      <c r="B103" s="38"/>
      <c r="C103" s="181" t="s">
        <v>289</v>
      </c>
      <c r="D103" s="181" t="s">
        <v>208</v>
      </c>
      <c r="E103" s="182" t="s">
        <v>1978</v>
      </c>
      <c r="F103" s="183" t="s">
        <v>1977</v>
      </c>
      <c r="G103" s="184" t="s">
        <v>375</v>
      </c>
      <c r="H103" s="185">
        <v>596</v>
      </c>
      <c r="I103" s="186"/>
      <c r="J103" s="187">
        <f t="shared" si="10"/>
        <v>0</v>
      </c>
      <c r="K103" s="183" t="s">
        <v>21</v>
      </c>
      <c r="L103" s="42"/>
      <c r="M103" s="188" t="s">
        <v>21</v>
      </c>
      <c r="N103" s="189" t="s">
        <v>44</v>
      </c>
      <c r="O103" s="67"/>
      <c r="P103" s="190">
        <f t="shared" si="11"/>
        <v>0</v>
      </c>
      <c r="Q103" s="190">
        <v>0</v>
      </c>
      <c r="R103" s="190">
        <f t="shared" si="12"/>
        <v>0</v>
      </c>
      <c r="S103" s="190">
        <v>0</v>
      </c>
      <c r="T103" s="191">
        <f t="shared" si="13"/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92" t="s">
        <v>866</v>
      </c>
      <c r="AT103" s="192" t="s">
        <v>208</v>
      </c>
      <c r="AU103" s="192" t="s">
        <v>80</v>
      </c>
      <c r="AY103" s="20" t="s">
        <v>206</v>
      </c>
      <c r="BE103" s="193">
        <f t="shared" si="14"/>
        <v>0</v>
      </c>
      <c r="BF103" s="193">
        <f t="shared" si="15"/>
        <v>0</v>
      </c>
      <c r="BG103" s="193">
        <f t="shared" si="16"/>
        <v>0</v>
      </c>
      <c r="BH103" s="193">
        <f t="shared" si="17"/>
        <v>0</v>
      </c>
      <c r="BI103" s="193">
        <f t="shared" si="18"/>
        <v>0</v>
      </c>
      <c r="BJ103" s="20" t="s">
        <v>80</v>
      </c>
      <c r="BK103" s="193">
        <f t="shared" si="19"/>
        <v>0</v>
      </c>
      <c r="BL103" s="20" t="s">
        <v>866</v>
      </c>
      <c r="BM103" s="192" t="s">
        <v>332</v>
      </c>
    </row>
    <row r="104" spans="1:65" s="2" customFormat="1" ht="16.5" customHeight="1">
      <c r="A104" s="37"/>
      <c r="B104" s="38"/>
      <c r="C104" s="181" t="s">
        <v>295</v>
      </c>
      <c r="D104" s="181" t="s">
        <v>208</v>
      </c>
      <c r="E104" s="182" t="s">
        <v>1979</v>
      </c>
      <c r="F104" s="183" t="s">
        <v>1977</v>
      </c>
      <c r="G104" s="184" t="s">
        <v>375</v>
      </c>
      <c r="H104" s="185">
        <v>596</v>
      </c>
      <c r="I104" s="186"/>
      <c r="J104" s="187">
        <f t="shared" si="10"/>
        <v>0</v>
      </c>
      <c r="K104" s="183" t="s">
        <v>21</v>
      </c>
      <c r="L104" s="42"/>
      <c r="M104" s="188" t="s">
        <v>21</v>
      </c>
      <c r="N104" s="189" t="s">
        <v>44</v>
      </c>
      <c r="O104" s="67"/>
      <c r="P104" s="190">
        <f t="shared" si="11"/>
        <v>0</v>
      </c>
      <c r="Q104" s="190">
        <v>0</v>
      </c>
      <c r="R104" s="190">
        <f t="shared" si="12"/>
        <v>0</v>
      </c>
      <c r="S104" s="190">
        <v>0</v>
      </c>
      <c r="T104" s="191">
        <f t="shared" si="13"/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866</v>
      </c>
      <c r="AT104" s="192" t="s">
        <v>208</v>
      </c>
      <c r="AU104" s="192" t="s">
        <v>80</v>
      </c>
      <c r="AY104" s="20" t="s">
        <v>206</v>
      </c>
      <c r="BE104" s="193">
        <f t="shared" si="14"/>
        <v>0</v>
      </c>
      <c r="BF104" s="193">
        <f t="shared" si="15"/>
        <v>0</v>
      </c>
      <c r="BG104" s="193">
        <f t="shared" si="16"/>
        <v>0</v>
      </c>
      <c r="BH104" s="193">
        <f t="shared" si="17"/>
        <v>0</v>
      </c>
      <c r="BI104" s="193">
        <f t="shared" si="18"/>
        <v>0</v>
      </c>
      <c r="BJ104" s="20" t="s">
        <v>80</v>
      </c>
      <c r="BK104" s="193">
        <f t="shared" si="19"/>
        <v>0</v>
      </c>
      <c r="BL104" s="20" t="s">
        <v>866</v>
      </c>
      <c r="BM104" s="192" t="s">
        <v>350</v>
      </c>
    </row>
    <row r="105" spans="1:65" s="2" customFormat="1" ht="16.5" customHeight="1">
      <c r="A105" s="37"/>
      <c r="B105" s="38"/>
      <c r="C105" s="181" t="s">
        <v>304</v>
      </c>
      <c r="D105" s="181" t="s">
        <v>208</v>
      </c>
      <c r="E105" s="182" t="s">
        <v>1980</v>
      </c>
      <c r="F105" s="183" t="s">
        <v>1981</v>
      </c>
      <c r="G105" s="184" t="s">
        <v>1099</v>
      </c>
      <c r="H105" s="185">
        <v>750</v>
      </c>
      <c r="I105" s="186"/>
      <c r="J105" s="187">
        <f t="shared" si="10"/>
        <v>0</v>
      </c>
      <c r="K105" s="183" t="s">
        <v>21</v>
      </c>
      <c r="L105" s="42"/>
      <c r="M105" s="188" t="s">
        <v>21</v>
      </c>
      <c r="N105" s="189" t="s">
        <v>44</v>
      </c>
      <c r="O105" s="67"/>
      <c r="P105" s="190">
        <f t="shared" si="11"/>
        <v>0</v>
      </c>
      <c r="Q105" s="190">
        <v>0</v>
      </c>
      <c r="R105" s="190">
        <f t="shared" si="12"/>
        <v>0</v>
      </c>
      <c r="S105" s="190">
        <v>0</v>
      </c>
      <c r="T105" s="191">
        <f t="shared" si="13"/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92" t="s">
        <v>866</v>
      </c>
      <c r="AT105" s="192" t="s">
        <v>208</v>
      </c>
      <c r="AU105" s="192" t="s">
        <v>80</v>
      </c>
      <c r="AY105" s="20" t="s">
        <v>206</v>
      </c>
      <c r="BE105" s="193">
        <f t="shared" si="14"/>
        <v>0</v>
      </c>
      <c r="BF105" s="193">
        <f t="shared" si="15"/>
        <v>0</v>
      </c>
      <c r="BG105" s="193">
        <f t="shared" si="16"/>
        <v>0</v>
      </c>
      <c r="BH105" s="193">
        <f t="shared" si="17"/>
        <v>0</v>
      </c>
      <c r="BI105" s="193">
        <f t="shared" si="18"/>
        <v>0</v>
      </c>
      <c r="BJ105" s="20" t="s">
        <v>80</v>
      </c>
      <c r="BK105" s="193">
        <f t="shared" si="19"/>
        <v>0</v>
      </c>
      <c r="BL105" s="20" t="s">
        <v>866</v>
      </c>
      <c r="BM105" s="192" t="s">
        <v>365</v>
      </c>
    </row>
    <row r="106" spans="1:65" s="2" customFormat="1" ht="16.5" customHeight="1">
      <c r="A106" s="37"/>
      <c r="B106" s="38"/>
      <c r="C106" s="181" t="s">
        <v>313</v>
      </c>
      <c r="D106" s="181" t="s">
        <v>208</v>
      </c>
      <c r="E106" s="182" t="s">
        <v>1982</v>
      </c>
      <c r="F106" s="183" t="s">
        <v>1983</v>
      </c>
      <c r="G106" s="184" t="s">
        <v>1099</v>
      </c>
      <c r="H106" s="185">
        <v>750</v>
      </c>
      <c r="I106" s="186"/>
      <c r="J106" s="187">
        <f t="shared" si="10"/>
        <v>0</v>
      </c>
      <c r="K106" s="183" t="s">
        <v>21</v>
      </c>
      <c r="L106" s="42"/>
      <c r="M106" s="188" t="s">
        <v>21</v>
      </c>
      <c r="N106" s="189" t="s">
        <v>44</v>
      </c>
      <c r="O106" s="67"/>
      <c r="P106" s="190">
        <f t="shared" si="11"/>
        <v>0</v>
      </c>
      <c r="Q106" s="190">
        <v>0</v>
      </c>
      <c r="R106" s="190">
        <f t="shared" si="12"/>
        <v>0</v>
      </c>
      <c r="S106" s="190">
        <v>0</v>
      </c>
      <c r="T106" s="191">
        <f t="shared" si="13"/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92" t="s">
        <v>866</v>
      </c>
      <c r="AT106" s="192" t="s">
        <v>208</v>
      </c>
      <c r="AU106" s="192" t="s">
        <v>80</v>
      </c>
      <c r="AY106" s="20" t="s">
        <v>206</v>
      </c>
      <c r="BE106" s="193">
        <f t="shared" si="14"/>
        <v>0</v>
      </c>
      <c r="BF106" s="193">
        <f t="shared" si="15"/>
        <v>0</v>
      </c>
      <c r="BG106" s="193">
        <f t="shared" si="16"/>
        <v>0</v>
      </c>
      <c r="BH106" s="193">
        <f t="shared" si="17"/>
        <v>0</v>
      </c>
      <c r="BI106" s="193">
        <f t="shared" si="18"/>
        <v>0</v>
      </c>
      <c r="BJ106" s="20" t="s">
        <v>80</v>
      </c>
      <c r="BK106" s="193">
        <f t="shared" si="19"/>
        <v>0</v>
      </c>
      <c r="BL106" s="20" t="s">
        <v>866</v>
      </c>
      <c r="BM106" s="192" t="s">
        <v>382</v>
      </c>
    </row>
    <row r="107" spans="1:65" s="2" customFormat="1" ht="16.5" customHeight="1">
      <c r="A107" s="37"/>
      <c r="B107" s="38"/>
      <c r="C107" s="181" t="s">
        <v>8</v>
      </c>
      <c r="D107" s="181" t="s">
        <v>208</v>
      </c>
      <c r="E107" s="182" t="s">
        <v>1984</v>
      </c>
      <c r="F107" s="183" t="s">
        <v>1985</v>
      </c>
      <c r="G107" s="184" t="s">
        <v>840</v>
      </c>
      <c r="H107" s="185">
        <v>16</v>
      </c>
      <c r="I107" s="186"/>
      <c r="J107" s="187">
        <f t="shared" si="10"/>
        <v>0</v>
      </c>
      <c r="K107" s="183" t="s">
        <v>21</v>
      </c>
      <c r="L107" s="42"/>
      <c r="M107" s="188" t="s">
        <v>21</v>
      </c>
      <c r="N107" s="189" t="s">
        <v>44</v>
      </c>
      <c r="O107" s="67"/>
      <c r="P107" s="190">
        <f t="shared" si="11"/>
        <v>0</v>
      </c>
      <c r="Q107" s="190">
        <v>0</v>
      </c>
      <c r="R107" s="190">
        <f t="shared" si="12"/>
        <v>0</v>
      </c>
      <c r="S107" s="190">
        <v>0</v>
      </c>
      <c r="T107" s="191">
        <f t="shared" si="13"/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92" t="s">
        <v>866</v>
      </c>
      <c r="AT107" s="192" t="s">
        <v>208</v>
      </c>
      <c r="AU107" s="192" t="s">
        <v>80</v>
      </c>
      <c r="AY107" s="20" t="s">
        <v>206</v>
      </c>
      <c r="BE107" s="193">
        <f t="shared" si="14"/>
        <v>0</v>
      </c>
      <c r="BF107" s="193">
        <f t="shared" si="15"/>
        <v>0</v>
      </c>
      <c r="BG107" s="193">
        <f t="shared" si="16"/>
        <v>0</v>
      </c>
      <c r="BH107" s="193">
        <f t="shared" si="17"/>
        <v>0</v>
      </c>
      <c r="BI107" s="193">
        <f t="shared" si="18"/>
        <v>0</v>
      </c>
      <c r="BJ107" s="20" t="s">
        <v>80</v>
      </c>
      <c r="BK107" s="193">
        <f t="shared" si="19"/>
        <v>0</v>
      </c>
      <c r="BL107" s="20" t="s">
        <v>866</v>
      </c>
      <c r="BM107" s="192" t="s">
        <v>400</v>
      </c>
    </row>
    <row r="108" spans="1:65" s="2" customFormat="1" ht="16.5" customHeight="1">
      <c r="A108" s="37"/>
      <c r="B108" s="38"/>
      <c r="C108" s="181" t="s">
        <v>324</v>
      </c>
      <c r="D108" s="181" t="s">
        <v>208</v>
      </c>
      <c r="E108" s="182" t="s">
        <v>1986</v>
      </c>
      <c r="F108" s="183" t="s">
        <v>1987</v>
      </c>
      <c r="G108" s="184" t="s">
        <v>840</v>
      </c>
      <c r="H108" s="185">
        <v>23</v>
      </c>
      <c r="I108" s="186"/>
      <c r="J108" s="187">
        <f t="shared" si="10"/>
        <v>0</v>
      </c>
      <c r="K108" s="183" t="s">
        <v>21</v>
      </c>
      <c r="L108" s="42"/>
      <c r="M108" s="188" t="s">
        <v>21</v>
      </c>
      <c r="N108" s="189" t="s">
        <v>44</v>
      </c>
      <c r="O108" s="67"/>
      <c r="P108" s="190">
        <f t="shared" si="11"/>
        <v>0</v>
      </c>
      <c r="Q108" s="190">
        <v>0</v>
      </c>
      <c r="R108" s="190">
        <f t="shared" si="12"/>
        <v>0</v>
      </c>
      <c r="S108" s="190">
        <v>0</v>
      </c>
      <c r="T108" s="191">
        <f t="shared" si="13"/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92" t="s">
        <v>866</v>
      </c>
      <c r="AT108" s="192" t="s">
        <v>208</v>
      </c>
      <c r="AU108" s="192" t="s">
        <v>80</v>
      </c>
      <c r="AY108" s="20" t="s">
        <v>206</v>
      </c>
      <c r="BE108" s="193">
        <f t="shared" si="14"/>
        <v>0</v>
      </c>
      <c r="BF108" s="193">
        <f t="shared" si="15"/>
        <v>0</v>
      </c>
      <c r="BG108" s="193">
        <f t="shared" si="16"/>
        <v>0</v>
      </c>
      <c r="BH108" s="193">
        <f t="shared" si="17"/>
        <v>0</v>
      </c>
      <c r="BI108" s="193">
        <f t="shared" si="18"/>
        <v>0</v>
      </c>
      <c r="BJ108" s="20" t="s">
        <v>80</v>
      </c>
      <c r="BK108" s="193">
        <f t="shared" si="19"/>
        <v>0</v>
      </c>
      <c r="BL108" s="20" t="s">
        <v>866</v>
      </c>
      <c r="BM108" s="192" t="s">
        <v>415</v>
      </c>
    </row>
    <row r="109" spans="1:65" s="2" customFormat="1" ht="16.5" customHeight="1">
      <c r="A109" s="37"/>
      <c r="B109" s="38"/>
      <c r="C109" s="181" t="s">
        <v>332</v>
      </c>
      <c r="D109" s="181" t="s">
        <v>208</v>
      </c>
      <c r="E109" s="182" t="s">
        <v>1988</v>
      </c>
      <c r="F109" s="183" t="s">
        <v>1989</v>
      </c>
      <c r="G109" s="184" t="s">
        <v>375</v>
      </c>
      <c r="H109" s="185">
        <v>580</v>
      </c>
      <c r="I109" s="186"/>
      <c r="J109" s="187">
        <f t="shared" si="10"/>
        <v>0</v>
      </c>
      <c r="K109" s="183" t="s">
        <v>21</v>
      </c>
      <c r="L109" s="42"/>
      <c r="M109" s="188" t="s">
        <v>21</v>
      </c>
      <c r="N109" s="189" t="s">
        <v>44</v>
      </c>
      <c r="O109" s="67"/>
      <c r="P109" s="190">
        <f t="shared" si="11"/>
        <v>0</v>
      </c>
      <c r="Q109" s="190">
        <v>0</v>
      </c>
      <c r="R109" s="190">
        <f t="shared" si="12"/>
        <v>0</v>
      </c>
      <c r="S109" s="190">
        <v>0</v>
      </c>
      <c r="T109" s="191">
        <f t="shared" si="13"/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92" t="s">
        <v>866</v>
      </c>
      <c r="AT109" s="192" t="s">
        <v>208</v>
      </c>
      <c r="AU109" s="192" t="s">
        <v>80</v>
      </c>
      <c r="AY109" s="20" t="s">
        <v>206</v>
      </c>
      <c r="BE109" s="193">
        <f t="shared" si="14"/>
        <v>0</v>
      </c>
      <c r="BF109" s="193">
        <f t="shared" si="15"/>
        <v>0</v>
      </c>
      <c r="BG109" s="193">
        <f t="shared" si="16"/>
        <v>0</v>
      </c>
      <c r="BH109" s="193">
        <f t="shared" si="17"/>
        <v>0</v>
      </c>
      <c r="BI109" s="193">
        <f t="shared" si="18"/>
        <v>0</v>
      </c>
      <c r="BJ109" s="20" t="s">
        <v>80</v>
      </c>
      <c r="BK109" s="193">
        <f t="shared" si="19"/>
        <v>0</v>
      </c>
      <c r="BL109" s="20" t="s">
        <v>866</v>
      </c>
      <c r="BM109" s="192" t="s">
        <v>429</v>
      </c>
    </row>
    <row r="110" spans="1:65" s="2" customFormat="1" ht="16.5" customHeight="1">
      <c r="A110" s="37"/>
      <c r="B110" s="38"/>
      <c r="C110" s="181" t="s">
        <v>342</v>
      </c>
      <c r="D110" s="181" t="s">
        <v>208</v>
      </c>
      <c r="E110" s="182" t="s">
        <v>1990</v>
      </c>
      <c r="F110" s="183" t="s">
        <v>1991</v>
      </c>
      <c r="G110" s="184" t="s">
        <v>840</v>
      </c>
      <c r="H110" s="185">
        <v>4</v>
      </c>
      <c r="I110" s="186"/>
      <c r="J110" s="187">
        <f t="shared" si="10"/>
        <v>0</v>
      </c>
      <c r="K110" s="183" t="s">
        <v>21</v>
      </c>
      <c r="L110" s="42"/>
      <c r="M110" s="188" t="s">
        <v>21</v>
      </c>
      <c r="N110" s="189" t="s">
        <v>44</v>
      </c>
      <c r="O110" s="67"/>
      <c r="P110" s="190">
        <f t="shared" si="11"/>
        <v>0</v>
      </c>
      <c r="Q110" s="190">
        <v>0</v>
      </c>
      <c r="R110" s="190">
        <f t="shared" si="12"/>
        <v>0</v>
      </c>
      <c r="S110" s="190">
        <v>0</v>
      </c>
      <c r="T110" s="191">
        <f t="shared" si="13"/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192" t="s">
        <v>866</v>
      </c>
      <c r="AT110" s="192" t="s">
        <v>208</v>
      </c>
      <c r="AU110" s="192" t="s">
        <v>80</v>
      </c>
      <c r="AY110" s="20" t="s">
        <v>206</v>
      </c>
      <c r="BE110" s="193">
        <f t="shared" si="14"/>
        <v>0</v>
      </c>
      <c r="BF110" s="193">
        <f t="shared" si="15"/>
        <v>0</v>
      </c>
      <c r="BG110" s="193">
        <f t="shared" si="16"/>
        <v>0</v>
      </c>
      <c r="BH110" s="193">
        <f t="shared" si="17"/>
        <v>0</v>
      </c>
      <c r="BI110" s="193">
        <f t="shared" si="18"/>
        <v>0</v>
      </c>
      <c r="BJ110" s="20" t="s">
        <v>80</v>
      </c>
      <c r="BK110" s="193">
        <f t="shared" si="19"/>
        <v>0</v>
      </c>
      <c r="BL110" s="20" t="s">
        <v>866</v>
      </c>
      <c r="BM110" s="192" t="s">
        <v>444</v>
      </c>
    </row>
    <row r="111" spans="1:65" s="2" customFormat="1" ht="16.5" customHeight="1">
      <c r="A111" s="37"/>
      <c r="B111" s="38"/>
      <c r="C111" s="181" t="s">
        <v>350</v>
      </c>
      <c r="D111" s="181" t="s">
        <v>208</v>
      </c>
      <c r="E111" s="182" t="s">
        <v>1992</v>
      </c>
      <c r="F111" s="183" t="s">
        <v>1993</v>
      </c>
      <c r="G111" s="184" t="s">
        <v>375</v>
      </c>
      <c r="H111" s="185">
        <v>110</v>
      </c>
      <c r="I111" s="186"/>
      <c r="J111" s="187">
        <f t="shared" si="10"/>
        <v>0</v>
      </c>
      <c r="K111" s="183" t="s">
        <v>21</v>
      </c>
      <c r="L111" s="42"/>
      <c r="M111" s="188" t="s">
        <v>21</v>
      </c>
      <c r="N111" s="189" t="s">
        <v>44</v>
      </c>
      <c r="O111" s="67"/>
      <c r="P111" s="190">
        <f t="shared" si="11"/>
        <v>0</v>
      </c>
      <c r="Q111" s="190">
        <v>0</v>
      </c>
      <c r="R111" s="190">
        <f t="shared" si="12"/>
        <v>0</v>
      </c>
      <c r="S111" s="190">
        <v>0</v>
      </c>
      <c r="T111" s="191">
        <f t="shared" si="13"/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92" t="s">
        <v>866</v>
      </c>
      <c r="AT111" s="192" t="s">
        <v>208</v>
      </c>
      <c r="AU111" s="192" t="s">
        <v>80</v>
      </c>
      <c r="AY111" s="20" t="s">
        <v>206</v>
      </c>
      <c r="BE111" s="193">
        <f t="shared" si="14"/>
        <v>0</v>
      </c>
      <c r="BF111" s="193">
        <f t="shared" si="15"/>
        <v>0</v>
      </c>
      <c r="BG111" s="193">
        <f t="shared" si="16"/>
        <v>0</v>
      </c>
      <c r="BH111" s="193">
        <f t="shared" si="17"/>
        <v>0</v>
      </c>
      <c r="BI111" s="193">
        <f t="shared" si="18"/>
        <v>0</v>
      </c>
      <c r="BJ111" s="20" t="s">
        <v>80</v>
      </c>
      <c r="BK111" s="193">
        <f t="shared" si="19"/>
        <v>0</v>
      </c>
      <c r="BL111" s="20" t="s">
        <v>866</v>
      </c>
      <c r="BM111" s="192" t="s">
        <v>462</v>
      </c>
    </row>
    <row r="112" spans="1:65" s="2" customFormat="1" ht="16.5" customHeight="1">
      <c r="A112" s="37"/>
      <c r="B112" s="38"/>
      <c r="C112" s="181" t="s">
        <v>359</v>
      </c>
      <c r="D112" s="181" t="s">
        <v>208</v>
      </c>
      <c r="E112" s="182" t="s">
        <v>1994</v>
      </c>
      <c r="F112" s="183" t="s">
        <v>1995</v>
      </c>
      <c r="G112" s="184" t="s">
        <v>840</v>
      </c>
      <c r="H112" s="185">
        <v>1</v>
      </c>
      <c r="I112" s="186"/>
      <c r="J112" s="187">
        <f t="shared" si="10"/>
        <v>0</v>
      </c>
      <c r="K112" s="183" t="s">
        <v>21</v>
      </c>
      <c r="L112" s="42"/>
      <c r="M112" s="188" t="s">
        <v>21</v>
      </c>
      <c r="N112" s="189" t="s">
        <v>44</v>
      </c>
      <c r="O112" s="67"/>
      <c r="P112" s="190">
        <f t="shared" si="11"/>
        <v>0</v>
      </c>
      <c r="Q112" s="190">
        <v>0</v>
      </c>
      <c r="R112" s="190">
        <f t="shared" si="12"/>
        <v>0</v>
      </c>
      <c r="S112" s="190">
        <v>0</v>
      </c>
      <c r="T112" s="191">
        <f t="shared" si="13"/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92" t="s">
        <v>866</v>
      </c>
      <c r="AT112" s="192" t="s">
        <v>208</v>
      </c>
      <c r="AU112" s="192" t="s">
        <v>80</v>
      </c>
      <c r="AY112" s="20" t="s">
        <v>206</v>
      </c>
      <c r="BE112" s="193">
        <f t="shared" si="14"/>
        <v>0</v>
      </c>
      <c r="BF112" s="193">
        <f t="shared" si="15"/>
        <v>0</v>
      </c>
      <c r="BG112" s="193">
        <f t="shared" si="16"/>
        <v>0</v>
      </c>
      <c r="BH112" s="193">
        <f t="shared" si="17"/>
        <v>0</v>
      </c>
      <c r="BI112" s="193">
        <f t="shared" si="18"/>
        <v>0</v>
      </c>
      <c r="BJ112" s="20" t="s">
        <v>80</v>
      </c>
      <c r="BK112" s="193">
        <f t="shared" si="19"/>
        <v>0</v>
      </c>
      <c r="BL112" s="20" t="s">
        <v>866</v>
      </c>
      <c r="BM112" s="192" t="s">
        <v>643</v>
      </c>
    </row>
    <row r="113" spans="1:65" s="2" customFormat="1" ht="16.5" customHeight="1">
      <c r="A113" s="37"/>
      <c r="B113" s="38"/>
      <c r="C113" s="181" t="s">
        <v>365</v>
      </c>
      <c r="D113" s="181" t="s">
        <v>208</v>
      </c>
      <c r="E113" s="182" t="s">
        <v>1996</v>
      </c>
      <c r="F113" s="183" t="s">
        <v>1997</v>
      </c>
      <c r="G113" s="184" t="s">
        <v>375</v>
      </c>
      <c r="H113" s="185">
        <v>14</v>
      </c>
      <c r="I113" s="186"/>
      <c r="J113" s="187">
        <f t="shared" si="10"/>
        <v>0</v>
      </c>
      <c r="K113" s="183" t="s">
        <v>21</v>
      </c>
      <c r="L113" s="42"/>
      <c r="M113" s="188" t="s">
        <v>21</v>
      </c>
      <c r="N113" s="189" t="s">
        <v>44</v>
      </c>
      <c r="O113" s="67"/>
      <c r="P113" s="190">
        <f t="shared" si="11"/>
        <v>0</v>
      </c>
      <c r="Q113" s="190">
        <v>0</v>
      </c>
      <c r="R113" s="190">
        <f t="shared" si="12"/>
        <v>0</v>
      </c>
      <c r="S113" s="190">
        <v>0</v>
      </c>
      <c r="T113" s="191">
        <f t="shared" si="13"/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92" t="s">
        <v>866</v>
      </c>
      <c r="AT113" s="192" t="s">
        <v>208</v>
      </c>
      <c r="AU113" s="192" t="s">
        <v>80</v>
      </c>
      <c r="AY113" s="20" t="s">
        <v>206</v>
      </c>
      <c r="BE113" s="193">
        <f t="shared" si="14"/>
        <v>0</v>
      </c>
      <c r="BF113" s="193">
        <f t="shared" si="15"/>
        <v>0</v>
      </c>
      <c r="BG113" s="193">
        <f t="shared" si="16"/>
        <v>0</v>
      </c>
      <c r="BH113" s="193">
        <f t="shared" si="17"/>
        <v>0</v>
      </c>
      <c r="BI113" s="193">
        <f t="shared" si="18"/>
        <v>0</v>
      </c>
      <c r="BJ113" s="20" t="s">
        <v>80</v>
      </c>
      <c r="BK113" s="193">
        <f t="shared" si="19"/>
        <v>0</v>
      </c>
      <c r="BL113" s="20" t="s">
        <v>866</v>
      </c>
      <c r="BM113" s="192" t="s">
        <v>663</v>
      </c>
    </row>
    <row r="114" spans="1:65" s="2" customFormat="1" ht="16.5" customHeight="1">
      <c r="A114" s="37"/>
      <c r="B114" s="38"/>
      <c r="C114" s="181" t="s">
        <v>372</v>
      </c>
      <c r="D114" s="181" t="s">
        <v>208</v>
      </c>
      <c r="E114" s="182" t="s">
        <v>1998</v>
      </c>
      <c r="F114" s="183" t="s">
        <v>1999</v>
      </c>
      <c r="G114" s="184" t="s">
        <v>375</v>
      </c>
      <c r="H114" s="185">
        <v>290</v>
      </c>
      <c r="I114" s="186"/>
      <c r="J114" s="187">
        <f t="shared" si="10"/>
        <v>0</v>
      </c>
      <c r="K114" s="183" t="s">
        <v>21</v>
      </c>
      <c r="L114" s="42"/>
      <c r="M114" s="188" t="s">
        <v>21</v>
      </c>
      <c r="N114" s="189" t="s">
        <v>44</v>
      </c>
      <c r="O114" s="67"/>
      <c r="P114" s="190">
        <f t="shared" si="11"/>
        <v>0</v>
      </c>
      <c r="Q114" s="190">
        <v>0</v>
      </c>
      <c r="R114" s="190">
        <f t="shared" si="12"/>
        <v>0</v>
      </c>
      <c r="S114" s="190">
        <v>0</v>
      </c>
      <c r="T114" s="191">
        <f t="shared" si="13"/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92" t="s">
        <v>866</v>
      </c>
      <c r="AT114" s="192" t="s">
        <v>208</v>
      </c>
      <c r="AU114" s="192" t="s">
        <v>80</v>
      </c>
      <c r="AY114" s="20" t="s">
        <v>206</v>
      </c>
      <c r="BE114" s="193">
        <f t="shared" si="14"/>
        <v>0</v>
      </c>
      <c r="BF114" s="193">
        <f t="shared" si="15"/>
        <v>0</v>
      </c>
      <c r="BG114" s="193">
        <f t="shared" si="16"/>
        <v>0</v>
      </c>
      <c r="BH114" s="193">
        <f t="shared" si="17"/>
        <v>0</v>
      </c>
      <c r="BI114" s="193">
        <f t="shared" si="18"/>
        <v>0</v>
      </c>
      <c r="BJ114" s="20" t="s">
        <v>80</v>
      </c>
      <c r="BK114" s="193">
        <f t="shared" si="19"/>
        <v>0</v>
      </c>
      <c r="BL114" s="20" t="s">
        <v>866</v>
      </c>
      <c r="BM114" s="192" t="s">
        <v>681</v>
      </c>
    </row>
    <row r="115" spans="1:65" s="2" customFormat="1" ht="16.5" customHeight="1">
      <c r="A115" s="37"/>
      <c r="B115" s="38"/>
      <c r="C115" s="181" t="s">
        <v>382</v>
      </c>
      <c r="D115" s="181" t="s">
        <v>208</v>
      </c>
      <c r="E115" s="182" t="s">
        <v>2000</v>
      </c>
      <c r="F115" s="183" t="s">
        <v>2001</v>
      </c>
      <c r="G115" s="184" t="s">
        <v>840</v>
      </c>
      <c r="H115" s="185">
        <v>1</v>
      </c>
      <c r="I115" s="186"/>
      <c r="J115" s="187">
        <f t="shared" si="10"/>
        <v>0</v>
      </c>
      <c r="K115" s="183" t="s">
        <v>21</v>
      </c>
      <c r="L115" s="42"/>
      <c r="M115" s="188" t="s">
        <v>21</v>
      </c>
      <c r="N115" s="189" t="s">
        <v>44</v>
      </c>
      <c r="O115" s="67"/>
      <c r="P115" s="190">
        <f t="shared" si="11"/>
        <v>0</v>
      </c>
      <c r="Q115" s="190">
        <v>0</v>
      </c>
      <c r="R115" s="190">
        <f t="shared" si="12"/>
        <v>0</v>
      </c>
      <c r="S115" s="190">
        <v>0</v>
      </c>
      <c r="T115" s="191">
        <f t="shared" si="13"/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92" t="s">
        <v>866</v>
      </c>
      <c r="AT115" s="192" t="s">
        <v>208</v>
      </c>
      <c r="AU115" s="192" t="s">
        <v>80</v>
      </c>
      <c r="AY115" s="20" t="s">
        <v>206</v>
      </c>
      <c r="BE115" s="193">
        <f t="shared" si="14"/>
        <v>0</v>
      </c>
      <c r="BF115" s="193">
        <f t="shared" si="15"/>
        <v>0</v>
      </c>
      <c r="BG115" s="193">
        <f t="shared" si="16"/>
        <v>0</v>
      </c>
      <c r="BH115" s="193">
        <f t="shared" si="17"/>
        <v>0</v>
      </c>
      <c r="BI115" s="193">
        <f t="shared" si="18"/>
        <v>0</v>
      </c>
      <c r="BJ115" s="20" t="s">
        <v>80</v>
      </c>
      <c r="BK115" s="193">
        <f t="shared" si="19"/>
        <v>0</v>
      </c>
      <c r="BL115" s="20" t="s">
        <v>866</v>
      </c>
      <c r="BM115" s="192" t="s">
        <v>693</v>
      </c>
    </row>
    <row r="116" spans="1:65" s="2" customFormat="1" ht="16.5" customHeight="1">
      <c r="A116" s="37"/>
      <c r="B116" s="38"/>
      <c r="C116" s="181" t="s">
        <v>7</v>
      </c>
      <c r="D116" s="181" t="s">
        <v>208</v>
      </c>
      <c r="E116" s="182" t="s">
        <v>2002</v>
      </c>
      <c r="F116" s="183" t="s">
        <v>2003</v>
      </c>
      <c r="G116" s="184" t="s">
        <v>375</v>
      </c>
      <c r="H116" s="185">
        <v>50</v>
      </c>
      <c r="I116" s="186"/>
      <c r="J116" s="187">
        <f t="shared" si="10"/>
        <v>0</v>
      </c>
      <c r="K116" s="183" t="s">
        <v>21</v>
      </c>
      <c r="L116" s="42"/>
      <c r="M116" s="188" t="s">
        <v>21</v>
      </c>
      <c r="N116" s="189" t="s">
        <v>44</v>
      </c>
      <c r="O116" s="67"/>
      <c r="P116" s="190">
        <f t="shared" si="11"/>
        <v>0</v>
      </c>
      <c r="Q116" s="190">
        <v>0</v>
      </c>
      <c r="R116" s="190">
        <f t="shared" si="12"/>
        <v>0</v>
      </c>
      <c r="S116" s="190">
        <v>0</v>
      </c>
      <c r="T116" s="191">
        <f t="shared" si="13"/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92" t="s">
        <v>866</v>
      </c>
      <c r="AT116" s="192" t="s">
        <v>208</v>
      </c>
      <c r="AU116" s="192" t="s">
        <v>80</v>
      </c>
      <c r="AY116" s="20" t="s">
        <v>206</v>
      </c>
      <c r="BE116" s="193">
        <f t="shared" si="14"/>
        <v>0</v>
      </c>
      <c r="BF116" s="193">
        <f t="shared" si="15"/>
        <v>0</v>
      </c>
      <c r="BG116" s="193">
        <f t="shared" si="16"/>
        <v>0</v>
      </c>
      <c r="BH116" s="193">
        <f t="shared" si="17"/>
        <v>0</v>
      </c>
      <c r="BI116" s="193">
        <f t="shared" si="18"/>
        <v>0</v>
      </c>
      <c r="BJ116" s="20" t="s">
        <v>80</v>
      </c>
      <c r="BK116" s="193">
        <f t="shared" si="19"/>
        <v>0</v>
      </c>
      <c r="BL116" s="20" t="s">
        <v>866</v>
      </c>
      <c r="BM116" s="192" t="s">
        <v>706</v>
      </c>
    </row>
    <row r="117" spans="1:65" s="2" customFormat="1" ht="16.5" customHeight="1">
      <c r="A117" s="37"/>
      <c r="B117" s="38"/>
      <c r="C117" s="181" t="s">
        <v>400</v>
      </c>
      <c r="D117" s="181" t="s">
        <v>208</v>
      </c>
      <c r="E117" s="182" t="s">
        <v>2004</v>
      </c>
      <c r="F117" s="183" t="s">
        <v>2005</v>
      </c>
      <c r="G117" s="184" t="s">
        <v>840</v>
      </c>
      <c r="H117" s="185">
        <v>10</v>
      </c>
      <c r="I117" s="186"/>
      <c r="J117" s="187">
        <f t="shared" si="10"/>
        <v>0</v>
      </c>
      <c r="K117" s="183" t="s">
        <v>21</v>
      </c>
      <c r="L117" s="42"/>
      <c r="M117" s="188" t="s">
        <v>21</v>
      </c>
      <c r="N117" s="189" t="s">
        <v>44</v>
      </c>
      <c r="O117" s="67"/>
      <c r="P117" s="190">
        <f t="shared" si="11"/>
        <v>0</v>
      </c>
      <c r="Q117" s="190">
        <v>0</v>
      </c>
      <c r="R117" s="190">
        <f t="shared" si="12"/>
        <v>0</v>
      </c>
      <c r="S117" s="190">
        <v>0</v>
      </c>
      <c r="T117" s="191">
        <f t="shared" si="13"/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92" t="s">
        <v>866</v>
      </c>
      <c r="AT117" s="192" t="s">
        <v>208</v>
      </c>
      <c r="AU117" s="192" t="s">
        <v>80</v>
      </c>
      <c r="AY117" s="20" t="s">
        <v>206</v>
      </c>
      <c r="BE117" s="193">
        <f t="shared" si="14"/>
        <v>0</v>
      </c>
      <c r="BF117" s="193">
        <f t="shared" si="15"/>
        <v>0</v>
      </c>
      <c r="BG117" s="193">
        <f t="shared" si="16"/>
        <v>0</v>
      </c>
      <c r="BH117" s="193">
        <f t="shared" si="17"/>
        <v>0</v>
      </c>
      <c r="BI117" s="193">
        <f t="shared" si="18"/>
        <v>0</v>
      </c>
      <c r="BJ117" s="20" t="s">
        <v>80</v>
      </c>
      <c r="BK117" s="193">
        <f t="shared" si="19"/>
        <v>0</v>
      </c>
      <c r="BL117" s="20" t="s">
        <v>866</v>
      </c>
      <c r="BM117" s="192" t="s">
        <v>720</v>
      </c>
    </row>
    <row r="118" spans="1:65" s="2" customFormat="1" ht="16.5" customHeight="1">
      <c r="A118" s="37"/>
      <c r="B118" s="38"/>
      <c r="C118" s="181" t="s">
        <v>409</v>
      </c>
      <c r="D118" s="181" t="s">
        <v>208</v>
      </c>
      <c r="E118" s="182" t="s">
        <v>2006</v>
      </c>
      <c r="F118" s="183" t="s">
        <v>2007</v>
      </c>
      <c r="G118" s="184" t="s">
        <v>375</v>
      </c>
      <c r="H118" s="185">
        <v>50</v>
      </c>
      <c r="I118" s="186"/>
      <c r="J118" s="187">
        <f t="shared" si="10"/>
        <v>0</v>
      </c>
      <c r="K118" s="183" t="s">
        <v>21</v>
      </c>
      <c r="L118" s="42"/>
      <c r="M118" s="188" t="s">
        <v>21</v>
      </c>
      <c r="N118" s="189" t="s">
        <v>44</v>
      </c>
      <c r="O118" s="67"/>
      <c r="P118" s="190">
        <f t="shared" si="11"/>
        <v>0</v>
      </c>
      <c r="Q118" s="190">
        <v>0</v>
      </c>
      <c r="R118" s="190">
        <f t="shared" si="12"/>
        <v>0</v>
      </c>
      <c r="S118" s="190">
        <v>0</v>
      </c>
      <c r="T118" s="191">
        <f t="shared" si="13"/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92" t="s">
        <v>866</v>
      </c>
      <c r="AT118" s="192" t="s">
        <v>208</v>
      </c>
      <c r="AU118" s="192" t="s">
        <v>80</v>
      </c>
      <c r="AY118" s="20" t="s">
        <v>206</v>
      </c>
      <c r="BE118" s="193">
        <f t="shared" si="14"/>
        <v>0</v>
      </c>
      <c r="BF118" s="193">
        <f t="shared" si="15"/>
        <v>0</v>
      </c>
      <c r="BG118" s="193">
        <f t="shared" si="16"/>
        <v>0</v>
      </c>
      <c r="BH118" s="193">
        <f t="shared" si="17"/>
        <v>0</v>
      </c>
      <c r="BI118" s="193">
        <f t="shared" si="18"/>
        <v>0</v>
      </c>
      <c r="BJ118" s="20" t="s">
        <v>80</v>
      </c>
      <c r="BK118" s="193">
        <f t="shared" si="19"/>
        <v>0</v>
      </c>
      <c r="BL118" s="20" t="s">
        <v>866</v>
      </c>
      <c r="BM118" s="192" t="s">
        <v>730</v>
      </c>
    </row>
    <row r="119" spans="1:65" s="2" customFormat="1" ht="16.5" customHeight="1">
      <c r="A119" s="37"/>
      <c r="B119" s="38"/>
      <c r="C119" s="181" t="s">
        <v>415</v>
      </c>
      <c r="D119" s="181" t="s">
        <v>208</v>
      </c>
      <c r="E119" s="182" t="s">
        <v>2008</v>
      </c>
      <c r="F119" s="183" t="s">
        <v>2009</v>
      </c>
      <c r="G119" s="184" t="s">
        <v>375</v>
      </c>
      <c r="H119" s="185">
        <v>80</v>
      </c>
      <c r="I119" s="186"/>
      <c r="J119" s="187">
        <f t="shared" si="10"/>
        <v>0</v>
      </c>
      <c r="K119" s="183" t="s">
        <v>21</v>
      </c>
      <c r="L119" s="42"/>
      <c r="M119" s="188" t="s">
        <v>21</v>
      </c>
      <c r="N119" s="189" t="s">
        <v>44</v>
      </c>
      <c r="O119" s="67"/>
      <c r="P119" s="190">
        <f t="shared" si="11"/>
        <v>0</v>
      </c>
      <c r="Q119" s="190">
        <v>0</v>
      </c>
      <c r="R119" s="190">
        <f t="shared" si="12"/>
        <v>0</v>
      </c>
      <c r="S119" s="190">
        <v>0</v>
      </c>
      <c r="T119" s="191">
        <f t="shared" si="13"/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866</v>
      </c>
      <c r="AT119" s="192" t="s">
        <v>208</v>
      </c>
      <c r="AU119" s="192" t="s">
        <v>80</v>
      </c>
      <c r="AY119" s="20" t="s">
        <v>206</v>
      </c>
      <c r="BE119" s="193">
        <f t="shared" si="14"/>
        <v>0</v>
      </c>
      <c r="BF119" s="193">
        <f t="shared" si="15"/>
        <v>0</v>
      </c>
      <c r="BG119" s="193">
        <f t="shared" si="16"/>
        <v>0</v>
      </c>
      <c r="BH119" s="193">
        <f t="shared" si="17"/>
        <v>0</v>
      </c>
      <c r="BI119" s="193">
        <f t="shared" si="18"/>
        <v>0</v>
      </c>
      <c r="BJ119" s="20" t="s">
        <v>80</v>
      </c>
      <c r="BK119" s="193">
        <f t="shared" si="19"/>
        <v>0</v>
      </c>
      <c r="BL119" s="20" t="s">
        <v>866</v>
      </c>
      <c r="BM119" s="192" t="s">
        <v>741</v>
      </c>
    </row>
    <row r="120" spans="1:65" s="2" customFormat="1" ht="16.5" customHeight="1">
      <c r="A120" s="37"/>
      <c r="B120" s="38"/>
      <c r="C120" s="181" t="s">
        <v>422</v>
      </c>
      <c r="D120" s="181" t="s">
        <v>208</v>
      </c>
      <c r="E120" s="182" t="s">
        <v>2010</v>
      </c>
      <c r="F120" s="183" t="s">
        <v>2011</v>
      </c>
      <c r="G120" s="184" t="s">
        <v>840</v>
      </c>
      <c r="H120" s="185">
        <v>1</v>
      </c>
      <c r="I120" s="186"/>
      <c r="J120" s="187">
        <f t="shared" si="10"/>
        <v>0</v>
      </c>
      <c r="K120" s="183" t="s">
        <v>21</v>
      </c>
      <c r="L120" s="42"/>
      <c r="M120" s="188" t="s">
        <v>21</v>
      </c>
      <c r="N120" s="189" t="s">
        <v>44</v>
      </c>
      <c r="O120" s="67"/>
      <c r="P120" s="190">
        <f t="shared" si="11"/>
        <v>0</v>
      </c>
      <c r="Q120" s="190">
        <v>0</v>
      </c>
      <c r="R120" s="190">
        <f t="shared" si="12"/>
        <v>0</v>
      </c>
      <c r="S120" s="190">
        <v>0</v>
      </c>
      <c r="T120" s="191">
        <f t="shared" si="13"/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92" t="s">
        <v>866</v>
      </c>
      <c r="AT120" s="192" t="s">
        <v>208</v>
      </c>
      <c r="AU120" s="192" t="s">
        <v>80</v>
      </c>
      <c r="AY120" s="20" t="s">
        <v>206</v>
      </c>
      <c r="BE120" s="193">
        <f t="shared" si="14"/>
        <v>0</v>
      </c>
      <c r="BF120" s="193">
        <f t="shared" si="15"/>
        <v>0</v>
      </c>
      <c r="BG120" s="193">
        <f t="shared" si="16"/>
        <v>0</v>
      </c>
      <c r="BH120" s="193">
        <f t="shared" si="17"/>
        <v>0</v>
      </c>
      <c r="BI120" s="193">
        <f t="shared" si="18"/>
        <v>0</v>
      </c>
      <c r="BJ120" s="20" t="s">
        <v>80</v>
      </c>
      <c r="BK120" s="193">
        <f t="shared" si="19"/>
        <v>0</v>
      </c>
      <c r="BL120" s="20" t="s">
        <v>866</v>
      </c>
      <c r="BM120" s="192" t="s">
        <v>760</v>
      </c>
    </row>
    <row r="121" spans="1:65" s="2" customFormat="1" ht="16.5" customHeight="1">
      <c r="A121" s="37"/>
      <c r="B121" s="38"/>
      <c r="C121" s="181" t="s">
        <v>429</v>
      </c>
      <c r="D121" s="181" t="s">
        <v>208</v>
      </c>
      <c r="E121" s="182" t="s">
        <v>2012</v>
      </c>
      <c r="F121" s="183" t="s">
        <v>2013</v>
      </c>
      <c r="G121" s="184" t="s">
        <v>840</v>
      </c>
      <c r="H121" s="185">
        <v>2</v>
      </c>
      <c r="I121" s="186"/>
      <c r="J121" s="187">
        <f t="shared" si="10"/>
        <v>0</v>
      </c>
      <c r="K121" s="183" t="s">
        <v>21</v>
      </c>
      <c r="L121" s="42"/>
      <c r="M121" s="188" t="s">
        <v>21</v>
      </c>
      <c r="N121" s="189" t="s">
        <v>44</v>
      </c>
      <c r="O121" s="67"/>
      <c r="P121" s="190">
        <f t="shared" si="11"/>
        <v>0</v>
      </c>
      <c r="Q121" s="190">
        <v>0</v>
      </c>
      <c r="R121" s="190">
        <f t="shared" si="12"/>
        <v>0</v>
      </c>
      <c r="S121" s="190">
        <v>0</v>
      </c>
      <c r="T121" s="191">
        <f t="shared" si="13"/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866</v>
      </c>
      <c r="AT121" s="192" t="s">
        <v>208</v>
      </c>
      <c r="AU121" s="192" t="s">
        <v>80</v>
      </c>
      <c r="AY121" s="20" t="s">
        <v>206</v>
      </c>
      <c r="BE121" s="193">
        <f t="shared" si="14"/>
        <v>0</v>
      </c>
      <c r="BF121" s="193">
        <f t="shared" si="15"/>
        <v>0</v>
      </c>
      <c r="BG121" s="193">
        <f t="shared" si="16"/>
        <v>0</v>
      </c>
      <c r="BH121" s="193">
        <f t="shared" si="17"/>
        <v>0</v>
      </c>
      <c r="BI121" s="193">
        <f t="shared" si="18"/>
        <v>0</v>
      </c>
      <c r="BJ121" s="20" t="s">
        <v>80</v>
      </c>
      <c r="BK121" s="193">
        <f t="shared" si="19"/>
        <v>0</v>
      </c>
      <c r="BL121" s="20" t="s">
        <v>866</v>
      </c>
      <c r="BM121" s="192" t="s">
        <v>773</v>
      </c>
    </row>
    <row r="122" spans="1:65" s="2" customFormat="1" ht="16.5" customHeight="1">
      <c r="A122" s="37"/>
      <c r="B122" s="38"/>
      <c r="C122" s="181" t="s">
        <v>436</v>
      </c>
      <c r="D122" s="181" t="s">
        <v>208</v>
      </c>
      <c r="E122" s="182" t="s">
        <v>2014</v>
      </c>
      <c r="F122" s="183" t="s">
        <v>2015</v>
      </c>
      <c r="G122" s="184" t="s">
        <v>840</v>
      </c>
      <c r="H122" s="185">
        <v>2</v>
      </c>
      <c r="I122" s="186"/>
      <c r="J122" s="187">
        <f t="shared" si="10"/>
        <v>0</v>
      </c>
      <c r="K122" s="183" t="s">
        <v>21</v>
      </c>
      <c r="L122" s="42"/>
      <c r="M122" s="188" t="s">
        <v>21</v>
      </c>
      <c r="N122" s="189" t="s">
        <v>44</v>
      </c>
      <c r="O122" s="67"/>
      <c r="P122" s="190">
        <f t="shared" si="11"/>
        <v>0</v>
      </c>
      <c r="Q122" s="190">
        <v>0</v>
      </c>
      <c r="R122" s="190">
        <f t="shared" si="12"/>
        <v>0</v>
      </c>
      <c r="S122" s="190">
        <v>0</v>
      </c>
      <c r="T122" s="191">
        <f t="shared" si="13"/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866</v>
      </c>
      <c r="AT122" s="192" t="s">
        <v>208</v>
      </c>
      <c r="AU122" s="192" t="s">
        <v>80</v>
      </c>
      <c r="AY122" s="20" t="s">
        <v>206</v>
      </c>
      <c r="BE122" s="193">
        <f t="shared" si="14"/>
        <v>0</v>
      </c>
      <c r="BF122" s="193">
        <f t="shared" si="15"/>
        <v>0</v>
      </c>
      <c r="BG122" s="193">
        <f t="shared" si="16"/>
        <v>0</v>
      </c>
      <c r="BH122" s="193">
        <f t="shared" si="17"/>
        <v>0</v>
      </c>
      <c r="BI122" s="193">
        <f t="shared" si="18"/>
        <v>0</v>
      </c>
      <c r="BJ122" s="20" t="s">
        <v>80</v>
      </c>
      <c r="BK122" s="193">
        <f t="shared" si="19"/>
        <v>0</v>
      </c>
      <c r="BL122" s="20" t="s">
        <v>866</v>
      </c>
      <c r="BM122" s="192" t="s">
        <v>787</v>
      </c>
    </row>
    <row r="123" spans="1:65" s="2" customFormat="1" ht="16.5" customHeight="1">
      <c r="A123" s="37"/>
      <c r="B123" s="38"/>
      <c r="C123" s="181" t="s">
        <v>444</v>
      </c>
      <c r="D123" s="181" t="s">
        <v>208</v>
      </c>
      <c r="E123" s="182" t="s">
        <v>2016</v>
      </c>
      <c r="F123" s="183" t="s">
        <v>2017</v>
      </c>
      <c r="G123" s="184" t="s">
        <v>375</v>
      </c>
      <c r="H123" s="185">
        <v>30</v>
      </c>
      <c r="I123" s="186"/>
      <c r="J123" s="187">
        <f t="shared" si="10"/>
        <v>0</v>
      </c>
      <c r="K123" s="183" t="s">
        <v>21</v>
      </c>
      <c r="L123" s="42"/>
      <c r="M123" s="188" t="s">
        <v>21</v>
      </c>
      <c r="N123" s="189" t="s">
        <v>44</v>
      </c>
      <c r="O123" s="67"/>
      <c r="P123" s="190">
        <f t="shared" si="11"/>
        <v>0</v>
      </c>
      <c r="Q123" s="190">
        <v>0</v>
      </c>
      <c r="R123" s="190">
        <f t="shared" si="12"/>
        <v>0</v>
      </c>
      <c r="S123" s="190">
        <v>0</v>
      </c>
      <c r="T123" s="191">
        <f t="shared" si="13"/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866</v>
      </c>
      <c r="AT123" s="192" t="s">
        <v>208</v>
      </c>
      <c r="AU123" s="192" t="s">
        <v>80</v>
      </c>
      <c r="AY123" s="20" t="s">
        <v>206</v>
      </c>
      <c r="BE123" s="193">
        <f t="shared" si="14"/>
        <v>0</v>
      </c>
      <c r="BF123" s="193">
        <f t="shared" si="15"/>
        <v>0</v>
      </c>
      <c r="BG123" s="193">
        <f t="shared" si="16"/>
        <v>0</v>
      </c>
      <c r="BH123" s="193">
        <f t="shared" si="17"/>
        <v>0</v>
      </c>
      <c r="BI123" s="193">
        <f t="shared" si="18"/>
        <v>0</v>
      </c>
      <c r="BJ123" s="20" t="s">
        <v>80</v>
      </c>
      <c r="BK123" s="193">
        <f t="shared" si="19"/>
        <v>0</v>
      </c>
      <c r="BL123" s="20" t="s">
        <v>866</v>
      </c>
      <c r="BM123" s="192" t="s">
        <v>799</v>
      </c>
    </row>
    <row r="124" spans="1:65" s="2" customFormat="1" ht="16.5" customHeight="1">
      <c r="A124" s="37"/>
      <c r="B124" s="38"/>
      <c r="C124" s="181" t="s">
        <v>453</v>
      </c>
      <c r="D124" s="181" t="s">
        <v>208</v>
      </c>
      <c r="E124" s="182" t="s">
        <v>2018</v>
      </c>
      <c r="F124" s="183" t="s">
        <v>2019</v>
      </c>
      <c r="G124" s="184" t="s">
        <v>840</v>
      </c>
      <c r="H124" s="185">
        <v>1</v>
      </c>
      <c r="I124" s="186"/>
      <c r="J124" s="187">
        <f t="shared" si="10"/>
        <v>0</v>
      </c>
      <c r="K124" s="183" t="s">
        <v>21</v>
      </c>
      <c r="L124" s="42"/>
      <c r="M124" s="188" t="s">
        <v>21</v>
      </c>
      <c r="N124" s="189" t="s">
        <v>44</v>
      </c>
      <c r="O124" s="67"/>
      <c r="P124" s="190">
        <f t="shared" si="11"/>
        <v>0</v>
      </c>
      <c r="Q124" s="190">
        <v>0</v>
      </c>
      <c r="R124" s="190">
        <f t="shared" si="12"/>
        <v>0</v>
      </c>
      <c r="S124" s="190">
        <v>0</v>
      </c>
      <c r="T124" s="191">
        <f t="shared" si="13"/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866</v>
      </c>
      <c r="AT124" s="192" t="s">
        <v>208</v>
      </c>
      <c r="AU124" s="192" t="s">
        <v>80</v>
      </c>
      <c r="AY124" s="20" t="s">
        <v>206</v>
      </c>
      <c r="BE124" s="193">
        <f t="shared" si="14"/>
        <v>0</v>
      </c>
      <c r="BF124" s="193">
        <f t="shared" si="15"/>
        <v>0</v>
      </c>
      <c r="BG124" s="193">
        <f t="shared" si="16"/>
        <v>0</v>
      </c>
      <c r="BH124" s="193">
        <f t="shared" si="17"/>
        <v>0</v>
      </c>
      <c r="BI124" s="193">
        <f t="shared" si="18"/>
        <v>0</v>
      </c>
      <c r="BJ124" s="20" t="s">
        <v>80</v>
      </c>
      <c r="BK124" s="193">
        <f t="shared" si="19"/>
        <v>0</v>
      </c>
      <c r="BL124" s="20" t="s">
        <v>866</v>
      </c>
      <c r="BM124" s="192" t="s">
        <v>811</v>
      </c>
    </row>
    <row r="125" spans="1:65" s="2" customFormat="1" ht="16.5" customHeight="1">
      <c r="A125" s="37"/>
      <c r="B125" s="38"/>
      <c r="C125" s="181" t="s">
        <v>462</v>
      </c>
      <c r="D125" s="181" t="s">
        <v>208</v>
      </c>
      <c r="E125" s="182" t="s">
        <v>2020</v>
      </c>
      <c r="F125" s="183" t="s">
        <v>2021</v>
      </c>
      <c r="G125" s="184" t="s">
        <v>840</v>
      </c>
      <c r="H125" s="185">
        <v>1</v>
      </c>
      <c r="I125" s="186"/>
      <c r="J125" s="187">
        <f t="shared" si="10"/>
        <v>0</v>
      </c>
      <c r="K125" s="183" t="s">
        <v>21</v>
      </c>
      <c r="L125" s="42"/>
      <c r="M125" s="188" t="s">
        <v>21</v>
      </c>
      <c r="N125" s="189" t="s">
        <v>44</v>
      </c>
      <c r="O125" s="67"/>
      <c r="P125" s="190">
        <f t="shared" si="11"/>
        <v>0</v>
      </c>
      <c r="Q125" s="190">
        <v>0</v>
      </c>
      <c r="R125" s="190">
        <f t="shared" si="12"/>
        <v>0</v>
      </c>
      <c r="S125" s="190">
        <v>0</v>
      </c>
      <c r="T125" s="191">
        <f t="shared" si="13"/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866</v>
      </c>
      <c r="AT125" s="192" t="s">
        <v>208</v>
      </c>
      <c r="AU125" s="192" t="s">
        <v>80</v>
      </c>
      <c r="AY125" s="20" t="s">
        <v>206</v>
      </c>
      <c r="BE125" s="193">
        <f t="shared" si="14"/>
        <v>0</v>
      </c>
      <c r="BF125" s="193">
        <f t="shared" si="15"/>
        <v>0</v>
      </c>
      <c r="BG125" s="193">
        <f t="shared" si="16"/>
        <v>0</v>
      </c>
      <c r="BH125" s="193">
        <f t="shared" si="17"/>
        <v>0</v>
      </c>
      <c r="BI125" s="193">
        <f t="shared" si="18"/>
        <v>0</v>
      </c>
      <c r="BJ125" s="20" t="s">
        <v>80</v>
      </c>
      <c r="BK125" s="193">
        <f t="shared" si="19"/>
        <v>0</v>
      </c>
      <c r="BL125" s="20" t="s">
        <v>866</v>
      </c>
      <c r="BM125" s="192" t="s">
        <v>825</v>
      </c>
    </row>
    <row r="126" spans="1:65" s="12" customFormat="1" ht="25.9" customHeight="1">
      <c r="B126" s="165"/>
      <c r="C126" s="166"/>
      <c r="D126" s="167" t="s">
        <v>72</v>
      </c>
      <c r="E126" s="168" t="s">
        <v>2022</v>
      </c>
      <c r="F126" s="168" t="s">
        <v>2023</v>
      </c>
      <c r="G126" s="166"/>
      <c r="H126" s="166"/>
      <c r="I126" s="169"/>
      <c r="J126" s="170">
        <f>BK126</f>
        <v>0</v>
      </c>
      <c r="K126" s="166"/>
      <c r="L126" s="171"/>
      <c r="M126" s="172"/>
      <c r="N126" s="173"/>
      <c r="O126" s="173"/>
      <c r="P126" s="174">
        <f>SUM(P127:P144)</f>
        <v>0</v>
      </c>
      <c r="Q126" s="173"/>
      <c r="R126" s="174">
        <f>SUM(R127:R144)</f>
        <v>0</v>
      </c>
      <c r="S126" s="173"/>
      <c r="T126" s="175">
        <f>SUM(T127:T144)</f>
        <v>0</v>
      </c>
      <c r="AR126" s="176" t="s">
        <v>80</v>
      </c>
      <c r="AT126" s="177" t="s">
        <v>72</v>
      </c>
      <c r="AU126" s="177" t="s">
        <v>73</v>
      </c>
      <c r="AY126" s="176" t="s">
        <v>206</v>
      </c>
      <c r="BK126" s="178">
        <f>SUM(BK127:BK144)</f>
        <v>0</v>
      </c>
    </row>
    <row r="127" spans="1:65" s="2" customFormat="1" ht="16.5" customHeight="1">
      <c r="A127" s="37"/>
      <c r="B127" s="38"/>
      <c r="C127" s="181" t="s">
        <v>646</v>
      </c>
      <c r="D127" s="181" t="s">
        <v>208</v>
      </c>
      <c r="E127" s="182" t="s">
        <v>2024</v>
      </c>
      <c r="F127" s="183" t="s">
        <v>2025</v>
      </c>
      <c r="G127" s="184" t="s">
        <v>375</v>
      </c>
      <c r="H127" s="185">
        <v>300</v>
      </c>
      <c r="I127" s="186"/>
      <c r="J127" s="187">
        <f t="shared" ref="J127:J132" si="20">ROUND(I127*H127,2)</f>
        <v>0</v>
      </c>
      <c r="K127" s="183" t="s">
        <v>21</v>
      </c>
      <c r="L127" s="42"/>
      <c r="M127" s="188" t="s">
        <v>21</v>
      </c>
      <c r="N127" s="189" t="s">
        <v>44</v>
      </c>
      <c r="O127" s="67"/>
      <c r="P127" s="190">
        <f t="shared" ref="P127:P132" si="21">O127*H127</f>
        <v>0</v>
      </c>
      <c r="Q127" s="190">
        <v>0</v>
      </c>
      <c r="R127" s="190">
        <f t="shared" ref="R127:R132" si="22">Q127*H127</f>
        <v>0</v>
      </c>
      <c r="S127" s="190">
        <v>0</v>
      </c>
      <c r="T127" s="191">
        <f t="shared" ref="T127:T132" si="23"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866</v>
      </c>
      <c r="AT127" s="192" t="s">
        <v>208</v>
      </c>
      <c r="AU127" s="192" t="s">
        <v>80</v>
      </c>
      <c r="AY127" s="20" t="s">
        <v>206</v>
      </c>
      <c r="BE127" s="193">
        <f t="shared" ref="BE127:BE132" si="24">IF(N127="základní",J127,0)</f>
        <v>0</v>
      </c>
      <c r="BF127" s="193">
        <f t="shared" ref="BF127:BF132" si="25">IF(N127="snížená",J127,0)</f>
        <v>0</v>
      </c>
      <c r="BG127" s="193">
        <f t="shared" ref="BG127:BG132" si="26">IF(N127="zákl. přenesená",J127,0)</f>
        <v>0</v>
      </c>
      <c r="BH127" s="193">
        <f t="shared" ref="BH127:BH132" si="27">IF(N127="sníž. přenesená",J127,0)</f>
        <v>0</v>
      </c>
      <c r="BI127" s="193">
        <f t="shared" ref="BI127:BI132" si="28">IF(N127="nulová",J127,0)</f>
        <v>0</v>
      </c>
      <c r="BJ127" s="20" t="s">
        <v>80</v>
      </c>
      <c r="BK127" s="193">
        <f t="shared" ref="BK127:BK132" si="29">ROUND(I127*H127,2)</f>
        <v>0</v>
      </c>
      <c r="BL127" s="20" t="s">
        <v>866</v>
      </c>
      <c r="BM127" s="192" t="s">
        <v>837</v>
      </c>
    </row>
    <row r="128" spans="1:65" s="2" customFormat="1" ht="16.5" customHeight="1">
      <c r="A128" s="37"/>
      <c r="B128" s="38"/>
      <c r="C128" s="181" t="s">
        <v>643</v>
      </c>
      <c r="D128" s="181" t="s">
        <v>208</v>
      </c>
      <c r="E128" s="182" t="s">
        <v>2026</v>
      </c>
      <c r="F128" s="183" t="s">
        <v>2027</v>
      </c>
      <c r="G128" s="184" t="s">
        <v>375</v>
      </c>
      <c r="H128" s="185">
        <v>60</v>
      </c>
      <c r="I128" s="186"/>
      <c r="J128" s="187">
        <f t="shared" si="20"/>
        <v>0</v>
      </c>
      <c r="K128" s="183" t="s">
        <v>21</v>
      </c>
      <c r="L128" s="42"/>
      <c r="M128" s="188" t="s">
        <v>21</v>
      </c>
      <c r="N128" s="189" t="s">
        <v>44</v>
      </c>
      <c r="O128" s="67"/>
      <c r="P128" s="190">
        <f t="shared" si="21"/>
        <v>0</v>
      </c>
      <c r="Q128" s="190">
        <v>0</v>
      </c>
      <c r="R128" s="190">
        <f t="shared" si="22"/>
        <v>0</v>
      </c>
      <c r="S128" s="190">
        <v>0</v>
      </c>
      <c r="T128" s="191">
        <f t="shared" si="23"/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866</v>
      </c>
      <c r="AT128" s="192" t="s">
        <v>208</v>
      </c>
      <c r="AU128" s="192" t="s">
        <v>80</v>
      </c>
      <c r="AY128" s="20" t="s">
        <v>206</v>
      </c>
      <c r="BE128" s="193">
        <f t="shared" si="24"/>
        <v>0</v>
      </c>
      <c r="BF128" s="193">
        <f t="shared" si="25"/>
        <v>0</v>
      </c>
      <c r="BG128" s="193">
        <f t="shared" si="26"/>
        <v>0</v>
      </c>
      <c r="BH128" s="193">
        <f t="shared" si="27"/>
        <v>0</v>
      </c>
      <c r="BI128" s="193">
        <f t="shared" si="28"/>
        <v>0</v>
      </c>
      <c r="BJ128" s="20" t="s">
        <v>80</v>
      </c>
      <c r="BK128" s="193">
        <f t="shared" si="29"/>
        <v>0</v>
      </c>
      <c r="BL128" s="20" t="s">
        <v>866</v>
      </c>
      <c r="BM128" s="192" t="s">
        <v>847</v>
      </c>
    </row>
    <row r="129" spans="1:65" s="2" customFormat="1" ht="16.5" customHeight="1">
      <c r="A129" s="37"/>
      <c r="B129" s="38"/>
      <c r="C129" s="181" t="s">
        <v>656</v>
      </c>
      <c r="D129" s="181" t="s">
        <v>208</v>
      </c>
      <c r="E129" s="182" t="s">
        <v>2028</v>
      </c>
      <c r="F129" s="183" t="s">
        <v>2027</v>
      </c>
      <c r="G129" s="184" t="s">
        <v>375</v>
      </c>
      <c r="H129" s="185">
        <v>35</v>
      </c>
      <c r="I129" s="186"/>
      <c r="J129" s="187">
        <f t="shared" si="20"/>
        <v>0</v>
      </c>
      <c r="K129" s="183" t="s">
        <v>21</v>
      </c>
      <c r="L129" s="42"/>
      <c r="M129" s="188" t="s">
        <v>21</v>
      </c>
      <c r="N129" s="189" t="s">
        <v>44</v>
      </c>
      <c r="O129" s="67"/>
      <c r="P129" s="190">
        <f t="shared" si="21"/>
        <v>0</v>
      </c>
      <c r="Q129" s="190">
        <v>0</v>
      </c>
      <c r="R129" s="190">
        <f t="shared" si="22"/>
        <v>0</v>
      </c>
      <c r="S129" s="190">
        <v>0</v>
      </c>
      <c r="T129" s="191">
        <f t="shared" si="23"/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866</v>
      </c>
      <c r="AT129" s="192" t="s">
        <v>208</v>
      </c>
      <c r="AU129" s="192" t="s">
        <v>80</v>
      </c>
      <c r="AY129" s="20" t="s">
        <v>206</v>
      </c>
      <c r="BE129" s="193">
        <f t="shared" si="24"/>
        <v>0</v>
      </c>
      <c r="BF129" s="193">
        <f t="shared" si="25"/>
        <v>0</v>
      </c>
      <c r="BG129" s="193">
        <f t="shared" si="26"/>
        <v>0</v>
      </c>
      <c r="BH129" s="193">
        <f t="shared" si="27"/>
        <v>0</v>
      </c>
      <c r="BI129" s="193">
        <f t="shared" si="28"/>
        <v>0</v>
      </c>
      <c r="BJ129" s="20" t="s">
        <v>80</v>
      </c>
      <c r="BK129" s="193">
        <f t="shared" si="29"/>
        <v>0</v>
      </c>
      <c r="BL129" s="20" t="s">
        <v>866</v>
      </c>
      <c r="BM129" s="192" t="s">
        <v>866</v>
      </c>
    </row>
    <row r="130" spans="1:65" s="2" customFormat="1" ht="16.5" customHeight="1">
      <c r="A130" s="37"/>
      <c r="B130" s="38"/>
      <c r="C130" s="181" t="s">
        <v>663</v>
      </c>
      <c r="D130" s="181" t="s">
        <v>208</v>
      </c>
      <c r="E130" s="182" t="s">
        <v>2029</v>
      </c>
      <c r="F130" s="183" t="s">
        <v>2027</v>
      </c>
      <c r="G130" s="184" t="s">
        <v>375</v>
      </c>
      <c r="H130" s="185">
        <v>380</v>
      </c>
      <c r="I130" s="186"/>
      <c r="J130" s="187">
        <f t="shared" si="20"/>
        <v>0</v>
      </c>
      <c r="K130" s="183" t="s">
        <v>21</v>
      </c>
      <c r="L130" s="42"/>
      <c r="M130" s="188" t="s">
        <v>21</v>
      </c>
      <c r="N130" s="189" t="s">
        <v>44</v>
      </c>
      <c r="O130" s="67"/>
      <c r="P130" s="190">
        <f t="shared" si="21"/>
        <v>0</v>
      </c>
      <c r="Q130" s="190">
        <v>0</v>
      </c>
      <c r="R130" s="190">
        <f t="shared" si="22"/>
        <v>0</v>
      </c>
      <c r="S130" s="190">
        <v>0</v>
      </c>
      <c r="T130" s="191">
        <f t="shared" si="23"/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866</v>
      </c>
      <c r="AT130" s="192" t="s">
        <v>208</v>
      </c>
      <c r="AU130" s="192" t="s">
        <v>80</v>
      </c>
      <c r="AY130" s="20" t="s">
        <v>206</v>
      </c>
      <c r="BE130" s="193">
        <f t="shared" si="24"/>
        <v>0</v>
      </c>
      <c r="BF130" s="193">
        <f t="shared" si="25"/>
        <v>0</v>
      </c>
      <c r="BG130" s="193">
        <f t="shared" si="26"/>
        <v>0</v>
      </c>
      <c r="BH130" s="193">
        <f t="shared" si="27"/>
        <v>0</v>
      </c>
      <c r="BI130" s="193">
        <f t="shared" si="28"/>
        <v>0</v>
      </c>
      <c r="BJ130" s="20" t="s">
        <v>80</v>
      </c>
      <c r="BK130" s="193">
        <f t="shared" si="29"/>
        <v>0</v>
      </c>
      <c r="BL130" s="20" t="s">
        <v>866</v>
      </c>
      <c r="BM130" s="192" t="s">
        <v>880</v>
      </c>
    </row>
    <row r="131" spans="1:65" s="2" customFormat="1" ht="16.5" customHeight="1">
      <c r="A131" s="37"/>
      <c r="B131" s="38"/>
      <c r="C131" s="181" t="s">
        <v>676</v>
      </c>
      <c r="D131" s="181" t="s">
        <v>208</v>
      </c>
      <c r="E131" s="182" t="s">
        <v>2030</v>
      </c>
      <c r="F131" s="183" t="s">
        <v>2031</v>
      </c>
      <c r="G131" s="184" t="s">
        <v>375</v>
      </c>
      <c r="H131" s="185">
        <v>700</v>
      </c>
      <c r="I131" s="186"/>
      <c r="J131" s="187">
        <f t="shared" si="20"/>
        <v>0</v>
      </c>
      <c r="K131" s="183" t="s">
        <v>21</v>
      </c>
      <c r="L131" s="42"/>
      <c r="M131" s="188" t="s">
        <v>21</v>
      </c>
      <c r="N131" s="189" t="s">
        <v>44</v>
      </c>
      <c r="O131" s="67"/>
      <c r="P131" s="190">
        <f t="shared" si="21"/>
        <v>0</v>
      </c>
      <c r="Q131" s="190">
        <v>0</v>
      </c>
      <c r="R131" s="190">
        <f t="shared" si="22"/>
        <v>0</v>
      </c>
      <c r="S131" s="190">
        <v>0</v>
      </c>
      <c r="T131" s="191">
        <f t="shared" si="23"/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866</v>
      </c>
      <c r="AT131" s="192" t="s">
        <v>208</v>
      </c>
      <c r="AU131" s="192" t="s">
        <v>80</v>
      </c>
      <c r="AY131" s="20" t="s">
        <v>206</v>
      </c>
      <c r="BE131" s="193">
        <f t="shared" si="24"/>
        <v>0</v>
      </c>
      <c r="BF131" s="193">
        <f t="shared" si="25"/>
        <v>0</v>
      </c>
      <c r="BG131" s="193">
        <f t="shared" si="26"/>
        <v>0</v>
      </c>
      <c r="BH131" s="193">
        <f t="shared" si="27"/>
        <v>0</v>
      </c>
      <c r="BI131" s="193">
        <f t="shared" si="28"/>
        <v>0</v>
      </c>
      <c r="BJ131" s="20" t="s">
        <v>80</v>
      </c>
      <c r="BK131" s="193">
        <f t="shared" si="29"/>
        <v>0</v>
      </c>
      <c r="BL131" s="20" t="s">
        <v>866</v>
      </c>
      <c r="BM131" s="192" t="s">
        <v>522</v>
      </c>
    </row>
    <row r="132" spans="1:65" s="2" customFormat="1" ht="16.5" customHeight="1">
      <c r="A132" s="37"/>
      <c r="B132" s="38"/>
      <c r="C132" s="181" t="s">
        <v>681</v>
      </c>
      <c r="D132" s="181" t="s">
        <v>208</v>
      </c>
      <c r="E132" s="182" t="s">
        <v>2032</v>
      </c>
      <c r="F132" s="183" t="s">
        <v>2033</v>
      </c>
      <c r="G132" s="184" t="s">
        <v>375</v>
      </c>
      <c r="H132" s="185">
        <v>1200</v>
      </c>
      <c r="I132" s="186"/>
      <c r="J132" s="187">
        <f t="shared" si="20"/>
        <v>0</v>
      </c>
      <c r="K132" s="183" t="s">
        <v>21</v>
      </c>
      <c r="L132" s="42"/>
      <c r="M132" s="188" t="s">
        <v>21</v>
      </c>
      <c r="N132" s="189" t="s">
        <v>44</v>
      </c>
      <c r="O132" s="67"/>
      <c r="P132" s="190">
        <f t="shared" si="21"/>
        <v>0</v>
      </c>
      <c r="Q132" s="190">
        <v>0</v>
      </c>
      <c r="R132" s="190">
        <f t="shared" si="22"/>
        <v>0</v>
      </c>
      <c r="S132" s="190">
        <v>0</v>
      </c>
      <c r="T132" s="191">
        <f t="shared" si="23"/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866</v>
      </c>
      <c r="AT132" s="192" t="s">
        <v>208</v>
      </c>
      <c r="AU132" s="192" t="s">
        <v>80</v>
      </c>
      <c r="AY132" s="20" t="s">
        <v>206</v>
      </c>
      <c r="BE132" s="193">
        <f t="shared" si="24"/>
        <v>0</v>
      </c>
      <c r="BF132" s="193">
        <f t="shared" si="25"/>
        <v>0</v>
      </c>
      <c r="BG132" s="193">
        <f t="shared" si="26"/>
        <v>0</v>
      </c>
      <c r="BH132" s="193">
        <f t="shared" si="27"/>
        <v>0</v>
      </c>
      <c r="BI132" s="193">
        <f t="shared" si="28"/>
        <v>0</v>
      </c>
      <c r="BJ132" s="20" t="s">
        <v>80</v>
      </c>
      <c r="BK132" s="193">
        <f t="shared" si="29"/>
        <v>0</v>
      </c>
      <c r="BL132" s="20" t="s">
        <v>866</v>
      </c>
      <c r="BM132" s="192" t="s">
        <v>549</v>
      </c>
    </row>
    <row r="133" spans="1:65" s="2" customFormat="1" ht="19.5">
      <c r="A133" s="37"/>
      <c r="B133" s="38"/>
      <c r="C133" s="39"/>
      <c r="D133" s="199" t="s">
        <v>217</v>
      </c>
      <c r="E133" s="39"/>
      <c r="F133" s="200" t="s">
        <v>2034</v>
      </c>
      <c r="G133" s="39"/>
      <c r="H133" s="39"/>
      <c r="I133" s="196"/>
      <c r="J133" s="39"/>
      <c r="K133" s="39"/>
      <c r="L133" s="42"/>
      <c r="M133" s="197"/>
      <c r="N133" s="198"/>
      <c r="O133" s="67"/>
      <c r="P133" s="67"/>
      <c r="Q133" s="67"/>
      <c r="R133" s="67"/>
      <c r="S133" s="67"/>
      <c r="T133" s="68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20" t="s">
        <v>217</v>
      </c>
      <c r="AU133" s="20" t="s">
        <v>80</v>
      </c>
    </row>
    <row r="134" spans="1:65" s="2" customFormat="1" ht="16.5" customHeight="1">
      <c r="A134" s="37"/>
      <c r="B134" s="38"/>
      <c r="C134" s="181" t="s">
        <v>687</v>
      </c>
      <c r="D134" s="181" t="s">
        <v>208</v>
      </c>
      <c r="E134" s="182" t="s">
        <v>2035</v>
      </c>
      <c r="F134" s="183" t="s">
        <v>2036</v>
      </c>
      <c r="G134" s="184" t="s">
        <v>247</v>
      </c>
      <c r="H134" s="185">
        <v>30</v>
      </c>
      <c r="I134" s="186"/>
      <c r="J134" s="187">
        <f>ROUND(I134*H134,2)</f>
        <v>0</v>
      </c>
      <c r="K134" s="183" t="s">
        <v>21</v>
      </c>
      <c r="L134" s="42"/>
      <c r="M134" s="188" t="s">
        <v>21</v>
      </c>
      <c r="N134" s="189" t="s">
        <v>44</v>
      </c>
      <c r="O134" s="67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866</v>
      </c>
      <c r="AT134" s="192" t="s">
        <v>208</v>
      </c>
      <c r="AU134" s="192" t="s">
        <v>80</v>
      </c>
      <c r="AY134" s="20" t="s">
        <v>206</v>
      </c>
      <c r="BE134" s="193">
        <f>IF(N134="základní",J134,0)</f>
        <v>0</v>
      </c>
      <c r="BF134" s="193">
        <f>IF(N134="snížená",J134,0)</f>
        <v>0</v>
      </c>
      <c r="BG134" s="193">
        <f>IF(N134="zákl. přenesená",J134,0)</f>
        <v>0</v>
      </c>
      <c r="BH134" s="193">
        <f>IF(N134="sníž. přenesená",J134,0)</f>
        <v>0</v>
      </c>
      <c r="BI134" s="193">
        <f>IF(N134="nulová",J134,0)</f>
        <v>0</v>
      </c>
      <c r="BJ134" s="20" t="s">
        <v>80</v>
      </c>
      <c r="BK134" s="193">
        <f>ROUND(I134*H134,2)</f>
        <v>0</v>
      </c>
      <c r="BL134" s="20" t="s">
        <v>866</v>
      </c>
      <c r="BM134" s="192" t="s">
        <v>542</v>
      </c>
    </row>
    <row r="135" spans="1:65" s="2" customFormat="1" ht="29.25">
      <c r="A135" s="37"/>
      <c r="B135" s="38"/>
      <c r="C135" s="39"/>
      <c r="D135" s="199" t="s">
        <v>217</v>
      </c>
      <c r="E135" s="39"/>
      <c r="F135" s="200" t="s">
        <v>2037</v>
      </c>
      <c r="G135" s="39"/>
      <c r="H135" s="39"/>
      <c r="I135" s="196"/>
      <c r="J135" s="39"/>
      <c r="K135" s="39"/>
      <c r="L135" s="42"/>
      <c r="M135" s="197"/>
      <c r="N135" s="198"/>
      <c r="O135" s="67"/>
      <c r="P135" s="67"/>
      <c r="Q135" s="67"/>
      <c r="R135" s="67"/>
      <c r="S135" s="67"/>
      <c r="T135" s="68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20" t="s">
        <v>217</v>
      </c>
      <c r="AU135" s="20" t="s">
        <v>80</v>
      </c>
    </row>
    <row r="136" spans="1:65" s="2" customFormat="1" ht="16.5" customHeight="1">
      <c r="A136" s="37"/>
      <c r="B136" s="38"/>
      <c r="C136" s="181" t="s">
        <v>693</v>
      </c>
      <c r="D136" s="181" t="s">
        <v>208</v>
      </c>
      <c r="E136" s="182" t="s">
        <v>2038</v>
      </c>
      <c r="F136" s="183" t="s">
        <v>2039</v>
      </c>
      <c r="G136" s="184" t="s">
        <v>247</v>
      </c>
      <c r="H136" s="185">
        <v>30</v>
      </c>
      <c r="I136" s="186"/>
      <c r="J136" s="187">
        <f>ROUND(I136*H136,2)</f>
        <v>0</v>
      </c>
      <c r="K136" s="183" t="s">
        <v>21</v>
      </c>
      <c r="L136" s="42"/>
      <c r="M136" s="188" t="s">
        <v>21</v>
      </c>
      <c r="N136" s="189" t="s">
        <v>44</v>
      </c>
      <c r="O136" s="67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866</v>
      </c>
      <c r="AT136" s="192" t="s">
        <v>208</v>
      </c>
      <c r="AU136" s="192" t="s">
        <v>80</v>
      </c>
      <c r="AY136" s="20" t="s">
        <v>206</v>
      </c>
      <c r="BE136" s="193">
        <f>IF(N136="základní",J136,0)</f>
        <v>0</v>
      </c>
      <c r="BF136" s="193">
        <f>IF(N136="snížená",J136,0)</f>
        <v>0</v>
      </c>
      <c r="BG136" s="193">
        <f>IF(N136="zákl. přenesená",J136,0)</f>
        <v>0</v>
      </c>
      <c r="BH136" s="193">
        <f>IF(N136="sníž. přenesená",J136,0)</f>
        <v>0</v>
      </c>
      <c r="BI136" s="193">
        <f>IF(N136="nulová",J136,0)</f>
        <v>0</v>
      </c>
      <c r="BJ136" s="20" t="s">
        <v>80</v>
      </c>
      <c r="BK136" s="193">
        <f>ROUND(I136*H136,2)</f>
        <v>0</v>
      </c>
      <c r="BL136" s="20" t="s">
        <v>866</v>
      </c>
      <c r="BM136" s="192" t="s">
        <v>993</v>
      </c>
    </row>
    <row r="137" spans="1:65" s="2" customFormat="1" ht="19.5">
      <c r="A137" s="37"/>
      <c r="B137" s="38"/>
      <c r="C137" s="39"/>
      <c r="D137" s="199" t="s">
        <v>217</v>
      </c>
      <c r="E137" s="39"/>
      <c r="F137" s="200" t="s">
        <v>2040</v>
      </c>
      <c r="G137" s="39"/>
      <c r="H137" s="39"/>
      <c r="I137" s="196"/>
      <c r="J137" s="39"/>
      <c r="K137" s="39"/>
      <c r="L137" s="42"/>
      <c r="M137" s="197"/>
      <c r="N137" s="198"/>
      <c r="O137" s="67"/>
      <c r="P137" s="67"/>
      <c r="Q137" s="67"/>
      <c r="R137" s="67"/>
      <c r="S137" s="67"/>
      <c r="T137" s="68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20" t="s">
        <v>217</v>
      </c>
      <c r="AU137" s="20" t="s">
        <v>80</v>
      </c>
    </row>
    <row r="138" spans="1:65" s="2" customFormat="1" ht="16.5" customHeight="1">
      <c r="A138" s="37"/>
      <c r="B138" s="38"/>
      <c r="C138" s="181" t="s">
        <v>699</v>
      </c>
      <c r="D138" s="181" t="s">
        <v>208</v>
      </c>
      <c r="E138" s="182" t="s">
        <v>2041</v>
      </c>
      <c r="F138" s="183" t="s">
        <v>2042</v>
      </c>
      <c r="G138" s="184" t="s">
        <v>375</v>
      </c>
      <c r="H138" s="185">
        <v>300</v>
      </c>
      <c r="I138" s="186"/>
      <c r="J138" s="187">
        <f t="shared" ref="J138:J144" si="30">ROUND(I138*H138,2)</f>
        <v>0</v>
      </c>
      <c r="K138" s="183" t="s">
        <v>21</v>
      </c>
      <c r="L138" s="42"/>
      <c r="M138" s="188" t="s">
        <v>21</v>
      </c>
      <c r="N138" s="189" t="s">
        <v>44</v>
      </c>
      <c r="O138" s="67"/>
      <c r="P138" s="190">
        <f t="shared" ref="P138:P144" si="31">O138*H138</f>
        <v>0</v>
      </c>
      <c r="Q138" s="190">
        <v>0</v>
      </c>
      <c r="R138" s="190">
        <f t="shared" ref="R138:R144" si="32">Q138*H138</f>
        <v>0</v>
      </c>
      <c r="S138" s="190">
        <v>0</v>
      </c>
      <c r="T138" s="191">
        <f t="shared" ref="T138:T144" si="33"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866</v>
      </c>
      <c r="AT138" s="192" t="s">
        <v>208</v>
      </c>
      <c r="AU138" s="192" t="s">
        <v>80</v>
      </c>
      <c r="AY138" s="20" t="s">
        <v>206</v>
      </c>
      <c r="BE138" s="193">
        <f t="shared" ref="BE138:BE144" si="34">IF(N138="základní",J138,0)</f>
        <v>0</v>
      </c>
      <c r="BF138" s="193">
        <f t="shared" ref="BF138:BF144" si="35">IF(N138="snížená",J138,0)</f>
        <v>0</v>
      </c>
      <c r="BG138" s="193">
        <f t="shared" ref="BG138:BG144" si="36">IF(N138="zákl. přenesená",J138,0)</f>
        <v>0</v>
      </c>
      <c r="BH138" s="193">
        <f t="shared" ref="BH138:BH144" si="37">IF(N138="sníž. přenesená",J138,0)</f>
        <v>0</v>
      </c>
      <c r="BI138" s="193">
        <f t="shared" ref="BI138:BI144" si="38">IF(N138="nulová",J138,0)</f>
        <v>0</v>
      </c>
      <c r="BJ138" s="20" t="s">
        <v>80</v>
      </c>
      <c r="BK138" s="193">
        <f t="shared" ref="BK138:BK144" si="39">ROUND(I138*H138,2)</f>
        <v>0</v>
      </c>
      <c r="BL138" s="20" t="s">
        <v>866</v>
      </c>
      <c r="BM138" s="192" t="s">
        <v>996</v>
      </c>
    </row>
    <row r="139" spans="1:65" s="2" customFormat="1" ht="16.5" customHeight="1">
      <c r="A139" s="37"/>
      <c r="B139" s="38"/>
      <c r="C139" s="181" t="s">
        <v>706</v>
      </c>
      <c r="D139" s="181" t="s">
        <v>208</v>
      </c>
      <c r="E139" s="182" t="s">
        <v>2043</v>
      </c>
      <c r="F139" s="183" t="s">
        <v>2044</v>
      </c>
      <c r="G139" s="184" t="s">
        <v>375</v>
      </c>
      <c r="H139" s="185">
        <v>60</v>
      </c>
      <c r="I139" s="186"/>
      <c r="J139" s="187">
        <f t="shared" si="30"/>
        <v>0</v>
      </c>
      <c r="K139" s="183" t="s">
        <v>21</v>
      </c>
      <c r="L139" s="42"/>
      <c r="M139" s="188" t="s">
        <v>21</v>
      </c>
      <c r="N139" s="189" t="s">
        <v>44</v>
      </c>
      <c r="O139" s="67"/>
      <c r="P139" s="190">
        <f t="shared" si="31"/>
        <v>0</v>
      </c>
      <c r="Q139" s="190">
        <v>0</v>
      </c>
      <c r="R139" s="190">
        <f t="shared" si="32"/>
        <v>0</v>
      </c>
      <c r="S139" s="190">
        <v>0</v>
      </c>
      <c r="T139" s="191">
        <f t="shared" si="33"/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866</v>
      </c>
      <c r="AT139" s="192" t="s">
        <v>208</v>
      </c>
      <c r="AU139" s="192" t="s">
        <v>80</v>
      </c>
      <c r="AY139" s="20" t="s">
        <v>206</v>
      </c>
      <c r="BE139" s="193">
        <f t="shared" si="34"/>
        <v>0</v>
      </c>
      <c r="BF139" s="193">
        <f t="shared" si="35"/>
        <v>0</v>
      </c>
      <c r="BG139" s="193">
        <f t="shared" si="36"/>
        <v>0</v>
      </c>
      <c r="BH139" s="193">
        <f t="shared" si="37"/>
        <v>0</v>
      </c>
      <c r="BI139" s="193">
        <f t="shared" si="38"/>
        <v>0</v>
      </c>
      <c r="BJ139" s="20" t="s">
        <v>80</v>
      </c>
      <c r="BK139" s="193">
        <f t="shared" si="39"/>
        <v>0</v>
      </c>
      <c r="BL139" s="20" t="s">
        <v>866</v>
      </c>
      <c r="BM139" s="192" t="s">
        <v>999</v>
      </c>
    </row>
    <row r="140" spans="1:65" s="2" customFormat="1" ht="16.5" customHeight="1">
      <c r="A140" s="37"/>
      <c r="B140" s="38"/>
      <c r="C140" s="181" t="s">
        <v>713</v>
      </c>
      <c r="D140" s="181" t="s">
        <v>208</v>
      </c>
      <c r="E140" s="182" t="s">
        <v>2045</v>
      </c>
      <c r="F140" s="183" t="s">
        <v>2044</v>
      </c>
      <c r="G140" s="184" t="s">
        <v>375</v>
      </c>
      <c r="H140" s="185">
        <v>35</v>
      </c>
      <c r="I140" s="186"/>
      <c r="J140" s="187">
        <f t="shared" si="30"/>
        <v>0</v>
      </c>
      <c r="K140" s="183" t="s">
        <v>21</v>
      </c>
      <c r="L140" s="42"/>
      <c r="M140" s="188" t="s">
        <v>21</v>
      </c>
      <c r="N140" s="189" t="s">
        <v>44</v>
      </c>
      <c r="O140" s="67"/>
      <c r="P140" s="190">
        <f t="shared" si="31"/>
        <v>0</v>
      </c>
      <c r="Q140" s="190">
        <v>0</v>
      </c>
      <c r="R140" s="190">
        <f t="shared" si="32"/>
        <v>0</v>
      </c>
      <c r="S140" s="190">
        <v>0</v>
      </c>
      <c r="T140" s="191">
        <f t="shared" si="33"/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866</v>
      </c>
      <c r="AT140" s="192" t="s">
        <v>208</v>
      </c>
      <c r="AU140" s="192" t="s">
        <v>80</v>
      </c>
      <c r="AY140" s="20" t="s">
        <v>206</v>
      </c>
      <c r="BE140" s="193">
        <f t="shared" si="34"/>
        <v>0</v>
      </c>
      <c r="BF140" s="193">
        <f t="shared" si="35"/>
        <v>0</v>
      </c>
      <c r="BG140" s="193">
        <f t="shared" si="36"/>
        <v>0</v>
      </c>
      <c r="BH140" s="193">
        <f t="shared" si="37"/>
        <v>0</v>
      </c>
      <c r="BI140" s="193">
        <f t="shared" si="38"/>
        <v>0</v>
      </c>
      <c r="BJ140" s="20" t="s">
        <v>80</v>
      </c>
      <c r="BK140" s="193">
        <f t="shared" si="39"/>
        <v>0</v>
      </c>
      <c r="BL140" s="20" t="s">
        <v>866</v>
      </c>
      <c r="BM140" s="192" t="s">
        <v>1002</v>
      </c>
    </row>
    <row r="141" spans="1:65" s="2" customFormat="1" ht="16.5" customHeight="1">
      <c r="A141" s="37"/>
      <c r="B141" s="38"/>
      <c r="C141" s="181" t="s">
        <v>720</v>
      </c>
      <c r="D141" s="181" t="s">
        <v>208</v>
      </c>
      <c r="E141" s="182" t="s">
        <v>2046</v>
      </c>
      <c r="F141" s="183" t="s">
        <v>2044</v>
      </c>
      <c r="G141" s="184" t="s">
        <v>375</v>
      </c>
      <c r="H141" s="185">
        <v>280</v>
      </c>
      <c r="I141" s="186"/>
      <c r="J141" s="187">
        <f t="shared" si="30"/>
        <v>0</v>
      </c>
      <c r="K141" s="183" t="s">
        <v>21</v>
      </c>
      <c r="L141" s="42"/>
      <c r="M141" s="188" t="s">
        <v>21</v>
      </c>
      <c r="N141" s="189" t="s">
        <v>44</v>
      </c>
      <c r="O141" s="67"/>
      <c r="P141" s="190">
        <f t="shared" si="31"/>
        <v>0</v>
      </c>
      <c r="Q141" s="190">
        <v>0</v>
      </c>
      <c r="R141" s="190">
        <f t="shared" si="32"/>
        <v>0</v>
      </c>
      <c r="S141" s="190">
        <v>0</v>
      </c>
      <c r="T141" s="191">
        <f t="shared" si="33"/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866</v>
      </c>
      <c r="AT141" s="192" t="s">
        <v>208</v>
      </c>
      <c r="AU141" s="192" t="s">
        <v>80</v>
      </c>
      <c r="AY141" s="20" t="s">
        <v>206</v>
      </c>
      <c r="BE141" s="193">
        <f t="shared" si="34"/>
        <v>0</v>
      </c>
      <c r="BF141" s="193">
        <f t="shared" si="35"/>
        <v>0</v>
      </c>
      <c r="BG141" s="193">
        <f t="shared" si="36"/>
        <v>0</v>
      </c>
      <c r="BH141" s="193">
        <f t="shared" si="37"/>
        <v>0</v>
      </c>
      <c r="BI141" s="193">
        <f t="shared" si="38"/>
        <v>0</v>
      </c>
      <c r="BJ141" s="20" t="s">
        <v>80</v>
      </c>
      <c r="BK141" s="193">
        <f t="shared" si="39"/>
        <v>0</v>
      </c>
      <c r="BL141" s="20" t="s">
        <v>866</v>
      </c>
      <c r="BM141" s="192" t="s">
        <v>1005</v>
      </c>
    </row>
    <row r="142" spans="1:65" s="2" customFormat="1" ht="16.5" customHeight="1">
      <c r="A142" s="37"/>
      <c r="B142" s="38"/>
      <c r="C142" s="181" t="s">
        <v>380</v>
      </c>
      <c r="D142" s="181" t="s">
        <v>208</v>
      </c>
      <c r="E142" s="182" t="s">
        <v>2047</v>
      </c>
      <c r="F142" s="183" t="s">
        <v>2048</v>
      </c>
      <c r="G142" s="184" t="s">
        <v>247</v>
      </c>
      <c r="H142" s="185">
        <v>150</v>
      </c>
      <c r="I142" s="186"/>
      <c r="J142" s="187">
        <f t="shared" si="30"/>
        <v>0</v>
      </c>
      <c r="K142" s="183" t="s">
        <v>21</v>
      </c>
      <c r="L142" s="42"/>
      <c r="M142" s="188" t="s">
        <v>21</v>
      </c>
      <c r="N142" s="189" t="s">
        <v>44</v>
      </c>
      <c r="O142" s="67"/>
      <c r="P142" s="190">
        <f t="shared" si="31"/>
        <v>0</v>
      </c>
      <c r="Q142" s="190">
        <v>0</v>
      </c>
      <c r="R142" s="190">
        <f t="shared" si="32"/>
        <v>0</v>
      </c>
      <c r="S142" s="190">
        <v>0</v>
      </c>
      <c r="T142" s="191">
        <f t="shared" si="33"/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866</v>
      </c>
      <c r="AT142" s="192" t="s">
        <v>208</v>
      </c>
      <c r="AU142" s="192" t="s">
        <v>80</v>
      </c>
      <c r="AY142" s="20" t="s">
        <v>206</v>
      </c>
      <c r="BE142" s="193">
        <f t="shared" si="34"/>
        <v>0</v>
      </c>
      <c r="BF142" s="193">
        <f t="shared" si="35"/>
        <v>0</v>
      </c>
      <c r="BG142" s="193">
        <f t="shared" si="36"/>
        <v>0</v>
      </c>
      <c r="BH142" s="193">
        <f t="shared" si="37"/>
        <v>0</v>
      </c>
      <c r="BI142" s="193">
        <f t="shared" si="38"/>
        <v>0</v>
      </c>
      <c r="BJ142" s="20" t="s">
        <v>80</v>
      </c>
      <c r="BK142" s="193">
        <f t="shared" si="39"/>
        <v>0</v>
      </c>
      <c r="BL142" s="20" t="s">
        <v>866</v>
      </c>
      <c r="BM142" s="192" t="s">
        <v>1008</v>
      </c>
    </row>
    <row r="143" spans="1:65" s="2" customFormat="1" ht="16.5" customHeight="1">
      <c r="A143" s="37"/>
      <c r="B143" s="38"/>
      <c r="C143" s="181" t="s">
        <v>730</v>
      </c>
      <c r="D143" s="181" t="s">
        <v>208</v>
      </c>
      <c r="E143" s="182" t="s">
        <v>2049</v>
      </c>
      <c r="F143" s="183" t="s">
        <v>2050</v>
      </c>
      <c r="G143" s="184" t="s">
        <v>375</v>
      </c>
      <c r="H143" s="185">
        <v>280</v>
      </c>
      <c r="I143" s="186"/>
      <c r="J143" s="187">
        <f t="shared" si="30"/>
        <v>0</v>
      </c>
      <c r="K143" s="183" t="s">
        <v>21</v>
      </c>
      <c r="L143" s="42"/>
      <c r="M143" s="188" t="s">
        <v>21</v>
      </c>
      <c r="N143" s="189" t="s">
        <v>44</v>
      </c>
      <c r="O143" s="67"/>
      <c r="P143" s="190">
        <f t="shared" si="31"/>
        <v>0</v>
      </c>
      <c r="Q143" s="190">
        <v>0</v>
      </c>
      <c r="R143" s="190">
        <f t="shared" si="32"/>
        <v>0</v>
      </c>
      <c r="S143" s="190">
        <v>0</v>
      </c>
      <c r="T143" s="191">
        <f t="shared" si="33"/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866</v>
      </c>
      <c r="AT143" s="192" t="s">
        <v>208</v>
      </c>
      <c r="AU143" s="192" t="s">
        <v>80</v>
      </c>
      <c r="AY143" s="20" t="s">
        <v>206</v>
      </c>
      <c r="BE143" s="193">
        <f t="shared" si="34"/>
        <v>0</v>
      </c>
      <c r="BF143" s="193">
        <f t="shared" si="35"/>
        <v>0</v>
      </c>
      <c r="BG143" s="193">
        <f t="shared" si="36"/>
        <v>0</v>
      </c>
      <c r="BH143" s="193">
        <f t="shared" si="37"/>
        <v>0</v>
      </c>
      <c r="BI143" s="193">
        <f t="shared" si="38"/>
        <v>0</v>
      </c>
      <c r="BJ143" s="20" t="s">
        <v>80</v>
      </c>
      <c r="BK143" s="193">
        <f t="shared" si="39"/>
        <v>0</v>
      </c>
      <c r="BL143" s="20" t="s">
        <v>866</v>
      </c>
      <c r="BM143" s="192" t="s">
        <v>1011</v>
      </c>
    </row>
    <row r="144" spans="1:65" s="2" customFormat="1" ht="24.2" customHeight="1">
      <c r="A144" s="37"/>
      <c r="B144" s="38"/>
      <c r="C144" s="181" t="s">
        <v>736</v>
      </c>
      <c r="D144" s="181" t="s">
        <v>208</v>
      </c>
      <c r="E144" s="182" t="s">
        <v>2051</v>
      </c>
      <c r="F144" s="183" t="s">
        <v>2052</v>
      </c>
      <c r="G144" s="184" t="s">
        <v>840</v>
      </c>
      <c r="H144" s="185">
        <v>15</v>
      </c>
      <c r="I144" s="186"/>
      <c r="J144" s="187">
        <f t="shared" si="30"/>
        <v>0</v>
      </c>
      <c r="K144" s="183" t="s">
        <v>21</v>
      </c>
      <c r="L144" s="42"/>
      <c r="M144" s="188" t="s">
        <v>21</v>
      </c>
      <c r="N144" s="189" t="s">
        <v>44</v>
      </c>
      <c r="O144" s="67"/>
      <c r="P144" s="190">
        <f t="shared" si="31"/>
        <v>0</v>
      </c>
      <c r="Q144" s="190">
        <v>0</v>
      </c>
      <c r="R144" s="190">
        <f t="shared" si="32"/>
        <v>0</v>
      </c>
      <c r="S144" s="190">
        <v>0</v>
      </c>
      <c r="T144" s="191">
        <f t="shared" si="33"/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866</v>
      </c>
      <c r="AT144" s="192" t="s">
        <v>208</v>
      </c>
      <c r="AU144" s="192" t="s">
        <v>80</v>
      </c>
      <c r="AY144" s="20" t="s">
        <v>206</v>
      </c>
      <c r="BE144" s="193">
        <f t="shared" si="34"/>
        <v>0</v>
      </c>
      <c r="BF144" s="193">
        <f t="shared" si="35"/>
        <v>0</v>
      </c>
      <c r="BG144" s="193">
        <f t="shared" si="36"/>
        <v>0</v>
      </c>
      <c r="BH144" s="193">
        <f t="shared" si="37"/>
        <v>0</v>
      </c>
      <c r="BI144" s="193">
        <f t="shared" si="38"/>
        <v>0</v>
      </c>
      <c r="BJ144" s="20" t="s">
        <v>80</v>
      </c>
      <c r="BK144" s="193">
        <f t="shared" si="39"/>
        <v>0</v>
      </c>
      <c r="BL144" s="20" t="s">
        <v>866</v>
      </c>
      <c r="BM144" s="192" t="s">
        <v>1014</v>
      </c>
    </row>
    <row r="145" spans="1:65" s="12" customFormat="1" ht="25.9" customHeight="1">
      <c r="B145" s="165"/>
      <c r="C145" s="166"/>
      <c r="D145" s="167" t="s">
        <v>72</v>
      </c>
      <c r="E145" s="168" t="s">
        <v>2053</v>
      </c>
      <c r="F145" s="168" t="s">
        <v>2054</v>
      </c>
      <c r="G145" s="166"/>
      <c r="H145" s="166"/>
      <c r="I145" s="169"/>
      <c r="J145" s="170">
        <f>BK145</f>
        <v>0</v>
      </c>
      <c r="K145" s="166"/>
      <c r="L145" s="171"/>
      <c r="M145" s="172"/>
      <c r="N145" s="173"/>
      <c r="O145" s="173"/>
      <c r="P145" s="174">
        <f>SUM(P146:P157)</f>
        <v>0</v>
      </c>
      <c r="Q145" s="173"/>
      <c r="R145" s="174">
        <f>SUM(R146:R157)</f>
        <v>0</v>
      </c>
      <c r="S145" s="173"/>
      <c r="T145" s="175">
        <f>SUM(T146:T157)</f>
        <v>0</v>
      </c>
      <c r="AR145" s="176" t="s">
        <v>80</v>
      </c>
      <c r="AT145" s="177" t="s">
        <v>72</v>
      </c>
      <c r="AU145" s="177" t="s">
        <v>73</v>
      </c>
      <c r="AY145" s="176" t="s">
        <v>206</v>
      </c>
      <c r="BK145" s="178">
        <f>SUM(BK146:BK157)</f>
        <v>0</v>
      </c>
    </row>
    <row r="146" spans="1:65" s="2" customFormat="1" ht="16.5" customHeight="1">
      <c r="A146" s="37"/>
      <c r="B146" s="38"/>
      <c r="C146" s="181" t="s">
        <v>741</v>
      </c>
      <c r="D146" s="181" t="s">
        <v>208</v>
      </c>
      <c r="E146" s="182" t="s">
        <v>2055</v>
      </c>
      <c r="F146" s="183" t="s">
        <v>2056</v>
      </c>
      <c r="G146" s="184" t="s">
        <v>1099</v>
      </c>
      <c r="H146" s="185">
        <v>200</v>
      </c>
      <c r="I146" s="186"/>
      <c r="J146" s="187">
        <f t="shared" ref="J146:J151" si="40">ROUND(I146*H146,2)</f>
        <v>0</v>
      </c>
      <c r="K146" s="183" t="s">
        <v>21</v>
      </c>
      <c r="L146" s="42"/>
      <c r="M146" s="188" t="s">
        <v>21</v>
      </c>
      <c r="N146" s="189" t="s">
        <v>44</v>
      </c>
      <c r="O146" s="67"/>
      <c r="P146" s="190">
        <f t="shared" ref="P146:P151" si="41">O146*H146</f>
        <v>0</v>
      </c>
      <c r="Q146" s="190">
        <v>0</v>
      </c>
      <c r="R146" s="190">
        <f t="shared" ref="R146:R151" si="42">Q146*H146</f>
        <v>0</v>
      </c>
      <c r="S146" s="190">
        <v>0</v>
      </c>
      <c r="T146" s="191">
        <f t="shared" ref="T146:T151" si="43"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866</v>
      </c>
      <c r="AT146" s="192" t="s">
        <v>208</v>
      </c>
      <c r="AU146" s="192" t="s">
        <v>80</v>
      </c>
      <c r="AY146" s="20" t="s">
        <v>206</v>
      </c>
      <c r="BE146" s="193">
        <f t="shared" ref="BE146:BE151" si="44">IF(N146="základní",J146,0)</f>
        <v>0</v>
      </c>
      <c r="BF146" s="193">
        <f t="shared" ref="BF146:BF151" si="45">IF(N146="snížená",J146,0)</f>
        <v>0</v>
      </c>
      <c r="BG146" s="193">
        <f t="shared" ref="BG146:BG151" si="46">IF(N146="zákl. přenesená",J146,0)</f>
        <v>0</v>
      </c>
      <c r="BH146" s="193">
        <f t="shared" ref="BH146:BH151" si="47">IF(N146="sníž. přenesená",J146,0)</f>
        <v>0</v>
      </c>
      <c r="BI146" s="193">
        <f t="shared" ref="BI146:BI151" si="48">IF(N146="nulová",J146,0)</f>
        <v>0</v>
      </c>
      <c r="BJ146" s="20" t="s">
        <v>80</v>
      </c>
      <c r="BK146" s="193">
        <f t="shared" ref="BK146:BK151" si="49">ROUND(I146*H146,2)</f>
        <v>0</v>
      </c>
      <c r="BL146" s="20" t="s">
        <v>866</v>
      </c>
      <c r="BM146" s="192" t="s">
        <v>1017</v>
      </c>
    </row>
    <row r="147" spans="1:65" s="2" customFormat="1" ht="16.5" customHeight="1">
      <c r="A147" s="37"/>
      <c r="B147" s="38"/>
      <c r="C147" s="181" t="s">
        <v>747</v>
      </c>
      <c r="D147" s="181" t="s">
        <v>208</v>
      </c>
      <c r="E147" s="182" t="s">
        <v>2057</v>
      </c>
      <c r="F147" s="183" t="s">
        <v>2058</v>
      </c>
      <c r="G147" s="184" t="s">
        <v>1099</v>
      </c>
      <c r="H147" s="185">
        <v>150</v>
      </c>
      <c r="I147" s="186"/>
      <c r="J147" s="187">
        <f t="shared" si="40"/>
        <v>0</v>
      </c>
      <c r="K147" s="183" t="s">
        <v>21</v>
      </c>
      <c r="L147" s="42"/>
      <c r="M147" s="188" t="s">
        <v>21</v>
      </c>
      <c r="N147" s="189" t="s">
        <v>44</v>
      </c>
      <c r="O147" s="67"/>
      <c r="P147" s="190">
        <f t="shared" si="41"/>
        <v>0</v>
      </c>
      <c r="Q147" s="190">
        <v>0</v>
      </c>
      <c r="R147" s="190">
        <f t="shared" si="42"/>
        <v>0</v>
      </c>
      <c r="S147" s="190">
        <v>0</v>
      </c>
      <c r="T147" s="191">
        <f t="shared" si="43"/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866</v>
      </c>
      <c r="AT147" s="192" t="s">
        <v>208</v>
      </c>
      <c r="AU147" s="192" t="s">
        <v>80</v>
      </c>
      <c r="AY147" s="20" t="s">
        <v>206</v>
      </c>
      <c r="BE147" s="193">
        <f t="shared" si="44"/>
        <v>0</v>
      </c>
      <c r="BF147" s="193">
        <f t="shared" si="45"/>
        <v>0</v>
      </c>
      <c r="BG147" s="193">
        <f t="shared" si="46"/>
        <v>0</v>
      </c>
      <c r="BH147" s="193">
        <f t="shared" si="47"/>
        <v>0</v>
      </c>
      <c r="BI147" s="193">
        <f t="shared" si="48"/>
        <v>0</v>
      </c>
      <c r="BJ147" s="20" t="s">
        <v>80</v>
      </c>
      <c r="BK147" s="193">
        <f t="shared" si="49"/>
        <v>0</v>
      </c>
      <c r="BL147" s="20" t="s">
        <v>866</v>
      </c>
      <c r="BM147" s="192" t="s">
        <v>1020</v>
      </c>
    </row>
    <row r="148" spans="1:65" s="2" customFormat="1" ht="16.5" customHeight="1">
      <c r="A148" s="37"/>
      <c r="B148" s="38"/>
      <c r="C148" s="181" t="s">
        <v>760</v>
      </c>
      <c r="D148" s="181" t="s">
        <v>208</v>
      </c>
      <c r="E148" s="182" t="s">
        <v>2059</v>
      </c>
      <c r="F148" s="183" t="s">
        <v>2060</v>
      </c>
      <c r="G148" s="184" t="s">
        <v>1099</v>
      </c>
      <c r="H148" s="185">
        <v>100</v>
      </c>
      <c r="I148" s="186"/>
      <c r="J148" s="187">
        <f t="shared" si="40"/>
        <v>0</v>
      </c>
      <c r="K148" s="183" t="s">
        <v>21</v>
      </c>
      <c r="L148" s="42"/>
      <c r="M148" s="188" t="s">
        <v>21</v>
      </c>
      <c r="N148" s="189" t="s">
        <v>44</v>
      </c>
      <c r="O148" s="67"/>
      <c r="P148" s="190">
        <f t="shared" si="41"/>
        <v>0</v>
      </c>
      <c r="Q148" s="190">
        <v>0</v>
      </c>
      <c r="R148" s="190">
        <f t="shared" si="42"/>
        <v>0</v>
      </c>
      <c r="S148" s="190">
        <v>0</v>
      </c>
      <c r="T148" s="191">
        <f t="shared" si="43"/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866</v>
      </c>
      <c r="AT148" s="192" t="s">
        <v>208</v>
      </c>
      <c r="AU148" s="192" t="s">
        <v>80</v>
      </c>
      <c r="AY148" s="20" t="s">
        <v>206</v>
      </c>
      <c r="BE148" s="193">
        <f t="shared" si="44"/>
        <v>0</v>
      </c>
      <c r="BF148" s="193">
        <f t="shared" si="45"/>
        <v>0</v>
      </c>
      <c r="BG148" s="193">
        <f t="shared" si="46"/>
        <v>0</v>
      </c>
      <c r="BH148" s="193">
        <f t="shared" si="47"/>
        <v>0</v>
      </c>
      <c r="BI148" s="193">
        <f t="shared" si="48"/>
        <v>0</v>
      </c>
      <c r="BJ148" s="20" t="s">
        <v>80</v>
      </c>
      <c r="BK148" s="193">
        <f t="shared" si="49"/>
        <v>0</v>
      </c>
      <c r="BL148" s="20" t="s">
        <v>866</v>
      </c>
      <c r="BM148" s="192" t="s">
        <v>611</v>
      </c>
    </row>
    <row r="149" spans="1:65" s="2" customFormat="1" ht="16.5" customHeight="1">
      <c r="A149" s="37"/>
      <c r="B149" s="38"/>
      <c r="C149" s="181" t="s">
        <v>765</v>
      </c>
      <c r="D149" s="181" t="s">
        <v>208</v>
      </c>
      <c r="E149" s="182" t="s">
        <v>2061</v>
      </c>
      <c r="F149" s="183" t="s">
        <v>2062</v>
      </c>
      <c r="G149" s="184" t="s">
        <v>840</v>
      </c>
      <c r="H149" s="185">
        <v>1</v>
      </c>
      <c r="I149" s="186"/>
      <c r="J149" s="187">
        <f t="shared" si="40"/>
        <v>0</v>
      </c>
      <c r="K149" s="183" t="s">
        <v>21</v>
      </c>
      <c r="L149" s="42"/>
      <c r="M149" s="188" t="s">
        <v>21</v>
      </c>
      <c r="N149" s="189" t="s">
        <v>44</v>
      </c>
      <c r="O149" s="67"/>
      <c r="P149" s="190">
        <f t="shared" si="41"/>
        <v>0</v>
      </c>
      <c r="Q149" s="190">
        <v>0</v>
      </c>
      <c r="R149" s="190">
        <f t="shared" si="42"/>
        <v>0</v>
      </c>
      <c r="S149" s="190">
        <v>0</v>
      </c>
      <c r="T149" s="191">
        <f t="shared" si="43"/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866</v>
      </c>
      <c r="AT149" s="192" t="s">
        <v>208</v>
      </c>
      <c r="AU149" s="192" t="s">
        <v>80</v>
      </c>
      <c r="AY149" s="20" t="s">
        <v>206</v>
      </c>
      <c r="BE149" s="193">
        <f t="shared" si="44"/>
        <v>0</v>
      </c>
      <c r="BF149" s="193">
        <f t="shared" si="45"/>
        <v>0</v>
      </c>
      <c r="BG149" s="193">
        <f t="shared" si="46"/>
        <v>0</v>
      </c>
      <c r="BH149" s="193">
        <f t="shared" si="47"/>
        <v>0</v>
      </c>
      <c r="BI149" s="193">
        <f t="shared" si="48"/>
        <v>0</v>
      </c>
      <c r="BJ149" s="20" t="s">
        <v>80</v>
      </c>
      <c r="BK149" s="193">
        <f t="shared" si="49"/>
        <v>0</v>
      </c>
      <c r="BL149" s="20" t="s">
        <v>866</v>
      </c>
      <c r="BM149" s="192" t="s">
        <v>1025</v>
      </c>
    </row>
    <row r="150" spans="1:65" s="2" customFormat="1" ht="21.75" customHeight="1">
      <c r="A150" s="37"/>
      <c r="B150" s="38"/>
      <c r="C150" s="181" t="s">
        <v>773</v>
      </c>
      <c r="D150" s="181" t="s">
        <v>208</v>
      </c>
      <c r="E150" s="182" t="s">
        <v>2063</v>
      </c>
      <c r="F150" s="183" t="s">
        <v>2064</v>
      </c>
      <c r="G150" s="184" t="s">
        <v>2065</v>
      </c>
      <c r="H150" s="185">
        <v>100</v>
      </c>
      <c r="I150" s="186"/>
      <c r="J150" s="187">
        <f t="shared" si="40"/>
        <v>0</v>
      </c>
      <c r="K150" s="183" t="s">
        <v>21</v>
      </c>
      <c r="L150" s="42"/>
      <c r="M150" s="188" t="s">
        <v>21</v>
      </c>
      <c r="N150" s="189" t="s">
        <v>44</v>
      </c>
      <c r="O150" s="67"/>
      <c r="P150" s="190">
        <f t="shared" si="41"/>
        <v>0</v>
      </c>
      <c r="Q150" s="190">
        <v>0</v>
      </c>
      <c r="R150" s="190">
        <f t="shared" si="42"/>
        <v>0</v>
      </c>
      <c r="S150" s="190">
        <v>0</v>
      </c>
      <c r="T150" s="191">
        <f t="shared" si="43"/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866</v>
      </c>
      <c r="AT150" s="192" t="s">
        <v>208</v>
      </c>
      <c r="AU150" s="192" t="s">
        <v>80</v>
      </c>
      <c r="AY150" s="20" t="s">
        <v>206</v>
      </c>
      <c r="BE150" s="193">
        <f t="shared" si="44"/>
        <v>0</v>
      </c>
      <c r="BF150" s="193">
        <f t="shared" si="45"/>
        <v>0</v>
      </c>
      <c r="BG150" s="193">
        <f t="shared" si="46"/>
        <v>0</v>
      </c>
      <c r="BH150" s="193">
        <f t="shared" si="47"/>
        <v>0</v>
      </c>
      <c r="BI150" s="193">
        <f t="shared" si="48"/>
        <v>0</v>
      </c>
      <c r="BJ150" s="20" t="s">
        <v>80</v>
      </c>
      <c r="BK150" s="193">
        <f t="shared" si="49"/>
        <v>0</v>
      </c>
      <c r="BL150" s="20" t="s">
        <v>866</v>
      </c>
      <c r="BM150" s="192" t="s">
        <v>1028</v>
      </c>
    </row>
    <row r="151" spans="1:65" s="2" customFormat="1" ht="16.5" customHeight="1">
      <c r="A151" s="37"/>
      <c r="B151" s="38"/>
      <c r="C151" s="181" t="s">
        <v>781</v>
      </c>
      <c r="D151" s="181" t="s">
        <v>208</v>
      </c>
      <c r="E151" s="182" t="s">
        <v>2066</v>
      </c>
      <c r="F151" s="183" t="s">
        <v>2067</v>
      </c>
      <c r="G151" s="184" t="s">
        <v>840</v>
      </c>
      <c r="H151" s="185">
        <v>1</v>
      </c>
      <c r="I151" s="186"/>
      <c r="J151" s="187">
        <f t="shared" si="40"/>
        <v>0</v>
      </c>
      <c r="K151" s="183" t="s">
        <v>21</v>
      </c>
      <c r="L151" s="42"/>
      <c r="M151" s="188" t="s">
        <v>21</v>
      </c>
      <c r="N151" s="189" t="s">
        <v>44</v>
      </c>
      <c r="O151" s="67"/>
      <c r="P151" s="190">
        <f t="shared" si="41"/>
        <v>0</v>
      </c>
      <c r="Q151" s="190">
        <v>0</v>
      </c>
      <c r="R151" s="190">
        <f t="shared" si="42"/>
        <v>0</v>
      </c>
      <c r="S151" s="190">
        <v>0</v>
      </c>
      <c r="T151" s="191">
        <f t="shared" si="43"/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866</v>
      </c>
      <c r="AT151" s="192" t="s">
        <v>208</v>
      </c>
      <c r="AU151" s="192" t="s">
        <v>80</v>
      </c>
      <c r="AY151" s="20" t="s">
        <v>206</v>
      </c>
      <c r="BE151" s="193">
        <f t="shared" si="44"/>
        <v>0</v>
      </c>
      <c r="BF151" s="193">
        <f t="shared" si="45"/>
        <v>0</v>
      </c>
      <c r="BG151" s="193">
        <f t="shared" si="46"/>
        <v>0</v>
      </c>
      <c r="BH151" s="193">
        <f t="shared" si="47"/>
        <v>0</v>
      </c>
      <c r="BI151" s="193">
        <f t="shared" si="48"/>
        <v>0</v>
      </c>
      <c r="BJ151" s="20" t="s">
        <v>80</v>
      </c>
      <c r="BK151" s="193">
        <f t="shared" si="49"/>
        <v>0</v>
      </c>
      <c r="BL151" s="20" t="s">
        <v>866</v>
      </c>
      <c r="BM151" s="192" t="s">
        <v>1031</v>
      </c>
    </row>
    <row r="152" spans="1:65" s="2" customFormat="1" ht="48.75">
      <c r="A152" s="37"/>
      <c r="B152" s="38"/>
      <c r="C152" s="39"/>
      <c r="D152" s="199" t="s">
        <v>217</v>
      </c>
      <c r="E152" s="39"/>
      <c r="F152" s="200" t="s">
        <v>2068</v>
      </c>
      <c r="G152" s="39"/>
      <c r="H152" s="39"/>
      <c r="I152" s="196"/>
      <c r="J152" s="39"/>
      <c r="K152" s="39"/>
      <c r="L152" s="42"/>
      <c r="M152" s="197"/>
      <c r="N152" s="198"/>
      <c r="O152" s="67"/>
      <c r="P152" s="67"/>
      <c r="Q152" s="67"/>
      <c r="R152" s="67"/>
      <c r="S152" s="67"/>
      <c r="T152" s="68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20" t="s">
        <v>217</v>
      </c>
      <c r="AU152" s="20" t="s">
        <v>80</v>
      </c>
    </row>
    <row r="153" spans="1:65" s="2" customFormat="1" ht="16.5" customHeight="1">
      <c r="A153" s="37"/>
      <c r="B153" s="38"/>
      <c r="C153" s="181" t="s">
        <v>787</v>
      </c>
      <c r="D153" s="181" t="s">
        <v>208</v>
      </c>
      <c r="E153" s="182" t="s">
        <v>2069</v>
      </c>
      <c r="F153" s="183" t="s">
        <v>2070</v>
      </c>
      <c r="G153" s="184" t="s">
        <v>1099</v>
      </c>
      <c r="H153" s="185">
        <v>10</v>
      </c>
      <c r="I153" s="186"/>
      <c r="J153" s="187">
        <f>ROUND(I153*H153,2)</f>
        <v>0</v>
      </c>
      <c r="K153" s="183" t="s">
        <v>21</v>
      </c>
      <c r="L153" s="42"/>
      <c r="M153" s="188" t="s">
        <v>21</v>
      </c>
      <c r="N153" s="189" t="s">
        <v>44</v>
      </c>
      <c r="O153" s="67"/>
      <c r="P153" s="190">
        <f>O153*H153</f>
        <v>0</v>
      </c>
      <c r="Q153" s="190">
        <v>0</v>
      </c>
      <c r="R153" s="190">
        <f>Q153*H153</f>
        <v>0</v>
      </c>
      <c r="S153" s="190">
        <v>0</v>
      </c>
      <c r="T153" s="19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2" t="s">
        <v>866</v>
      </c>
      <c r="AT153" s="192" t="s">
        <v>208</v>
      </c>
      <c r="AU153" s="192" t="s">
        <v>80</v>
      </c>
      <c r="AY153" s="20" t="s">
        <v>206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20" t="s">
        <v>80</v>
      </c>
      <c r="BK153" s="193">
        <f>ROUND(I153*H153,2)</f>
        <v>0</v>
      </c>
      <c r="BL153" s="20" t="s">
        <v>866</v>
      </c>
      <c r="BM153" s="192" t="s">
        <v>1034</v>
      </c>
    </row>
    <row r="154" spans="1:65" s="2" customFormat="1" ht="16.5" customHeight="1">
      <c r="A154" s="37"/>
      <c r="B154" s="38"/>
      <c r="C154" s="181" t="s">
        <v>792</v>
      </c>
      <c r="D154" s="181" t="s">
        <v>208</v>
      </c>
      <c r="E154" s="182" t="s">
        <v>2071</v>
      </c>
      <c r="F154" s="183" t="s">
        <v>2072</v>
      </c>
      <c r="G154" s="184" t="s">
        <v>840</v>
      </c>
      <c r="H154" s="185">
        <v>1</v>
      </c>
      <c r="I154" s="186"/>
      <c r="J154" s="187">
        <f>ROUND(I154*H154,2)</f>
        <v>0</v>
      </c>
      <c r="K154" s="183" t="s">
        <v>21</v>
      </c>
      <c r="L154" s="42"/>
      <c r="M154" s="188" t="s">
        <v>21</v>
      </c>
      <c r="N154" s="189" t="s">
        <v>44</v>
      </c>
      <c r="O154" s="67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866</v>
      </c>
      <c r="AT154" s="192" t="s">
        <v>208</v>
      </c>
      <c r="AU154" s="192" t="s">
        <v>80</v>
      </c>
      <c r="AY154" s="20" t="s">
        <v>206</v>
      </c>
      <c r="BE154" s="193">
        <f>IF(N154="základní",J154,0)</f>
        <v>0</v>
      </c>
      <c r="BF154" s="193">
        <f>IF(N154="snížená",J154,0)</f>
        <v>0</v>
      </c>
      <c r="BG154" s="193">
        <f>IF(N154="zákl. přenesená",J154,0)</f>
        <v>0</v>
      </c>
      <c r="BH154" s="193">
        <f>IF(N154="sníž. přenesená",J154,0)</f>
        <v>0</v>
      </c>
      <c r="BI154" s="193">
        <f>IF(N154="nulová",J154,0)</f>
        <v>0</v>
      </c>
      <c r="BJ154" s="20" t="s">
        <v>80</v>
      </c>
      <c r="BK154" s="193">
        <f>ROUND(I154*H154,2)</f>
        <v>0</v>
      </c>
      <c r="BL154" s="20" t="s">
        <v>866</v>
      </c>
      <c r="BM154" s="192" t="s">
        <v>1037</v>
      </c>
    </row>
    <row r="155" spans="1:65" s="2" customFormat="1" ht="16.5" customHeight="1">
      <c r="A155" s="37"/>
      <c r="B155" s="38"/>
      <c r="C155" s="181" t="s">
        <v>799</v>
      </c>
      <c r="D155" s="181" t="s">
        <v>208</v>
      </c>
      <c r="E155" s="182" t="s">
        <v>2073</v>
      </c>
      <c r="F155" s="183" t="s">
        <v>2074</v>
      </c>
      <c r="G155" s="184" t="s">
        <v>1099</v>
      </c>
      <c r="H155" s="185">
        <v>60</v>
      </c>
      <c r="I155" s="186"/>
      <c r="J155" s="187">
        <f>ROUND(I155*H155,2)</f>
        <v>0</v>
      </c>
      <c r="K155" s="183" t="s">
        <v>21</v>
      </c>
      <c r="L155" s="42"/>
      <c r="M155" s="188" t="s">
        <v>21</v>
      </c>
      <c r="N155" s="189" t="s">
        <v>44</v>
      </c>
      <c r="O155" s="67"/>
      <c r="P155" s="190">
        <f>O155*H155</f>
        <v>0</v>
      </c>
      <c r="Q155" s="190">
        <v>0</v>
      </c>
      <c r="R155" s="190">
        <f>Q155*H155</f>
        <v>0</v>
      </c>
      <c r="S155" s="190">
        <v>0</v>
      </c>
      <c r="T155" s="19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2" t="s">
        <v>866</v>
      </c>
      <c r="AT155" s="192" t="s">
        <v>208</v>
      </c>
      <c r="AU155" s="192" t="s">
        <v>80</v>
      </c>
      <c r="AY155" s="20" t="s">
        <v>206</v>
      </c>
      <c r="BE155" s="193">
        <f>IF(N155="základní",J155,0)</f>
        <v>0</v>
      </c>
      <c r="BF155" s="193">
        <f>IF(N155="snížená",J155,0)</f>
        <v>0</v>
      </c>
      <c r="BG155" s="193">
        <f>IF(N155="zákl. přenesená",J155,0)</f>
        <v>0</v>
      </c>
      <c r="BH155" s="193">
        <f>IF(N155="sníž. přenesená",J155,0)</f>
        <v>0</v>
      </c>
      <c r="BI155" s="193">
        <f>IF(N155="nulová",J155,0)</f>
        <v>0</v>
      </c>
      <c r="BJ155" s="20" t="s">
        <v>80</v>
      </c>
      <c r="BK155" s="193">
        <f>ROUND(I155*H155,2)</f>
        <v>0</v>
      </c>
      <c r="BL155" s="20" t="s">
        <v>866</v>
      </c>
      <c r="BM155" s="192" t="s">
        <v>1040</v>
      </c>
    </row>
    <row r="156" spans="1:65" s="2" customFormat="1" ht="16.5" customHeight="1">
      <c r="A156" s="37"/>
      <c r="B156" s="38"/>
      <c r="C156" s="181" t="s">
        <v>805</v>
      </c>
      <c r="D156" s="181" t="s">
        <v>208</v>
      </c>
      <c r="E156" s="182" t="s">
        <v>2075</v>
      </c>
      <c r="F156" s="183" t="s">
        <v>2076</v>
      </c>
      <c r="G156" s="184" t="s">
        <v>1099</v>
      </c>
      <c r="H156" s="185">
        <v>100</v>
      </c>
      <c r="I156" s="186"/>
      <c r="J156" s="187">
        <f>ROUND(I156*H156,2)</f>
        <v>0</v>
      </c>
      <c r="K156" s="183" t="s">
        <v>21</v>
      </c>
      <c r="L156" s="42"/>
      <c r="M156" s="188" t="s">
        <v>21</v>
      </c>
      <c r="N156" s="189" t="s">
        <v>44</v>
      </c>
      <c r="O156" s="67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866</v>
      </c>
      <c r="AT156" s="192" t="s">
        <v>208</v>
      </c>
      <c r="AU156" s="192" t="s">
        <v>80</v>
      </c>
      <c r="AY156" s="20" t="s">
        <v>206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20" t="s">
        <v>80</v>
      </c>
      <c r="BK156" s="193">
        <f>ROUND(I156*H156,2)</f>
        <v>0</v>
      </c>
      <c r="BL156" s="20" t="s">
        <v>866</v>
      </c>
      <c r="BM156" s="192" t="s">
        <v>1043</v>
      </c>
    </row>
    <row r="157" spans="1:65" s="2" customFormat="1" ht="24.2" customHeight="1">
      <c r="A157" s="37"/>
      <c r="B157" s="38"/>
      <c r="C157" s="181" t="s">
        <v>811</v>
      </c>
      <c r="D157" s="181" t="s">
        <v>208</v>
      </c>
      <c r="E157" s="182" t="s">
        <v>2077</v>
      </c>
      <c r="F157" s="183" t="s">
        <v>2078</v>
      </c>
      <c r="G157" s="184" t="s">
        <v>840</v>
      </c>
      <c r="H157" s="185">
        <v>1</v>
      </c>
      <c r="I157" s="186"/>
      <c r="J157" s="187">
        <f>ROUND(I157*H157,2)</f>
        <v>0</v>
      </c>
      <c r="K157" s="183" t="s">
        <v>21</v>
      </c>
      <c r="L157" s="42"/>
      <c r="M157" s="261" t="s">
        <v>21</v>
      </c>
      <c r="N157" s="262" t="s">
        <v>44</v>
      </c>
      <c r="O157" s="256"/>
      <c r="P157" s="263">
        <f>O157*H157</f>
        <v>0</v>
      </c>
      <c r="Q157" s="263">
        <v>0</v>
      </c>
      <c r="R157" s="263">
        <f>Q157*H157</f>
        <v>0</v>
      </c>
      <c r="S157" s="263">
        <v>0</v>
      </c>
      <c r="T157" s="26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866</v>
      </c>
      <c r="AT157" s="192" t="s">
        <v>208</v>
      </c>
      <c r="AU157" s="192" t="s">
        <v>80</v>
      </c>
      <c r="AY157" s="20" t="s">
        <v>206</v>
      </c>
      <c r="BE157" s="193">
        <f>IF(N157="základní",J157,0)</f>
        <v>0</v>
      </c>
      <c r="BF157" s="193">
        <f>IF(N157="snížená",J157,0)</f>
        <v>0</v>
      </c>
      <c r="BG157" s="193">
        <f>IF(N157="zákl. přenesená",J157,0)</f>
        <v>0</v>
      </c>
      <c r="BH157" s="193">
        <f>IF(N157="sníž. přenesená",J157,0)</f>
        <v>0</v>
      </c>
      <c r="BI157" s="193">
        <f>IF(N157="nulová",J157,0)</f>
        <v>0</v>
      </c>
      <c r="BJ157" s="20" t="s">
        <v>80</v>
      </c>
      <c r="BK157" s="193">
        <f>ROUND(I157*H157,2)</f>
        <v>0</v>
      </c>
      <c r="BL157" s="20" t="s">
        <v>866</v>
      </c>
      <c r="BM157" s="192" t="s">
        <v>1048</v>
      </c>
    </row>
    <row r="158" spans="1:65" s="2" customFormat="1" ht="6.95" customHeight="1">
      <c r="A158" s="37"/>
      <c r="B158" s="50"/>
      <c r="C158" s="51"/>
      <c r="D158" s="51"/>
      <c r="E158" s="51"/>
      <c r="F158" s="51"/>
      <c r="G158" s="51"/>
      <c r="H158" s="51"/>
      <c r="I158" s="51"/>
      <c r="J158" s="51"/>
      <c r="K158" s="51"/>
      <c r="L158" s="42"/>
      <c r="M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</row>
  </sheetData>
  <sheetProtection algorithmName="SHA-512" hashValue="glxoSSbUro1QME9gUnCLS4DRiR6ChAOLficBQi6g4zSUVkIerDtBDah7Hms2eekHvHUUEDV3B7Rzqz78g4eMmQ==" saltValue="yX2CHg8jkz3gh0XM1DHb5FxtRoyaHgLN4/QsbUTPvI08ux0/9UienDD9OunwHuDHPQh130vUvybXvUdz3I0hYA==" spinCount="100000" sheet="1" objects="1" scenarios="1" formatColumns="0" formatRows="0" autoFilter="0"/>
  <autoFilter ref="C88:K157" xr:uid="{00000000-0009-0000-0000-000007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22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20" t="s">
        <v>126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23"/>
      <c r="AT3" s="20" t="s">
        <v>82</v>
      </c>
    </row>
    <row r="4" spans="1:46" s="1" customFormat="1" ht="24.95" customHeight="1">
      <c r="B4" s="23"/>
      <c r="D4" s="113" t="s">
        <v>173</v>
      </c>
      <c r="L4" s="23"/>
      <c r="M4" s="114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15" t="s">
        <v>16</v>
      </c>
      <c r="L6" s="23"/>
    </row>
    <row r="7" spans="1:46" s="1" customFormat="1" ht="26.25" customHeight="1">
      <c r="B7" s="23"/>
      <c r="E7" s="399" t="str">
        <f>'Rekapitulace stavby'!K6</f>
        <v>Novostavba Onkologické kliniky P4 - Přeložky, Přípojky, OS, Komunikace, chodníky a přístřešky, Sadové úpravy</v>
      </c>
      <c r="F7" s="400"/>
      <c r="G7" s="400"/>
      <c r="H7" s="400"/>
      <c r="L7" s="23"/>
    </row>
    <row r="8" spans="1:46" s="1" customFormat="1" ht="12" customHeight="1">
      <c r="B8" s="23"/>
      <c r="D8" s="115" t="s">
        <v>174</v>
      </c>
      <c r="L8" s="23"/>
    </row>
    <row r="9" spans="1:46" s="2" customFormat="1" ht="16.5" customHeight="1">
      <c r="A9" s="37"/>
      <c r="B9" s="42"/>
      <c r="C9" s="37"/>
      <c r="D9" s="37"/>
      <c r="E9" s="399" t="s">
        <v>2079</v>
      </c>
      <c r="F9" s="401"/>
      <c r="G9" s="401"/>
      <c r="H9" s="401"/>
      <c r="I9" s="37"/>
      <c r="J9" s="37"/>
      <c r="K9" s="37"/>
      <c r="L9" s="11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2" customHeight="1">
      <c r="A10" s="37"/>
      <c r="B10" s="42"/>
      <c r="C10" s="37"/>
      <c r="D10" s="115" t="s">
        <v>176</v>
      </c>
      <c r="E10" s="37"/>
      <c r="F10" s="37"/>
      <c r="G10" s="37"/>
      <c r="H10" s="37"/>
      <c r="I10" s="37"/>
      <c r="J10" s="37"/>
      <c r="K10" s="37"/>
      <c r="L10" s="11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6.5" customHeight="1">
      <c r="A11" s="37"/>
      <c r="B11" s="42"/>
      <c r="C11" s="37"/>
      <c r="D11" s="37"/>
      <c r="E11" s="402" t="s">
        <v>2080</v>
      </c>
      <c r="F11" s="401"/>
      <c r="G11" s="401"/>
      <c r="H11" s="401"/>
      <c r="I11" s="37"/>
      <c r="J11" s="37"/>
      <c r="K11" s="37"/>
      <c r="L11" s="11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>
      <c r="A12" s="37"/>
      <c r="B12" s="42"/>
      <c r="C12" s="37"/>
      <c r="D12" s="37"/>
      <c r="E12" s="37"/>
      <c r="F12" s="37"/>
      <c r="G12" s="37"/>
      <c r="H12" s="37"/>
      <c r="I12" s="37"/>
      <c r="J12" s="37"/>
      <c r="K12" s="37"/>
      <c r="L12" s="11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2" customHeight="1">
      <c r="A13" s="37"/>
      <c r="B13" s="42"/>
      <c r="C13" s="37"/>
      <c r="D13" s="115" t="s">
        <v>18</v>
      </c>
      <c r="E13" s="37"/>
      <c r="F13" s="106" t="s">
        <v>21</v>
      </c>
      <c r="G13" s="37"/>
      <c r="H13" s="37"/>
      <c r="I13" s="115" t="s">
        <v>20</v>
      </c>
      <c r="J13" s="106" t="s">
        <v>21</v>
      </c>
      <c r="K13" s="37"/>
      <c r="L13" s="11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15" t="s">
        <v>22</v>
      </c>
      <c r="E14" s="37"/>
      <c r="F14" s="106" t="s">
        <v>23</v>
      </c>
      <c r="G14" s="37"/>
      <c r="H14" s="37"/>
      <c r="I14" s="115" t="s">
        <v>24</v>
      </c>
      <c r="J14" s="117" t="str">
        <f>'Rekapitulace stavby'!AN8</f>
        <v>16. 2. 2024</v>
      </c>
      <c r="K14" s="37"/>
      <c r="L14" s="11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0.9" customHeight="1">
      <c r="A15" s="37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11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12" customHeight="1">
      <c r="A16" s="37"/>
      <c r="B16" s="42"/>
      <c r="C16" s="37"/>
      <c r="D16" s="115" t="s">
        <v>26</v>
      </c>
      <c r="E16" s="37"/>
      <c r="F16" s="37"/>
      <c r="G16" s="37"/>
      <c r="H16" s="37"/>
      <c r="I16" s="115" t="s">
        <v>27</v>
      </c>
      <c r="J16" s="106" t="s">
        <v>21</v>
      </c>
      <c r="K16" s="37"/>
      <c r="L16" s="11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8" customHeight="1">
      <c r="A17" s="37"/>
      <c r="B17" s="42"/>
      <c r="C17" s="37"/>
      <c r="D17" s="37"/>
      <c r="E17" s="106" t="s">
        <v>28</v>
      </c>
      <c r="F17" s="37"/>
      <c r="G17" s="37"/>
      <c r="H17" s="37"/>
      <c r="I17" s="115" t="s">
        <v>29</v>
      </c>
      <c r="J17" s="106" t="s">
        <v>21</v>
      </c>
      <c r="K17" s="37"/>
      <c r="L17" s="11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6.95" customHeight="1">
      <c r="A18" s="37"/>
      <c r="B18" s="42"/>
      <c r="C18" s="37"/>
      <c r="D18" s="37"/>
      <c r="E18" s="37"/>
      <c r="F18" s="37"/>
      <c r="G18" s="37"/>
      <c r="H18" s="37"/>
      <c r="I18" s="37"/>
      <c r="J18" s="37"/>
      <c r="K18" s="37"/>
      <c r="L18" s="11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2" customHeight="1">
      <c r="A19" s="37"/>
      <c r="B19" s="42"/>
      <c r="C19" s="37"/>
      <c r="D19" s="115" t="s">
        <v>30</v>
      </c>
      <c r="E19" s="37"/>
      <c r="F19" s="37"/>
      <c r="G19" s="37"/>
      <c r="H19" s="37"/>
      <c r="I19" s="115" t="s">
        <v>27</v>
      </c>
      <c r="J19" s="33" t="str">
        <f>'Rekapitulace stavby'!AN13</f>
        <v>Vyplň údaj</v>
      </c>
      <c r="K19" s="37"/>
      <c r="L19" s="11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8" customHeight="1">
      <c r="A20" s="37"/>
      <c r="B20" s="42"/>
      <c r="C20" s="37"/>
      <c r="D20" s="37"/>
      <c r="E20" s="403" t="str">
        <f>'Rekapitulace stavby'!E14</f>
        <v>Vyplň údaj</v>
      </c>
      <c r="F20" s="404"/>
      <c r="G20" s="404"/>
      <c r="H20" s="404"/>
      <c r="I20" s="115" t="s">
        <v>29</v>
      </c>
      <c r="J20" s="33" t="str">
        <f>'Rekapitulace stavby'!AN14</f>
        <v>Vyplň údaj</v>
      </c>
      <c r="K20" s="37"/>
      <c r="L20" s="11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6.95" customHeight="1">
      <c r="A21" s="37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11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2" customHeight="1">
      <c r="A22" s="37"/>
      <c r="B22" s="42"/>
      <c r="C22" s="37"/>
      <c r="D22" s="115" t="s">
        <v>32</v>
      </c>
      <c r="E22" s="37"/>
      <c r="F22" s="37"/>
      <c r="G22" s="37"/>
      <c r="H22" s="37"/>
      <c r="I22" s="115" t="s">
        <v>27</v>
      </c>
      <c r="J22" s="106" t="s">
        <v>21</v>
      </c>
      <c r="K22" s="37"/>
      <c r="L22" s="11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8" customHeight="1">
      <c r="A23" s="37"/>
      <c r="B23" s="42"/>
      <c r="C23" s="37"/>
      <c r="D23" s="37"/>
      <c r="E23" s="106" t="s">
        <v>33</v>
      </c>
      <c r="F23" s="37"/>
      <c r="G23" s="37"/>
      <c r="H23" s="37"/>
      <c r="I23" s="115" t="s">
        <v>29</v>
      </c>
      <c r="J23" s="106" t="s">
        <v>21</v>
      </c>
      <c r="K23" s="37"/>
      <c r="L23" s="11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6.95" customHeight="1">
      <c r="A24" s="37"/>
      <c r="B24" s="42"/>
      <c r="C24" s="37"/>
      <c r="D24" s="37"/>
      <c r="E24" s="37"/>
      <c r="F24" s="37"/>
      <c r="G24" s="37"/>
      <c r="H24" s="37"/>
      <c r="I24" s="37"/>
      <c r="J24" s="37"/>
      <c r="K24" s="37"/>
      <c r="L24" s="11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12" customHeight="1">
      <c r="A25" s="37"/>
      <c r="B25" s="42"/>
      <c r="C25" s="37"/>
      <c r="D25" s="115" t="s">
        <v>35</v>
      </c>
      <c r="E25" s="37"/>
      <c r="F25" s="37"/>
      <c r="G25" s="37"/>
      <c r="H25" s="37"/>
      <c r="I25" s="115" t="s">
        <v>27</v>
      </c>
      <c r="J25" s="106" t="str">
        <f>IF('Rekapitulace stavby'!AN19="","",'Rekapitulace stavby'!AN19)</f>
        <v/>
      </c>
      <c r="K25" s="37"/>
      <c r="L25" s="11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8" customHeight="1">
      <c r="A26" s="37"/>
      <c r="B26" s="42"/>
      <c r="C26" s="37"/>
      <c r="D26" s="37"/>
      <c r="E26" s="106" t="str">
        <f>IF('Rekapitulace stavby'!E20="","",'Rekapitulace stavby'!E20)</f>
        <v xml:space="preserve"> </v>
      </c>
      <c r="F26" s="37"/>
      <c r="G26" s="37"/>
      <c r="H26" s="37"/>
      <c r="I26" s="115" t="s">
        <v>29</v>
      </c>
      <c r="J26" s="106" t="str">
        <f>IF('Rekapitulace stavby'!AN20="","",'Rekapitulace stavby'!AN20)</f>
        <v/>
      </c>
      <c r="K26" s="37"/>
      <c r="L26" s="11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11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12" customHeight="1">
      <c r="A28" s="37"/>
      <c r="B28" s="42"/>
      <c r="C28" s="37"/>
      <c r="D28" s="115" t="s">
        <v>37</v>
      </c>
      <c r="E28" s="37"/>
      <c r="F28" s="37"/>
      <c r="G28" s="37"/>
      <c r="H28" s="37"/>
      <c r="I28" s="37"/>
      <c r="J28" s="37"/>
      <c r="K28" s="37"/>
      <c r="L28" s="11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8" customFormat="1" ht="16.5" customHeight="1">
      <c r="A29" s="118"/>
      <c r="B29" s="119"/>
      <c r="C29" s="118"/>
      <c r="D29" s="118"/>
      <c r="E29" s="405" t="s">
        <v>21</v>
      </c>
      <c r="F29" s="405"/>
      <c r="G29" s="405"/>
      <c r="H29" s="405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6.95" customHeight="1">
      <c r="A30" s="37"/>
      <c r="B30" s="42"/>
      <c r="C30" s="37"/>
      <c r="D30" s="37"/>
      <c r="E30" s="37"/>
      <c r="F30" s="37"/>
      <c r="G30" s="37"/>
      <c r="H30" s="37"/>
      <c r="I30" s="37"/>
      <c r="J30" s="37"/>
      <c r="K30" s="37"/>
      <c r="L30" s="11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21"/>
      <c r="E31" s="121"/>
      <c r="F31" s="121"/>
      <c r="G31" s="121"/>
      <c r="H31" s="121"/>
      <c r="I31" s="121"/>
      <c r="J31" s="121"/>
      <c r="K31" s="121"/>
      <c r="L31" s="11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25.35" customHeight="1">
      <c r="A32" s="37"/>
      <c r="B32" s="42"/>
      <c r="C32" s="37"/>
      <c r="D32" s="122" t="s">
        <v>39</v>
      </c>
      <c r="E32" s="37"/>
      <c r="F32" s="37"/>
      <c r="G32" s="37"/>
      <c r="H32" s="37"/>
      <c r="I32" s="37"/>
      <c r="J32" s="123">
        <f>ROUND(J86, 2)</f>
        <v>0</v>
      </c>
      <c r="K32" s="37"/>
      <c r="L32" s="11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6.95" customHeight="1">
      <c r="A33" s="37"/>
      <c r="B33" s="42"/>
      <c r="C33" s="37"/>
      <c r="D33" s="121"/>
      <c r="E33" s="121"/>
      <c r="F33" s="121"/>
      <c r="G33" s="121"/>
      <c r="H33" s="121"/>
      <c r="I33" s="121"/>
      <c r="J33" s="121"/>
      <c r="K33" s="121"/>
      <c r="L33" s="11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37"/>
      <c r="F34" s="124" t="s">
        <v>41</v>
      </c>
      <c r="G34" s="37"/>
      <c r="H34" s="37"/>
      <c r="I34" s="124" t="s">
        <v>40</v>
      </c>
      <c r="J34" s="124" t="s">
        <v>42</v>
      </c>
      <c r="K34" s="37"/>
      <c r="L34" s="11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customHeight="1">
      <c r="A35" s="37"/>
      <c r="B35" s="42"/>
      <c r="C35" s="37"/>
      <c r="D35" s="125" t="s">
        <v>43</v>
      </c>
      <c r="E35" s="115" t="s">
        <v>44</v>
      </c>
      <c r="F35" s="126">
        <f>ROUND((SUM(BE86:BE219)),  2)</f>
        <v>0</v>
      </c>
      <c r="G35" s="37"/>
      <c r="H35" s="37"/>
      <c r="I35" s="127">
        <v>0.21</v>
      </c>
      <c r="J35" s="126">
        <f>ROUND(((SUM(BE86:BE219))*I35),  2)</f>
        <v>0</v>
      </c>
      <c r="K35" s="37"/>
      <c r="L35" s="11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customHeight="1">
      <c r="A36" s="37"/>
      <c r="B36" s="42"/>
      <c r="C36" s="37"/>
      <c r="D36" s="37"/>
      <c r="E36" s="115" t="s">
        <v>45</v>
      </c>
      <c r="F36" s="126">
        <f>ROUND((SUM(BF86:BF219)),  2)</f>
        <v>0</v>
      </c>
      <c r="G36" s="37"/>
      <c r="H36" s="37"/>
      <c r="I36" s="127">
        <v>0.12</v>
      </c>
      <c r="J36" s="126">
        <f>ROUND(((SUM(BF86:BF219))*I36),  2)</f>
        <v>0</v>
      </c>
      <c r="K36" s="37"/>
      <c r="L36" s="11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15" t="s">
        <v>46</v>
      </c>
      <c r="F37" s="126">
        <f>ROUND((SUM(BG86:BG219)),  2)</f>
        <v>0</v>
      </c>
      <c r="G37" s="37"/>
      <c r="H37" s="37"/>
      <c r="I37" s="127">
        <v>0.21</v>
      </c>
      <c r="J37" s="126">
        <f>0</f>
        <v>0</v>
      </c>
      <c r="K37" s="37"/>
      <c r="L37" s="11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hidden="1" customHeight="1">
      <c r="A38" s="37"/>
      <c r="B38" s="42"/>
      <c r="C38" s="37"/>
      <c r="D38" s="37"/>
      <c r="E38" s="115" t="s">
        <v>47</v>
      </c>
      <c r="F38" s="126">
        <f>ROUND((SUM(BH86:BH219)),  2)</f>
        <v>0</v>
      </c>
      <c r="G38" s="37"/>
      <c r="H38" s="37"/>
      <c r="I38" s="127">
        <v>0.12</v>
      </c>
      <c r="J38" s="126">
        <f>0</f>
        <v>0</v>
      </c>
      <c r="K38" s="37"/>
      <c r="L38" s="11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14.45" hidden="1" customHeight="1">
      <c r="A39" s="37"/>
      <c r="B39" s="42"/>
      <c r="C39" s="37"/>
      <c r="D39" s="37"/>
      <c r="E39" s="115" t="s">
        <v>48</v>
      </c>
      <c r="F39" s="126">
        <f>ROUND((SUM(BI86:BI219)),  2)</f>
        <v>0</v>
      </c>
      <c r="G39" s="37"/>
      <c r="H39" s="37"/>
      <c r="I39" s="127">
        <v>0</v>
      </c>
      <c r="J39" s="126">
        <f>0</f>
        <v>0</v>
      </c>
      <c r="K39" s="37"/>
      <c r="L39" s="11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6.95" customHeight="1">
      <c r="A40" s="37"/>
      <c r="B40" s="42"/>
      <c r="C40" s="37"/>
      <c r="D40" s="37"/>
      <c r="E40" s="37"/>
      <c r="F40" s="37"/>
      <c r="G40" s="37"/>
      <c r="H40" s="37"/>
      <c r="I40" s="37"/>
      <c r="J40" s="37"/>
      <c r="K40" s="37"/>
      <c r="L40" s="11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2" customFormat="1" ht="25.35" customHeight="1">
      <c r="A41" s="37"/>
      <c r="B41" s="42"/>
      <c r="C41" s="128"/>
      <c r="D41" s="129" t="s">
        <v>49</v>
      </c>
      <c r="E41" s="130"/>
      <c r="F41" s="130"/>
      <c r="G41" s="131" t="s">
        <v>50</v>
      </c>
      <c r="H41" s="132" t="s">
        <v>51</v>
      </c>
      <c r="I41" s="130"/>
      <c r="J41" s="133">
        <f>SUM(J32:J39)</f>
        <v>0</v>
      </c>
      <c r="K41" s="134"/>
      <c r="L41" s="116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2" customFormat="1" ht="14.45" customHeight="1">
      <c r="A42" s="37"/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1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pans="1:31" s="2" customFormat="1" ht="6.95" customHeight="1">
      <c r="A46" s="37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1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24.95" customHeight="1">
      <c r="A47" s="37"/>
      <c r="B47" s="38"/>
      <c r="C47" s="26" t="s">
        <v>178</v>
      </c>
      <c r="D47" s="39"/>
      <c r="E47" s="39"/>
      <c r="F47" s="39"/>
      <c r="G47" s="39"/>
      <c r="H47" s="39"/>
      <c r="I47" s="39"/>
      <c r="J47" s="39"/>
      <c r="K47" s="39"/>
      <c r="L47" s="11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1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16</v>
      </c>
      <c r="D49" s="39"/>
      <c r="E49" s="39"/>
      <c r="F49" s="39"/>
      <c r="G49" s="39"/>
      <c r="H49" s="39"/>
      <c r="I49" s="39"/>
      <c r="J49" s="39"/>
      <c r="K49" s="39"/>
      <c r="L49" s="11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26.25" customHeight="1">
      <c r="A50" s="37"/>
      <c r="B50" s="38"/>
      <c r="C50" s="39"/>
      <c r="D50" s="39"/>
      <c r="E50" s="397" t="str">
        <f>E7</f>
        <v>Novostavba Onkologické kliniky P4 - Přeložky, Přípojky, OS, Komunikace, chodníky a přístřešky, Sadové úpravy</v>
      </c>
      <c r="F50" s="398"/>
      <c r="G50" s="398"/>
      <c r="H50" s="398"/>
      <c r="I50" s="39"/>
      <c r="J50" s="39"/>
      <c r="K50" s="39"/>
      <c r="L50" s="11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1" customFormat="1" ht="12" customHeight="1">
      <c r="B51" s="24"/>
      <c r="C51" s="32" t="s">
        <v>174</v>
      </c>
      <c r="D51" s="25"/>
      <c r="E51" s="25"/>
      <c r="F51" s="25"/>
      <c r="G51" s="25"/>
      <c r="H51" s="25"/>
      <c r="I51" s="25"/>
      <c r="J51" s="25"/>
      <c r="K51" s="25"/>
      <c r="L51" s="23"/>
    </row>
    <row r="52" spans="1:47" s="2" customFormat="1" ht="16.5" customHeight="1">
      <c r="A52" s="37"/>
      <c r="B52" s="38"/>
      <c r="C52" s="39"/>
      <c r="D52" s="39"/>
      <c r="E52" s="397" t="s">
        <v>2079</v>
      </c>
      <c r="F52" s="396"/>
      <c r="G52" s="396"/>
      <c r="H52" s="396"/>
      <c r="I52" s="39"/>
      <c r="J52" s="39"/>
      <c r="K52" s="39"/>
      <c r="L52" s="11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12" customHeight="1">
      <c r="A53" s="37"/>
      <c r="B53" s="38"/>
      <c r="C53" s="32" t="s">
        <v>176</v>
      </c>
      <c r="D53" s="39"/>
      <c r="E53" s="39"/>
      <c r="F53" s="39"/>
      <c r="G53" s="39"/>
      <c r="H53" s="39"/>
      <c r="I53" s="39"/>
      <c r="J53" s="39"/>
      <c r="K53" s="39"/>
      <c r="L53" s="11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6.5" customHeight="1">
      <c r="A54" s="37"/>
      <c r="B54" s="38"/>
      <c r="C54" s="39"/>
      <c r="D54" s="39"/>
      <c r="E54" s="361" t="str">
        <f>E11</f>
        <v>D.2.6.a - Telefonní kabely z budovy XR do budovy P3</v>
      </c>
      <c r="F54" s="396"/>
      <c r="G54" s="396"/>
      <c r="H54" s="396"/>
      <c r="I54" s="39"/>
      <c r="J54" s="39"/>
      <c r="K54" s="39"/>
      <c r="L54" s="11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6.9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1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2" customHeight="1">
      <c r="A56" s="37"/>
      <c r="B56" s="38"/>
      <c r="C56" s="32" t="s">
        <v>22</v>
      </c>
      <c r="D56" s="39"/>
      <c r="E56" s="39"/>
      <c r="F56" s="30" t="str">
        <f>F14</f>
        <v>Olomouc</v>
      </c>
      <c r="G56" s="39"/>
      <c r="H56" s="39"/>
      <c r="I56" s="32" t="s">
        <v>24</v>
      </c>
      <c r="J56" s="62" t="str">
        <f>IF(J14="","",J14)</f>
        <v>16. 2. 2024</v>
      </c>
      <c r="K56" s="39"/>
      <c r="L56" s="11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6.95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1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25.7" customHeight="1">
      <c r="A58" s="37"/>
      <c r="B58" s="38"/>
      <c r="C58" s="32" t="s">
        <v>26</v>
      </c>
      <c r="D58" s="39"/>
      <c r="E58" s="39"/>
      <c r="F58" s="30" t="str">
        <f>E17</f>
        <v>Fakultní nemocnice Olomouc</v>
      </c>
      <c r="G58" s="39"/>
      <c r="H58" s="39"/>
      <c r="I58" s="32" t="s">
        <v>32</v>
      </c>
      <c r="J58" s="35" t="str">
        <f>E23</f>
        <v>Adam Rujbr Architects</v>
      </c>
      <c r="K58" s="39"/>
      <c r="L58" s="11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15.2" customHeight="1">
      <c r="A59" s="37"/>
      <c r="B59" s="38"/>
      <c r="C59" s="32" t="s">
        <v>30</v>
      </c>
      <c r="D59" s="39"/>
      <c r="E59" s="39"/>
      <c r="F59" s="30" t="str">
        <f>IF(E20="","",E20)</f>
        <v>Vyplň údaj</v>
      </c>
      <c r="G59" s="39"/>
      <c r="H59" s="39"/>
      <c r="I59" s="32" t="s">
        <v>35</v>
      </c>
      <c r="J59" s="35" t="str">
        <f>E26</f>
        <v xml:space="preserve"> </v>
      </c>
      <c r="K59" s="39"/>
      <c r="L59" s="11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47" s="2" customFormat="1" ht="10.35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16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47" s="2" customFormat="1" ht="29.25" customHeight="1">
      <c r="A61" s="37"/>
      <c r="B61" s="38"/>
      <c r="C61" s="139" t="s">
        <v>179</v>
      </c>
      <c r="D61" s="140"/>
      <c r="E61" s="140"/>
      <c r="F61" s="140"/>
      <c r="G61" s="140"/>
      <c r="H61" s="140"/>
      <c r="I61" s="140"/>
      <c r="J61" s="141" t="s">
        <v>180</v>
      </c>
      <c r="K61" s="140"/>
      <c r="L61" s="116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10.3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16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22.9" customHeight="1">
      <c r="A63" s="37"/>
      <c r="B63" s="38"/>
      <c r="C63" s="142" t="s">
        <v>71</v>
      </c>
      <c r="D63" s="39"/>
      <c r="E63" s="39"/>
      <c r="F63" s="39"/>
      <c r="G63" s="39"/>
      <c r="H63" s="39"/>
      <c r="I63" s="39"/>
      <c r="J63" s="80">
        <f>J86</f>
        <v>0</v>
      </c>
      <c r="K63" s="39"/>
      <c r="L63" s="11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20" t="s">
        <v>181</v>
      </c>
    </row>
    <row r="64" spans="1:47" s="9" customFormat="1" ht="24.95" customHeight="1">
      <c r="B64" s="143"/>
      <c r="C64" s="144"/>
      <c r="D64" s="145" t="s">
        <v>2081</v>
      </c>
      <c r="E64" s="146"/>
      <c r="F64" s="146"/>
      <c r="G64" s="146"/>
      <c r="H64" s="146"/>
      <c r="I64" s="146"/>
      <c r="J64" s="147">
        <f>J87</f>
        <v>0</v>
      </c>
      <c r="K64" s="144"/>
      <c r="L64" s="148"/>
    </row>
    <row r="65" spans="1:31" s="2" customFormat="1" ht="21.75" customHeight="1">
      <c r="A65" s="37"/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116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 s="2" customFormat="1" ht="6.95" customHeight="1">
      <c r="A66" s="37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16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70" spans="1:31" s="2" customFormat="1" ht="6.95" customHeight="1">
      <c r="A70" s="37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11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24.95" customHeight="1">
      <c r="A71" s="37"/>
      <c r="B71" s="38"/>
      <c r="C71" s="26" t="s">
        <v>191</v>
      </c>
      <c r="D71" s="39"/>
      <c r="E71" s="39"/>
      <c r="F71" s="39"/>
      <c r="G71" s="39"/>
      <c r="H71" s="39"/>
      <c r="I71" s="39"/>
      <c r="J71" s="39"/>
      <c r="K71" s="39"/>
      <c r="L71" s="11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6.95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16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2" customHeight="1">
      <c r="A73" s="37"/>
      <c r="B73" s="38"/>
      <c r="C73" s="32" t="s">
        <v>16</v>
      </c>
      <c r="D73" s="39"/>
      <c r="E73" s="39"/>
      <c r="F73" s="39"/>
      <c r="G73" s="39"/>
      <c r="H73" s="39"/>
      <c r="I73" s="39"/>
      <c r="J73" s="39"/>
      <c r="K73" s="39"/>
      <c r="L73" s="11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26.25" customHeight="1">
      <c r="A74" s="37"/>
      <c r="B74" s="38"/>
      <c r="C74" s="39"/>
      <c r="D74" s="39"/>
      <c r="E74" s="397" t="str">
        <f>E7</f>
        <v>Novostavba Onkologické kliniky P4 - Přeložky, Přípojky, OS, Komunikace, chodníky a přístřešky, Sadové úpravy</v>
      </c>
      <c r="F74" s="398"/>
      <c r="G74" s="398"/>
      <c r="H74" s="398"/>
      <c r="I74" s="39"/>
      <c r="J74" s="39"/>
      <c r="K74" s="39"/>
      <c r="L74" s="11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1" customFormat="1" ht="12" customHeight="1">
      <c r="B75" s="24"/>
      <c r="C75" s="32" t="s">
        <v>174</v>
      </c>
      <c r="D75" s="25"/>
      <c r="E75" s="25"/>
      <c r="F75" s="25"/>
      <c r="G75" s="25"/>
      <c r="H75" s="25"/>
      <c r="I75" s="25"/>
      <c r="J75" s="25"/>
      <c r="K75" s="25"/>
      <c r="L75" s="23"/>
    </row>
    <row r="76" spans="1:31" s="2" customFormat="1" ht="16.5" customHeight="1">
      <c r="A76" s="37"/>
      <c r="B76" s="38"/>
      <c r="C76" s="39"/>
      <c r="D76" s="39"/>
      <c r="E76" s="397" t="s">
        <v>2079</v>
      </c>
      <c r="F76" s="396"/>
      <c r="G76" s="396"/>
      <c r="H76" s="396"/>
      <c r="I76" s="39"/>
      <c r="J76" s="39"/>
      <c r="K76" s="39"/>
      <c r="L76" s="11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2" t="s">
        <v>176</v>
      </c>
      <c r="D77" s="39"/>
      <c r="E77" s="39"/>
      <c r="F77" s="39"/>
      <c r="G77" s="39"/>
      <c r="H77" s="39"/>
      <c r="I77" s="39"/>
      <c r="J77" s="39"/>
      <c r="K77" s="39"/>
      <c r="L77" s="11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6.5" customHeight="1">
      <c r="A78" s="37"/>
      <c r="B78" s="38"/>
      <c r="C78" s="39"/>
      <c r="D78" s="39"/>
      <c r="E78" s="361" t="str">
        <f>E11</f>
        <v>D.2.6.a - Telefonní kabely z budovy XR do budovy P3</v>
      </c>
      <c r="F78" s="396"/>
      <c r="G78" s="396"/>
      <c r="H78" s="396"/>
      <c r="I78" s="39"/>
      <c r="J78" s="39"/>
      <c r="K78" s="39"/>
      <c r="L78" s="11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6.95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1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2" customHeight="1">
      <c r="A80" s="37"/>
      <c r="B80" s="38"/>
      <c r="C80" s="32" t="s">
        <v>22</v>
      </c>
      <c r="D80" s="39"/>
      <c r="E80" s="39"/>
      <c r="F80" s="30" t="str">
        <f>F14</f>
        <v>Olomouc</v>
      </c>
      <c r="G80" s="39"/>
      <c r="H80" s="39"/>
      <c r="I80" s="32" t="s">
        <v>24</v>
      </c>
      <c r="J80" s="62" t="str">
        <f>IF(J14="","",J14)</f>
        <v>16. 2. 2024</v>
      </c>
      <c r="K80" s="39"/>
      <c r="L80" s="11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6.9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1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25.7" customHeight="1">
      <c r="A82" s="37"/>
      <c r="B82" s="38"/>
      <c r="C82" s="32" t="s">
        <v>26</v>
      </c>
      <c r="D82" s="39"/>
      <c r="E82" s="39"/>
      <c r="F82" s="30" t="str">
        <f>E17</f>
        <v>Fakultní nemocnice Olomouc</v>
      </c>
      <c r="G82" s="39"/>
      <c r="H82" s="39"/>
      <c r="I82" s="32" t="s">
        <v>32</v>
      </c>
      <c r="J82" s="35" t="str">
        <f>E23</f>
        <v>Adam Rujbr Architects</v>
      </c>
      <c r="K82" s="39"/>
      <c r="L82" s="11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5.2" customHeight="1">
      <c r="A83" s="37"/>
      <c r="B83" s="38"/>
      <c r="C83" s="32" t="s">
        <v>30</v>
      </c>
      <c r="D83" s="39"/>
      <c r="E83" s="39"/>
      <c r="F83" s="30" t="str">
        <f>IF(E20="","",E20)</f>
        <v>Vyplň údaj</v>
      </c>
      <c r="G83" s="39"/>
      <c r="H83" s="39"/>
      <c r="I83" s="32" t="s">
        <v>35</v>
      </c>
      <c r="J83" s="35" t="str">
        <f>E26</f>
        <v xml:space="preserve"> </v>
      </c>
      <c r="K83" s="39"/>
      <c r="L83" s="11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0.3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1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11" customFormat="1" ht="29.25" customHeight="1">
      <c r="A85" s="154"/>
      <c r="B85" s="155"/>
      <c r="C85" s="156" t="s">
        <v>192</v>
      </c>
      <c r="D85" s="157" t="s">
        <v>58</v>
      </c>
      <c r="E85" s="157" t="s">
        <v>54</v>
      </c>
      <c r="F85" s="157" t="s">
        <v>55</v>
      </c>
      <c r="G85" s="157" t="s">
        <v>193</v>
      </c>
      <c r="H85" s="157" t="s">
        <v>194</v>
      </c>
      <c r="I85" s="157" t="s">
        <v>195</v>
      </c>
      <c r="J85" s="157" t="s">
        <v>180</v>
      </c>
      <c r="K85" s="158" t="s">
        <v>196</v>
      </c>
      <c r="L85" s="159"/>
      <c r="M85" s="71" t="s">
        <v>21</v>
      </c>
      <c r="N85" s="72" t="s">
        <v>43</v>
      </c>
      <c r="O85" s="72" t="s">
        <v>197</v>
      </c>
      <c r="P85" s="72" t="s">
        <v>198</v>
      </c>
      <c r="Q85" s="72" t="s">
        <v>199</v>
      </c>
      <c r="R85" s="72" t="s">
        <v>200</v>
      </c>
      <c r="S85" s="72" t="s">
        <v>201</v>
      </c>
      <c r="T85" s="73" t="s">
        <v>202</v>
      </c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</row>
    <row r="86" spans="1:65" s="2" customFormat="1" ht="22.9" customHeight="1">
      <c r="A86" s="37"/>
      <c r="B86" s="38"/>
      <c r="C86" s="78" t="s">
        <v>203</v>
      </c>
      <c r="D86" s="39"/>
      <c r="E86" s="39"/>
      <c r="F86" s="39"/>
      <c r="G86" s="39"/>
      <c r="H86" s="39"/>
      <c r="I86" s="39"/>
      <c r="J86" s="160">
        <f>BK86</f>
        <v>0</v>
      </c>
      <c r="K86" s="39"/>
      <c r="L86" s="42"/>
      <c r="M86" s="74"/>
      <c r="N86" s="161"/>
      <c r="O86" s="75"/>
      <c r="P86" s="162">
        <f>P87</f>
        <v>0</v>
      </c>
      <c r="Q86" s="75"/>
      <c r="R86" s="162">
        <f>R87</f>
        <v>0</v>
      </c>
      <c r="S86" s="75"/>
      <c r="T86" s="163">
        <f>T87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20" t="s">
        <v>72</v>
      </c>
      <c r="AU86" s="20" t="s">
        <v>181</v>
      </c>
      <c r="BK86" s="164">
        <f>BK87</f>
        <v>0</v>
      </c>
    </row>
    <row r="87" spans="1:65" s="12" customFormat="1" ht="25.9" customHeight="1">
      <c r="B87" s="165"/>
      <c r="C87" s="166"/>
      <c r="D87" s="167" t="s">
        <v>72</v>
      </c>
      <c r="E87" s="168" t="s">
        <v>2082</v>
      </c>
      <c r="F87" s="168" t="s">
        <v>2083</v>
      </c>
      <c r="G87" s="166"/>
      <c r="H87" s="166"/>
      <c r="I87" s="169"/>
      <c r="J87" s="170">
        <f>BK87</f>
        <v>0</v>
      </c>
      <c r="K87" s="166"/>
      <c r="L87" s="171"/>
      <c r="M87" s="172"/>
      <c r="N87" s="173"/>
      <c r="O87" s="173"/>
      <c r="P87" s="174">
        <f>SUM(P88:P219)</f>
        <v>0</v>
      </c>
      <c r="Q87" s="173"/>
      <c r="R87" s="174">
        <f>SUM(R88:R219)</f>
        <v>0</v>
      </c>
      <c r="S87" s="173"/>
      <c r="T87" s="175">
        <f>SUM(T88:T219)</f>
        <v>0</v>
      </c>
      <c r="AR87" s="176" t="s">
        <v>80</v>
      </c>
      <c r="AT87" s="177" t="s">
        <v>72</v>
      </c>
      <c r="AU87" s="177" t="s">
        <v>73</v>
      </c>
      <c r="AY87" s="176" t="s">
        <v>206</v>
      </c>
      <c r="BK87" s="178">
        <f>SUM(BK88:BK219)</f>
        <v>0</v>
      </c>
    </row>
    <row r="88" spans="1:65" s="2" customFormat="1" ht="24.2" customHeight="1">
      <c r="A88" s="37"/>
      <c r="B88" s="38"/>
      <c r="C88" s="181" t="s">
        <v>80</v>
      </c>
      <c r="D88" s="181" t="s">
        <v>208</v>
      </c>
      <c r="E88" s="182" t="s">
        <v>2084</v>
      </c>
      <c r="F88" s="183" t="s">
        <v>2085</v>
      </c>
      <c r="G88" s="184" t="s">
        <v>2086</v>
      </c>
      <c r="H88" s="185">
        <v>1</v>
      </c>
      <c r="I88" s="186"/>
      <c r="J88" s="187">
        <f>ROUND(I88*H88,2)</f>
        <v>0</v>
      </c>
      <c r="K88" s="183" t="s">
        <v>21</v>
      </c>
      <c r="L88" s="42"/>
      <c r="M88" s="188" t="s">
        <v>21</v>
      </c>
      <c r="N88" s="189" t="s">
        <v>44</v>
      </c>
      <c r="O88" s="67"/>
      <c r="P88" s="190">
        <f>O88*H88</f>
        <v>0</v>
      </c>
      <c r="Q88" s="190">
        <v>0</v>
      </c>
      <c r="R88" s="190">
        <f>Q88*H88</f>
        <v>0</v>
      </c>
      <c r="S88" s="190">
        <v>0</v>
      </c>
      <c r="T88" s="191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92" t="s">
        <v>866</v>
      </c>
      <c r="AT88" s="192" t="s">
        <v>208</v>
      </c>
      <c r="AU88" s="192" t="s">
        <v>80</v>
      </c>
      <c r="AY88" s="20" t="s">
        <v>206</v>
      </c>
      <c r="BE88" s="193">
        <f>IF(N88="základní",J88,0)</f>
        <v>0</v>
      </c>
      <c r="BF88" s="193">
        <f>IF(N88="snížená",J88,0)</f>
        <v>0</v>
      </c>
      <c r="BG88" s="193">
        <f>IF(N88="zákl. přenesená",J88,0)</f>
        <v>0</v>
      </c>
      <c r="BH88" s="193">
        <f>IF(N88="sníž. přenesená",J88,0)</f>
        <v>0</v>
      </c>
      <c r="BI88" s="193">
        <f>IF(N88="nulová",J88,0)</f>
        <v>0</v>
      </c>
      <c r="BJ88" s="20" t="s">
        <v>80</v>
      </c>
      <c r="BK88" s="193">
        <f>ROUND(I88*H88,2)</f>
        <v>0</v>
      </c>
      <c r="BL88" s="20" t="s">
        <v>866</v>
      </c>
      <c r="BM88" s="192" t="s">
        <v>82</v>
      </c>
    </row>
    <row r="89" spans="1:65" s="2" customFormat="1" ht="24.2" customHeight="1">
      <c r="A89" s="37"/>
      <c r="B89" s="38"/>
      <c r="C89" s="244" t="s">
        <v>82</v>
      </c>
      <c r="D89" s="244" t="s">
        <v>437</v>
      </c>
      <c r="E89" s="245" t="s">
        <v>2087</v>
      </c>
      <c r="F89" s="246" t="s">
        <v>2088</v>
      </c>
      <c r="G89" s="247" t="s">
        <v>2086</v>
      </c>
      <c r="H89" s="248">
        <v>1</v>
      </c>
      <c r="I89" s="249"/>
      <c r="J89" s="250">
        <f>ROUND(I89*H89,2)</f>
        <v>0</v>
      </c>
      <c r="K89" s="246" t="s">
        <v>21</v>
      </c>
      <c r="L89" s="251"/>
      <c r="M89" s="252" t="s">
        <v>21</v>
      </c>
      <c r="N89" s="253" t="s">
        <v>44</v>
      </c>
      <c r="O89" s="67"/>
      <c r="P89" s="190">
        <f>O89*H89</f>
        <v>0</v>
      </c>
      <c r="Q89" s="190">
        <v>0</v>
      </c>
      <c r="R89" s="190">
        <f>Q89*H89</f>
        <v>0</v>
      </c>
      <c r="S89" s="190">
        <v>0</v>
      </c>
      <c r="T89" s="191">
        <f>S89*H89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192" t="s">
        <v>1657</v>
      </c>
      <c r="AT89" s="192" t="s">
        <v>437</v>
      </c>
      <c r="AU89" s="192" t="s">
        <v>80</v>
      </c>
      <c r="AY89" s="20" t="s">
        <v>206</v>
      </c>
      <c r="BE89" s="193">
        <f>IF(N89="základní",J89,0)</f>
        <v>0</v>
      </c>
      <c r="BF89" s="193">
        <f>IF(N89="snížená",J89,0)</f>
        <v>0</v>
      </c>
      <c r="BG89" s="193">
        <f>IF(N89="zákl. přenesená",J89,0)</f>
        <v>0</v>
      </c>
      <c r="BH89" s="193">
        <f>IF(N89="sníž. přenesená",J89,0)</f>
        <v>0</v>
      </c>
      <c r="BI89" s="193">
        <f>IF(N89="nulová",J89,0)</f>
        <v>0</v>
      </c>
      <c r="BJ89" s="20" t="s">
        <v>80</v>
      </c>
      <c r="BK89" s="193">
        <f>ROUND(I89*H89,2)</f>
        <v>0</v>
      </c>
      <c r="BL89" s="20" t="s">
        <v>866</v>
      </c>
      <c r="BM89" s="192" t="s">
        <v>213</v>
      </c>
    </row>
    <row r="90" spans="1:65" s="13" customFormat="1">
      <c r="B90" s="201"/>
      <c r="C90" s="202"/>
      <c r="D90" s="199" t="s">
        <v>219</v>
      </c>
      <c r="E90" s="203" t="s">
        <v>21</v>
      </c>
      <c r="F90" s="204" t="s">
        <v>2089</v>
      </c>
      <c r="G90" s="202"/>
      <c r="H90" s="203" t="s">
        <v>21</v>
      </c>
      <c r="I90" s="205"/>
      <c r="J90" s="202"/>
      <c r="K90" s="202"/>
      <c r="L90" s="206"/>
      <c r="M90" s="207"/>
      <c r="N90" s="208"/>
      <c r="O90" s="208"/>
      <c r="P90" s="208"/>
      <c r="Q90" s="208"/>
      <c r="R90" s="208"/>
      <c r="S90" s="208"/>
      <c r="T90" s="209"/>
      <c r="AT90" s="210" t="s">
        <v>219</v>
      </c>
      <c r="AU90" s="210" t="s">
        <v>80</v>
      </c>
      <c r="AV90" s="13" t="s">
        <v>80</v>
      </c>
      <c r="AW90" s="13" t="s">
        <v>34</v>
      </c>
      <c r="AX90" s="13" t="s">
        <v>73</v>
      </c>
      <c r="AY90" s="210" t="s">
        <v>206</v>
      </c>
    </row>
    <row r="91" spans="1:65" s="14" customFormat="1">
      <c r="B91" s="211"/>
      <c r="C91" s="212"/>
      <c r="D91" s="199" t="s">
        <v>219</v>
      </c>
      <c r="E91" s="213" t="s">
        <v>21</v>
      </c>
      <c r="F91" s="214" t="s">
        <v>80</v>
      </c>
      <c r="G91" s="212"/>
      <c r="H91" s="215">
        <v>1</v>
      </c>
      <c r="I91" s="216"/>
      <c r="J91" s="212"/>
      <c r="K91" s="212"/>
      <c r="L91" s="217"/>
      <c r="M91" s="218"/>
      <c r="N91" s="219"/>
      <c r="O91" s="219"/>
      <c r="P91" s="219"/>
      <c r="Q91" s="219"/>
      <c r="R91" s="219"/>
      <c r="S91" s="219"/>
      <c r="T91" s="220"/>
      <c r="AT91" s="221" t="s">
        <v>219</v>
      </c>
      <c r="AU91" s="221" t="s">
        <v>80</v>
      </c>
      <c r="AV91" s="14" t="s">
        <v>82</v>
      </c>
      <c r="AW91" s="14" t="s">
        <v>34</v>
      </c>
      <c r="AX91" s="14" t="s">
        <v>73</v>
      </c>
      <c r="AY91" s="221" t="s">
        <v>206</v>
      </c>
    </row>
    <row r="92" spans="1:65" s="15" customFormat="1">
      <c r="B92" s="222"/>
      <c r="C92" s="223"/>
      <c r="D92" s="199" t="s">
        <v>219</v>
      </c>
      <c r="E92" s="224" t="s">
        <v>21</v>
      </c>
      <c r="F92" s="225" t="s">
        <v>236</v>
      </c>
      <c r="G92" s="223"/>
      <c r="H92" s="226">
        <v>1</v>
      </c>
      <c r="I92" s="227"/>
      <c r="J92" s="223"/>
      <c r="K92" s="223"/>
      <c r="L92" s="228"/>
      <c r="M92" s="229"/>
      <c r="N92" s="230"/>
      <c r="O92" s="230"/>
      <c r="P92" s="230"/>
      <c r="Q92" s="230"/>
      <c r="R92" s="230"/>
      <c r="S92" s="230"/>
      <c r="T92" s="231"/>
      <c r="AT92" s="232" t="s">
        <v>219</v>
      </c>
      <c r="AU92" s="232" t="s">
        <v>80</v>
      </c>
      <c r="AV92" s="15" t="s">
        <v>213</v>
      </c>
      <c r="AW92" s="15" t="s">
        <v>34</v>
      </c>
      <c r="AX92" s="15" t="s">
        <v>80</v>
      </c>
      <c r="AY92" s="232" t="s">
        <v>206</v>
      </c>
    </row>
    <row r="93" spans="1:65" s="2" customFormat="1" ht="21.75" customHeight="1">
      <c r="A93" s="37"/>
      <c r="B93" s="38"/>
      <c r="C93" s="181" t="s">
        <v>244</v>
      </c>
      <c r="D93" s="181" t="s">
        <v>208</v>
      </c>
      <c r="E93" s="182" t="s">
        <v>2090</v>
      </c>
      <c r="F93" s="183" t="s">
        <v>2091</v>
      </c>
      <c r="G93" s="184" t="s">
        <v>840</v>
      </c>
      <c r="H93" s="185">
        <v>1</v>
      </c>
      <c r="I93" s="186"/>
      <c r="J93" s="187">
        <f>ROUND(I93*H93,2)</f>
        <v>0</v>
      </c>
      <c r="K93" s="183" t="s">
        <v>21</v>
      </c>
      <c r="L93" s="42"/>
      <c r="M93" s="188" t="s">
        <v>21</v>
      </c>
      <c r="N93" s="189" t="s">
        <v>44</v>
      </c>
      <c r="O93" s="67"/>
      <c r="P93" s="190">
        <f>O93*H93</f>
        <v>0</v>
      </c>
      <c r="Q93" s="190">
        <v>0</v>
      </c>
      <c r="R93" s="190">
        <f>Q93*H93</f>
        <v>0</v>
      </c>
      <c r="S93" s="190">
        <v>0</v>
      </c>
      <c r="T93" s="191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92" t="s">
        <v>866</v>
      </c>
      <c r="AT93" s="192" t="s">
        <v>208</v>
      </c>
      <c r="AU93" s="192" t="s">
        <v>80</v>
      </c>
      <c r="AY93" s="20" t="s">
        <v>206</v>
      </c>
      <c r="BE93" s="193">
        <f>IF(N93="základní",J93,0)</f>
        <v>0</v>
      </c>
      <c r="BF93" s="193">
        <f>IF(N93="snížená",J93,0)</f>
        <v>0</v>
      </c>
      <c r="BG93" s="193">
        <f>IF(N93="zákl. přenesená",J93,0)</f>
        <v>0</v>
      </c>
      <c r="BH93" s="193">
        <f>IF(N93="sníž. přenesená",J93,0)</f>
        <v>0</v>
      </c>
      <c r="BI93" s="193">
        <f>IF(N93="nulová",J93,0)</f>
        <v>0</v>
      </c>
      <c r="BJ93" s="20" t="s">
        <v>80</v>
      </c>
      <c r="BK93" s="193">
        <f>ROUND(I93*H93,2)</f>
        <v>0</v>
      </c>
      <c r="BL93" s="20" t="s">
        <v>866</v>
      </c>
      <c r="BM93" s="192" t="s">
        <v>268</v>
      </c>
    </row>
    <row r="94" spans="1:65" s="2" customFormat="1" ht="21.75" customHeight="1">
      <c r="A94" s="37"/>
      <c r="B94" s="38"/>
      <c r="C94" s="244" t="s">
        <v>213</v>
      </c>
      <c r="D94" s="244" t="s">
        <v>437</v>
      </c>
      <c r="E94" s="245" t="s">
        <v>2092</v>
      </c>
      <c r="F94" s="246" t="s">
        <v>2093</v>
      </c>
      <c r="G94" s="247" t="s">
        <v>840</v>
      </c>
      <c r="H94" s="248">
        <v>1</v>
      </c>
      <c r="I94" s="249"/>
      <c r="J94" s="250">
        <f>ROUND(I94*H94,2)</f>
        <v>0</v>
      </c>
      <c r="K94" s="246" t="s">
        <v>21</v>
      </c>
      <c r="L94" s="251"/>
      <c r="M94" s="252" t="s">
        <v>21</v>
      </c>
      <c r="N94" s="253" t="s">
        <v>44</v>
      </c>
      <c r="O94" s="67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92" t="s">
        <v>1657</v>
      </c>
      <c r="AT94" s="192" t="s">
        <v>437</v>
      </c>
      <c r="AU94" s="192" t="s">
        <v>80</v>
      </c>
      <c r="AY94" s="20" t="s">
        <v>206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0" t="s">
        <v>80</v>
      </c>
      <c r="BK94" s="193">
        <f>ROUND(I94*H94,2)</f>
        <v>0</v>
      </c>
      <c r="BL94" s="20" t="s">
        <v>866</v>
      </c>
      <c r="BM94" s="192" t="s">
        <v>289</v>
      </c>
    </row>
    <row r="95" spans="1:65" s="13" customFormat="1">
      <c r="B95" s="201"/>
      <c r="C95" s="202"/>
      <c r="D95" s="199" t="s">
        <v>219</v>
      </c>
      <c r="E95" s="203" t="s">
        <v>21</v>
      </c>
      <c r="F95" s="204" t="s">
        <v>2089</v>
      </c>
      <c r="G95" s="202"/>
      <c r="H95" s="203" t="s">
        <v>21</v>
      </c>
      <c r="I95" s="205"/>
      <c r="J95" s="202"/>
      <c r="K95" s="202"/>
      <c r="L95" s="206"/>
      <c r="M95" s="207"/>
      <c r="N95" s="208"/>
      <c r="O95" s="208"/>
      <c r="P95" s="208"/>
      <c r="Q95" s="208"/>
      <c r="R95" s="208"/>
      <c r="S95" s="208"/>
      <c r="T95" s="209"/>
      <c r="AT95" s="210" t="s">
        <v>219</v>
      </c>
      <c r="AU95" s="210" t="s">
        <v>80</v>
      </c>
      <c r="AV95" s="13" t="s">
        <v>80</v>
      </c>
      <c r="AW95" s="13" t="s">
        <v>34</v>
      </c>
      <c r="AX95" s="13" t="s">
        <v>73</v>
      </c>
      <c r="AY95" s="210" t="s">
        <v>206</v>
      </c>
    </row>
    <row r="96" spans="1:65" s="14" customFormat="1">
      <c r="B96" s="211"/>
      <c r="C96" s="212"/>
      <c r="D96" s="199" t="s">
        <v>219</v>
      </c>
      <c r="E96" s="213" t="s">
        <v>21</v>
      </c>
      <c r="F96" s="214" t="s">
        <v>80</v>
      </c>
      <c r="G96" s="212"/>
      <c r="H96" s="215">
        <v>1</v>
      </c>
      <c r="I96" s="216"/>
      <c r="J96" s="212"/>
      <c r="K96" s="212"/>
      <c r="L96" s="217"/>
      <c r="M96" s="218"/>
      <c r="N96" s="219"/>
      <c r="O96" s="219"/>
      <c r="P96" s="219"/>
      <c r="Q96" s="219"/>
      <c r="R96" s="219"/>
      <c r="S96" s="219"/>
      <c r="T96" s="220"/>
      <c r="AT96" s="221" t="s">
        <v>219</v>
      </c>
      <c r="AU96" s="221" t="s">
        <v>80</v>
      </c>
      <c r="AV96" s="14" t="s">
        <v>82</v>
      </c>
      <c r="AW96" s="14" t="s">
        <v>34</v>
      </c>
      <c r="AX96" s="14" t="s">
        <v>73</v>
      </c>
      <c r="AY96" s="221" t="s">
        <v>206</v>
      </c>
    </row>
    <row r="97" spans="1:65" s="15" customFormat="1">
      <c r="B97" s="222"/>
      <c r="C97" s="223"/>
      <c r="D97" s="199" t="s">
        <v>219</v>
      </c>
      <c r="E97" s="224" t="s">
        <v>21</v>
      </c>
      <c r="F97" s="225" t="s">
        <v>236</v>
      </c>
      <c r="G97" s="223"/>
      <c r="H97" s="226">
        <v>1</v>
      </c>
      <c r="I97" s="227"/>
      <c r="J97" s="223"/>
      <c r="K97" s="223"/>
      <c r="L97" s="228"/>
      <c r="M97" s="229"/>
      <c r="N97" s="230"/>
      <c r="O97" s="230"/>
      <c r="P97" s="230"/>
      <c r="Q97" s="230"/>
      <c r="R97" s="230"/>
      <c r="S97" s="230"/>
      <c r="T97" s="231"/>
      <c r="AT97" s="232" t="s">
        <v>219</v>
      </c>
      <c r="AU97" s="232" t="s">
        <v>80</v>
      </c>
      <c r="AV97" s="15" t="s">
        <v>213</v>
      </c>
      <c r="AW97" s="15" t="s">
        <v>34</v>
      </c>
      <c r="AX97" s="15" t="s">
        <v>80</v>
      </c>
      <c r="AY97" s="232" t="s">
        <v>206</v>
      </c>
    </row>
    <row r="98" spans="1:65" s="2" customFormat="1" ht="16.5" customHeight="1">
      <c r="A98" s="37"/>
      <c r="B98" s="38"/>
      <c r="C98" s="181" t="s">
        <v>257</v>
      </c>
      <c r="D98" s="181" t="s">
        <v>208</v>
      </c>
      <c r="E98" s="182" t="s">
        <v>2094</v>
      </c>
      <c r="F98" s="183" t="s">
        <v>2095</v>
      </c>
      <c r="G98" s="184" t="s">
        <v>840</v>
      </c>
      <c r="H98" s="185">
        <v>4</v>
      </c>
      <c r="I98" s="186"/>
      <c r="J98" s="187">
        <f>ROUND(I98*H98,2)</f>
        <v>0</v>
      </c>
      <c r="K98" s="183" t="s">
        <v>21</v>
      </c>
      <c r="L98" s="42"/>
      <c r="M98" s="188" t="s">
        <v>21</v>
      </c>
      <c r="N98" s="189" t="s">
        <v>44</v>
      </c>
      <c r="O98" s="67"/>
      <c r="P98" s="190">
        <f>O98*H98</f>
        <v>0</v>
      </c>
      <c r="Q98" s="190">
        <v>0</v>
      </c>
      <c r="R98" s="190">
        <f>Q98*H98</f>
        <v>0</v>
      </c>
      <c r="S98" s="190">
        <v>0</v>
      </c>
      <c r="T98" s="191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92" t="s">
        <v>866</v>
      </c>
      <c r="AT98" s="192" t="s">
        <v>208</v>
      </c>
      <c r="AU98" s="192" t="s">
        <v>80</v>
      </c>
      <c r="AY98" s="20" t="s">
        <v>206</v>
      </c>
      <c r="BE98" s="193">
        <f>IF(N98="základní",J98,0)</f>
        <v>0</v>
      </c>
      <c r="BF98" s="193">
        <f>IF(N98="snížená",J98,0)</f>
        <v>0</v>
      </c>
      <c r="BG98" s="193">
        <f>IF(N98="zákl. přenesená",J98,0)</f>
        <v>0</v>
      </c>
      <c r="BH98" s="193">
        <f>IF(N98="sníž. přenesená",J98,0)</f>
        <v>0</v>
      </c>
      <c r="BI98" s="193">
        <f>IF(N98="nulová",J98,0)</f>
        <v>0</v>
      </c>
      <c r="BJ98" s="20" t="s">
        <v>80</v>
      </c>
      <c r="BK98" s="193">
        <f>ROUND(I98*H98,2)</f>
        <v>0</v>
      </c>
      <c r="BL98" s="20" t="s">
        <v>866</v>
      </c>
      <c r="BM98" s="192" t="s">
        <v>304</v>
      </c>
    </row>
    <row r="99" spans="1:65" s="2" customFormat="1" ht="16.5" customHeight="1">
      <c r="A99" s="37"/>
      <c r="B99" s="38"/>
      <c r="C99" s="244" t="s">
        <v>268</v>
      </c>
      <c r="D99" s="244" t="s">
        <v>437</v>
      </c>
      <c r="E99" s="245" t="s">
        <v>2096</v>
      </c>
      <c r="F99" s="246" t="s">
        <v>2097</v>
      </c>
      <c r="G99" s="247" t="s">
        <v>840</v>
      </c>
      <c r="H99" s="248">
        <v>4</v>
      </c>
      <c r="I99" s="249"/>
      <c r="J99" s="250">
        <f>ROUND(I99*H99,2)</f>
        <v>0</v>
      </c>
      <c r="K99" s="246" t="s">
        <v>21</v>
      </c>
      <c r="L99" s="251"/>
      <c r="M99" s="252" t="s">
        <v>21</v>
      </c>
      <c r="N99" s="253" t="s">
        <v>44</v>
      </c>
      <c r="O99" s="67"/>
      <c r="P99" s="190">
        <f>O99*H99</f>
        <v>0</v>
      </c>
      <c r="Q99" s="190">
        <v>0</v>
      </c>
      <c r="R99" s="190">
        <f>Q99*H99</f>
        <v>0</v>
      </c>
      <c r="S99" s="190">
        <v>0</v>
      </c>
      <c r="T99" s="191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92" t="s">
        <v>1657</v>
      </c>
      <c r="AT99" s="192" t="s">
        <v>437</v>
      </c>
      <c r="AU99" s="192" t="s">
        <v>80</v>
      </c>
      <c r="AY99" s="20" t="s">
        <v>206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20" t="s">
        <v>80</v>
      </c>
      <c r="BK99" s="193">
        <f>ROUND(I99*H99,2)</f>
        <v>0</v>
      </c>
      <c r="BL99" s="20" t="s">
        <v>866</v>
      </c>
      <c r="BM99" s="192" t="s">
        <v>8</v>
      </c>
    </row>
    <row r="100" spans="1:65" s="13" customFormat="1">
      <c r="B100" s="201"/>
      <c r="C100" s="202"/>
      <c r="D100" s="199" t="s">
        <v>219</v>
      </c>
      <c r="E100" s="203" t="s">
        <v>21</v>
      </c>
      <c r="F100" s="204" t="s">
        <v>2089</v>
      </c>
      <c r="G100" s="202"/>
      <c r="H100" s="203" t="s">
        <v>21</v>
      </c>
      <c r="I100" s="205"/>
      <c r="J100" s="202"/>
      <c r="K100" s="202"/>
      <c r="L100" s="206"/>
      <c r="M100" s="207"/>
      <c r="N100" s="208"/>
      <c r="O100" s="208"/>
      <c r="P100" s="208"/>
      <c r="Q100" s="208"/>
      <c r="R100" s="208"/>
      <c r="S100" s="208"/>
      <c r="T100" s="209"/>
      <c r="AT100" s="210" t="s">
        <v>219</v>
      </c>
      <c r="AU100" s="210" t="s">
        <v>80</v>
      </c>
      <c r="AV100" s="13" t="s">
        <v>80</v>
      </c>
      <c r="AW100" s="13" t="s">
        <v>34</v>
      </c>
      <c r="AX100" s="13" t="s">
        <v>73</v>
      </c>
      <c r="AY100" s="210" t="s">
        <v>206</v>
      </c>
    </row>
    <row r="101" spans="1:65" s="14" customFormat="1">
      <c r="B101" s="211"/>
      <c r="C101" s="212"/>
      <c r="D101" s="199" t="s">
        <v>219</v>
      </c>
      <c r="E101" s="213" t="s">
        <v>21</v>
      </c>
      <c r="F101" s="214" t="s">
        <v>213</v>
      </c>
      <c r="G101" s="212"/>
      <c r="H101" s="215">
        <v>4</v>
      </c>
      <c r="I101" s="216"/>
      <c r="J101" s="212"/>
      <c r="K101" s="212"/>
      <c r="L101" s="217"/>
      <c r="M101" s="218"/>
      <c r="N101" s="219"/>
      <c r="O101" s="219"/>
      <c r="P101" s="219"/>
      <c r="Q101" s="219"/>
      <c r="R101" s="219"/>
      <c r="S101" s="219"/>
      <c r="T101" s="220"/>
      <c r="AT101" s="221" t="s">
        <v>219</v>
      </c>
      <c r="AU101" s="221" t="s">
        <v>80</v>
      </c>
      <c r="AV101" s="14" t="s">
        <v>82</v>
      </c>
      <c r="AW101" s="14" t="s">
        <v>34</v>
      </c>
      <c r="AX101" s="14" t="s">
        <v>73</v>
      </c>
      <c r="AY101" s="221" t="s">
        <v>206</v>
      </c>
    </row>
    <row r="102" spans="1:65" s="15" customFormat="1">
      <c r="B102" s="222"/>
      <c r="C102" s="223"/>
      <c r="D102" s="199" t="s">
        <v>219</v>
      </c>
      <c r="E102" s="224" t="s">
        <v>21</v>
      </c>
      <c r="F102" s="225" t="s">
        <v>236</v>
      </c>
      <c r="G102" s="223"/>
      <c r="H102" s="226">
        <v>4</v>
      </c>
      <c r="I102" s="227"/>
      <c r="J102" s="223"/>
      <c r="K102" s="223"/>
      <c r="L102" s="228"/>
      <c r="M102" s="229"/>
      <c r="N102" s="230"/>
      <c r="O102" s="230"/>
      <c r="P102" s="230"/>
      <c r="Q102" s="230"/>
      <c r="R102" s="230"/>
      <c r="S102" s="230"/>
      <c r="T102" s="231"/>
      <c r="AT102" s="232" t="s">
        <v>219</v>
      </c>
      <c r="AU102" s="232" t="s">
        <v>80</v>
      </c>
      <c r="AV102" s="15" t="s">
        <v>213</v>
      </c>
      <c r="AW102" s="15" t="s">
        <v>34</v>
      </c>
      <c r="AX102" s="15" t="s">
        <v>80</v>
      </c>
      <c r="AY102" s="232" t="s">
        <v>206</v>
      </c>
    </row>
    <row r="103" spans="1:65" s="2" customFormat="1" ht="16.5" customHeight="1">
      <c r="A103" s="37"/>
      <c r="B103" s="38"/>
      <c r="C103" s="181" t="s">
        <v>275</v>
      </c>
      <c r="D103" s="181" t="s">
        <v>208</v>
      </c>
      <c r="E103" s="182" t="s">
        <v>2098</v>
      </c>
      <c r="F103" s="183" t="s">
        <v>2099</v>
      </c>
      <c r="G103" s="184" t="s">
        <v>840</v>
      </c>
      <c r="H103" s="185">
        <v>60</v>
      </c>
      <c r="I103" s="186"/>
      <c r="J103" s="187">
        <f>ROUND(I103*H103,2)</f>
        <v>0</v>
      </c>
      <c r="K103" s="183" t="s">
        <v>21</v>
      </c>
      <c r="L103" s="42"/>
      <c r="M103" s="188" t="s">
        <v>21</v>
      </c>
      <c r="N103" s="189" t="s">
        <v>44</v>
      </c>
      <c r="O103" s="67"/>
      <c r="P103" s="190">
        <f>O103*H103</f>
        <v>0</v>
      </c>
      <c r="Q103" s="190">
        <v>0</v>
      </c>
      <c r="R103" s="190">
        <f>Q103*H103</f>
        <v>0</v>
      </c>
      <c r="S103" s="190">
        <v>0</v>
      </c>
      <c r="T103" s="191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92" t="s">
        <v>866</v>
      </c>
      <c r="AT103" s="192" t="s">
        <v>208</v>
      </c>
      <c r="AU103" s="192" t="s">
        <v>80</v>
      </c>
      <c r="AY103" s="20" t="s">
        <v>206</v>
      </c>
      <c r="BE103" s="193">
        <f>IF(N103="základní",J103,0)</f>
        <v>0</v>
      </c>
      <c r="BF103" s="193">
        <f>IF(N103="snížená",J103,0)</f>
        <v>0</v>
      </c>
      <c r="BG103" s="193">
        <f>IF(N103="zákl. přenesená",J103,0)</f>
        <v>0</v>
      </c>
      <c r="BH103" s="193">
        <f>IF(N103="sníž. přenesená",J103,0)</f>
        <v>0</v>
      </c>
      <c r="BI103" s="193">
        <f>IF(N103="nulová",J103,0)</f>
        <v>0</v>
      </c>
      <c r="BJ103" s="20" t="s">
        <v>80</v>
      </c>
      <c r="BK103" s="193">
        <f>ROUND(I103*H103,2)</f>
        <v>0</v>
      </c>
      <c r="BL103" s="20" t="s">
        <v>866</v>
      </c>
      <c r="BM103" s="192" t="s">
        <v>332</v>
      </c>
    </row>
    <row r="104" spans="1:65" s="2" customFormat="1" ht="16.5" customHeight="1">
      <c r="A104" s="37"/>
      <c r="B104" s="38"/>
      <c r="C104" s="244" t="s">
        <v>289</v>
      </c>
      <c r="D104" s="244" t="s">
        <v>437</v>
      </c>
      <c r="E104" s="245" t="s">
        <v>2100</v>
      </c>
      <c r="F104" s="246" t="s">
        <v>2101</v>
      </c>
      <c r="G104" s="247" t="s">
        <v>840</v>
      </c>
      <c r="H104" s="248">
        <v>60</v>
      </c>
      <c r="I104" s="249"/>
      <c r="J104" s="250">
        <f>ROUND(I104*H104,2)</f>
        <v>0</v>
      </c>
      <c r="K104" s="246" t="s">
        <v>21</v>
      </c>
      <c r="L104" s="251"/>
      <c r="M104" s="252" t="s">
        <v>21</v>
      </c>
      <c r="N104" s="253" t="s">
        <v>44</v>
      </c>
      <c r="O104" s="67"/>
      <c r="P104" s="190">
        <f>O104*H104</f>
        <v>0</v>
      </c>
      <c r="Q104" s="190">
        <v>0</v>
      </c>
      <c r="R104" s="190">
        <f>Q104*H104</f>
        <v>0</v>
      </c>
      <c r="S104" s="190">
        <v>0</v>
      </c>
      <c r="T104" s="191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92" t="s">
        <v>1657</v>
      </c>
      <c r="AT104" s="192" t="s">
        <v>437</v>
      </c>
      <c r="AU104" s="192" t="s">
        <v>80</v>
      </c>
      <c r="AY104" s="20" t="s">
        <v>206</v>
      </c>
      <c r="BE104" s="193">
        <f>IF(N104="základní",J104,0)</f>
        <v>0</v>
      </c>
      <c r="BF104" s="193">
        <f>IF(N104="snížená",J104,0)</f>
        <v>0</v>
      </c>
      <c r="BG104" s="193">
        <f>IF(N104="zákl. přenesená",J104,0)</f>
        <v>0</v>
      </c>
      <c r="BH104" s="193">
        <f>IF(N104="sníž. přenesená",J104,0)</f>
        <v>0</v>
      </c>
      <c r="BI104" s="193">
        <f>IF(N104="nulová",J104,0)</f>
        <v>0</v>
      </c>
      <c r="BJ104" s="20" t="s">
        <v>80</v>
      </c>
      <c r="BK104" s="193">
        <f>ROUND(I104*H104,2)</f>
        <v>0</v>
      </c>
      <c r="BL104" s="20" t="s">
        <v>866</v>
      </c>
      <c r="BM104" s="192" t="s">
        <v>350</v>
      </c>
    </row>
    <row r="105" spans="1:65" s="13" customFormat="1">
      <c r="B105" s="201"/>
      <c r="C105" s="202"/>
      <c r="D105" s="199" t="s">
        <v>219</v>
      </c>
      <c r="E105" s="203" t="s">
        <v>21</v>
      </c>
      <c r="F105" s="204" t="s">
        <v>2089</v>
      </c>
      <c r="G105" s="202"/>
      <c r="H105" s="203" t="s">
        <v>21</v>
      </c>
      <c r="I105" s="205"/>
      <c r="J105" s="202"/>
      <c r="K105" s="202"/>
      <c r="L105" s="206"/>
      <c r="M105" s="207"/>
      <c r="N105" s="208"/>
      <c r="O105" s="208"/>
      <c r="P105" s="208"/>
      <c r="Q105" s="208"/>
      <c r="R105" s="208"/>
      <c r="S105" s="208"/>
      <c r="T105" s="209"/>
      <c r="AT105" s="210" t="s">
        <v>219</v>
      </c>
      <c r="AU105" s="210" t="s">
        <v>80</v>
      </c>
      <c r="AV105" s="13" t="s">
        <v>80</v>
      </c>
      <c r="AW105" s="13" t="s">
        <v>34</v>
      </c>
      <c r="AX105" s="13" t="s">
        <v>73</v>
      </c>
      <c r="AY105" s="210" t="s">
        <v>206</v>
      </c>
    </row>
    <row r="106" spans="1:65" s="14" customFormat="1">
      <c r="B106" s="211"/>
      <c r="C106" s="212"/>
      <c r="D106" s="199" t="s">
        <v>219</v>
      </c>
      <c r="E106" s="213" t="s">
        <v>21</v>
      </c>
      <c r="F106" s="214" t="s">
        <v>837</v>
      </c>
      <c r="G106" s="212"/>
      <c r="H106" s="215">
        <v>60</v>
      </c>
      <c r="I106" s="216"/>
      <c r="J106" s="212"/>
      <c r="K106" s="212"/>
      <c r="L106" s="217"/>
      <c r="M106" s="218"/>
      <c r="N106" s="219"/>
      <c r="O106" s="219"/>
      <c r="P106" s="219"/>
      <c r="Q106" s="219"/>
      <c r="R106" s="219"/>
      <c r="S106" s="219"/>
      <c r="T106" s="220"/>
      <c r="AT106" s="221" t="s">
        <v>219</v>
      </c>
      <c r="AU106" s="221" t="s">
        <v>80</v>
      </c>
      <c r="AV106" s="14" t="s">
        <v>82</v>
      </c>
      <c r="AW106" s="14" t="s">
        <v>34</v>
      </c>
      <c r="AX106" s="14" t="s">
        <v>73</v>
      </c>
      <c r="AY106" s="221" t="s">
        <v>206</v>
      </c>
    </row>
    <row r="107" spans="1:65" s="15" customFormat="1">
      <c r="B107" s="222"/>
      <c r="C107" s="223"/>
      <c r="D107" s="199" t="s">
        <v>219</v>
      </c>
      <c r="E107" s="224" t="s">
        <v>21</v>
      </c>
      <c r="F107" s="225" t="s">
        <v>236</v>
      </c>
      <c r="G107" s="223"/>
      <c r="H107" s="226">
        <v>60</v>
      </c>
      <c r="I107" s="227"/>
      <c r="J107" s="223"/>
      <c r="K107" s="223"/>
      <c r="L107" s="228"/>
      <c r="M107" s="229"/>
      <c r="N107" s="230"/>
      <c r="O107" s="230"/>
      <c r="P107" s="230"/>
      <c r="Q107" s="230"/>
      <c r="R107" s="230"/>
      <c r="S107" s="230"/>
      <c r="T107" s="231"/>
      <c r="AT107" s="232" t="s">
        <v>219</v>
      </c>
      <c r="AU107" s="232" t="s">
        <v>80</v>
      </c>
      <c r="AV107" s="15" t="s">
        <v>213</v>
      </c>
      <c r="AW107" s="15" t="s">
        <v>34</v>
      </c>
      <c r="AX107" s="15" t="s">
        <v>80</v>
      </c>
      <c r="AY107" s="232" t="s">
        <v>206</v>
      </c>
    </row>
    <row r="108" spans="1:65" s="2" customFormat="1" ht="16.5" customHeight="1">
      <c r="A108" s="37"/>
      <c r="B108" s="38"/>
      <c r="C108" s="181" t="s">
        <v>295</v>
      </c>
      <c r="D108" s="181" t="s">
        <v>208</v>
      </c>
      <c r="E108" s="182" t="s">
        <v>2102</v>
      </c>
      <c r="F108" s="183" t="s">
        <v>2103</v>
      </c>
      <c r="G108" s="184" t="s">
        <v>840</v>
      </c>
      <c r="H108" s="185">
        <v>9</v>
      </c>
      <c r="I108" s="186"/>
      <c r="J108" s="187">
        <f>ROUND(I108*H108,2)</f>
        <v>0</v>
      </c>
      <c r="K108" s="183" t="s">
        <v>21</v>
      </c>
      <c r="L108" s="42"/>
      <c r="M108" s="188" t="s">
        <v>21</v>
      </c>
      <c r="N108" s="189" t="s">
        <v>44</v>
      </c>
      <c r="O108" s="67"/>
      <c r="P108" s="190">
        <f>O108*H108</f>
        <v>0</v>
      </c>
      <c r="Q108" s="190">
        <v>0</v>
      </c>
      <c r="R108" s="190">
        <f>Q108*H108</f>
        <v>0</v>
      </c>
      <c r="S108" s="190">
        <v>0</v>
      </c>
      <c r="T108" s="191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92" t="s">
        <v>866</v>
      </c>
      <c r="AT108" s="192" t="s">
        <v>208</v>
      </c>
      <c r="AU108" s="192" t="s">
        <v>80</v>
      </c>
      <c r="AY108" s="20" t="s">
        <v>206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20" t="s">
        <v>80</v>
      </c>
      <c r="BK108" s="193">
        <f>ROUND(I108*H108,2)</f>
        <v>0</v>
      </c>
      <c r="BL108" s="20" t="s">
        <v>866</v>
      </c>
      <c r="BM108" s="192" t="s">
        <v>365</v>
      </c>
    </row>
    <row r="109" spans="1:65" s="2" customFormat="1" ht="16.5" customHeight="1">
      <c r="A109" s="37"/>
      <c r="B109" s="38"/>
      <c r="C109" s="244" t="s">
        <v>304</v>
      </c>
      <c r="D109" s="244" t="s">
        <v>437</v>
      </c>
      <c r="E109" s="245" t="s">
        <v>2104</v>
      </c>
      <c r="F109" s="246" t="s">
        <v>2105</v>
      </c>
      <c r="G109" s="247" t="s">
        <v>840</v>
      </c>
      <c r="H109" s="248">
        <v>9</v>
      </c>
      <c r="I109" s="249"/>
      <c r="J109" s="250">
        <f>ROUND(I109*H109,2)</f>
        <v>0</v>
      </c>
      <c r="K109" s="246" t="s">
        <v>21</v>
      </c>
      <c r="L109" s="251"/>
      <c r="M109" s="252" t="s">
        <v>21</v>
      </c>
      <c r="N109" s="253" t="s">
        <v>44</v>
      </c>
      <c r="O109" s="67"/>
      <c r="P109" s="190">
        <f>O109*H109</f>
        <v>0</v>
      </c>
      <c r="Q109" s="190">
        <v>0</v>
      </c>
      <c r="R109" s="190">
        <f>Q109*H109</f>
        <v>0</v>
      </c>
      <c r="S109" s="190">
        <v>0</v>
      </c>
      <c r="T109" s="191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92" t="s">
        <v>1657</v>
      </c>
      <c r="AT109" s="192" t="s">
        <v>437</v>
      </c>
      <c r="AU109" s="192" t="s">
        <v>80</v>
      </c>
      <c r="AY109" s="20" t="s">
        <v>206</v>
      </c>
      <c r="BE109" s="193">
        <f>IF(N109="základní",J109,0)</f>
        <v>0</v>
      </c>
      <c r="BF109" s="193">
        <f>IF(N109="snížená",J109,0)</f>
        <v>0</v>
      </c>
      <c r="BG109" s="193">
        <f>IF(N109="zákl. přenesená",J109,0)</f>
        <v>0</v>
      </c>
      <c r="BH109" s="193">
        <f>IF(N109="sníž. přenesená",J109,0)</f>
        <v>0</v>
      </c>
      <c r="BI109" s="193">
        <f>IF(N109="nulová",J109,0)</f>
        <v>0</v>
      </c>
      <c r="BJ109" s="20" t="s">
        <v>80</v>
      </c>
      <c r="BK109" s="193">
        <f>ROUND(I109*H109,2)</f>
        <v>0</v>
      </c>
      <c r="BL109" s="20" t="s">
        <v>866</v>
      </c>
      <c r="BM109" s="192" t="s">
        <v>382</v>
      </c>
    </row>
    <row r="110" spans="1:65" s="13" customFormat="1">
      <c r="B110" s="201"/>
      <c r="C110" s="202"/>
      <c r="D110" s="199" t="s">
        <v>219</v>
      </c>
      <c r="E110" s="203" t="s">
        <v>21</v>
      </c>
      <c r="F110" s="204" t="s">
        <v>2089</v>
      </c>
      <c r="G110" s="202"/>
      <c r="H110" s="203" t="s">
        <v>21</v>
      </c>
      <c r="I110" s="205"/>
      <c r="J110" s="202"/>
      <c r="K110" s="202"/>
      <c r="L110" s="206"/>
      <c r="M110" s="207"/>
      <c r="N110" s="208"/>
      <c r="O110" s="208"/>
      <c r="P110" s="208"/>
      <c r="Q110" s="208"/>
      <c r="R110" s="208"/>
      <c r="S110" s="208"/>
      <c r="T110" s="209"/>
      <c r="AT110" s="210" t="s">
        <v>219</v>
      </c>
      <c r="AU110" s="210" t="s">
        <v>80</v>
      </c>
      <c r="AV110" s="13" t="s">
        <v>80</v>
      </c>
      <c r="AW110" s="13" t="s">
        <v>34</v>
      </c>
      <c r="AX110" s="13" t="s">
        <v>73</v>
      </c>
      <c r="AY110" s="210" t="s">
        <v>206</v>
      </c>
    </row>
    <row r="111" spans="1:65" s="14" customFormat="1">
      <c r="B111" s="211"/>
      <c r="C111" s="212"/>
      <c r="D111" s="199" t="s">
        <v>219</v>
      </c>
      <c r="E111" s="213" t="s">
        <v>21</v>
      </c>
      <c r="F111" s="214" t="s">
        <v>295</v>
      </c>
      <c r="G111" s="212"/>
      <c r="H111" s="215">
        <v>9</v>
      </c>
      <c r="I111" s="216"/>
      <c r="J111" s="212"/>
      <c r="K111" s="212"/>
      <c r="L111" s="217"/>
      <c r="M111" s="218"/>
      <c r="N111" s="219"/>
      <c r="O111" s="219"/>
      <c r="P111" s="219"/>
      <c r="Q111" s="219"/>
      <c r="R111" s="219"/>
      <c r="S111" s="219"/>
      <c r="T111" s="220"/>
      <c r="AT111" s="221" t="s">
        <v>219</v>
      </c>
      <c r="AU111" s="221" t="s">
        <v>80</v>
      </c>
      <c r="AV111" s="14" t="s">
        <v>82</v>
      </c>
      <c r="AW111" s="14" t="s">
        <v>34</v>
      </c>
      <c r="AX111" s="14" t="s">
        <v>73</v>
      </c>
      <c r="AY111" s="221" t="s">
        <v>206</v>
      </c>
    </row>
    <row r="112" spans="1:65" s="15" customFormat="1">
      <c r="B112" s="222"/>
      <c r="C112" s="223"/>
      <c r="D112" s="199" t="s">
        <v>219</v>
      </c>
      <c r="E112" s="224" t="s">
        <v>21</v>
      </c>
      <c r="F112" s="225" t="s">
        <v>236</v>
      </c>
      <c r="G112" s="223"/>
      <c r="H112" s="226">
        <v>9</v>
      </c>
      <c r="I112" s="227"/>
      <c r="J112" s="223"/>
      <c r="K112" s="223"/>
      <c r="L112" s="228"/>
      <c r="M112" s="229"/>
      <c r="N112" s="230"/>
      <c r="O112" s="230"/>
      <c r="P112" s="230"/>
      <c r="Q112" s="230"/>
      <c r="R112" s="230"/>
      <c r="S112" s="230"/>
      <c r="T112" s="231"/>
      <c r="AT112" s="232" t="s">
        <v>219</v>
      </c>
      <c r="AU112" s="232" t="s">
        <v>80</v>
      </c>
      <c r="AV112" s="15" t="s">
        <v>213</v>
      </c>
      <c r="AW112" s="15" t="s">
        <v>34</v>
      </c>
      <c r="AX112" s="15" t="s">
        <v>80</v>
      </c>
      <c r="AY112" s="232" t="s">
        <v>206</v>
      </c>
    </row>
    <row r="113" spans="1:65" s="2" customFormat="1" ht="16.5" customHeight="1">
      <c r="A113" s="37"/>
      <c r="B113" s="38"/>
      <c r="C113" s="181" t="s">
        <v>313</v>
      </c>
      <c r="D113" s="181" t="s">
        <v>208</v>
      </c>
      <c r="E113" s="182" t="s">
        <v>2106</v>
      </c>
      <c r="F113" s="183" t="s">
        <v>2107</v>
      </c>
      <c r="G113" s="184" t="s">
        <v>840</v>
      </c>
      <c r="H113" s="185">
        <v>1</v>
      </c>
      <c r="I113" s="186"/>
      <c r="J113" s="187">
        <f>ROUND(I113*H113,2)</f>
        <v>0</v>
      </c>
      <c r="K113" s="183" t="s">
        <v>21</v>
      </c>
      <c r="L113" s="42"/>
      <c r="M113" s="188" t="s">
        <v>21</v>
      </c>
      <c r="N113" s="189" t="s">
        <v>44</v>
      </c>
      <c r="O113" s="67"/>
      <c r="P113" s="190">
        <f>O113*H113</f>
        <v>0</v>
      </c>
      <c r="Q113" s="190">
        <v>0</v>
      </c>
      <c r="R113" s="190">
        <f>Q113*H113</f>
        <v>0</v>
      </c>
      <c r="S113" s="190">
        <v>0</v>
      </c>
      <c r="T113" s="191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92" t="s">
        <v>866</v>
      </c>
      <c r="AT113" s="192" t="s">
        <v>208</v>
      </c>
      <c r="AU113" s="192" t="s">
        <v>80</v>
      </c>
      <c r="AY113" s="20" t="s">
        <v>206</v>
      </c>
      <c r="BE113" s="193">
        <f>IF(N113="základní",J113,0)</f>
        <v>0</v>
      </c>
      <c r="BF113" s="193">
        <f>IF(N113="snížená",J113,0)</f>
        <v>0</v>
      </c>
      <c r="BG113" s="193">
        <f>IF(N113="zákl. přenesená",J113,0)</f>
        <v>0</v>
      </c>
      <c r="BH113" s="193">
        <f>IF(N113="sníž. přenesená",J113,0)</f>
        <v>0</v>
      </c>
      <c r="BI113" s="193">
        <f>IF(N113="nulová",J113,0)</f>
        <v>0</v>
      </c>
      <c r="BJ113" s="20" t="s">
        <v>80</v>
      </c>
      <c r="BK113" s="193">
        <f>ROUND(I113*H113,2)</f>
        <v>0</v>
      </c>
      <c r="BL113" s="20" t="s">
        <v>866</v>
      </c>
      <c r="BM113" s="192" t="s">
        <v>400</v>
      </c>
    </row>
    <row r="114" spans="1:65" s="2" customFormat="1" ht="16.5" customHeight="1">
      <c r="A114" s="37"/>
      <c r="B114" s="38"/>
      <c r="C114" s="244" t="s">
        <v>8</v>
      </c>
      <c r="D114" s="244" t="s">
        <v>437</v>
      </c>
      <c r="E114" s="245" t="s">
        <v>2108</v>
      </c>
      <c r="F114" s="246" t="s">
        <v>2109</v>
      </c>
      <c r="G114" s="247" t="s">
        <v>840</v>
      </c>
      <c r="H114" s="248">
        <v>1</v>
      </c>
      <c r="I114" s="249"/>
      <c r="J114" s="250">
        <f>ROUND(I114*H114,2)</f>
        <v>0</v>
      </c>
      <c r="K114" s="246" t="s">
        <v>21</v>
      </c>
      <c r="L114" s="251"/>
      <c r="M114" s="252" t="s">
        <v>21</v>
      </c>
      <c r="N114" s="253" t="s">
        <v>44</v>
      </c>
      <c r="O114" s="67"/>
      <c r="P114" s="190">
        <f>O114*H114</f>
        <v>0</v>
      </c>
      <c r="Q114" s="190">
        <v>0</v>
      </c>
      <c r="R114" s="190">
        <f>Q114*H114</f>
        <v>0</v>
      </c>
      <c r="S114" s="190">
        <v>0</v>
      </c>
      <c r="T114" s="191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92" t="s">
        <v>1657</v>
      </c>
      <c r="AT114" s="192" t="s">
        <v>437</v>
      </c>
      <c r="AU114" s="192" t="s">
        <v>80</v>
      </c>
      <c r="AY114" s="20" t="s">
        <v>206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20" t="s">
        <v>80</v>
      </c>
      <c r="BK114" s="193">
        <f>ROUND(I114*H114,2)</f>
        <v>0</v>
      </c>
      <c r="BL114" s="20" t="s">
        <v>866</v>
      </c>
      <c r="BM114" s="192" t="s">
        <v>415</v>
      </c>
    </row>
    <row r="115" spans="1:65" s="13" customFormat="1">
      <c r="B115" s="201"/>
      <c r="C115" s="202"/>
      <c r="D115" s="199" t="s">
        <v>219</v>
      </c>
      <c r="E115" s="203" t="s">
        <v>21</v>
      </c>
      <c r="F115" s="204" t="s">
        <v>2089</v>
      </c>
      <c r="G115" s="202"/>
      <c r="H115" s="203" t="s">
        <v>21</v>
      </c>
      <c r="I115" s="205"/>
      <c r="J115" s="202"/>
      <c r="K115" s="202"/>
      <c r="L115" s="206"/>
      <c r="M115" s="207"/>
      <c r="N115" s="208"/>
      <c r="O115" s="208"/>
      <c r="P115" s="208"/>
      <c r="Q115" s="208"/>
      <c r="R115" s="208"/>
      <c r="S115" s="208"/>
      <c r="T115" s="209"/>
      <c r="AT115" s="210" t="s">
        <v>219</v>
      </c>
      <c r="AU115" s="210" t="s">
        <v>80</v>
      </c>
      <c r="AV115" s="13" t="s">
        <v>80</v>
      </c>
      <c r="AW115" s="13" t="s">
        <v>34</v>
      </c>
      <c r="AX115" s="13" t="s">
        <v>73</v>
      </c>
      <c r="AY115" s="210" t="s">
        <v>206</v>
      </c>
    </row>
    <row r="116" spans="1:65" s="14" customFormat="1">
      <c r="B116" s="211"/>
      <c r="C116" s="212"/>
      <c r="D116" s="199" t="s">
        <v>219</v>
      </c>
      <c r="E116" s="213" t="s">
        <v>21</v>
      </c>
      <c r="F116" s="214" t="s">
        <v>80</v>
      </c>
      <c r="G116" s="212"/>
      <c r="H116" s="215">
        <v>1</v>
      </c>
      <c r="I116" s="216"/>
      <c r="J116" s="212"/>
      <c r="K116" s="212"/>
      <c r="L116" s="217"/>
      <c r="M116" s="218"/>
      <c r="N116" s="219"/>
      <c r="O116" s="219"/>
      <c r="P116" s="219"/>
      <c r="Q116" s="219"/>
      <c r="R116" s="219"/>
      <c r="S116" s="219"/>
      <c r="T116" s="220"/>
      <c r="AT116" s="221" t="s">
        <v>219</v>
      </c>
      <c r="AU116" s="221" t="s">
        <v>80</v>
      </c>
      <c r="AV116" s="14" t="s">
        <v>82</v>
      </c>
      <c r="AW116" s="14" t="s">
        <v>34</v>
      </c>
      <c r="AX116" s="14" t="s">
        <v>73</v>
      </c>
      <c r="AY116" s="221" t="s">
        <v>206</v>
      </c>
    </row>
    <row r="117" spans="1:65" s="15" customFormat="1">
      <c r="B117" s="222"/>
      <c r="C117" s="223"/>
      <c r="D117" s="199" t="s">
        <v>219</v>
      </c>
      <c r="E117" s="224" t="s">
        <v>21</v>
      </c>
      <c r="F117" s="225" t="s">
        <v>236</v>
      </c>
      <c r="G117" s="223"/>
      <c r="H117" s="226">
        <v>1</v>
      </c>
      <c r="I117" s="227"/>
      <c r="J117" s="223"/>
      <c r="K117" s="223"/>
      <c r="L117" s="228"/>
      <c r="M117" s="229"/>
      <c r="N117" s="230"/>
      <c r="O117" s="230"/>
      <c r="P117" s="230"/>
      <c r="Q117" s="230"/>
      <c r="R117" s="230"/>
      <c r="S117" s="230"/>
      <c r="T117" s="231"/>
      <c r="AT117" s="232" t="s">
        <v>219</v>
      </c>
      <c r="AU117" s="232" t="s">
        <v>80</v>
      </c>
      <c r="AV117" s="15" t="s">
        <v>213</v>
      </c>
      <c r="AW117" s="15" t="s">
        <v>34</v>
      </c>
      <c r="AX117" s="15" t="s">
        <v>80</v>
      </c>
      <c r="AY117" s="232" t="s">
        <v>206</v>
      </c>
    </row>
    <row r="118" spans="1:65" s="2" customFormat="1" ht="16.5" customHeight="1">
      <c r="A118" s="37"/>
      <c r="B118" s="38"/>
      <c r="C118" s="181" t="s">
        <v>324</v>
      </c>
      <c r="D118" s="181" t="s">
        <v>208</v>
      </c>
      <c r="E118" s="182" t="s">
        <v>2110</v>
      </c>
      <c r="F118" s="183" t="s">
        <v>2111</v>
      </c>
      <c r="G118" s="184" t="s">
        <v>375</v>
      </c>
      <c r="H118" s="185">
        <v>70</v>
      </c>
      <c r="I118" s="186"/>
      <c r="J118" s="187">
        <f>ROUND(I118*H118,2)</f>
        <v>0</v>
      </c>
      <c r="K118" s="183" t="s">
        <v>21</v>
      </c>
      <c r="L118" s="42"/>
      <c r="M118" s="188" t="s">
        <v>21</v>
      </c>
      <c r="N118" s="189" t="s">
        <v>44</v>
      </c>
      <c r="O118" s="67"/>
      <c r="P118" s="190">
        <f>O118*H118</f>
        <v>0</v>
      </c>
      <c r="Q118" s="190">
        <v>0</v>
      </c>
      <c r="R118" s="190">
        <f>Q118*H118</f>
        <v>0</v>
      </c>
      <c r="S118" s="190">
        <v>0</v>
      </c>
      <c r="T118" s="191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92" t="s">
        <v>866</v>
      </c>
      <c r="AT118" s="192" t="s">
        <v>208</v>
      </c>
      <c r="AU118" s="192" t="s">
        <v>80</v>
      </c>
      <c r="AY118" s="20" t="s">
        <v>206</v>
      </c>
      <c r="BE118" s="193">
        <f>IF(N118="základní",J118,0)</f>
        <v>0</v>
      </c>
      <c r="BF118" s="193">
        <f>IF(N118="snížená",J118,0)</f>
        <v>0</v>
      </c>
      <c r="BG118" s="193">
        <f>IF(N118="zákl. přenesená",J118,0)</f>
        <v>0</v>
      </c>
      <c r="BH118" s="193">
        <f>IF(N118="sníž. přenesená",J118,0)</f>
        <v>0</v>
      </c>
      <c r="BI118" s="193">
        <f>IF(N118="nulová",J118,0)</f>
        <v>0</v>
      </c>
      <c r="BJ118" s="20" t="s">
        <v>80</v>
      </c>
      <c r="BK118" s="193">
        <f>ROUND(I118*H118,2)</f>
        <v>0</v>
      </c>
      <c r="BL118" s="20" t="s">
        <v>866</v>
      </c>
      <c r="BM118" s="192" t="s">
        <v>429</v>
      </c>
    </row>
    <row r="119" spans="1:65" s="2" customFormat="1" ht="16.5" customHeight="1">
      <c r="A119" s="37"/>
      <c r="B119" s="38"/>
      <c r="C119" s="244" t="s">
        <v>332</v>
      </c>
      <c r="D119" s="244" t="s">
        <v>437</v>
      </c>
      <c r="E119" s="245" t="s">
        <v>2112</v>
      </c>
      <c r="F119" s="246" t="s">
        <v>2113</v>
      </c>
      <c r="G119" s="247" t="s">
        <v>375</v>
      </c>
      <c r="H119" s="248">
        <v>70</v>
      </c>
      <c r="I119" s="249"/>
      <c r="J119" s="250">
        <f>ROUND(I119*H119,2)</f>
        <v>0</v>
      </c>
      <c r="K119" s="246" t="s">
        <v>21</v>
      </c>
      <c r="L119" s="251"/>
      <c r="M119" s="252" t="s">
        <v>21</v>
      </c>
      <c r="N119" s="253" t="s">
        <v>44</v>
      </c>
      <c r="O119" s="67"/>
      <c r="P119" s="190">
        <f>O119*H119</f>
        <v>0</v>
      </c>
      <c r="Q119" s="190">
        <v>0</v>
      </c>
      <c r="R119" s="190">
        <f>Q119*H119</f>
        <v>0</v>
      </c>
      <c r="S119" s="190">
        <v>0</v>
      </c>
      <c r="T119" s="191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2" t="s">
        <v>1657</v>
      </c>
      <c r="AT119" s="192" t="s">
        <v>437</v>
      </c>
      <c r="AU119" s="192" t="s">
        <v>80</v>
      </c>
      <c r="AY119" s="20" t="s">
        <v>206</v>
      </c>
      <c r="BE119" s="193">
        <f>IF(N119="základní",J119,0)</f>
        <v>0</v>
      </c>
      <c r="BF119" s="193">
        <f>IF(N119="snížená",J119,0)</f>
        <v>0</v>
      </c>
      <c r="BG119" s="193">
        <f>IF(N119="zákl. přenesená",J119,0)</f>
        <v>0</v>
      </c>
      <c r="BH119" s="193">
        <f>IF(N119="sníž. přenesená",J119,0)</f>
        <v>0</v>
      </c>
      <c r="BI119" s="193">
        <f>IF(N119="nulová",J119,0)</f>
        <v>0</v>
      </c>
      <c r="BJ119" s="20" t="s">
        <v>80</v>
      </c>
      <c r="BK119" s="193">
        <f>ROUND(I119*H119,2)</f>
        <v>0</v>
      </c>
      <c r="BL119" s="20" t="s">
        <v>866</v>
      </c>
      <c r="BM119" s="192" t="s">
        <v>444</v>
      </c>
    </row>
    <row r="120" spans="1:65" s="13" customFormat="1">
      <c r="B120" s="201"/>
      <c r="C120" s="202"/>
      <c r="D120" s="199" t="s">
        <v>219</v>
      </c>
      <c r="E120" s="203" t="s">
        <v>21</v>
      </c>
      <c r="F120" s="204" t="s">
        <v>2089</v>
      </c>
      <c r="G120" s="202"/>
      <c r="H120" s="203" t="s">
        <v>21</v>
      </c>
      <c r="I120" s="205"/>
      <c r="J120" s="202"/>
      <c r="K120" s="202"/>
      <c r="L120" s="206"/>
      <c r="M120" s="207"/>
      <c r="N120" s="208"/>
      <c r="O120" s="208"/>
      <c r="P120" s="208"/>
      <c r="Q120" s="208"/>
      <c r="R120" s="208"/>
      <c r="S120" s="208"/>
      <c r="T120" s="209"/>
      <c r="AT120" s="210" t="s">
        <v>219</v>
      </c>
      <c r="AU120" s="210" t="s">
        <v>80</v>
      </c>
      <c r="AV120" s="13" t="s">
        <v>80</v>
      </c>
      <c r="AW120" s="13" t="s">
        <v>34</v>
      </c>
      <c r="AX120" s="13" t="s">
        <v>73</v>
      </c>
      <c r="AY120" s="210" t="s">
        <v>206</v>
      </c>
    </row>
    <row r="121" spans="1:65" s="14" customFormat="1">
      <c r="B121" s="211"/>
      <c r="C121" s="212"/>
      <c r="D121" s="199" t="s">
        <v>219</v>
      </c>
      <c r="E121" s="213" t="s">
        <v>21</v>
      </c>
      <c r="F121" s="214" t="s">
        <v>549</v>
      </c>
      <c r="G121" s="212"/>
      <c r="H121" s="215">
        <v>70</v>
      </c>
      <c r="I121" s="216"/>
      <c r="J121" s="212"/>
      <c r="K121" s="212"/>
      <c r="L121" s="217"/>
      <c r="M121" s="218"/>
      <c r="N121" s="219"/>
      <c r="O121" s="219"/>
      <c r="P121" s="219"/>
      <c r="Q121" s="219"/>
      <c r="R121" s="219"/>
      <c r="S121" s="219"/>
      <c r="T121" s="220"/>
      <c r="AT121" s="221" t="s">
        <v>219</v>
      </c>
      <c r="AU121" s="221" t="s">
        <v>80</v>
      </c>
      <c r="AV121" s="14" t="s">
        <v>82</v>
      </c>
      <c r="AW121" s="14" t="s">
        <v>34</v>
      </c>
      <c r="AX121" s="14" t="s">
        <v>73</v>
      </c>
      <c r="AY121" s="221" t="s">
        <v>206</v>
      </c>
    </row>
    <row r="122" spans="1:65" s="15" customFormat="1">
      <c r="B122" s="222"/>
      <c r="C122" s="223"/>
      <c r="D122" s="199" t="s">
        <v>219</v>
      </c>
      <c r="E122" s="224" t="s">
        <v>21</v>
      </c>
      <c r="F122" s="225" t="s">
        <v>236</v>
      </c>
      <c r="G122" s="223"/>
      <c r="H122" s="226">
        <v>70</v>
      </c>
      <c r="I122" s="227"/>
      <c r="J122" s="223"/>
      <c r="K122" s="223"/>
      <c r="L122" s="228"/>
      <c r="M122" s="229"/>
      <c r="N122" s="230"/>
      <c r="O122" s="230"/>
      <c r="P122" s="230"/>
      <c r="Q122" s="230"/>
      <c r="R122" s="230"/>
      <c r="S122" s="230"/>
      <c r="T122" s="231"/>
      <c r="AT122" s="232" t="s">
        <v>219</v>
      </c>
      <c r="AU122" s="232" t="s">
        <v>80</v>
      </c>
      <c r="AV122" s="15" t="s">
        <v>213</v>
      </c>
      <c r="AW122" s="15" t="s">
        <v>34</v>
      </c>
      <c r="AX122" s="15" t="s">
        <v>80</v>
      </c>
      <c r="AY122" s="232" t="s">
        <v>206</v>
      </c>
    </row>
    <row r="123" spans="1:65" s="2" customFormat="1" ht="16.5" customHeight="1">
      <c r="A123" s="37"/>
      <c r="B123" s="38"/>
      <c r="C123" s="181" t="s">
        <v>342</v>
      </c>
      <c r="D123" s="181" t="s">
        <v>208</v>
      </c>
      <c r="E123" s="182" t="s">
        <v>2114</v>
      </c>
      <c r="F123" s="183" t="s">
        <v>2115</v>
      </c>
      <c r="G123" s="184" t="s">
        <v>375</v>
      </c>
      <c r="H123" s="185">
        <v>360</v>
      </c>
      <c r="I123" s="186"/>
      <c r="J123" s="187">
        <f>ROUND(I123*H123,2)</f>
        <v>0</v>
      </c>
      <c r="K123" s="183" t="s">
        <v>21</v>
      </c>
      <c r="L123" s="42"/>
      <c r="M123" s="188" t="s">
        <v>21</v>
      </c>
      <c r="N123" s="189" t="s">
        <v>44</v>
      </c>
      <c r="O123" s="67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866</v>
      </c>
      <c r="AT123" s="192" t="s">
        <v>208</v>
      </c>
      <c r="AU123" s="192" t="s">
        <v>80</v>
      </c>
      <c r="AY123" s="20" t="s">
        <v>206</v>
      </c>
      <c r="BE123" s="193">
        <f>IF(N123="základní",J123,0)</f>
        <v>0</v>
      </c>
      <c r="BF123" s="193">
        <f>IF(N123="snížená",J123,0)</f>
        <v>0</v>
      </c>
      <c r="BG123" s="193">
        <f>IF(N123="zákl. přenesená",J123,0)</f>
        <v>0</v>
      </c>
      <c r="BH123" s="193">
        <f>IF(N123="sníž. přenesená",J123,0)</f>
        <v>0</v>
      </c>
      <c r="BI123" s="193">
        <f>IF(N123="nulová",J123,0)</f>
        <v>0</v>
      </c>
      <c r="BJ123" s="20" t="s">
        <v>80</v>
      </c>
      <c r="BK123" s="193">
        <f>ROUND(I123*H123,2)</f>
        <v>0</v>
      </c>
      <c r="BL123" s="20" t="s">
        <v>866</v>
      </c>
      <c r="BM123" s="192" t="s">
        <v>462</v>
      </c>
    </row>
    <row r="124" spans="1:65" s="2" customFormat="1" ht="16.5" customHeight="1">
      <c r="A124" s="37"/>
      <c r="B124" s="38"/>
      <c r="C124" s="244" t="s">
        <v>350</v>
      </c>
      <c r="D124" s="244" t="s">
        <v>437</v>
      </c>
      <c r="E124" s="245" t="s">
        <v>2116</v>
      </c>
      <c r="F124" s="246" t="s">
        <v>2117</v>
      </c>
      <c r="G124" s="247" t="s">
        <v>375</v>
      </c>
      <c r="H124" s="248">
        <v>360</v>
      </c>
      <c r="I124" s="249"/>
      <c r="J124" s="250">
        <f>ROUND(I124*H124,2)</f>
        <v>0</v>
      </c>
      <c r="K124" s="246" t="s">
        <v>21</v>
      </c>
      <c r="L124" s="251"/>
      <c r="M124" s="252" t="s">
        <v>21</v>
      </c>
      <c r="N124" s="253" t="s">
        <v>44</v>
      </c>
      <c r="O124" s="67"/>
      <c r="P124" s="190">
        <f>O124*H124</f>
        <v>0</v>
      </c>
      <c r="Q124" s="190">
        <v>0</v>
      </c>
      <c r="R124" s="190">
        <f>Q124*H124</f>
        <v>0</v>
      </c>
      <c r="S124" s="190">
        <v>0</v>
      </c>
      <c r="T124" s="191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1657</v>
      </c>
      <c r="AT124" s="192" t="s">
        <v>437</v>
      </c>
      <c r="AU124" s="192" t="s">
        <v>80</v>
      </c>
      <c r="AY124" s="20" t="s">
        <v>206</v>
      </c>
      <c r="BE124" s="193">
        <f>IF(N124="základní",J124,0)</f>
        <v>0</v>
      </c>
      <c r="BF124" s="193">
        <f>IF(N124="snížená",J124,0)</f>
        <v>0</v>
      </c>
      <c r="BG124" s="193">
        <f>IF(N124="zákl. přenesená",J124,0)</f>
        <v>0</v>
      </c>
      <c r="BH124" s="193">
        <f>IF(N124="sníž. přenesená",J124,0)</f>
        <v>0</v>
      </c>
      <c r="BI124" s="193">
        <f>IF(N124="nulová",J124,0)</f>
        <v>0</v>
      </c>
      <c r="BJ124" s="20" t="s">
        <v>80</v>
      </c>
      <c r="BK124" s="193">
        <f>ROUND(I124*H124,2)</f>
        <v>0</v>
      </c>
      <c r="BL124" s="20" t="s">
        <v>866</v>
      </c>
      <c r="BM124" s="192" t="s">
        <v>643</v>
      </c>
    </row>
    <row r="125" spans="1:65" s="13" customFormat="1">
      <c r="B125" s="201"/>
      <c r="C125" s="202"/>
      <c r="D125" s="199" t="s">
        <v>219</v>
      </c>
      <c r="E125" s="203" t="s">
        <v>21</v>
      </c>
      <c r="F125" s="204" t="s">
        <v>2089</v>
      </c>
      <c r="G125" s="202"/>
      <c r="H125" s="203" t="s">
        <v>21</v>
      </c>
      <c r="I125" s="205"/>
      <c r="J125" s="202"/>
      <c r="K125" s="202"/>
      <c r="L125" s="206"/>
      <c r="M125" s="207"/>
      <c r="N125" s="208"/>
      <c r="O125" s="208"/>
      <c r="P125" s="208"/>
      <c r="Q125" s="208"/>
      <c r="R125" s="208"/>
      <c r="S125" s="208"/>
      <c r="T125" s="209"/>
      <c r="AT125" s="210" t="s">
        <v>219</v>
      </c>
      <c r="AU125" s="210" t="s">
        <v>80</v>
      </c>
      <c r="AV125" s="13" t="s">
        <v>80</v>
      </c>
      <c r="AW125" s="13" t="s">
        <v>34</v>
      </c>
      <c r="AX125" s="13" t="s">
        <v>73</v>
      </c>
      <c r="AY125" s="210" t="s">
        <v>206</v>
      </c>
    </row>
    <row r="126" spans="1:65" s="14" customFormat="1">
      <c r="B126" s="211"/>
      <c r="C126" s="212"/>
      <c r="D126" s="199" t="s">
        <v>219</v>
      </c>
      <c r="E126" s="213" t="s">
        <v>21</v>
      </c>
      <c r="F126" s="214" t="s">
        <v>2118</v>
      </c>
      <c r="G126" s="212"/>
      <c r="H126" s="215">
        <v>360</v>
      </c>
      <c r="I126" s="216"/>
      <c r="J126" s="212"/>
      <c r="K126" s="212"/>
      <c r="L126" s="217"/>
      <c r="M126" s="218"/>
      <c r="N126" s="219"/>
      <c r="O126" s="219"/>
      <c r="P126" s="219"/>
      <c r="Q126" s="219"/>
      <c r="R126" s="219"/>
      <c r="S126" s="219"/>
      <c r="T126" s="220"/>
      <c r="AT126" s="221" t="s">
        <v>219</v>
      </c>
      <c r="AU126" s="221" t="s">
        <v>80</v>
      </c>
      <c r="AV126" s="14" t="s">
        <v>82</v>
      </c>
      <c r="AW126" s="14" t="s">
        <v>34</v>
      </c>
      <c r="AX126" s="14" t="s">
        <v>73</v>
      </c>
      <c r="AY126" s="221" t="s">
        <v>206</v>
      </c>
    </row>
    <row r="127" spans="1:65" s="15" customFormat="1">
      <c r="B127" s="222"/>
      <c r="C127" s="223"/>
      <c r="D127" s="199" t="s">
        <v>219</v>
      </c>
      <c r="E127" s="224" t="s">
        <v>21</v>
      </c>
      <c r="F127" s="225" t="s">
        <v>236</v>
      </c>
      <c r="G127" s="223"/>
      <c r="H127" s="226">
        <v>360</v>
      </c>
      <c r="I127" s="227"/>
      <c r="J127" s="223"/>
      <c r="K127" s="223"/>
      <c r="L127" s="228"/>
      <c r="M127" s="229"/>
      <c r="N127" s="230"/>
      <c r="O127" s="230"/>
      <c r="P127" s="230"/>
      <c r="Q127" s="230"/>
      <c r="R127" s="230"/>
      <c r="S127" s="230"/>
      <c r="T127" s="231"/>
      <c r="AT127" s="232" t="s">
        <v>219</v>
      </c>
      <c r="AU127" s="232" t="s">
        <v>80</v>
      </c>
      <c r="AV127" s="15" t="s">
        <v>213</v>
      </c>
      <c r="AW127" s="15" t="s">
        <v>34</v>
      </c>
      <c r="AX127" s="15" t="s">
        <v>80</v>
      </c>
      <c r="AY127" s="232" t="s">
        <v>206</v>
      </c>
    </row>
    <row r="128" spans="1:65" s="2" customFormat="1" ht="16.5" customHeight="1">
      <c r="A128" s="37"/>
      <c r="B128" s="38"/>
      <c r="C128" s="181" t="s">
        <v>359</v>
      </c>
      <c r="D128" s="181" t="s">
        <v>208</v>
      </c>
      <c r="E128" s="182" t="s">
        <v>2119</v>
      </c>
      <c r="F128" s="183" t="s">
        <v>2120</v>
      </c>
      <c r="G128" s="184" t="s">
        <v>375</v>
      </c>
      <c r="H128" s="185">
        <v>1860</v>
      </c>
      <c r="I128" s="186"/>
      <c r="J128" s="187">
        <f>ROUND(I128*H128,2)</f>
        <v>0</v>
      </c>
      <c r="K128" s="183" t="s">
        <v>21</v>
      </c>
      <c r="L128" s="42"/>
      <c r="M128" s="188" t="s">
        <v>21</v>
      </c>
      <c r="N128" s="189" t="s">
        <v>44</v>
      </c>
      <c r="O128" s="67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866</v>
      </c>
      <c r="AT128" s="192" t="s">
        <v>208</v>
      </c>
      <c r="AU128" s="192" t="s">
        <v>80</v>
      </c>
      <c r="AY128" s="20" t="s">
        <v>206</v>
      </c>
      <c r="BE128" s="193">
        <f>IF(N128="základní",J128,0)</f>
        <v>0</v>
      </c>
      <c r="BF128" s="193">
        <f>IF(N128="snížená",J128,0)</f>
        <v>0</v>
      </c>
      <c r="BG128" s="193">
        <f>IF(N128="zákl. přenesená",J128,0)</f>
        <v>0</v>
      </c>
      <c r="BH128" s="193">
        <f>IF(N128="sníž. přenesená",J128,0)</f>
        <v>0</v>
      </c>
      <c r="BI128" s="193">
        <f>IF(N128="nulová",J128,0)</f>
        <v>0</v>
      </c>
      <c r="BJ128" s="20" t="s">
        <v>80</v>
      </c>
      <c r="BK128" s="193">
        <f>ROUND(I128*H128,2)</f>
        <v>0</v>
      </c>
      <c r="BL128" s="20" t="s">
        <v>866</v>
      </c>
      <c r="BM128" s="192" t="s">
        <v>663</v>
      </c>
    </row>
    <row r="129" spans="1:65" s="2" customFormat="1" ht="16.5" customHeight="1">
      <c r="A129" s="37"/>
      <c r="B129" s="38"/>
      <c r="C129" s="244" t="s">
        <v>365</v>
      </c>
      <c r="D129" s="244" t="s">
        <v>437</v>
      </c>
      <c r="E129" s="245" t="s">
        <v>2121</v>
      </c>
      <c r="F129" s="246" t="s">
        <v>2122</v>
      </c>
      <c r="G129" s="247" t="s">
        <v>375</v>
      </c>
      <c r="H129" s="248">
        <v>1860</v>
      </c>
      <c r="I129" s="249"/>
      <c r="J129" s="250">
        <f>ROUND(I129*H129,2)</f>
        <v>0</v>
      </c>
      <c r="K129" s="246" t="s">
        <v>21</v>
      </c>
      <c r="L129" s="251"/>
      <c r="M129" s="252" t="s">
        <v>21</v>
      </c>
      <c r="N129" s="253" t="s">
        <v>44</v>
      </c>
      <c r="O129" s="67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1657</v>
      </c>
      <c r="AT129" s="192" t="s">
        <v>437</v>
      </c>
      <c r="AU129" s="192" t="s">
        <v>80</v>
      </c>
      <c r="AY129" s="20" t="s">
        <v>206</v>
      </c>
      <c r="BE129" s="193">
        <f>IF(N129="základní",J129,0)</f>
        <v>0</v>
      </c>
      <c r="BF129" s="193">
        <f>IF(N129="snížená",J129,0)</f>
        <v>0</v>
      </c>
      <c r="BG129" s="193">
        <f>IF(N129="zákl. přenesená",J129,0)</f>
        <v>0</v>
      </c>
      <c r="BH129" s="193">
        <f>IF(N129="sníž. přenesená",J129,0)</f>
        <v>0</v>
      </c>
      <c r="BI129" s="193">
        <f>IF(N129="nulová",J129,0)</f>
        <v>0</v>
      </c>
      <c r="BJ129" s="20" t="s">
        <v>80</v>
      </c>
      <c r="BK129" s="193">
        <f>ROUND(I129*H129,2)</f>
        <v>0</v>
      </c>
      <c r="BL129" s="20" t="s">
        <v>866</v>
      </c>
      <c r="BM129" s="192" t="s">
        <v>681</v>
      </c>
    </row>
    <row r="130" spans="1:65" s="2" customFormat="1" ht="19.5">
      <c r="A130" s="37"/>
      <c r="B130" s="38"/>
      <c r="C130" s="39"/>
      <c r="D130" s="199" t="s">
        <v>217</v>
      </c>
      <c r="E130" s="39"/>
      <c r="F130" s="200" t="s">
        <v>2123</v>
      </c>
      <c r="G130" s="39"/>
      <c r="H130" s="39"/>
      <c r="I130" s="196"/>
      <c r="J130" s="39"/>
      <c r="K130" s="39"/>
      <c r="L130" s="42"/>
      <c r="M130" s="197"/>
      <c r="N130" s="198"/>
      <c r="O130" s="67"/>
      <c r="P130" s="67"/>
      <c r="Q130" s="67"/>
      <c r="R130" s="67"/>
      <c r="S130" s="67"/>
      <c r="T130" s="68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20" t="s">
        <v>217</v>
      </c>
      <c r="AU130" s="20" t="s">
        <v>80</v>
      </c>
    </row>
    <row r="131" spans="1:65" s="2" customFormat="1" ht="16.5" customHeight="1">
      <c r="A131" s="37"/>
      <c r="B131" s="38"/>
      <c r="C131" s="181" t="s">
        <v>372</v>
      </c>
      <c r="D131" s="181" t="s">
        <v>208</v>
      </c>
      <c r="E131" s="182" t="s">
        <v>2124</v>
      </c>
      <c r="F131" s="183" t="s">
        <v>2125</v>
      </c>
      <c r="G131" s="184" t="s">
        <v>840</v>
      </c>
      <c r="H131" s="185">
        <v>2</v>
      </c>
      <c r="I131" s="186"/>
      <c r="J131" s="187">
        <f>ROUND(I131*H131,2)</f>
        <v>0</v>
      </c>
      <c r="K131" s="183" t="s">
        <v>21</v>
      </c>
      <c r="L131" s="42"/>
      <c r="M131" s="188" t="s">
        <v>21</v>
      </c>
      <c r="N131" s="189" t="s">
        <v>44</v>
      </c>
      <c r="O131" s="67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866</v>
      </c>
      <c r="AT131" s="192" t="s">
        <v>208</v>
      </c>
      <c r="AU131" s="192" t="s">
        <v>80</v>
      </c>
      <c r="AY131" s="20" t="s">
        <v>206</v>
      </c>
      <c r="BE131" s="193">
        <f>IF(N131="základní",J131,0)</f>
        <v>0</v>
      </c>
      <c r="BF131" s="193">
        <f>IF(N131="snížená",J131,0)</f>
        <v>0</v>
      </c>
      <c r="BG131" s="193">
        <f>IF(N131="zákl. přenesená",J131,0)</f>
        <v>0</v>
      </c>
      <c r="BH131" s="193">
        <f>IF(N131="sníž. přenesená",J131,0)</f>
        <v>0</v>
      </c>
      <c r="BI131" s="193">
        <f>IF(N131="nulová",J131,0)</f>
        <v>0</v>
      </c>
      <c r="BJ131" s="20" t="s">
        <v>80</v>
      </c>
      <c r="BK131" s="193">
        <f>ROUND(I131*H131,2)</f>
        <v>0</v>
      </c>
      <c r="BL131" s="20" t="s">
        <v>866</v>
      </c>
      <c r="BM131" s="192" t="s">
        <v>693</v>
      </c>
    </row>
    <row r="132" spans="1:65" s="13" customFormat="1">
      <c r="B132" s="201"/>
      <c r="C132" s="202"/>
      <c r="D132" s="199" t="s">
        <v>219</v>
      </c>
      <c r="E132" s="203" t="s">
        <v>21</v>
      </c>
      <c r="F132" s="204" t="s">
        <v>2089</v>
      </c>
      <c r="G132" s="202"/>
      <c r="H132" s="203" t="s">
        <v>21</v>
      </c>
      <c r="I132" s="205"/>
      <c r="J132" s="202"/>
      <c r="K132" s="202"/>
      <c r="L132" s="206"/>
      <c r="M132" s="207"/>
      <c r="N132" s="208"/>
      <c r="O132" s="208"/>
      <c r="P132" s="208"/>
      <c r="Q132" s="208"/>
      <c r="R132" s="208"/>
      <c r="S132" s="208"/>
      <c r="T132" s="209"/>
      <c r="AT132" s="210" t="s">
        <v>219</v>
      </c>
      <c r="AU132" s="210" t="s">
        <v>80</v>
      </c>
      <c r="AV132" s="13" t="s">
        <v>80</v>
      </c>
      <c r="AW132" s="13" t="s">
        <v>34</v>
      </c>
      <c r="AX132" s="13" t="s">
        <v>73</v>
      </c>
      <c r="AY132" s="210" t="s">
        <v>206</v>
      </c>
    </row>
    <row r="133" spans="1:65" s="14" customFormat="1">
      <c r="B133" s="211"/>
      <c r="C133" s="212"/>
      <c r="D133" s="199" t="s">
        <v>219</v>
      </c>
      <c r="E133" s="213" t="s">
        <v>21</v>
      </c>
      <c r="F133" s="214" t="s">
        <v>82</v>
      </c>
      <c r="G133" s="212"/>
      <c r="H133" s="215">
        <v>2</v>
      </c>
      <c r="I133" s="216"/>
      <c r="J133" s="212"/>
      <c r="K133" s="212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219</v>
      </c>
      <c r="AU133" s="221" t="s">
        <v>80</v>
      </c>
      <c r="AV133" s="14" t="s">
        <v>82</v>
      </c>
      <c r="AW133" s="14" t="s">
        <v>34</v>
      </c>
      <c r="AX133" s="14" t="s">
        <v>73</v>
      </c>
      <c r="AY133" s="221" t="s">
        <v>206</v>
      </c>
    </row>
    <row r="134" spans="1:65" s="15" customFormat="1">
      <c r="B134" s="222"/>
      <c r="C134" s="223"/>
      <c r="D134" s="199" t="s">
        <v>219</v>
      </c>
      <c r="E134" s="224" t="s">
        <v>21</v>
      </c>
      <c r="F134" s="225" t="s">
        <v>236</v>
      </c>
      <c r="G134" s="223"/>
      <c r="H134" s="226">
        <v>2</v>
      </c>
      <c r="I134" s="227"/>
      <c r="J134" s="223"/>
      <c r="K134" s="223"/>
      <c r="L134" s="228"/>
      <c r="M134" s="229"/>
      <c r="N134" s="230"/>
      <c r="O134" s="230"/>
      <c r="P134" s="230"/>
      <c r="Q134" s="230"/>
      <c r="R134" s="230"/>
      <c r="S134" s="230"/>
      <c r="T134" s="231"/>
      <c r="AT134" s="232" t="s">
        <v>219</v>
      </c>
      <c r="AU134" s="232" t="s">
        <v>80</v>
      </c>
      <c r="AV134" s="15" t="s">
        <v>213</v>
      </c>
      <c r="AW134" s="15" t="s">
        <v>34</v>
      </c>
      <c r="AX134" s="15" t="s">
        <v>80</v>
      </c>
      <c r="AY134" s="232" t="s">
        <v>206</v>
      </c>
    </row>
    <row r="135" spans="1:65" s="2" customFormat="1" ht="16.5" customHeight="1">
      <c r="A135" s="37"/>
      <c r="B135" s="38"/>
      <c r="C135" s="181" t="s">
        <v>382</v>
      </c>
      <c r="D135" s="181" t="s">
        <v>208</v>
      </c>
      <c r="E135" s="182" t="s">
        <v>2126</v>
      </c>
      <c r="F135" s="183" t="s">
        <v>2127</v>
      </c>
      <c r="G135" s="184" t="s">
        <v>840</v>
      </c>
      <c r="H135" s="185">
        <v>2</v>
      </c>
      <c r="I135" s="186"/>
      <c r="J135" s="187">
        <f>ROUND(I135*H135,2)</f>
        <v>0</v>
      </c>
      <c r="K135" s="183" t="s">
        <v>21</v>
      </c>
      <c r="L135" s="42"/>
      <c r="M135" s="188" t="s">
        <v>21</v>
      </c>
      <c r="N135" s="189" t="s">
        <v>44</v>
      </c>
      <c r="O135" s="67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866</v>
      </c>
      <c r="AT135" s="192" t="s">
        <v>208</v>
      </c>
      <c r="AU135" s="192" t="s">
        <v>80</v>
      </c>
      <c r="AY135" s="20" t="s">
        <v>206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20" t="s">
        <v>80</v>
      </c>
      <c r="BK135" s="193">
        <f>ROUND(I135*H135,2)</f>
        <v>0</v>
      </c>
      <c r="BL135" s="20" t="s">
        <v>866</v>
      </c>
      <c r="BM135" s="192" t="s">
        <v>706</v>
      </c>
    </row>
    <row r="136" spans="1:65" s="13" customFormat="1">
      <c r="B136" s="201"/>
      <c r="C136" s="202"/>
      <c r="D136" s="199" t="s">
        <v>219</v>
      </c>
      <c r="E136" s="203" t="s">
        <v>21</v>
      </c>
      <c r="F136" s="204" t="s">
        <v>2089</v>
      </c>
      <c r="G136" s="202"/>
      <c r="H136" s="203" t="s">
        <v>21</v>
      </c>
      <c r="I136" s="205"/>
      <c r="J136" s="202"/>
      <c r="K136" s="202"/>
      <c r="L136" s="206"/>
      <c r="M136" s="207"/>
      <c r="N136" s="208"/>
      <c r="O136" s="208"/>
      <c r="P136" s="208"/>
      <c r="Q136" s="208"/>
      <c r="R136" s="208"/>
      <c r="S136" s="208"/>
      <c r="T136" s="209"/>
      <c r="AT136" s="210" t="s">
        <v>219</v>
      </c>
      <c r="AU136" s="210" t="s">
        <v>80</v>
      </c>
      <c r="AV136" s="13" t="s">
        <v>80</v>
      </c>
      <c r="AW136" s="13" t="s">
        <v>34</v>
      </c>
      <c r="AX136" s="13" t="s">
        <v>73</v>
      </c>
      <c r="AY136" s="210" t="s">
        <v>206</v>
      </c>
    </row>
    <row r="137" spans="1:65" s="14" customFormat="1">
      <c r="B137" s="211"/>
      <c r="C137" s="212"/>
      <c r="D137" s="199" t="s">
        <v>219</v>
      </c>
      <c r="E137" s="213" t="s">
        <v>21</v>
      </c>
      <c r="F137" s="214" t="s">
        <v>82</v>
      </c>
      <c r="G137" s="212"/>
      <c r="H137" s="215">
        <v>2</v>
      </c>
      <c r="I137" s="216"/>
      <c r="J137" s="212"/>
      <c r="K137" s="212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219</v>
      </c>
      <c r="AU137" s="221" t="s">
        <v>80</v>
      </c>
      <c r="AV137" s="14" t="s">
        <v>82</v>
      </c>
      <c r="AW137" s="14" t="s">
        <v>34</v>
      </c>
      <c r="AX137" s="14" t="s">
        <v>73</v>
      </c>
      <c r="AY137" s="221" t="s">
        <v>206</v>
      </c>
    </row>
    <row r="138" spans="1:65" s="15" customFormat="1">
      <c r="B138" s="222"/>
      <c r="C138" s="223"/>
      <c r="D138" s="199" t="s">
        <v>219</v>
      </c>
      <c r="E138" s="224" t="s">
        <v>21</v>
      </c>
      <c r="F138" s="225" t="s">
        <v>236</v>
      </c>
      <c r="G138" s="223"/>
      <c r="H138" s="226">
        <v>2</v>
      </c>
      <c r="I138" s="227"/>
      <c r="J138" s="223"/>
      <c r="K138" s="223"/>
      <c r="L138" s="228"/>
      <c r="M138" s="229"/>
      <c r="N138" s="230"/>
      <c r="O138" s="230"/>
      <c r="P138" s="230"/>
      <c r="Q138" s="230"/>
      <c r="R138" s="230"/>
      <c r="S138" s="230"/>
      <c r="T138" s="231"/>
      <c r="AT138" s="232" t="s">
        <v>219</v>
      </c>
      <c r="AU138" s="232" t="s">
        <v>80</v>
      </c>
      <c r="AV138" s="15" t="s">
        <v>213</v>
      </c>
      <c r="AW138" s="15" t="s">
        <v>34</v>
      </c>
      <c r="AX138" s="15" t="s">
        <v>80</v>
      </c>
      <c r="AY138" s="232" t="s">
        <v>206</v>
      </c>
    </row>
    <row r="139" spans="1:65" s="2" customFormat="1" ht="16.5" customHeight="1">
      <c r="A139" s="37"/>
      <c r="B139" s="38"/>
      <c r="C139" s="181" t="s">
        <v>7</v>
      </c>
      <c r="D139" s="181" t="s">
        <v>208</v>
      </c>
      <c r="E139" s="182" t="s">
        <v>2128</v>
      </c>
      <c r="F139" s="183" t="s">
        <v>2129</v>
      </c>
      <c r="G139" s="184" t="s">
        <v>375</v>
      </c>
      <c r="H139" s="185">
        <v>170</v>
      </c>
      <c r="I139" s="186"/>
      <c r="J139" s="187">
        <f>ROUND(I139*H139,2)</f>
        <v>0</v>
      </c>
      <c r="K139" s="183" t="s">
        <v>21</v>
      </c>
      <c r="L139" s="42"/>
      <c r="M139" s="188" t="s">
        <v>21</v>
      </c>
      <c r="N139" s="189" t="s">
        <v>44</v>
      </c>
      <c r="O139" s="67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866</v>
      </c>
      <c r="AT139" s="192" t="s">
        <v>208</v>
      </c>
      <c r="AU139" s="192" t="s">
        <v>80</v>
      </c>
      <c r="AY139" s="20" t="s">
        <v>206</v>
      </c>
      <c r="BE139" s="193">
        <f>IF(N139="základní",J139,0)</f>
        <v>0</v>
      </c>
      <c r="BF139" s="193">
        <f>IF(N139="snížená",J139,0)</f>
        <v>0</v>
      </c>
      <c r="BG139" s="193">
        <f>IF(N139="zákl. přenesená",J139,0)</f>
        <v>0</v>
      </c>
      <c r="BH139" s="193">
        <f>IF(N139="sníž. přenesená",J139,0)</f>
        <v>0</v>
      </c>
      <c r="BI139" s="193">
        <f>IF(N139="nulová",J139,0)</f>
        <v>0</v>
      </c>
      <c r="BJ139" s="20" t="s">
        <v>80</v>
      </c>
      <c r="BK139" s="193">
        <f>ROUND(I139*H139,2)</f>
        <v>0</v>
      </c>
      <c r="BL139" s="20" t="s">
        <v>866</v>
      </c>
      <c r="BM139" s="192" t="s">
        <v>720</v>
      </c>
    </row>
    <row r="140" spans="1:65" s="2" customFormat="1" ht="19.5">
      <c r="A140" s="37"/>
      <c r="B140" s="38"/>
      <c r="C140" s="39"/>
      <c r="D140" s="199" t="s">
        <v>217</v>
      </c>
      <c r="E140" s="39"/>
      <c r="F140" s="200" t="s">
        <v>2130</v>
      </c>
      <c r="G140" s="39"/>
      <c r="H140" s="39"/>
      <c r="I140" s="196"/>
      <c r="J140" s="39"/>
      <c r="K140" s="39"/>
      <c r="L140" s="42"/>
      <c r="M140" s="197"/>
      <c r="N140" s="198"/>
      <c r="O140" s="67"/>
      <c r="P140" s="67"/>
      <c r="Q140" s="67"/>
      <c r="R140" s="67"/>
      <c r="S140" s="67"/>
      <c r="T140" s="68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20" t="s">
        <v>217</v>
      </c>
      <c r="AU140" s="20" t="s">
        <v>80</v>
      </c>
    </row>
    <row r="141" spans="1:65" s="13" customFormat="1">
      <c r="B141" s="201"/>
      <c r="C141" s="202"/>
      <c r="D141" s="199" t="s">
        <v>219</v>
      </c>
      <c r="E141" s="203" t="s">
        <v>21</v>
      </c>
      <c r="F141" s="204" t="s">
        <v>2089</v>
      </c>
      <c r="G141" s="202"/>
      <c r="H141" s="203" t="s">
        <v>21</v>
      </c>
      <c r="I141" s="205"/>
      <c r="J141" s="202"/>
      <c r="K141" s="202"/>
      <c r="L141" s="206"/>
      <c r="M141" s="207"/>
      <c r="N141" s="208"/>
      <c r="O141" s="208"/>
      <c r="P141" s="208"/>
      <c r="Q141" s="208"/>
      <c r="R141" s="208"/>
      <c r="S141" s="208"/>
      <c r="T141" s="209"/>
      <c r="AT141" s="210" t="s">
        <v>219</v>
      </c>
      <c r="AU141" s="210" t="s">
        <v>80</v>
      </c>
      <c r="AV141" s="13" t="s">
        <v>80</v>
      </c>
      <c r="AW141" s="13" t="s">
        <v>34</v>
      </c>
      <c r="AX141" s="13" t="s">
        <v>73</v>
      </c>
      <c r="AY141" s="210" t="s">
        <v>206</v>
      </c>
    </row>
    <row r="142" spans="1:65" s="14" customFormat="1">
      <c r="B142" s="211"/>
      <c r="C142" s="212"/>
      <c r="D142" s="199" t="s">
        <v>219</v>
      </c>
      <c r="E142" s="213" t="s">
        <v>21</v>
      </c>
      <c r="F142" s="214" t="s">
        <v>1474</v>
      </c>
      <c r="G142" s="212"/>
      <c r="H142" s="215">
        <v>170</v>
      </c>
      <c r="I142" s="216"/>
      <c r="J142" s="212"/>
      <c r="K142" s="212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219</v>
      </c>
      <c r="AU142" s="221" t="s">
        <v>80</v>
      </c>
      <c r="AV142" s="14" t="s">
        <v>82</v>
      </c>
      <c r="AW142" s="14" t="s">
        <v>34</v>
      </c>
      <c r="AX142" s="14" t="s">
        <v>73</v>
      </c>
      <c r="AY142" s="221" t="s">
        <v>206</v>
      </c>
    </row>
    <row r="143" spans="1:65" s="15" customFormat="1">
      <c r="B143" s="222"/>
      <c r="C143" s="223"/>
      <c r="D143" s="199" t="s">
        <v>219</v>
      </c>
      <c r="E143" s="224" t="s">
        <v>21</v>
      </c>
      <c r="F143" s="225" t="s">
        <v>236</v>
      </c>
      <c r="G143" s="223"/>
      <c r="H143" s="226">
        <v>170</v>
      </c>
      <c r="I143" s="227"/>
      <c r="J143" s="223"/>
      <c r="K143" s="223"/>
      <c r="L143" s="228"/>
      <c r="M143" s="229"/>
      <c r="N143" s="230"/>
      <c r="O143" s="230"/>
      <c r="P143" s="230"/>
      <c r="Q143" s="230"/>
      <c r="R143" s="230"/>
      <c r="S143" s="230"/>
      <c r="T143" s="231"/>
      <c r="AT143" s="232" t="s">
        <v>219</v>
      </c>
      <c r="AU143" s="232" t="s">
        <v>80</v>
      </c>
      <c r="AV143" s="15" t="s">
        <v>213</v>
      </c>
      <c r="AW143" s="15" t="s">
        <v>34</v>
      </c>
      <c r="AX143" s="15" t="s">
        <v>80</v>
      </c>
      <c r="AY143" s="232" t="s">
        <v>206</v>
      </c>
    </row>
    <row r="144" spans="1:65" s="2" customFormat="1" ht="16.5" customHeight="1">
      <c r="A144" s="37"/>
      <c r="B144" s="38"/>
      <c r="C144" s="181" t="s">
        <v>400</v>
      </c>
      <c r="D144" s="181" t="s">
        <v>208</v>
      </c>
      <c r="E144" s="182" t="s">
        <v>2131</v>
      </c>
      <c r="F144" s="183" t="s">
        <v>2132</v>
      </c>
      <c r="G144" s="184" t="s">
        <v>375</v>
      </c>
      <c r="H144" s="185">
        <v>175</v>
      </c>
      <c r="I144" s="186"/>
      <c r="J144" s="187">
        <f>ROUND(I144*H144,2)</f>
        <v>0</v>
      </c>
      <c r="K144" s="183" t="s">
        <v>21</v>
      </c>
      <c r="L144" s="42"/>
      <c r="M144" s="188" t="s">
        <v>21</v>
      </c>
      <c r="N144" s="189" t="s">
        <v>44</v>
      </c>
      <c r="O144" s="67"/>
      <c r="P144" s="190">
        <f>O144*H144</f>
        <v>0</v>
      </c>
      <c r="Q144" s="190">
        <v>0</v>
      </c>
      <c r="R144" s="190">
        <f>Q144*H144</f>
        <v>0</v>
      </c>
      <c r="S144" s="190">
        <v>0</v>
      </c>
      <c r="T144" s="19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866</v>
      </c>
      <c r="AT144" s="192" t="s">
        <v>208</v>
      </c>
      <c r="AU144" s="192" t="s">
        <v>80</v>
      </c>
      <c r="AY144" s="20" t="s">
        <v>206</v>
      </c>
      <c r="BE144" s="193">
        <f>IF(N144="základní",J144,0)</f>
        <v>0</v>
      </c>
      <c r="BF144" s="193">
        <f>IF(N144="snížená",J144,0)</f>
        <v>0</v>
      </c>
      <c r="BG144" s="193">
        <f>IF(N144="zákl. přenesená",J144,0)</f>
        <v>0</v>
      </c>
      <c r="BH144" s="193">
        <f>IF(N144="sníž. přenesená",J144,0)</f>
        <v>0</v>
      </c>
      <c r="BI144" s="193">
        <f>IF(N144="nulová",J144,0)</f>
        <v>0</v>
      </c>
      <c r="BJ144" s="20" t="s">
        <v>80</v>
      </c>
      <c r="BK144" s="193">
        <f>ROUND(I144*H144,2)</f>
        <v>0</v>
      </c>
      <c r="BL144" s="20" t="s">
        <v>866</v>
      </c>
      <c r="BM144" s="192" t="s">
        <v>730</v>
      </c>
    </row>
    <row r="145" spans="1:65" s="13" customFormat="1">
      <c r="B145" s="201"/>
      <c r="C145" s="202"/>
      <c r="D145" s="199" t="s">
        <v>219</v>
      </c>
      <c r="E145" s="203" t="s">
        <v>21</v>
      </c>
      <c r="F145" s="204" t="s">
        <v>2089</v>
      </c>
      <c r="G145" s="202"/>
      <c r="H145" s="203" t="s">
        <v>21</v>
      </c>
      <c r="I145" s="205"/>
      <c r="J145" s="202"/>
      <c r="K145" s="202"/>
      <c r="L145" s="206"/>
      <c r="M145" s="207"/>
      <c r="N145" s="208"/>
      <c r="O145" s="208"/>
      <c r="P145" s="208"/>
      <c r="Q145" s="208"/>
      <c r="R145" s="208"/>
      <c r="S145" s="208"/>
      <c r="T145" s="209"/>
      <c r="AT145" s="210" t="s">
        <v>219</v>
      </c>
      <c r="AU145" s="210" t="s">
        <v>80</v>
      </c>
      <c r="AV145" s="13" t="s">
        <v>80</v>
      </c>
      <c r="AW145" s="13" t="s">
        <v>34</v>
      </c>
      <c r="AX145" s="13" t="s">
        <v>73</v>
      </c>
      <c r="AY145" s="210" t="s">
        <v>206</v>
      </c>
    </row>
    <row r="146" spans="1:65" s="14" customFormat="1">
      <c r="B146" s="211"/>
      <c r="C146" s="212"/>
      <c r="D146" s="199" t="s">
        <v>219</v>
      </c>
      <c r="E146" s="213" t="s">
        <v>21</v>
      </c>
      <c r="F146" s="214" t="s">
        <v>2133</v>
      </c>
      <c r="G146" s="212"/>
      <c r="H146" s="215">
        <v>175</v>
      </c>
      <c r="I146" s="216"/>
      <c r="J146" s="212"/>
      <c r="K146" s="212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219</v>
      </c>
      <c r="AU146" s="221" t="s">
        <v>80</v>
      </c>
      <c r="AV146" s="14" t="s">
        <v>82</v>
      </c>
      <c r="AW146" s="14" t="s">
        <v>34</v>
      </c>
      <c r="AX146" s="14" t="s">
        <v>73</v>
      </c>
      <c r="AY146" s="221" t="s">
        <v>206</v>
      </c>
    </row>
    <row r="147" spans="1:65" s="15" customFormat="1">
      <c r="B147" s="222"/>
      <c r="C147" s="223"/>
      <c r="D147" s="199" t="s">
        <v>219</v>
      </c>
      <c r="E147" s="224" t="s">
        <v>21</v>
      </c>
      <c r="F147" s="225" t="s">
        <v>236</v>
      </c>
      <c r="G147" s="223"/>
      <c r="H147" s="226">
        <v>175</v>
      </c>
      <c r="I147" s="227"/>
      <c r="J147" s="223"/>
      <c r="K147" s="223"/>
      <c r="L147" s="228"/>
      <c r="M147" s="229"/>
      <c r="N147" s="230"/>
      <c r="O147" s="230"/>
      <c r="P147" s="230"/>
      <c r="Q147" s="230"/>
      <c r="R147" s="230"/>
      <c r="S147" s="230"/>
      <c r="T147" s="231"/>
      <c r="AT147" s="232" t="s">
        <v>219</v>
      </c>
      <c r="AU147" s="232" t="s">
        <v>80</v>
      </c>
      <c r="AV147" s="15" t="s">
        <v>213</v>
      </c>
      <c r="AW147" s="15" t="s">
        <v>34</v>
      </c>
      <c r="AX147" s="15" t="s">
        <v>80</v>
      </c>
      <c r="AY147" s="232" t="s">
        <v>206</v>
      </c>
    </row>
    <row r="148" spans="1:65" s="2" customFormat="1" ht="16.5" customHeight="1">
      <c r="A148" s="37"/>
      <c r="B148" s="38"/>
      <c r="C148" s="181" t="s">
        <v>409</v>
      </c>
      <c r="D148" s="181" t="s">
        <v>208</v>
      </c>
      <c r="E148" s="182" t="s">
        <v>2134</v>
      </c>
      <c r="F148" s="183" t="s">
        <v>2135</v>
      </c>
      <c r="G148" s="184" t="s">
        <v>375</v>
      </c>
      <c r="H148" s="185">
        <v>175</v>
      </c>
      <c r="I148" s="186"/>
      <c r="J148" s="187">
        <f>ROUND(I148*H148,2)</f>
        <v>0</v>
      </c>
      <c r="K148" s="183" t="s">
        <v>21</v>
      </c>
      <c r="L148" s="42"/>
      <c r="M148" s="188" t="s">
        <v>21</v>
      </c>
      <c r="N148" s="189" t="s">
        <v>44</v>
      </c>
      <c r="O148" s="67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866</v>
      </c>
      <c r="AT148" s="192" t="s">
        <v>208</v>
      </c>
      <c r="AU148" s="192" t="s">
        <v>80</v>
      </c>
      <c r="AY148" s="20" t="s">
        <v>206</v>
      </c>
      <c r="BE148" s="193">
        <f>IF(N148="základní",J148,0)</f>
        <v>0</v>
      </c>
      <c r="BF148" s="193">
        <f>IF(N148="snížená",J148,0)</f>
        <v>0</v>
      </c>
      <c r="BG148" s="193">
        <f>IF(N148="zákl. přenesená",J148,0)</f>
        <v>0</v>
      </c>
      <c r="BH148" s="193">
        <f>IF(N148="sníž. přenesená",J148,0)</f>
        <v>0</v>
      </c>
      <c r="BI148" s="193">
        <f>IF(N148="nulová",J148,0)</f>
        <v>0</v>
      </c>
      <c r="BJ148" s="20" t="s">
        <v>80</v>
      </c>
      <c r="BK148" s="193">
        <f>ROUND(I148*H148,2)</f>
        <v>0</v>
      </c>
      <c r="BL148" s="20" t="s">
        <v>866</v>
      </c>
      <c r="BM148" s="192" t="s">
        <v>741</v>
      </c>
    </row>
    <row r="149" spans="1:65" s="13" customFormat="1">
      <c r="B149" s="201"/>
      <c r="C149" s="202"/>
      <c r="D149" s="199" t="s">
        <v>219</v>
      </c>
      <c r="E149" s="203" t="s">
        <v>21</v>
      </c>
      <c r="F149" s="204" t="s">
        <v>2089</v>
      </c>
      <c r="G149" s="202"/>
      <c r="H149" s="203" t="s">
        <v>21</v>
      </c>
      <c r="I149" s="205"/>
      <c r="J149" s="202"/>
      <c r="K149" s="202"/>
      <c r="L149" s="206"/>
      <c r="M149" s="207"/>
      <c r="N149" s="208"/>
      <c r="O149" s="208"/>
      <c r="P149" s="208"/>
      <c r="Q149" s="208"/>
      <c r="R149" s="208"/>
      <c r="S149" s="208"/>
      <c r="T149" s="209"/>
      <c r="AT149" s="210" t="s">
        <v>219</v>
      </c>
      <c r="AU149" s="210" t="s">
        <v>80</v>
      </c>
      <c r="AV149" s="13" t="s">
        <v>80</v>
      </c>
      <c r="AW149" s="13" t="s">
        <v>34</v>
      </c>
      <c r="AX149" s="13" t="s">
        <v>73</v>
      </c>
      <c r="AY149" s="210" t="s">
        <v>206</v>
      </c>
    </row>
    <row r="150" spans="1:65" s="14" customFormat="1">
      <c r="B150" s="211"/>
      <c r="C150" s="212"/>
      <c r="D150" s="199" t="s">
        <v>219</v>
      </c>
      <c r="E150" s="213" t="s">
        <v>21</v>
      </c>
      <c r="F150" s="214" t="s">
        <v>2133</v>
      </c>
      <c r="G150" s="212"/>
      <c r="H150" s="215">
        <v>175</v>
      </c>
      <c r="I150" s="216"/>
      <c r="J150" s="212"/>
      <c r="K150" s="212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219</v>
      </c>
      <c r="AU150" s="221" t="s">
        <v>80</v>
      </c>
      <c r="AV150" s="14" t="s">
        <v>82</v>
      </c>
      <c r="AW150" s="14" t="s">
        <v>34</v>
      </c>
      <c r="AX150" s="14" t="s">
        <v>73</v>
      </c>
      <c r="AY150" s="221" t="s">
        <v>206</v>
      </c>
    </row>
    <row r="151" spans="1:65" s="15" customFormat="1">
      <c r="B151" s="222"/>
      <c r="C151" s="223"/>
      <c r="D151" s="199" t="s">
        <v>219</v>
      </c>
      <c r="E151" s="224" t="s">
        <v>21</v>
      </c>
      <c r="F151" s="225" t="s">
        <v>236</v>
      </c>
      <c r="G151" s="223"/>
      <c r="H151" s="226">
        <v>175</v>
      </c>
      <c r="I151" s="227"/>
      <c r="J151" s="223"/>
      <c r="K151" s="223"/>
      <c r="L151" s="228"/>
      <c r="M151" s="229"/>
      <c r="N151" s="230"/>
      <c r="O151" s="230"/>
      <c r="P151" s="230"/>
      <c r="Q151" s="230"/>
      <c r="R151" s="230"/>
      <c r="S151" s="230"/>
      <c r="T151" s="231"/>
      <c r="AT151" s="232" t="s">
        <v>219</v>
      </c>
      <c r="AU151" s="232" t="s">
        <v>80</v>
      </c>
      <c r="AV151" s="15" t="s">
        <v>213</v>
      </c>
      <c r="AW151" s="15" t="s">
        <v>34</v>
      </c>
      <c r="AX151" s="15" t="s">
        <v>80</v>
      </c>
      <c r="AY151" s="232" t="s">
        <v>206</v>
      </c>
    </row>
    <row r="152" spans="1:65" s="2" customFormat="1" ht="16.5" customHeight="1">
      <c r="A152" s="37"/>
      <c r="B152" s="38"/>
      <c r="C152" s="181" t="s">
        <v>415</v>
      </c>
      <c r="D152" s="181" t="s">
        <v>208</v>
      </c>
      <c r="E152" s="182" t="s">
        <v>2136</v>
      </c>
      <c r="F152" s="183" t="s">
        <v>2137</v>
      </c>
      <c r="G152" s="184" t="s">
        <v>375</v>
      </c>
      <c r="H152" s="185">
        <v>175</v>
      </c>
      <c r="I152" s="186"/>
      <c r="J152" s="187">
        <f>ROUND(I152*H152,2)</f>
        <v>0</v>
      </c>
      <c r="K152" s="183" t="s">
        <v>21</v>
      </c>
      <c r="L152" s="42"/>
      <c r="M152" s="188" t="s">
        <v>21</v>
      </c>
      <c r="N152" s="189" t="s">
        <v>44</v>
      </c>
      <c r="O152" s="67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866</v>
      </c>
      <c r="AT152" s="192" t="s">
        <v>208</v>
      </c>
      <c r="AU152" s="192" t="s">
        <v>80</v>
      </c>
      <c r="AY152" s="20" t="s">
        <v>206</v>
      </c>
      <c r="BE152" s="193">
        <f>IF(N152="základní",J152,0)</f>
        <v>0</v>
      </c>
      <c r="BF152" s="193">
        <f>IF(N152="snížená",J152,0)</f>
        <v>0</v>
      </c>
      <c r="BG152" s="193">
        <f>IF(N152="zákl. přenesená",J152,0)</f>
        <v>0</v>
      </c>
      <c r="BH152" s="193">
        <f>IF(N152="sníž. přenesená",J152,0)</f>
        <v>0</v>
      </c>
      <c r="BI152" s="193">
        <f>IF(N152="nulová",J152,0)</f>
        <v>0</v>
      </c>
      <c r="BJ152" s="20" t="s">
        <v>80</v>
      </c>
      <c r="BK152" s="193">
        <f>ROUND(I152*H152,2)</f>
        <v>0</v>
      </c>
      <c r="BL152" s="20" t="s">
        <v>866</v>
      </c>
      <c r="BM152" s="192" t="s">
        <v>760</v>
      </c>
    </row>
    <row r="153" spans="1:65" s="13" customFormat="1">
      <c r="B153" s="201"/>
      <c r="C153" s="202"/>
      <c r="D153" s="199" t="s">
        <v>219</v>
      </c>
      <c r="E153" s="203" t="s">
        <v>21</v>
      </c>
      <c r="F153" s="204" t="s">
        <v>2089</v>
      </c>
      <c r="G153" s="202"/>
      <c r="H153" s="203" t="s">
        <v>21</v>
      </c>
      <c r="I153" s="205"/>
      <c r="J153" s="202"/>
      <c r="K153" s="202"/>
      <c r="L153" s="206"/>
      <c r="M153" s="207"/>
      <c r="N153" s="208"/>
      <c r="O153" s="208"/>
      <c r="P153" s="208"/>
      <c r="Q153" s="208"/>
      <c r="R153" s="208"/>
      <c r="S153" s="208"/>
      <c r="T153" s="209"/>
      <c r="AT153" s="210" t="s">
        <v>219</v>
      </c>
      <c r="AU153" s="210" t="s">
        <v>80</v>
      </c>
      <c r="AV153" s="13" t="s">
        <v>80</v>
      </c>
      <c r="AW153" s="13" t="s">
        <v>34</v>
      </c>
      <c r="AX153" s="13" t="s">
        <v>73</v>
      </c>
      <c r="AY153" s="210" t="s">
        <v>206</v>
      </c>
    </row>
    <row r="154" spans="1:65" s="14" customFormat="1">
      <c r="B154" s="211"/>
      <c r="C154" s="212"/>
      <c r="D154" s="199" t="s">
        <v>219</v>
      </c>
      <c r="E154" s="213" t="s">
        <v>21</v>
      </c>
      <c r="F154" s="214" t="s">
        <v>2133</v>
      </c>
      <c r="G154" s="212"/>
      <c r="H154" s="215">
        <v>175</v>
      </c>
      <c r="I154" s="216"/>
      <c r="J154" s="212"/>
      <c r="K154" s="212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219</v>
      </c>
      <c r="AU154" s="221" t="s">
        <v>80</v>
      </c>
      <c r="AV154" s="14" t="s">
        <v>82</v>
      </c>
      <c r="AW154" s="14" t="s">
        <v>34</v>
      </c>
      <c r="AX154" s="14" t="s">
        <v>73</v>
      </c>
      <c r="AY154" s="221" t="s">
        <v>206</v>
      </c>
    </row>
    <row r="155" spans="1:65" s="15" customFormat="1">
      <c r="B155" s="222"/>
      <c r="C155" s="223"/>
      <c r="D155" s="199" t="s">
        <v>219</v>
      </c>
      <c r="E155" s="224" t="s">
        <v>21</v>
      </c>
      <c r="F155" s="225" t="s">
        <v>236</v>
      </c>
      <c r="G155" s="223"/>
      <c r="H155" s="226">
        <v>175</v>
      </c>
      <c r="I155" s="227"/>
      <c r="J155" s="223"/>
      <c r="K155" s="223"/>
      <c r="L155" s="228"/>
      <c r="M155" s="229"/>
      <c r="N155" s="230"/>
      <c r="O155" s="230"/>
      <c r="P155" s="230"/>
      <c r="Q155" s="230"/>
      <c r="R155" s="230"/>
      <c r="S155" s="230"/>
      <c r="T155" s="231"/>
      <c r="AT155" s="232" t="s">
        <v>219</v>
      </c>
      <c r="AU155" s="232" t="s">
        <v>80</v>
      </c>
      <c r="AV155" s="15" t="s">
        <v>213</v>
      </c>
      <c r="AW155" s="15" t="s">
        <v>34</v>
      </c>
      <c r="AX155" s="15" t="s">
        <v>80</v>
      </c>
      <c r="AY155" s="232" t="s">
        <v>206</v>
      </c>
    </row>
    <row r="156" spans="1:65" s="2" customFormat="1" ht="16.5" customHeight="1">
      <c r="A156" s="37"/>
      <c r="B156" s="38"/>
      <c r="C156" s="181" t="s">
        <v>422</v>
      </c>
      <c r="D156" s="181" t="s">
        <v>208</v>
      </c>
      <c r="E156" s="182" t="s">
        <v>2138</v>
      </c>
      <c r="F156" s="183" t="s">
        <v>2139</v>
      </c>
      <c r="G156" s="184" t="s">
        <v>375</v>
      </c>
      <c r="H156" s="185">
        <v>175</v>
      </c>
      <c r="I156" s="186"/>
      <c r="J156" s="187">
        <f>ROUND(I156*H156,2)</f>
        <v>0</v>
      </c>
      <c r="K156" s="183" t="s">
        <v>21</v>
      </c>
      <c r="L156" s="42"/>
      <c r="M156" s="188" t="s">
        <v>21</v>
      </c>
      <c r="N156" s="189" t="s">
        <v>44</v>
      </c>
      <c r="O156" s="67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866</v>
      </c>
      <c r="AT156" s="192" t="s">
        <v>208</v>
      </c>
      <c r="AU156" s="192" t="s">
        <v>80</v>
      </c>
      <c r="AY156" s="20" t="s">
        <v>206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20" t="s">
        <v>80</v>
      </c>
      <c r="BK156" s="193">
        <f>ROUND(I156*H156,2)</f>
        <v>0</v>
      </c>
      <c r="BL156" s="20" t="s">
        <v>866</v>
      </c>
      <c r="BM156" s="192" t="s">
        <v>773</v>
      </c>
    </row>
    <row r="157" spans="1:65" s="13" customFormat="1">
      <c r="B157" s="201"/>
      <c r="C157" s="202"/>
      <c r="D157" s="199" t="s">
        <v>219</v>
      </c>
      <c r="E157" s="203" t="s">
        <v>21</v>
      </c>
      <c r="F157" s="204" t="s">
        <v>2089</v>
      </c>
      <c r="G157" s="202"/>
      <c r="H157" s="203" t="s">
        <v>21</v>
      </c>
      <c r="I157" s="205"/>
      <c r="J157" s="202"/>
      <c r="K157" s="202"/>
      <c r="L157" s="206"/>
      <c r="M157" s="207"/>
      <c r="N157" s="208"/>
      <c r="O157" s="208"/>
      <c r="P157" s="208"/>
      <c r="Q157" s="208"/>
      <c r="R157" s="208"/>
      <c r="S157" s="208"/>
      <c r="T157" s="209"/>
      <c r="AT157" s="210" t="s">
        <v>219</v>
      </c>
      <c r="AU157" s="210" t="s">
        <v>80</v>
      </c>
      <c r="AV157" s="13" t="s">
        <v>80</v>
      </c>
      <c r="AW157" s="13" t="s">
        <v>34</v>
      </c>
      <c r="AX157" s="13" t="s">
        <v>73</v>
      </c>
      <c r="AY157" s="210" t="s">
        <v>206</v>
      </c>
    </row>
    <row r="158" spans="1:65" s="14" customFormat="1">
      <c r="B158" s="211"/>
      <c r="C158" s="212"/>
      <c r="D158" s="199" t="s">
        <v>219</v>
      </c>
      <c r="E158" s="213" t="s">
        <v>21</v>
      </c>
      <c r="F158" s="214" t="s">
        <v>2133</v>
      </c>
      <c r="G158" s="212"/>
      <c r="H158" s="215">
        <v>175</v>
      </c>
      <c r="I158" s="216"/>
      <c r="J158" s="212"/>
      <c r="K158" s="212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219</v>
      </c>
      <c r="AU158" s="221" t="s">
        <v>80</v>
      </c>
      <c r="AV158" s="14" t="s">
        <v>82</v>
      </c>
      <c r="AW158" s="14" t="s">
        <v>34</v>
      </c>
      <c r="AX158" s="14" t="s">
        <v>73</v>
      </c>
      <c r="AY158" s="221" t="s">
        <v>206</v>
      </c>
    </row>
    <row r="159" spans="1:65" s="15" customFormat="1">
      <c r="B159" s="222"/>
      <c r="C159" s="223"/>
      <c r="D159" s="199" t="s">
        <v>219</v>
      </c>
      <c r="E159" s="224" t="s">
        <v>21</v>
      </c>
      <c r="F159" s="225" t="s">
        <v>236</v>
      </c>
      <c r="G159" s="223"/>
      <c r="H159" s="226">
        <v>175</v>
      </c>
      <c r="I159" s="227"/>
      <c r="J159" s="223"/>
      <c r="K159" s="223"/>
      <c r="L159" s="228"/>
      <c r="M159" s="229"/>
      <c r="N159" s="230"/>
      <c r="O159" s="230"/>
      <c r="P159" s="230"/>
      <c r="Q159" s="230"/>
      <c r="R159" s="230"/>
      <c r="S159" s="230"/>
      <c r="T159" s="231"/>
      <c r="AT159" s="232" t="s">
        <v>219</v>
      </c>
      <c r="AU159" s="232" t="s">
        <v>80</v>
      </c>
      <c r="AV159" s="15" t="s">
        <v>213</v>
      </c>
      <c r="AW159" s="15" t="s">
        <v>34</v>
      </c>
      <c r="AX159" s="15" t="s">
        <v>80</v>
      </c>
      <c r="AY159" s="232" t="s">
        <v>206</v>
      </c>
    </row>
    <row r="160" spans="1:65" s="2" customFormat="1" ht="16.5" customHeight="1">
      <c r="A160" s="37"/>
      <c r="B160" s="38"/>
      <c r="C160" s="181" t="s">
        <v>429</v>
      </c>
      <c r="D160" s="181" t="s">
        <v>208</v>
      </c>
      <c r="E160" s="182" t="s">
        <v>2140</v>
      </c>
      <c r="F160" s="183" t="s">
        <v>2141</v>
      </c>
      <c r="G160" s="184" t="s">
        <v>375</v>
      </c>
      <c r="H160" s="185">
        <v>175</v>
      </c>
      <c r="I160" s="186"/>
      <c r="J160" s="187">
        <f>ROUND(I160*H160,2)</f>
        <v>0</v>
      </c>
      <c r="K160" s="183" t="s">
        <v>21</v>
      </c>
      <c r="L160" s="42"/>
      <c r="M160" s="188" t="s">
        <v>21</v>
      </c>
      <c r="N160" s="189" t="s">
        <v>44</v>
      </c>
      <c r="O160" s="67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866</v>
      </c>
      <c r="AT160" s="192" t="s">
        <v>208</v>
      </c>
      <c r="AU160" s="192" t="s">
        <v>80</v>
      </c>
      <c r="AY160" s="20" t="s">
        <v>206</v>
      </c>
      <c r="BE160" s="193">
        <f>IF(N160="základní",J160,0)</f>
        <v>0</v>
      </c>
      <c r="BF160" s="193">
        <f>IF(N160="snížená",J160,0)</f>
        <v>0</v>
      </c>
      <c r="BG160" s="193">
        <f>IF(N160="zákl. přenesená",J160,0)</f>
        <v>0</v>
      </c>
      <c r="BH160" s="193">
        <f>IF(N160="sníž. přenesená",J160,0)</f>
        <v>0</v>
      </c>
      <c r="BI160" s="193">
        <f>IF(N160="nulová",J160,0)</f>
        <v>0</v>
      </c>
      <c r="BJ160" s="20" t="s">
        <v>80</v>
      </c>
      <c r="BK160" s="193">
        <f>ROUND(I160*H160,2)</f>
        <v>0</v>
      </c>
      <c r="BL160" s="20" t="s">
        <v>866</v>
      </c>
      <c r="BM160" s="192" t="s">
        <v>787</v>
      </c>
    </row>
    <row r="161" spans="1:65" s="2" customFormat="1" ht="16.5" customHeight="1">
      <c r="A161" s="37"/>
      <c r="B161" s="38"/>
      <c r="C161" s="244" t="s">
        <v>436</v>
      </c>
      <c r="D161" s="244" t="s">
        <v>437</v>
      </c>
      <c r="E161" s="245" t="s">
        <v>2142</v>
      </c>
      <c r="F161" s="246" t="s">
        <v>2143</v>
      </c>
      <c r="G161" s="247" t="s">
        <v>375</v>
      </c>
      <c r="H161" s="248">
        <v>175</v>
      </c>
      <c r="I161" s="249"/>
      <c r="J161" s="250">
        <f>ROUND(I161*H161,2)</f>
        <v>0</v>
      </c>
      <c r="K161" s="246" t="s">
        <v>21</v>
      </c>
      <c r="L161" s="251"/>
      <c r="M161" s="252" t="s">
        <v>21</v>
      </c>
      <c r="N161" s="253" t="s">
        <v>44</v>
      </c>
      <c r="O161" s="67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1657</v>
      </c>
      <c r="AT161" s="192" t="s">
        <v>437</v>
      </c>
      <c r="AU161" s="192" t="s">
        <v>80</v>
      </c>
      <c r="AY161" s="20" t="s">
        <v>206</v>
      </c>
      <c r="BE161" s="193">
        <f>IF(N161="základní",J161,0)</f>
        <v>0</v>
      </c>
      <c r="BF161" s="193">
        <f>IF(N161="snížená",J161,0)</f>
        <v>0</v>
      </c>
      <c r="BG161" s="193">
        <f>IF(N161="zákl. přenesená",J161,0)</f>
        <v>0</v>
      </c>
      <c r="BH161" s="193">
        <f>IF(N161="sníž. přenesená",J161,0)</f>
        <v>0</v>
      </c>
      <c r="BI161" s="193">
        <f>IF(N161="nulová",J161,0)</f>
        <v>0</v>
      </c>
      <c r="BJ161" s="20" t="s">
        <v>80</v>
      </c>
      <c r="BK161" s="193">
        <f>ROUND(I161*H161,2)</f>
        <v>0</v>
      </c>
      <c r="BL161" s="20" t="s">
        <v>866</v>
      </c>
      <c r="BM161" s="192" t="s">
        <v>799</v>
      </c>
    </row>
    <row r="162" spans="1:65" s="13" customFormat="1">
      <c r="B162" s="201"/>
      <c r="C162" s="202"/>
      <c r="D162" s="199" t="s">
        <v>219</v>
      </c>
      <c r="E162" s="203" t="s">
        <v>21</v>
      </c>
      <c r="F162" s="204" t="s">
        <v>2089</v>
      </c>
      <c r="G162" s="202"/>
      <c r="H162" s="203" t="s">
        <v>21</v>
      </c>
      <c r="I162" s="205"/>
      <c r="J162" s="202"/>
      <c r="K162" s="202"/>
      <c r="L162" s="206"/>
      <c r="M162" s="207"/>
      <c r="N162" s="208"/>
      <c r="O162" s="208"/>
      <c r="P162" s="208"/>
      <c r="Q162" s="208"/>
      <c r="R162" s="208"/>
      <c r="S162" s="208"/>
      <c r="T162" s="209"/>
      <c r="AT162" s="210" t="s">
        <v>219</v>
      </c>
      <c r="AU162" s="210" t="s">
        <v>80</v>
      </c>
      <c r="AV162" s="13" t="s">
        <v>80</v>
      </c>
      <c r="AW162" s="13" t="s">
        <v>34</v>
      </c>
      <c r="AX162" s="13" t="s">
        <v>73</v>
      </c>
      <c r="AY162" s="210" t="s">
        <v>206</v>
      </c>
    </row>
    <row r="163" spans="1:65" s="14" customFormat="1">
      <c r="B163" s="211"/>
      <c r="C163" s="212"/>
      <c r="D163" s="199" t="s">
        <v>219</v>
      </c>
      <c r="E163" s="213" t="s">
        <v>21</v>
      </c>
      <c r="F163" s="214" t="s">
        <v>2133</v>
      </c>
      <c r="G163" s="212"/>
      <c r="H163" s="215">
        <v>175</v>
      </c>
      <c r="I163" s="216"/>
      <c r="J163" s="212"/>
      <c r="K163" s="212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219</v>
      </c>
      <c r="AU163" s="221" t="s">
        <v>80</v>
      </c>
      <c r="AV163" s="14" t="s">
        <v>82</v>
      </c>
      <c r="AW163" s="14" t="s">
        <v>34</v>
      </c>
      <c r="AX163" s="14" t="s">
        <v>73</v>
      </c>
      <c r="AY163" s="221" t="s">
        <v>206</v>
      </c>
    </row>
    <row r="164" spans="1:65" s="15" customFormat="1">
      <c r="B164" s="222"/>
      <c r="C164" s="223"/>
      <c r="D164" s="199" t="s">
        <v>219</v>
      </c>
      <c r="E164" s="224" t="s">
        <v>21</v>
      </c>
      <c r="F164" s="225" t="s">
        <v>236</v>
      </c>
      <c r="G164" s="223"/>
      <c r="H164" s="226">
        <v>175</v>
      </c>
      <c r="I164" s="227"/>
      <c r="J164" s="223"/>
      <c r="K164" s="223"/>
      <c r="L164" s="228"/>
      <c r="M164" s="229"/>
      <c r="N164" s="230"/>
      <c r="O164" s="230"/>
      <c r="P164" s="230"/>
      <c r="Q164" s="230"/>
      <c r="R164" s="230"/>
      <c r="S164" s="230"/>
      <c r="T164" s="231"/>
      <c r="AT164" s="232" t="s">
        <v>219</v>
      </c>
      <c r="AU164" s="232" t="s">
        <v>80</v>
      </c>
      <c r="AV164" s="15" t="s">
        <v>213</v>
      </c>
      <c r="AW164" s="15" t="s">
        <v>34</v>
      </c>
      <c r="AX164" s="15" t="s">
        <v>80</v>
      </c>
      <c r="AY164" s="232" t="s">
        <v>206</v>
      </c>
    </row>
    <row r="165" spans="1:65" s="2" customFormat="1" ht="16.5" customHeight="1">
      <c r="A165" s="37"/>
      <c r="B165" s="38"/>
      <c r="C165" s="181" t="s">
        <v>444</v>
      </c>
      <c r="D165" s="181" t="s">
        <v>208</v>
      </c>
      <c r="E165" s="182" t="s">
        <v>2144</v>
      </c>
      <c r="F165" s="183" t="s">
        <v>2145</v>
      </c>
      <c r="G165" s="184" t="s">
        <v>2086</v>
      </c>
      <c r="H165" s="185">
        <v>1</v>
      </c>
      <c r="I165" s="186"/>
      <c r="J165" s="187">
        <f>ROUND(I165*H165,2)</f>
        <v>0</v>
      </c>
      <c r="K165" s="183" t="s">
        <v>21</v>
      </c>
      <c r="L165" s="42"/>
      <c r="M165" s="188" t="s">
        <v>21</v>
      </c>
      <c r="N165" s="189" t="s">
        <v>44</v>
      </c>
      <c r="O165" s="67"/>
      <c r="P165" s="190">
        <f>O165*H165</f>
        <v>0</v>
      </c>
      <c r="Q165" s="190">
        <v>0</v>
      </c>
      <c r="R165" s="190">
        <f>Q165*H165</f>
        <v>0</v>
      </c>
      <c r="S165" s="190">
        <v>0</v>
      </c>
      <c r="T165" s="191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2" t="s">
        <v>866</v>
      </c>
      <c r="AT165" s="192" t="s">
        <v>208</v>
      </c>
      <c r="AU165" s="192" t="s">
        <v>80</v>
      </c>
      <c r="AY165" s="20" t="s">
        <v>206</v>
      </c>
      <c r="BE165" s="193">
        <f>IF(N165="základní",J165,0)</f>
        <v>0</v>
      </c>
      <c r="BF165" s="193">
        <f>IF(N165="snížená",J165,0)</f>
        <v>0</v>
      </c>
      <c r="BG165" s="193">
        <f>IF(N165="zákl. přenesená",J165,0)</f>
        <v>0</v>
      </c>
      <c r="BH165" s="193">
        <f>IF(N165="sníž. přenesená",J165,0)</f>
        <v>0</v>
      </c>
      <c r="BI165" s="193">
        <f>IF(N165="nulová",J165,0)</f>
        <v>0</v>
      </c>
      <c r="BJ165" s="20" t="s">
        <v>80</v>
      </c>
      <c r="BK165" s="193">
        <f>ROUND(I165*H165,2)</f>
        <v>0</v>
      </c>
      <c r="BL165" s="20" t="s">
        <v>866</v>
      </c>
      <c r="BM165" s="192" t="s">
        <v>811</v>
      </c>
    </row>
    <row r="166" spans="1:65" s="13" customFormat="1">
      <c r="B166" s="201"/>
      <c r="C166" s="202"/>
      <c r="D166" s="199" t="s">
        <v>219</v>
      </c>
      <c r="E166" s="203" t="s">
        <v>21</v>
      </c>
      <c r="F166" s="204" t="s">
        <v>2089</v>
      </c>
      <c r="G166" s="202"/>
      <c r="H166" s="203" t="s">
        <v>21</v>
      </c>
      <c r="I166" s="205"/>
      <c r="J166" s="202"/>
      <c r="K166" s="202"/>
      <c r="L166" s="206"/>
      <c r="M166" s="207"/>
      <c r="N166" s="208"/>
      <c r="O166" s="208"/>
      <c r="P166" s="208"/>
      <c r="Q166" s="208"/>
      <c r="R166" s="208"/>
      <c r="S166" s="208"/>
      <c r="T166" s="209"/>
      <c r="AT166" s="210" t="s">
        <v>219</v>
      </c>
      <c r="AU166" s="210" t="s">
        <v>80</v>
      </c>
      <c r="AV166" s="13" t="s">
        <v>80</v>
      </c>
      <c r="AW166" s="13" t="s">
        <v>34</v>
      </c>
      <c r="AX166" s="13" t="s">
        <v>73</v>
      </c>
      <c r="AY166" s="210" t="s">
        <v>206</v>
      </c>
    </row>
    <row r="167" spans="1:65" s="14" customFormat="1">
      <c r="B167" s="211"/>
      <c r="C167" s="212"/>
      <c r="D167" s="199" t="s">
        <v>219</v>
      </c>
      <c r="E167" s="213" t="s">
        <v>21</v>
      </c>
      <c r="F167" s="214" t="s">
        <v>80</v>
      </c>
      <c r="G167" s="212"/>
      <c r="H167" s="215">
        <v>1</v>
      </c>
      <c r="I167" s="216"/>
      <c r="J167" s="212"/>
      <c r="K167" s="212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219</v>
      </c>
      <c r="AU167" s="221" t="s">
        <v>80</v>
      </c>
      <c r="AV167" s="14" t="s">
        <v>82</v>
      </c>
      <c r="AW167" s="14" t="s">
        <v>34</v>
      </c>
      <c r="AX167" s="14" t="s">
        <v>73</v>
      </c>
      <c r="AY167" s="221" t="s">
        <v>206</v>
      </c>
    </row>
    <row r="168" spans="1:65" s="15" customFormat="1">
      <c r="B168" s="222"/>
      <c r="C168" s="223"/>
      <c r="D168" s="199" t="s">
        <v>219</v>
      </c>
      <c r="E168" s="224" t="s">
        <v>21</v>
      </c>
      <c r="F168" s="225" t="s">
        <v>236</v>
      </c>
      <c r="G168" s="223"/>
      <c r="H168" s="226">
        <v>1</v>
      </c>
      <c r="I168" s="227"/>
      <c r="J168" s="223"/>
      <c r="K168" s="223"/>
      <c r="L168" s="228"/>
      <c r="M168" s="229"/>
      <c r="N168" s="230"/>
      <c r="O168" s="230"/>
      <c r="P168" s="230"/>
      <c r="Q168" s="230"/>
      <c r="R168" s="230"/>
      <c r="S168" s="230"/>
      <c r="T168" s="231"/>
      <c r="AT168" s="232" t="s">
        <v>219</v>
      </c>
      <c r="AU168" s="232" t="s">
        <v>80</v>
      </c>
      <c r="AV168" s="15" t="s">
        <v>213</v>
      </c>
      <c r="AW168" s="15" t="s">
        <v>34</v>
      </c>
      <c r="AX168" s="15" t="s">
        <v>80</v>
      </c>
      <c r="AY168" s="232" t="s">
        <v>206</v>
      </c>
    </row>
    <row r="169" spans="1:65" s="2" customFormat="1" ht="16.5" customHeight="1">
      <c r="A169" s="37"/>
      <c r="B169" s="38"/>
      <c r="C169" s="181" t="s">
        <v>453</v>
      </c>
      <c r="D169" s="181" t="s">
        <v>208</v>
      </c>
      <c r="E169" s="182" t="s">
        <v>2146</v>
      </c>
      <c r="F169" s="183" t="s">
        <v>2147</v>
      </c>
      <c r="G169" s="184" t="s">
        <v>2086</v>
      </c>
      <c r="H169" s="185">
        <v>8</v>
      </c>
      <c r="I169" s="186"/>
      <c r="J169" s="187">
        <f>ROUND(I169*H169,2)</f>
        <v>0</v>
      </c>
      <c r="K169" s="183" t="s">
        <v>21</v>
      </c>
      <c r="L169" s="42"/>
      <c r="M169" s="188" t="s">
        <v>21</v>
      </c>
      <c r="N169" s="189" t="s">
        <v>44</v>
      </c>
      <c r="O169" s="67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2" t="s">
        <v>866</v>
      </c>
      <c r="AT169" s="192" t="s">
        <v>208</v>
      </c>
      <c r="AU169" s="192" t="s">
        <v>80</v>
      </c>
      <c r="AY169" s="20" t="s">
        <v>206</v>
      </c>
      <c r="BE169" s="193">
        <f>IF(N169="základní",J169,0)</f>
        <v>0</v>
      </c>
      <c r="BF169" s="193">
        <f>IF(N169="snížená",J169,0)</f>
        <v>0</v>
      </c>
      <c r="BG169" s="193">
        <f>IF(N169="zákl. přenesená",J169,0)</f>
        <v>0</v>
      </c>
      <c r="BH169" s="193">
        <f>IF(N169="sníž. přenesená",J169,0)</f>
        <v>0</v>
      </c>
      <c r="BI169" s="193">
        <f>IF(N169="nulová",J169,0)</f>
        <v>0</v>
      </c>
      <c r="BJ169" s="20" t="s">
        <v>80</v>
      </c>
      <c r="BK169" s="193">
        <f>ROUND(I169*H169,2)</f>
        <v>0</v>
      </c>
      <c r="BL169" s="20" t="s">
        <v>866</v>
      </c>
      <c r="BM169" s="192" t="s">
        <v>825</v>
      </c>
    </row>
    <row r="170" spans="1:65" s="2" customFormat="1" ht="16.5" customHeight="1">
      <c r="A170" s="37"/>
      <c r="B170" s="38"/>
      <c r="C170" s="244" t="s">
        <v>462</v>
      </c>
      <c r="D170" s="244" t="s">
        <v>437</v>
      </c>
      <c r="E170" s="245" t="s">
        <v>2148</v>
      </c>
      <c r="F170" s="246" t="s">
        <v>2149</v>
      </c>
      <c r="G170" s="247" t="s">
        <v>2086</v>
      </c>
      <c r="H170" s="248">
        <v>8</v>
      </c>
      <c r="I170" s="249"/>
      <c r="J170" s="250">
        <f>ROUND(I170*H170,2)</f>
        <v>0</v>
      </c>
      <c r="K170" s="246" t="s">
        <v>21</v>
      </c>
      <c r="L170" s="251"/>
      <c r="M170" s="252" t="s">
        <v>21</v>
      </c>
      <c r="N170" s="253" t="s">
        <v>44</v>
      </c>
      <c r="O170" s="67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2" t="s">
        <v>1657</v>
      </c>
      <c r="AT170" s="192" t="s">
        <v>437</v>
      </c>
      <c r="AU170" s="192" t="s">
        <v>80</v>
      </c>
      <c r="AY170" s="20" t="s">
        <v>206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20" t="s">
        <v>80</v>
      </c>
      <c r="BK170" s="193">
        <f>ROUND(I170*H170,2)</f>
        <v>0</v>
      </c>
      <c r="BL170" s="20" t="s">
        <v>866</v>
      </c>
      <c r="BM170" s="192" t="s">
        <v>837</v>
      </c>
    </row>
    <row r="171" spans="1:65" s="13" customFormat="1">
      <c r="B171" s="201"/>
      <c r="C171" s="202"/>
      <c r="D171" s="199" t="s">
        <v>219</v>
      </c>
      <c r="E171" s="203" t="s">
        <v>21</v>
      </c>
      <c r="F171" s="204" t="s">
        <v>2089</v>
      </c>
      <c r="G171" s="202"/>
      <c r="H171" s="203" t="s">
        <v>21</v>
      </c>
      <c r="I171" s="205"/>
      <c r="J171" s="202"/>
      <c r="K171" s="202"/>
      <c r="L171" s="206"/>
      <c r="M171" s="207"/>
      <c r="N171" s="208"/>
      <c r="O171" s="208"/>
      <c r="P171" s="208"/>
      <c r="Q171" s="208"/>
      <c r="R171" s="208"/>
      <c r="S171" s="208"/>
      <c r="T171" s="209"/>
      <c r="AT171" s="210" t="s">
        <v>219</v>
      </c>
      <c r="AU171" s="210" t="s">
        <v>80</v>
      </c>
      <c r="AV171" s="13" t="s">
        <v>80</v>
      </c>
      <c r="AW171" s="13" t="s">
        <v>34</v>
      </c>
      <c r="AX171" s="13" t="s">
        <v>73</v>
      </c>
      <c r="AY171" s="210" t="s">
        <v>206</v>
      </c>
    </row>
    <row r="172" spans="1:65" s="14" customFormat="1">
      <c r="B172" s="211"/>
      <c r="C172" s="212"/>
      <c r="D172" s="199" t="s">
        <v>219</v>
      </c>
      <c r="E172" s="213" t="s">
        <v>21</v>
      </c>
      <c r="F172" s="214" t="s">
        <v>289</v>
      </c>
      <c r="G172" s="212"/>
      <c r="H172" s="215">
        <v>8</v>
      </c>
      <c r="I172" s="216"/>
      <c r="J172" s="212"/>
      <c r="K172" s="212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219</v>
      </c>
      <c r="AU172" s="221" t="s">
        <v>80</v>
      </c>
      <c r="AV172" s="14" t="s">
        <v>82</v>
      </c>
      <c r="AW172" s="14" t="s">
        <v>34</v>
      </c>
      <c r="AX172" s="14" t="s">
        <v>73</v>
      </c>
      <c r="AY172" s="221" t="s">
        <v>206</v>
      </c>
    </row>
    <row r="173" spans="1:65" s="15" customFormat="1">
      <c r="B173" s="222"/>
      <c r="C173" s="223"/>
      <c r="D173" s="199" t="s">
        <v>219</v>
      </c>
      <c r="E173" s="224" t="s">
        <v>21</v>
      </c>
      <c r="F173" s="225" t="s">
        <v>236</v>
      </c>
      <c r="G173" s="223"/>
      <c r="H173" s="226">
        <v>8</v>
      </c>
      <c r="I173" s="227"/>
      <c r="J173" s="223"/>
      <c r="K173" s="223"/>
      <c r="L173" s="228"/>
      <c r="M173" s="229"/>
      <c r="N173" s="230"/>
      <c r="O173" s="230"/>
      <c r="P173" s="230"/>
      <c r="Q173" s="230"/>
      <c r="R173" s="230"/>
      <c r="S173" s="230"/>
      <c r="T173" s="231"/>
      <c r="AT173" s="232" t="s">
        <v>219</v>
      </c>
      <c r="AU173" s="232" t="s">
        <v>80</v>
      </c>
      <c r="AV173" s="15" t="s">
        <v>213</v>
      </c>
      <c r="AW173" s="15" t="s">
        <v>34</v>
      </c>
      <c r="AX173" s="15" t="s">
        <v>80</v>
      </c>
      <c r="AY173" s="232" t="s">
        <v>206</v>
      </c>
    </row>
    <row r="174" spans="1:65" s="2" customFormat="1" ht="24.2" customHeight="1">
      <c r="A174" s="37"/>
      <c r="B174" s="38"/>
      <c r="C174" s="181" t="s">
        <v>646</v>
      </c>
      <c r="D174" s="181" t="s">
        <v>208</v>
      </c>
      <c r="E174" s="182" t="s">
        <v>2150</v>
      </c>
      <c r="F174" s="183" t="s">
        <v>2151</v>
      </c>
      <c r="G174" s="184" t="s">
        <v>2086</v>
      </c>
      <c r="H174" s="185">
        <v>5</v>
      </c>
      <c r="I174" s="186"/>
      <c r="J174" s="187">
        <f>ROUND(I174*H174,2)</f>
        <v>0</v>
      </c>
      <c r="K174" s="183" t="s">
        <v>21</v>
      </c>
      <c r="L174" s="42"/>
      <c r="M174" s="188" t="s">
        <v>21</v>
      </c>
      <c r="N174" s="189" t="s">
        <v>44</v>
      </c>
      <c r="O174" s="67"/>
      <c r="P174" s="190">
        <f>O174*H174</f>
        <v>0</v>
      </c>
      <c r="Q174" s="190">
        <v>0</v>
      </c>
      <c r="R174" s="190">
        <f>Q174*H174</f>
        <v>0</v>
      </c>
      <c r="S174" s="190">
        <v>0</v>
      </c>
      <c r="T174" s="19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866</v>
      </c>
      <c r="AT174" s="192" t="s">
        <v>208</v>
      </c>
      <c r="AU174" s="192" t="s">
        <v>80</v>
      </c>
      <c r="AY174" s="20" t="s">
        <v>206</v>
      </c>
      <c r="BE174" s="193">
        <f>IF(N174="základní",J174,0)</f>
        <v>0</v>
      </c>
      <c r="BF174" s="193">
        <f>IF(N174="snížená",J174,0)</f>
        <v>0</v>
      </c>
      <c r="BG174" s="193">
        <f>IF(N174="zákl. přenesená",J174,0)</f>
        <v>0</v>
      </c>
      <c r="BH174" s="193">
        <f>IF(N174="sníž. přenesená",J174,0)</f>
        <v>0</v>
      </c>
      <c r="BI174" s="193">
        <f>IF(N174="nulová",J174,0)</f>
        <v>0</v>
      </c>
      <c r="BJ174" s="20" t="s">
        <v>80</v>
      </c>
      <c r="BK174" s="193">
        <f>ROUND(I174*H174,2)</f>
        <v>0</v>
      </c>
      <c r="BL174" s="20" t="s">
        <v>866</v>
      </c>
      <c r="BM174" s="192" t="s">
        <v>847</v>
      </c>
    </row>
    <row r="175" spans="1:65" s="2" customFormat="1" ht="24.2" customHeight="1">
      <c r="A175" s="37"/>
      <c r="B175" s="38"/>
      <c r="C175" s="244" t="s">
        <v>643</v>
      </c>
      <c r="D175" s="244" t="s">
        <v>437</v>
      </c>
      <c r="E175" s="245" t="s">
        <v>2152</v>
      </c>
      <c r="F175" s="246" t="s">
        <v>2153</v>
      </c>
      <c r="G175" s="247" t="s">
        <v>2086</v>
      </c>
      <c r="H175" s="248">
        <v>5</v>
      </c>
      <c r="I175" s="249"/>
      <c r="J175" s="250">
        <f>ROUND(I175*H175,2)</f>
        <v>0</v>
      </c>
      <c r="K175" s="246" t="s">
        <v>21</v>
      </c>
      <c r="L175" s="251"/>
      <c r="M175" s="252" t="s">
        <v>21</v>
      </c>
      <c r="N175" s="253" t="s">
        <v>44</v>
      </c>
      <c r="O175" s="67"/>
      <c r="P175" s="190">
        <f>O175*H175</f>
        <v>0</v>
      </c>
      <c r="Q175" s="190">
        <v>0</v>
      </c>
      <c r="R175" s="190">
        <f>Q175*H175</f>
        <v>0</v>
      </c>
      <c r="S175" s="190">
        <v>0</v>
      </c>
      <c r="T175" s="19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2" t="s">
        <v>1657</v>
      </c>
      <c r="AT175" s="192" t="s">
        <v>437</v>
      </c>
      <c r="AU175" s="192" t="s">
        <v>80</v>
      </c>
      <c r="AY175" s="20" t="s">
        <v>206</v>
      </c>
      <c r="BE175" s="193">
        <f>IF(N175="základní",J175,0)</f>
        <v>0</v>
      </c>
      <c r="BF175" s="193">
        <f>IF(N175="snížená",J175,0)</f>
        <v>0</v>
      </c>
      <c r="BG175" s="193">
        <f>IF(N175="zákl. přenesená",J175,0)</f>
        <v>0</v>
      </c>
      <c r="BH175" s="193">
        <f>IF(N175="sníž. přenesená",J175,0)</f>
        <v>0</v>
      </c>
      <c r="BI175" s="193">
        <f>IF(N175="nulová",J175,0)</f>
        <v>0</v>
      </c>
      <c r="BJ175" s="20" t="s">
        <v>80</v>
      </c>
      <c r="BK175" s="193">
        <f>ROUND(I175*H175,2)</f>
        <v>0</v>
      </c>
      <c r="BL175" s="20" t="s">
        <v>866</v>
      </c>
      <c r="BM175" s="192" t="s">
        <v>866</v>
      </c>
    </row>
    <row r="176" spans="1:65" s="13" customFormat="1">
      <c r="B176" s="201"/>
      <c r="C176" s="202"/>
      <c r="D176" s="199" t="s">
        <v>219</v>
      </c>
      <c r="E176" s="203" t="s">
        <v>21</v>
      </c>
      <c r="F176" s="204" t="s">
        <v>2089</v>
      </c>
      <c r="G176" s="202"/>
      <c r="H176" s="203" t="s">
        <v>21</v>
      </c>
      <c r="I176" s="205"/>
      <c r="J176" s="202"/>
      <c r="K176" s="202"/>
      <c r="L176" s="206"/>
      <c r="M176" s="207"/>
      <c r="N176" s="208"/>
      <c r="O176" s="208"/>
      <c r="P176" s="208"/>
      <c r="Q176" s="208"/>
      <c r="R176" s="208"/>
      <c r="S176" s="208"/>
      <c r="T176" s="209"/>
      <c r="AT176" s="210" t="s">
        <v>219</v>
      </c>
      <c r="AU176" s="210" t="s">
        <v>80</v>
      </c>
      <c r="AV176" s="13" t="s">
        <v>80</v>
      </c>
      <c r="AW176" s="13" t="s">
        <v>34</v>
      </c>
      <c r="AX176" s="13" t="s">
        <v>73</v>
      </c>
      <c r="AY176" s="210" t="s">
        <v>206</v>
      </c>
    </row>
    <row r="177" spans="1:65" s="14" customFormat="1">
      <c r="B177" s="211"/>
      <c r="C177" s="212"/>
      <c r="D177" s="199" t="s">
        <v>219</v>
      </c>
      <c r="E177" s="213" t="s">
        <v>21</v>
      </c>
      <c r="F177" s="214" t="s">
        <v>257</v>
      </c>
      <c r="G177" s="212"/>
      <c r="H177" s="215">
        <v>5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219</v>
      </c>
      <c r="AU177" s="221" t="s">
        <v>80</v>
      </c>
      <c r="AV177" s="14" t="s">
        <v>82</v>
      </c>
      <c r="AW177" s="14" t="s">
        <v>34</v>
      </c>
      <c r="AX177" s="14" t="s">
        <v>73</v>
      </c>
      <c r="AY177" s="221" t="s">
        <v>206</v>
      </c>
    </row>
    <row r="178" spans="1:65" s="15" customFormat="1">
      <c r="B178" s="222"/>
      <c r="C178" s="223"/>
      <c r="D178" s="199" t="s">
        <v>219</v>
      </c>
      <c r="E178" s="224" t="s">
        <v>21</v>
      </c>
      <c r="F178" s="225" t="s">
        <v>236</v>
      </c>
      <c r="G178" s="223"/>
      <c r="H178" s="226">
        <v>5</v>
      </c>
      <c r="I178" s="227"/>
      <c r="J178" s="223"/>
      <c r="K178" s="223"/>
      <c r="L178" s="228"/>
      <c r="M178" s="229"/>
      <c r="N178" s="230"/>
      <c r="O178" s="230"/>
      <c r="P178" s="230"/>
      <c r="Q178" s="230"/>
      <c r="R178" s="230"/>
      <c r="S178" s="230"/>
      <c r="T178" s="231"/>
      <c r="AT178" s="232" t="s">
        <v>219</v>
      </c>
      <c r="AU178" s="232" t="s">
        <v>80</v>
      </c>
      <c r="AV178" s="15" t="s">
        <v>213</v>
      </c>
      <c r="AW178" s="15" t="s">
        <v>34</v>
      </c>
      <c r="AX178" s="15" t="s">
        <v>80</v>
      </c>
      <c r="AY178" s="232" t="s">
        <v>206</v>
      </c>
    </row>
    <row r="179" spans="1:65" s="2" customFormat="1" ht="21.75" customHeight="1">
      <c r="A179" s="37"/>
      <c r="B179" s="38"/>
      <c r="C179" s="244" t="s">
        <v>656</v>
      </c>
      <c r="D179" s="244" t="s">
        <v>437</v>
      </c>
      <c r="E179" s="245" t="s">
        <v>2154</v>
      </c>
      <c r="F179" s="246" t="s">
        <v>2155</v>
      </c>
      <c r="G179" s="247" t="s">
        <v>2086</v>
      </c>
      <c r="H179" s="248">
        <v>1</v>
      </c>
      <c r="I179" s="249"/>
      <c r="J179" s="250">
        <f>ROUND(I179*H179,2)</f>
        <v>0</v>
      </c>
      <c r="K179" s="246" t="s">
        <v>21</v>
      </c>
      <c r="L179" s="251"/>
      <c r="M179" s="252" t="s">
        <v>21</v>
      </c>
      <c r="N179" s="253" t="s">
        <v>44</v>
      </c>
      <c r="O179" s="67"/>
      <c r="P179" s="190">
        <f>O179*H179</f>
        <v>0</v>
      </c>
      <c r="Q179" s="190">
        <v>0</v>
      </c>
      <c r="R179" s="190">
        <f>Q179*H179</f>
        <v>0</v>
      </c>
      <c r="S179" s="190">
        <v>0</v>
      </c>
      <c r="T179" s="191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2" t="s">
        <v>1657</v>
      </c>
      <c r="AT179" s="192" t="s">
        <v>437</v>
      </c>
      <c r="AU179" s="192" t="s">
        <v>80</v>
      </c>
      <c r="AY179" s="20" t="s">
        <v>206</v>
      </c>
      <c r="BE179" s="193">
        <f>IF(N179="základní",J179,0)</f>
        <v>0</v>
      </c>
      <c r="BF179" s="193">
        <f>IF(N179="snížená",J179,0)</f>
        <v>0</v>
      </c>
      <c r="BG179" s="193">
        <f>IF(N179="zákl. přenesená",J179,0)</f>
        <v>0</v>
      </c>
      <c r="BH179" s="193">
        <f>IF(N179="sníž. přenesená",J179,0)</f>
        <v>0</v>
      </c>
      <c r="BI179" s="193">
        <f>IF(N179="nulová",J179,0)</f>
        <v>0</v>
      </c>
      <c r="BJ179" s="20" t="s">
        <v>80</v>
      </c>
      <c r="BK179" s="193">
        <f>ROUND(I179*H179,2)</f>
        <v>0</v>
      </c>
      <c r="BL179" s="20" t="s">
        <v>866</v>
      </c>
      <c r="BM179" s="192" t="s">
        <v>880</v>
      </c>
    </row>
    <row r="180" spans="1:65" s="13" customFormat="1">
      <c r="B180" s="201"/>
      <c r="C180" s="202"/>
      <c r="D180" s="199" t="s">
        <v>219</v>
      </c>
      <c r="E180" s="203" t="s">
        <v>21</v>
      </c>
      <c r="F180" s="204" t="s">
        <v>2089</v>
      </c>
      <c r="G180" s="202"/>
      <c r="H180" s="203" t="s">
        <v>21</v>
      </c>
      <c r="I180" s="205"/>
      <c r="J180" s="202"/>
      <c r="K180" s="202"/>
      <c r="L180" s="206"/>
      <c r="M180" s="207"/>
      <c r="N180" s="208"/>
      <c r="O180" s="208"/>
      <c r="P180" s="208"/>
      <c r="Q180" s="208"/>
      <c r="R180" s="208"/>
      <c r="S180" s="208"/>
      <c r="T180" s="209"/>
      <c r="AT180" s="210" t="s">
        <v>219</v>
      </c>
      <c r="AU180" s="210" t="s">
        <v>80</v>
      </c>
      <c r="AV180" s="13" t="s">
        <v>80</v>
      </c>
      <c r="AW180" s="13" t="s">
        <v>34</v>
      </c>
      <c r="AX180" s="13" t="s">
        <v>73</v>
      </c>
      <c r="AY180" s="210" t="s">
        <v>206</v>
      </c>
    </row>
    <row r="181" spans="1:65" s="14" customFormat="1">
      <c r="B181" s="211"/>
      <c r="C181" s="212"/>
      <c r="D181" s="199" t="s">
        <v>219</v>
      </c>
      <c r="E181" s="213" t="s">
        <v>21</v>
      </c>
      <c r="F181" s="214" t="s">
        <v>80</v>
      </c>
      <c r="G181" s="212"/>
      <c r="H181" s="215">
        <v>1</v>
      </c>
      <c r="I181" s="216"/>
      <c r="J181" s="212"/>
      <c r="K181" s="212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219</v>
      </c>
      <c r="AU181" s="221" t="s">
        <v>80</v>
      </c>
      <c r="AV181" s="14" t="s">
        <v>82</v>
      </c>
      <c r="AW181" s="14" t="s">
        <v>34</v>
      </c>
      <c r="AX181" s="14" t="s">
        <v>73</v>
      </c>
      <c r="AY181" s="221" t="s">
        <v>206</v>
      </c>
    </row>
    <row r="182" spans="1:65" s="15" customFormat="1">
      <c r="B182" s="222"/>
      <c r="C182" s="223"/>
      <c r="D182" s="199" t="s">
        <v>219</v>
      </c>
      <c r="E182" s="224" t="s">
        <v>21</v>
      </c>
      <c r="F182" s="225" t="s">
        <v>236</v>
      </c>
      <c r="G182" s="223"/>
      <c r="H182" s="226">
        <v>1</v>
      </c>
      <c r="I182" s="227"/>
      <c r="J182" s="223"/>
      <c r="K182" s="223"/>
      <c r="L182" s="228"/>
      <c r="M182" s="229"/>
      <c r="N182" s="230"/>
      <c r="O182" s="230"/>
      <c r="P182" s="230"/>
      <c r="Q182" s="230"/>
      <c r="R182" s="230"/>
      <c r="S182" s="230"/>
      <c r="T182" s="231"/>
      <c r="AT182" s="232" t="s">
        <v>219</v>
      </c>
      <c r="AU182" s="232" t="s">
        <v>80</v>
      </c>
      <c r="AV182" s="15" t="s">
        <v>213</v>
      </c>
      <c r="AW182" s="15" t="s">
        <v>34</v>
      </c>
      <c r="AX182" s="15" t="s">
        <v>80</v>
      </c>
      <c r="AY182" s="232" t="s">
        <v>206</v>
      </c>
    </row>
    <row r="183" spans="1:65" s="2" customFormat="1" ht="16.5" customHeight="1">
      <c r="A183" s="37"/>
      <c r="B183" s="38"/>
      <c r="C183" s="181" t="s">
        <v>663</v>
      </c>
      <c r="D183" s="181" t="s">
        <v>208</v>
      </c>
      <c r="E183" s="182" t="s">
        <v>2156</v>
      </c>
      <c r="F183" s="183" t="s">
        <v>2157</v>
      </c>
      <c r="G183" s="184" t="s">
        <v>2086</v>
      </c>
      <c r="H183" s="185">
        <v>1</v>
      </c>
      <c r="I183" s="186"/>
      <c r="J183" s="187">
        <f>ROUND(I183*H183,2)</f>
        <v>0</v>
      </c>
      <c r="K183" s="183" t="s">
        <v>21</v>
      </c>
      <c r="L183" s="42"/>
      <c r="M183" s="188" t="s">
        <v>21</v>
      </c>
      <c r="N183" s="189" t="s">
        <v>44</v>
      </c>
      <c r="O183" s="67"/>
      <c r="P183" s="190">
        <f>O183*H183</f>
        <v>0</v>
      </c>
      <c r="Q183" s="190">
        <v>0</v>
      </c>
      <c r="R183" s="190">
        <f>Q183*H183</f>
        <v>0</v>
      </c>
      <c r="S183" s="190">
        <v>0</v>
      </c>
      <c r="T183" s="19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2" t="s">
        <v>866</v>
      </c>
      <c r="AT183" s="192" t="s">
        <v>208</v>
      </c>
      <c r="AU183" s="192" t="s">
        <v>80</v>
      </c>
      <c r="AY183" s="20" t="s">
        <v>206</v>
      </c>
      <c r="BE183" s="193">
        <f>IF(N183="základní",J183,0)</f>
        <v>0</v>
      </c>
      <c r="BF183" s="193">
        <f>IF(N183="snížená",J183,0)</f>
        <v>0</v>
      </c>
      <c r="BG183" s="193">
        <f>IF(N183="zákl. přenesená",J183,0)</f>
        <v>0</v>
      </c>
      <c r="BH183" s="193">
        <f>IF(N183="sníž. přenesená",J183,0)</f>
        <v>0</v>
      </c>
      <c r="BI183" s="193">
        <f>IF(N183="nulová",J183,0)</f>
        <v>0</v>
      </c>
      <c r="BJ183" s="20" t="s">
        <v>80</v>
      </c>
      <c r="BK183" s="193">
        <f>ROUND(I183*H183,2)</f>
        <v>0</v>
      </c>
      <c r="BL183" s="20" t="s">
        <v>866</v>
      </c>
      <c r="BM183" s="192" t="s">
        <v>522</v>
      </c>
    </row>
    <row r="184" spans="1:65" s="13" customFormat="1">
      <c r="B184" s="201"/>
      <c r="C184" s="202"/>
      <c r="D184" s="199" t="s">
        <v>219</v>
      </c>
      <c r="E184" s="203" t="s">
        <v>21</v>
      </c>
      <c r="F184" s="204" t="s">
        <v>2089</v>
      </c>
      <c r="G184" s="202"/>
      <c r="H184" s="203" t="s">
        <v>21</v>
      </c>
      <c r="I184" s="205"/>
      <c r="J184" s="202"/>
      <c r="K184" s="202"/>
      <c r="L184" s="206"/>
      <c r="M184" s="207"/>
      <c r="N184" s="208"/>
      <c r="O184" s="208"/>
      <c r="P184" s="208"/>
      <c r="Q184" s="208"/>
      <c r="R184" s="208"/>
      <c r="S184" s="208"/>
      <c r="T184" s="209"/>
      <c r="AT184" s="210" t="s">
        <v>219</v>
      </c>
      <c r="AU184" s="210" t="s">
        <v>80</v>
      </c>
      <c r="AV184" s="13" t="s">
        <v>80</v>
      </c>
      <c r="AW184" s="13" t="s">
        <v>34</v>
      </c>
      <c r="AX184" s="13" t="s">
        <v>73</v>
      </c>
      <c r="AY184" s="210" t="s">
        <v>206</v>
      </c>
    </row>
    <row r="185" spans="1:65" s="14" customFormat="1">
      <c r="B185" s="211"/>
      <c r="C185" s="212"/>
      <c r="D185" s="199" t="s">
        <v>219</v>
      </c>
      <c r="E185" s="213" t="s">
        <v>21</v>
      </c>
      <c r="F185" s="214" t="s">
        <v>2158</v>
      </c>
      <c r="G185" s="212"/>
      <c r="H185" s="215">
        <v>1</v>
      </c>
      <c r="I185" s="216"/>
      <c r="J185" s="212"/>
      <c r="K185" s="212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219</v>
      </c>
      <c r="AU185" s="221" t="s">
        <v>80</v>
      </c>
      <c r="AV185" s="14" t="s">
        <v>82</v>
      </c>
      <c r="AW185" s="14" t="s">
        <v>34</v>
      </c>
      <c r="AX185" s="14" t="s">
        <v>73</v>
      </c>
      <c r="AY185" s="221" t="s">
        <v>206</v>
      </c>
    </row>
    <row r="186" spans="1:65" s="15" customFormat="1">
      <c r="B186" s="222"/>
      <c r="C186" s="223"/>
      <c r="D186" s="199" t="s">
        <v>219</v>
      </c>
      <c r="E186" s="224" t="s">
        <v>21</v>
      </c>
      <c r="F186" s="225" t="s">
        <v>236</v>
      </c>
      <c r="G186" s="223"/>
      <c r="H186" s="226">
        <v>1</v>
      </c>
      <c r="I186" s="227"/>
      <c r="J186" s="223"/>
      <c r="K186" s="223"/>
      <c r="L186" s="228"/>
      <c r="M186" s="229"/>
      <c r="N186" s="230"/>
      <c r="O186" s="230"/>
      <c r="P186" s="230"/>
      <c r="Q186" s="230"/>
      <c r="R186" s="230"/>
      <c r="S186" s="230"/>
      <c r="T186" s="231"/>
      <c r="AT186" s="232" t="s">
        <v>219</v>
      </c>
      <c r="AU186" s="232" t="s">
        <v>80</v>
      </c>
      <c r="AV186" s="15" t="s">
        <v>213</v>
      </c>
      <c r="AW186" s="15" t="s">
        <v>34</v>
      </c>
      <c r="AX186" s="15" t="s">
        <v>80</v>
      </c>
      <c r="AY186" s="232" t="s">
        <v>206</v>
      </c>
    </row>
    <row r="187" spans="1:65" s="2" customFormat="1" ht="16.5" customHeight="1">
      <c r="A187" s="37"/>
      <c r="B187" s="38"/>
      <c r="C187" s="181" t="s">
        <v>676</v>
      </c>
      <c r="D187" s="181" t="s">
        <v>208</v>
      </c>
      <c r="E187" s="182" t="s">
        <v>2159</v>
      </c>
      <c r="F187" s="183" t="s">
        <v>2160</v>
      </c>
      <c r="G187" s="184" t="s">
        <v>840</v>
      </c>
      <c r="H187" s="185">
        <v>600</v>
      </c>
      <c r="I187" s="186"/>
      <c r="J187" s="187">
        <f>ROUND(I187*H187,2)</f>
        <v>0</v>
      </c>
      <c r="K187" s="183" t="s">
        <v>21</v>
      </c>
      <c r="L187" s="42"/>
      <c r="M187" s="188" t="s">
        <v>21</v>
      </c>
      <c r="N187" s="189" t="s">
        <v>44</v>
      </c>
      <c r="O187" s="67"/>
      <c r="P187" s="190">
        <f>O187*H187</f>
        <v>0</v>
      </c>
      <c r="Q187" s="190">
        <v>0</v>
      </c>
      <c r="R187" s="190">
        <f>Q187*H187</f>
        <v>0</v>
      </c>
      <c r="S187" s="190">
        <v>0</v>
      </c>
      <c r="T187" s="19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92" t="s">
        <v>866</v>
      </c>
      <c r="AT187" s="192" t="s">
        <v>208</v>
      </c>
      <c r="AU187" s="192" t="s">
        <v>80</v>
      </c>
      <c r="AY187" s="20" t="s">
        <v>206</v>
      </c>
      <c r="BE187" s="193">
        <f>IF(N187="základní",J187,0)</f>
        <v>0</v>
      </c>
      <c r="BF187" s="193">
        <f>IF(N187="snížená",J187,0)</f>
        <v>0</v>
      </c>
      <c r="BG187" s="193">
        <f>IF(N187="zákl. přenesená",J187,0)</f>
        <v>0</v>
      </c>
      <c r="BH187" s="193">
        <f>IF(N187="sníž. přenesená",J187,0)</f>
        <v>0</v>
      </c>
      <c r="BI187" s="193">
        <f>IF(N187="nulová",J187,0)</f>
        <v>0</v>
      </c>
      <c r="BJ187" s="20" t="s">
        <v>80</v>
      </c>
      <c r="BK187" s="193">
        <f>ROUND(I187*H187,2)</f>
        <v>0</v>
      </c>
      <c r="BL187" s="20" t="s">
        <v>866</v>
      </c>
      <c r="BM187" s="192" t="s">
        <v>549</v>
      </c>
    </row>
    <row r="188" spans="1:65" s="13" customFormat="1">
      <c r="B188" s="201"/>
      <c r="C188" s="202"/>
      <c r="D188" s="199" t="s">
        <v>219</v>
      </c>
      <c r="E188" s="203" t="s">
        <v>21</v>
      </c>
      <c r="F188" s="204" t="s">
        <v>2089</v>
      </c>
      <c r="G188" s="202"/>
      <c r="H188" s="203" t="s">
        <v>21</v>
      </c>
      <c r="I188" s="205"/>
      <c r="J188" s="202"/>
      <c r="K188" s="202"/>
      <c r="L188" s="206"/>
      <c r="M188" s="207"/>
      <c r="N188" s="208"/>
      <c r="O188" s="208"/>
      <c r="P188" s="208"/>
      <c r="Q188" s="208"/>
      <c r="R188" s="208"/>
      <c r="S188" s="208"/>
      <c r="T188" s="209"/>
      <c r="AT188" s="210" t="s">
        <v>219</v>
      </c>
      <c r="AU188" s="210" t="s">
        <v>80</v>
      </c>
      <c r="AV188" s="13" t="s">
        <v>80</v>
      </c>
      <c r="AW188" s="13" t="s">
        <v>34</v>
      </c>
      <c r="AX188" s="13" t="s">
        <v>73</v>
      </c>
      <c r="AY188" s="210" t="s">
        <v>206</v>
      </c>
    </row>
    <row r="189" spans="1:65" s="14" customFormat="1">
      <c r="B189" s="211"/>
      <c r="C189" s="212"/>
      <c r="D189" s="199" t="s">
        <v>219</v>
      </c>
      <c r="E189" s="213" t="s">
        <v>21</v>
      </c>
      <c r="F189" s="214" t="s">
        <v>2161</v>
      </c>
      <c r="G189" s="212"/>
      <c r="H189" s="215">
        <v>600</v>
      </c>
      <c r="I189" s="216"/>
      <c r="J189" s="212"/>
      <c r="K189" s="212"/>
      <c r="L189" s="217"/>
      <c r="M189" s="218"/>
      <c r="N189" s="219"/>
      <c r="O189" s="219"/>
      <c r="P189" s="219"/>
      <c r="Q189" s="219"/>
      <c r="R189" s="219"/>
      <c r="S189" s="219"/>
      <c r="T189" s="220"/>
      <c r="AT189" s="221" t="s">
        <v>219</v>
      </c>
      <c r="AU189" s="221" t="s">
        <v>80</v>
      </c>
      <c r="AV189" s="14" t="s">
        <v>82</v>
      </c>
      <c r="AW189" s="14" t="s">
        <v>34</v>
      </c>
      <c r="AX189" s="14" t="s">
        <v>73</v>
      </c>
      <c r="AY189" s="221" t="s">
        <v>206</v>
      </c>
    </row>
    <row r="190" spans="1:65" s="15" customFormat="1">
      <c r="B190" s="222"/>
      <c r="C190" s="223"/>
      <c r="D190" s="199" t="s">
        <v>219</v>
      </c>
      <c r="E190" s="224" t="s">
        <v>21</v>
      </c>
      <c r="F190" s="225" t="s">
        <v>236</v>
      </c>
      <c r="G190" s="223"/>
      <c r="H190" s="226">
        <v>600</v>
      </c>
      <c r="I190" s="227"/>
      <c r="J190" s="223"/>
      <c r="K190" s="223"/>
      <c r="L190" s="228"/>
      <c r="M190" s="229"/>
      <c r="N190" s="230"/>
      <c r="O190" s="230"/>
      <c r="P190" s="230"/>
      <c r="Q190" s="230"/>
      <c r="R190" s="230"/>
      <c r="S190" s="230"/>
      <c r="T190" s="231"/>
      <c r="AT190" s="232" t="s">
        <v>219</v>
      </c>
      <c r="AU190" s="232" t="s">
        <v>80</v>
      </c>
      <c r="AV190" s="15" t="s">
        <v>213</v>
      </c>
      <c r="AW190" s="15" t="s">
        <v>34</v>
      </c>
      <c r="AX190" s="15" t="s">
        <v>80</v>
      </c>
      <c r="AY190" s="232" t="s">
        <v>206</v>
      </c>
    </row>
    <row r="191" spans="1:65" s="2" customFormat="1" ht="16.5" customHeight="1">
      <c r="A191" s="37"/>
      <c r="B191" s="38"/>
      <c r="C191" s="181" t="s">
        <v>681</v>
      </c>
      <c r="D191" s="181" t="s">
        <v>208</v>
      </c>
      <c r="E191" s="182" t="s">
        <v>2162</v>
      </c>
      <c r="F191" s="183" t="s">
        <v>2163</v>
      </c>
      <c r="G191" s="184" t="s">
        <v>2086</v>
      </c>
      <c r="H191" s="185">
        <v>1</v>
      </c>
      <c r="I191" s="186"/>
      <c r="J191" s="187">
        <f>ROUND(I191*H191,2)</f>
        <v>0</v>
      </c>
      <c r="K191" s="183" t="s">
        <v>21</v>
      </c>
      <c r="L191" s="42"/>
      <c r="M191" s="188" t="s">
        <v>21</v>
      </c>
      <c r="N191" s="189" t="s">
        <v>44</v>
      </c>
      <c r="O191" s="67"/>
      <c r="P191" s="190">
        <f>O191*H191</f>
        <v>0</v>
      </c>
      <c r="Q191" s="190">
        <v>0</v>
      </c>
      <c r="R191" s="190">
        <f>Q191*H191</f>
        <v>0</v>
      </c>
      <c r="S191" s="190">
        <v>0</v>
      </c>
      <c r="T191" s="19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92" t="s">
        <v>866</v>
      </c>
      <c r="AT191" s="192" t="s">
        <v>208</v>
      </c>
      <c r="AU191" s="192" t="s">
        <v>80</v>
      </c>
      <c r="AY191" s="20" t="s">
        <v>206</v>
      </c>
      <c r="BE191" s="193">
        <f>IF(N191="základní",J191,0)</f>
        <v>0</v>
      </c>
      <c r="BF191" s="193">
        <f>IF(N191="snížená",J191,0)</f>
        <v>0</v>
      </c>
      <c r="BG191" s="193">
        <f>IF(N191="zákl. přenesená",J191,0)</f>
        <v>0</v>
      </c>
      <c r="BH191" s="193">
        <f>IF(N191="sníž. přenesená",J191,0)</f>
        <v>0</v>
      </c>
      <c r="BI191" s="193">
        <f>IF(N191="nulová",J191,0)</f>
        <v>0</v>
      </c>
      <c r="BJ191" s="20" t="s">
        <v>80</v>
      </c>
      <c r="BK191" s="193">
        <f>ROUND(I191*H191,2)</f>
        <v>0</v>
      </c>
      <c r="BL191" s="20" t="s">
        <v>866</v>
      </c>
      <c r="BM191" s="192" t="s">
        <v>542</v>
      </c>
    </row>
    <row r="192" spans="1:65" s="13" customFormat="1">
      <c r="B192" s="201"/>
      <c r="C192" s="202"/>
      <c r="D192" s="199" t="s">
        <v>219</v>
      </c>
      <c r="E192" s="203" t="s">
        <v>21</v>
      </c>
      <c r="F192" s="204" t="s">
        <v>2089</v>
      </c>
      <c r="G192" s="202"/>
      <c r="H192" s="203" t="s">
        <v>21</v>
      </c>
      <c r="I192" s="205"/>
      <c r="J192" s="202"/>
      <c r="K192" s="202"/>
      <c r="L192" s="206"/>
      <c r="M192" s="207"/>
      <c r="N192" s="208"/>
      <c r="O192" s="208"/>
      <c r="P192" s="208"/>
      <c r="Q192" s="208"/>
      <c r="R192" s="208"/>
      <c r="S192" s="208"/>
      <c r="T192" s="209"/>
      <c r="AT192" s="210" t="s">
        <v>219</v>
      </c>
      <c r="AU192" s="210" t="s">
        <v>80</v>
      </c>
      <c r="AV192" s="13" t="s">
        <v>80</v>
      </c>
      <c r="AW192" s="13" t="s">
        <v>34</v>
      </c>
      <c r="AX192" s="13" t="s">
        <v>73</v>
      </c>
      <c r="AY192" s="210" t="s">
        <v>206</v>
      </c>
    </row>
    <row r="193" spans="1:65" s="14" customFormat="1">
      <c r="B193" s="211"/>
      <c r="C193" s="212"/>
      <c r="D193" s="199" t="s">
        <v>219</v>
      </c>
      <c r="E193" s="213" t="s">
        <v>21</v>
      </c>
      <c r="F193" s="214" t="s">
        <v>80</v>
      </c>
      <c r="G193" s="212"/>
      <c r="H193" s="215">
        <v>1</v>
      </c>
      <c r="I193" s="216"/>
      <c r="J193" s="212"/>
      <c r="K193" s="212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219</v>
      </c>
      <c r="AU193" s="221" t="s">
        <v>80</v>
      </c>
      <c r="AV193" s="14" t="s">
        <v>82</v>
      </c>
      <c r="AW193" s="14" t="s">
        <v>34</v>
      </c>
      <c r="AX193" s="14" t="s">
        <v>73</v>
      </c>
      <c r="AY193" s="221" t="s">
        <v>206</v>
      </c>
    </row>
    <row r="194" spans="1:65" s="15" customFormat="1">
      <c r="B194" s="222"/>
      <c r="C194" s="223"/>
      <c r="D194" s="199" t="s">
        <v>219</v>
      </c>
      <c r="E194" s="224" t="s">
        <v>21</v>
      </c>
      <c r="F194" s="225" t="s">
        <v>236</v>
      </c>
      <c r="G194" s="223"/>
      <c r="H194" s="226">
        <v>1</v>
      </c>
      <c r="I194" s="227"/>
      <c r="J194" s="223"/>
      <c r="K194" s="223"/>
      <c r="L194" s="228"/>
      <c r="M194" s="229"/>
      <c r="N194" s="230"/>
      <c r="O194" s="230"/>
      <c r="P194" s="230"/>
      <c r="Q194" s="230"/>
      <c r="R194" s="230"/>
      <c r="S194" s="230"/>
      <c r="T194" s="231"/>
      <c r="AT194" s="232" t="s">
        <v>219</v>
      </c>
      <c r="AU194" s="232" t="s">
        <v>80</v>
      </c>
      <c r="AV194" s="15" t="s">
        <v>213</v>
      </c>
      <c r="AW194" s="15" t="s">
        <v>34</v>
      </c>
      <c r="AX194" s="15" t="s">
        <v>80</v>
      </c>
      <c r="AY194" s="232" t="s">
        <v>206</v>
      </c>
    </row>
    <row r="195" spans="1:65" s="2" customFormat="1" ht="16.5" customHeight="1">
      <c r="A195" s="37"/>
      <c r="B195" s="38"/>
      <c r="C195" s="181" t="s">
        <v>687</v>
      </c>
      <c r="D195" s="181" t="s">
        <v>208</v>
      </c>
      <c r="E195" s="182" t="s">
        <v>2164</v>
      </c>
      <c r="F195" s="183" t="s">
        <v>2165</v>
      </c>
      <c r="G195" s="184" t="s">
        <v>2086</v>
      </c>
      <c r="H195" s="185">
        <v>1</v>
      </c>
      <c r="I195" s="186"/>
      <c r="J195" s="187">
        <f>ROUND(I195*H195,2)</f>
        <v>0</v>
      </c>
      <c r="K195" s="183" t="s">
        <v>21</v>
      </c>
      <c r="L195" s="42"/>
      <c r="M195" s="188" t="s">
        <v>21</v>
      </c>
      <c r="N195" s="189" t="s">
        <v>44</v>
      </c>
      <c r="O195" s="67"/>
      <c r="P195" s="190">
        <f>O195*H195</f>
        <v>0</v>
      </c>
      <c r="Q195" s="190">
        <v>0</v>
      </c>
      <c r="R195" s="190">
        <f>Q195*H195</f>
        <v>0</v>
      </c>
      <c r="S195" s="190">
        <v>0</v>
      </c>
      <c r="T195" s="191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92" t="s">
        <v>866</v>
      </c>
      <c r="AT195" s="192" t="s">
        <v>208</v>
      </c>
      <c r="AU195" s="192" t="s">
        <v>80</v>
      </c>
      <c r="AY195" s="20" t="s">
        <v>206</v>
      </c>
      <c r="BE195" s="193">
        <f>IF(N195="základní",J195,0)</f>
        <v>0</v>
      </c>
      <c r="BF195" s="193">
        <f>IF(N195="snížená",J195,0)</f>
        <v>0</v>
      </c>
      <c r="BG195" s="193">
        <f>IF(N195="zákl. přenesená",J195,0)</f>
        <v>0</v>
      </c>
      <c r="BH195" s="193">
        <f>IF(N195="sníž. přenesená",J195,0)</f>
        <v>0</v>
      </c>
      <c r="BI195" s="193">
        <f>IF(N195="nulová",J195,0)</f>
        <v>0</v>
      </c>
      <c r="BJ195" s="20" t="s">
        <v>80</v>
      </c>
      <c r="BK195" s="193">
        <f>ROUND(I195*H195,2)</f>
        <v>0</v>
      </c>
      <c r="BL195" s="20" t="s">
        <v>866</v>
      </c>
      <c r="BM195" s="192" t="s">
        <v>993</v>
      </c>
    </row>
    <row r="196" spans="1:65" s="13" customFormat="1">
      <c r="B196" s="201"/>
      <c r="C196" s="202"/>
      <c r="D196" s="199" t="s">
        <v>219</v>
      </c>
      <c r="E196" s="203" t="s">
        <v>21</v>
      </c>
      <c r="F196" s="204" t="s">
        <v>2089</v>
      </c>
      <c r="G196" s="202"/>
      <c r="H196" s="203" t="s">
        <v>21</v>
      </c>
      <c r="I196" s="205"/>
      <c r="J196" s="202"/>
      <c r="K196" s="202"/>
      <c r="L196" s="206"/>
      <c r="M196" s="207"/>
      <c r="N196" s="208"/>
      <c r="O196" s="208"/>
      <c r="P196" s="208"/>
      <c r="Q196" s="208"/>
      <c r="R196" s="208"/>
      <c r="S196" s="208"/>
      <c r="T196" s="209"/>
      <c r="AT196" s="210" t="s">
        <v>219</v>
      </c>
      <c r="AU196" s="210" t="s">
        <v>80</v>
      </c>
      <c r="AV196" s="13" t="s">
        <v>80</v>
      </c>
      <c r="AW196" s="13" t="s">
        <v>34</v>
      </c>
      <c r="AX196" s="13" t="s">
        <v>73</v>
      </c>
      <c r="AY196" s="210" t="s">
        <v>206</v>
      </c>
    </row>
    <row r="197" spans="1:65" s="14" customFormat="1">
      <c r="B197" s="211"/>
      <c r="C197" s="212"/>
      <c r="D197" s="199" t="s">
        <v>219</v>
      </c>
      <c r="E197" s="213" t="s">
        <v>21</v>
      </c>
      <c r="F197" s="214" t="s">
        <v>80</v>
      </c>
      <c r="G197" s="212"/>
      <c r="H197" s="215">
        <v>1</v>
      </c>
      <c r="I197" s="216"/>
      <c r="J197" s="212"/>
      <c r="K197" s="212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219</v>
      </c>
      <c r="AU197" s="221" t="s">
        <v>80</v>
      </c>
      <c r="AV197" s="14" t="s">
        <v>82</v>
      </c>
      <c r="AW197" s="14" t="s">
        <v>34</v>
      </c>
      <c r="AX197" s="14" t="s">
        <v>73</v>
      </c>
      <c r="AY197" s="221" t="s">
        <v>206</v>
      </c>
    </row>
    <row r="198" spans="1:65" s="15" customFormat="1">
      <c r="B198" s="222"/>
      <c r="C198" s="223"/>
      <c r="D198" s="199" t="s">
        <v>219</v>
      </c>
      <c r="E198" s="224" t="s">
        <v>21</v>
      </c>
      <c r="F198" s="225" t="s">
        <v>236</v>
      </c>
      <c r="G198" s="223"/>
      <c r="H198" s="226">
        <v>1</v>
      </c>
      <c r="I198" s="227"/>
      <c r="J198" s="223"/>
      <c r="K198" s="223"/>
      <c r="L198" s="228"/>
      <c r="M198" s="229"/>
      <c r="N198" s="230"/>
      <c r="O198" s="230"/>
      <c r="P198" s="230"/>
      <c r="Q198" s="230"/>
      <c r="R198" s="230"/>
      <c r="S198" s="230"/>
      <c r="T198" s="231"/>
      <c r="AT198" s="232" t="s">
        <v>219</v>
      </c>
      <c r="AU198" s="232" t="s">
        <v>80</v>
      </c>
      <c r="AV198" s="15" t="s">
        <v>213</v>
      </c>
      <c r="AW198" s="15" t="s">
        <v>34</v>
      </c>
      <c r="AX198" s="15" t="s">
        <v>80</v>
      </c>
      <c r="AY198" s="232" t="s">
        <v>206</v>
      </c>
    </row>
    <row r="199" spans="1:65" s="2" customFormat="1" ht="16.5" customHeight="1">
      <c r="A199" s="37"/>
      <c r="B199" s="38"/>
      <c r="C199" s="181" t="s">
        <v>693</v>
      </c>
      <c r="D199" s="181" t="s">
        <v>208</v>
      </c>
      <c r="E199" s="182" t="s">
        <v>2166</v>
      </c>
      <c r="F199" s="183" t="s">
        <v>2167</v>
      </c>
      <c r="G199" s="184" t="s">
        <v>2086</v>
      </c>
      <c r="H199" s="185">
        <v>1</v>
      </c>
      <c r="I199" s="186"/>
      <c r="J199" s="187">
        <f>ROUND(I199*H199,2)</f>
        <v>0</v>
      </c>
      <c r="K199" s="183" t="s">
        <v>21</v>
      </c>
      <c r="L199" s="42"/>
      <c r="M199" s="188" t="s">
        <v>21</v>
      </c>
      <c r="N199" s="189" t="s">
        <v>44</v>
      </c>
      <c r="O199" s="67"/>
      <c r="P199" s="190">
        <f>O199*H199</f>
        <v>0</v>
      </c>
      <c r="Q199" s="190">
        <v>0</v>
      </c>
      <c r="R199" s="190">
        <f>Q199*H199</f>
        <v>0</v>
      </c>
      <c r="S199" s="190">
        <v>0</v>
      </c>
      <c r="T199" s="19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92" t="s">
        <v>866</v>
      </c>
      <c r="AT199" s="192" t="s">
        <v>208</v>
      </c>
      <c r="AU199" s="192" t="s">
        <v>80</v>
      </c>
      <c r="AY199" s="20" t="s">
        <v>206</v>
      </c>
      <c r="BE199" s="193">
        <f>IF(N199="základní",J199,0)</f>
        <v>0</v>
      </c>
      <c r="BF199" s="193">
        <f>IF(N199="snížená",J199,0)</f>
        <v>0</v>
      </c>
      <c r="BG199" s="193">
        <f>IF(N199="zákl. přenesená",J199,0)</f>
        <v>0</v>
      </c>
      <c r="BH199" s="193">
        <f>IF(N199="sníž. přenesená",J199,0)</f>
        <v>0</v>
      </c>
      <c r="BI199" s="193">
        <f>IF(N199="nulová",J199,0)</f>
        <v>0</v>
      </c>
      <c r="BJ199" s="20" t="s">
        <v>80</v>
      </c>
      <c r="BK199" s="193">
        <f>ROUND(I199*H199,2)</f>
        <v>0</v>
      </c>
      <c r="BL199" s="20" t="s">
        <v>866</v>
      </c>
      <c r="BM199" s="192" t="s">
        <v>996</v>
      </c>
    </row>
    <row r="200" spans="1:65" s="2" customFormat="1" ht="16.5" customHeight="1">
      <c r="A200" s="37"/>
      <c r="B200" s="38"/>
      <c r="C200" s="244" t="s">
        <v>699</v>
      </c>
      <c r="D200" s="244" t="s">
        <v>437</v>
      </c>
      <c r="E200" s="245" t="s">
        <v>2168</v>
      </c>
      <c r="F200" s="246" t="s">
        <v>2169</v>
      </c>
      <c r="G200" s="247" t="s">
        <v>2086</v>
      </c>
      <c r="H200" s="248">
        <v>1</v>
      </c>
      <c r="I200" s="249"/>
      <c r="J200" s="250">
        <f>ROUND(I200*H200,2)</f>
        <v>0</v>
      </c>
      <c r="K200" s="246" t="s">
        <v>21</v>
      </c>
      <c r="L200" s="251"/>
      <c r="M200" s="252" t="s">
        <v>21</v>
      </c>
      <c r="N200" s="253" t="s">
        <v>44</v>
      </c>
      <c r="O200" s="67"/>
      <c r="P200" s="190">
        <f>O200*H200</f>
        <v>0</v>
      </c>
      <c r="Q200" s="190">
        <v>0</v>
      </c>
      <c r="R200" s="190">
        <f>Q200*H200</f>
        <v>0</v>
      </c>
      <c r="S200" s="190">
        <v>0</v>
      </c>
      <c r="T200" s="191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92" t="s">
        <v>1657</v>
      </c>
      <c r="AT200" s="192" t="s">
        <v>437</v>
      </c>
      <c r="AU200" s="192" t="s">
        <v>80</v>
      </c>
      <c r="AY200" s="20" t="s">
        <v>206</v>
      </c>
      <c r="BE200" s="193">
        <f>IF(N200="základní",J200,0)</f>
        <v>0</v>
      </c>
      <c r="BF200" s="193">
        <f>IF(N200="snížená",J200,0)</f>
        <v>0</v>
      </c>
      <c r="BG200" s="193">
        <f>IF(N200="zákl. přenesená",J200,0)</f>
        <v>0</v>
      </c>
      <c r="BH200" s="193">
        <f>IF(N200="sníž. přenesená",J200,0)</f>
        <v>0</v>
      </c>
      <c r="BI200" s="193">
        <f>IF(N200="nulová",J200,0)</f>
        <v>0</v>
      </c>
      <c r="BJ200" s="20" t="s">
        <v>80</v>
      </c>
      <c r="BK200" s="193">
        <f>ROUND(I200*H200,2)</f>
        <v>0</v>
      </c>
      <c r="BL200" s="20" t="s">
        <v>866</v>
      </c>
      <c r="BM200" s="192" t="s">
        <v>999</v>
      </c>
    </row>
    <row r="201" spans="1:65" s="13" customFormat="1">
      <c r="B201" s="201"/>
      <c r="C201" s="202"/>
      <c r="D201" s="199" t="s">
        <v>219</v>
      </c>
      <c r="E201" s="203" t="s">
        <v>21</v>
      </c>
      <c r="F201" s="204" t="s">
        <v>2089</v>
      </c>
      <c r="G201" s="202"/>
      <c r="H201" s="203" t="s">
        <v>21</v>
      </c>
      <c r="I201" s="205"/>
      <c r="J201" s="202"/>
      <c r="K201" s="202"/>
      <c r="L201" s="206"/>
      <c r="M201" s="207"/>
      <c r="N201" s="208"/>
      <c r="O201" s="208"/>
      <c r="P201" s="208"/>
      <c r="Q201" s="208"/>
      <c r="R201" s="208"/>
      <c r="S201" s="208"/>
      <c r="T201" s="209"/>
      <c r="AT201" s="210" t="s">
        <v>219</v>
      </c>
      <c r="AU201" s="210" t="s">
        <v>80</v>
      </c>
      <c r="AV201" s="13" t="s">
        <v>80</v>
      </c>
      <c r="AW201" s="13" t="s">
        <v>34</v>
      </c>
      <c r="AX201" s="13" t="s">
        <v>73</v>
      </c>
      <c r="AY201" s="210" t="s">
        <v>206</v>
      </c>
    </row>
    <row r="202" spans="1:65" s="14" customFormat="1">
      <c r="B202" s="211"/>
      <c r="C202" s="212"/>
      <c r="D202" s="199" t="s">
        <v>219</v>
      </c>
      <c r="E202" s="213" t="s">
        <v>21</v>
      </c>
      <c r="F202" s="214" t="s">
        <v>80</v>
      </c>
      <c r="G202" s="212"/>
      <c r="H202" s="215">
        <v>1</v>
      </c>
      <c r="I202" s="216"/>
      <c r="J202" s="212"/>
      <c r="K202" s="212"/>
      <c r="L202" s="217"/>
      <c r="M202" s="218"/>
      <c r="N202" s="219"/>
      <c r="O202" s="219"/>
      <c r="P202" s="219"/>
      <c r="Q202" s="219"/>
      <c r="R202" s="219"/>
      <c r="S202" s="219"/>
      <c r="T202" s="220"/>
      <c r="AT202" s="221" t="s">
        <v>219</v>
      </c>
      <c r="AU202" s="221" t="s">
        <v>80</v>
      </c>
      <c r="AV202" s="14" t="s">
        <v>82</v>
      </c>
      <c r="AW202" s="14" t="s">
        <v>34</v>
      </c>
      <c r="AX202" s="14" t="s">
        <v>73</v>
      </c>
      <c r="AY202" s="221" t="s">
        <v>206</v>
      </c>
    </row>
    <row r="203" spans="1:65" s="15" customFormat="1">
      <c r="B203" s="222"/>
      <c r="C203" s="223"/>
      <c r="D203" s="199" t="s">
        <v>219</v>
      </c>
      <c r="E203" s="224" t="s">
        <v>21</v>
      </c>
      <c r="F203" s="225" t="s">
        <v>236</v>
      </c>
      <c r="G203" s="223"/>
      <c r="H203" s="226">
        <v>1</v>
      </c>
      <c r="I203" s="227"/>
      <c r="J203" s="223"/>
      <c r="K203" s="223"/>
      <c r="L203" s="228"/>
      <c r="M203" s="229"/>
      <c r="N203" s="230"/>
      <c r="O203" s="230"/>
      <c r="P203" s="230"/>
      <c r="Q203" s="230"/>
      <c r="R203" s="230"/>
      <c r="S203" s="230"/>
      <c r="T203" s="231"/>
      <c r="AT203" s="232" t="s">
        <v>219</v>
      </c>
      <c r="AU203" s="232" t="s">
        <v>80</v>
      </c>
      <c r="AV203" s="15" t="s">
        <v>213</v>
      </c>
      <c r="AW203" s="15" t="s">
        <v>34</v>
      </c>
      <c r="AX203" s="15" t="s">
        <v>80</v>
      </c>
      <c r="AY203" s="232" t="s">
        <v>206</v>
      </c>
    </row>
    <row r="204" spans="1:65" s="2" customFormat="1" ht="16.5" customHeight="1">
      <c r="A204" s="37"/>
      <c r="B204" s="38"/>
      <c r="C204" s="181" t="s">
        <v>706</v>
      </c>
      <c r="D204" s="181" t="s">
        <v>208</v>
      </c>
      <c r="E204" s="182" t="s">
        <v>2170</v>
      </c>
      <c r="F204" s="183" t="s">
        <v>2171</v>
      </c>
      <c r="G204" s="184" t="s">
        <v>2086</v>
      </c>
      <c r="H204" s="185">
        <v>1</v>
      </c>
      <c r="I204" s="186"/>
      <c r="J204" s="187">
        <f>ROUND(I204*H204,2)</f>
        <v>0</v>
      </c>
      <c r="K204" s="183" t="s">
        <v>21</v>
      </c>
      <c r="L204" s="42"/>
      <c r="M204" s="188" t="s">
        <v>21</v>
      </c>
      <c r="N204" s="189" t="s">
        <v>44</v>
      </c>
      <c r="O204" s="67"/>
      <c r="P204" s="190">
        <f>O204*H204</f>
        <v>0</v>
      </c>
      <c r="Q204" s="190">
        <v>0</v>
      </c>
      <c r="R204" s="190">
        <f>Q204*H204</f>
        <v>0</v>
      </c>
      <c r="S204" s="190">
        <v>0</v>
      </c>
      <c r="T204" s="19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92" t="s">
        <v>866</v>
      </c>
      <c r="AT204" s="192" t="s">
        <v>208</v>
      </c>
      <c r="AU204" s="192" t="s">
        <v>80</v>
      </c>
      <c r="AY204" s="20" t="s">
        <v>206</v>
      </c>
      <c r="BE204" s="193">
        <f>IF(N204="základní",J204,0)</f>
        <v>0</v>
      </c>
      <c r="BF204" s="193">
        <f>IF(N204="snížená",J204,0)</f>
        <v>0</v>
      </c>
      <c r="BG204" s="193">
        <f>IF(N204="zákl. přenesená",J204,0)</f>
        <v>0</v>
      </c>
      <c r="BH204" s="193">
        <f>IF(N204="sníž. přenesená",J204,0)</f>
        <v>0</v>
      </c>
      <c r="BI204" s="193">
        <f>IF(N204="nulová",J204,0)</f>
        <v>0</v>
      </c>
      <c r="BJ204" s="20" t="s">
        <v>80</v>
      </c>
      <c r="BK204" s="193">
        <f>ROUND(I204*H204,2)</f>
        <v>0</v>
      </c>
      <c r="BL204" s="20" t="s">
        <v>866</v>
      </c>
      <c r="BM204" s="192" t="s">
        <v>1002</v>
      </c>
    </row>
    <row r="205" spans="1:65" s="13" customFormat="1">
      <c r="B205" s="201"/>
      <c r="C205" s="202"/>
      <c r="D205" s="199" t="s">
        <v>219</v>
      </c>
      <c r="E205" s="203" t="s">
        <v>21</v>
      </c>
      <c r="F205" s="204" t="s">
        <v>2089</v>
      </c>
      <c r="G205" s="202"/>
      <c r="H205" s="203" t="s">
        <v>21</v>
      </c>
      <c r="I205" s="205"/>
      <c r="J205" s="202"/>
      <c r="K205" s="202"/>
      <c r="L205" s="206"/>
      <c r="M205" s="207"/>
      <c r="N205" s="208"/>
      <c r="O205" s="208"/>
      <c r="P205" s="208"/>
      <c r="Q205" s="208"/>
      <c r="R205" s="208"/>
      <c r="S205" s="208"/>
      <c r="T205" s="209"/>
      <c r="AT205" s="210" t="s">
        <v>219</v>
      </c>
      <c r="AU205" s="210" t="s">
        <v>80</v>
      </c>
      <c r="AV205" s="13" t="s">
        <v>80</v>
      </c>
      <c r="AW205" s="13" t="s">
        <v>34</v>
      </c>
      <c r="AX205" s="13" t="s">
        <v>73</v>
      </c>
      <c r="AY205" s="210" t="s">
        <v>206</v>
      </c>
    </row>
    <row r="206" spans="1:65" s="14" customFormat="1">
      <c r="B206" s="211"/>
      <c r="C206" s="212"/>
      <c r="D206" s="199" t="s">
        <v>219</v>
      </c>
      <c r="E206" s="213" t="s">
        <v>21</v>
      </c>
      <c r="F206" s="214" t="s">
        <v>80</v>
      </c>
      <c r="G206" s="212"/>
      <c r="H206" s="215">
        <v>1</v>
      </c>
      <c r="I206" s="216"/>
      <c r="J206" s="212"/>
      <c r="K206" s="212"/>
      <c r="L206" s="217"/>
      <c r="M206" s="218"/>
      <c r="N206" s="219"/>
      <c r="O206" s="219"/>
      <c r="P206" s="219"/>
      <c r="Q206" s="219"/>
      <c r="R206" s="219"/>
      <c r="S206" s="219"/>
      <c r="T206" s="220"/>
      <c r="AT206" s="221" t="s">
        <v>219</v>
      </c>
      <c r="AU206" s="221" t="s">
        <v>80</v>
      </c>
      <c r="AV206" s="14" t="s">
        <v>82</v>
      </c>
      <c r="AW206" s="14" t="s">
        <v>34</v>
      </c>
      <c r="AX206" s="14" t="s">
        <v>73</v>
      </c>
      <c r="AY206" s="221" t="s">
        <v>206</v>
      </c>
    </row>
    <row r="207" spans="1:65" s="15" customFormat="1">
      <c r="B207" s="222"/>
      <c r="C207" s="223"/>
      <c r="D207" s="199" t="s">
        <v>219</v>
      </c>
      <c r="E207" s="224" t="s">
        <v>21</v>
      </c>
      <c r="F207" s="225" t="s">
        <v>236</v>
      </c>
      <c r="G207" s="223"/>
      <c r="H207" s="226">
        <v>1</v>
      </c>
      <c r="I207" s="227"/>
      <c r="J207" s="223"/>
      <c r="K207" s="223"/>
      <c r="L207" s="228"/>
      <c r="M207" s="229"/>
      <c r="N207" s="230"/>
      <c r="O207" s="230"/>
      <c r="P207" s="230"/>
      <c r="Q207" s="230"/>
      <c r="R207" s="230"/>
      <c r="S207" s="230"/>
      <c r="T207" s="231"/>
      <c r="AT207" s="232" t="s">
        <v>219</v>
      </c>
      <c r="AU207" s="232" t="s">
        <v>80</v>
      </c>
      <c r="AV207" s="15" t="s">
        <v>213</v>
      </c>
      <c r="AW207" s="15" t="s">
        <v>34</v>
      </c>
      <c r="AX207" s="15" t="s">
        <v>80</v>
      </c>
      <c r="AY207" s="232" t="s">
        <v>206</v>
      </c>
    </row>
    <row r="208" spans="1:65" s="2" customFormat="1" ht="16.5" customHeight="1">
      <c r="A208" s="37"/>
      <c r="B208" s="38"/>
      <c r="C208" s="181" t="s">
        <v>713</v>
      </c>
      <c r="D208" s="181" t="s">
        <v>208</v>
      </c>
      <c r="E208" s="182" t="s">
        <v>2172</v>
      </c>
      <c r="F208" s="183" t="s">
        <v>2173</v>
      </c>
      <c r="G208" s="184" t="s">
        <v>2086</v>
      </c>
      <c r="H208" s="185">
        <v>1</v>
      </c>
      <c r="I208" s="186"/>
      <c r="J208" s="187">
        <f>ROUND(I208*H208,2)</f>
        <v>0</v>
      </c>
      <c r="K208" s="183" t="s">
        <v>21</v>
      </c>
      <c r="L208" s="42"/>
      <c r="M208" s="188" t="s">
        <v>21</v>
      </c>
      <c r="N208" s="189" t="s">
        <v>44</v>
      </c>
      <c r="O208" s="67"/>
      <c r="P208" s="190">
        <f>O208*H208</f>
        <v>0</v>
      </c>
      <c r="Q208" s="190">
        <v>0</v>
      </c>
      <c r="R208" s="190">
        <f>Q208*H208</f>
        <v>0</v>
      </c>
      <c r="S208" s="190">
        <v>0</v>
      </c>
      <c r="T208" s="191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92" t="s">
        <v>866</v>
      </c>
      <c r="AT208" s="192" t="s">
        <v>208</v>
      </c>
      <c r="AU208" s="192" t="s">
        <v>80</v>
      </c>
      <c r="AY208" s="20" t="s">
        <v>206</v>
      </c>
      <c r="BE208" s="193">
        <f>IF(N208="základní",J208,0)</f>
        <v>0</v>
      </c>
      <c r="BF208" s="193">
        <f>IF(N208="snížená",J208,0)</f>
        <v>0</v>
      </c>
      <c r="BG208" s="193">
        <f>IF(N208="zákl. přenesená",J208,0)</f>
        <v>0</v>
      </c>
      <c r="BH208" s="193">
        <f>IF(N208="sníž. přenesená",J208,0)</f>
        <v>0</v>
      </c>
      <c r="BI208" s="193">
        <f>IF(N208="nulová",J208,0)</f>
        <v>0</v>
      </c>
      <c r="BJ208" s="20" t="s">
        <v>80</v>
      </c>
      <c r="BK208" s="193">
        <f>ROUND(I208*H208,2)</f>
        <v>0</v>
      </c>
      <c r="BL208" s="20" t="s">
        <v>866</v>
      </c>
      <c r="BM208" s="192" t="s">
        <v>1005</v>
      </c>
    </row>
    <row r="209" spans="1:65" s="13" customFormat="1">
      <c r="B209" s="201"/>
      <c r="C209" s="202"/>
      <c r="D209" s="199" t="s">
        <v>219</v>
      </c>
      <c r="E209" s="203" t="s">
        <v>21</v>
      </c>
      <c r="F209" s="204" t="s">
        <v>2089</v>
      </c>
      <c r="G209" s="202"/>
      <c r="H209" s="203" t="s">
        <v>21</v>
      </c>
      <c r="I209" s="205"/>
      <c r="J209" s="202"/>
      <c r="K209" s="202"/>
      <c r="L209" s="206"/>
      <c r="M209" s="207"/>
      <c r="N209" s="208"/>
      <c r="O209" s="208"/>
      <c r="P209" s="208"/>
      <c r="Q209" s="208"/>
      <c r="R209" s="208"/>
      <c r="S209" s="208"/>
      <c r="T209" s="209"/>
      <c r="AT209" s="210" t="s">
        <v>219</v>
      </c>
      <c r="AU209" s="210" t="s">
        <v>80</v>
      </c>
      <c r="AV209" s="13" t="s">
        <v>80</v>
      </c>
      <c r="AW209" s="13" t="s">
        <v>34</v>
      </c>
      <c r="AX209" s="13" t="s">
        <v>73</v>
      </c>
      <c r="AY209" s="210" t="s">
        <v>206</v>
      </c>
    </row>
    <row r="210" spans="1:65" s="14" customFormat="1">
      <c r="B210" s="211"/>
      <c r="C210" s="212"/>
      <c r="D210" s="199" t="s">
        <v>219</v>
      </c>
      <c r="E210" s="213" t="s">
        <v>21</v>
      </c>
      <c r="F210" s="214" t="s">
        <v>80</v>
      </c>
      <c r="G210" s="212"/>
      <c r="H210" s="215">
        <v>1</v>
      </c>
      <c r="I210" s="216"/>
      <c r="J210" s="212"/>
      <c r="K210" s="212"/>
      <c r="L210" s="217"/>
      <c r="M210" s="218"/>
      <c r="N210" s="219"/>
      <c r="O210" s="219"/>
      <c r="P210" s="219"/>
      <c r="Q210" s="219"/>
      <c r="R210" s="219"/>
      <c r="S210" s="219"/>
      <c r="T210" s="220"/>
      <c r="AT210" s="221" t="s">
        <v>219</v>
      </c>
      <c r="AU210" s="221" t="s">
        <v>80</v>
      </c>
      <c r="AV210" s="14" t="s">
        <v>82</v>
      </c>
      <c r="AW210" s="14" t="s">
        <v>34</v>
      </c>
      <c r="AX210" s="14" t="s">
        <v>73</v>
      </c>
      <c r="AY210" s="221" t="s">
        <v>206</v>
      </c>
    </row>
    <row r="211" spans="1:65" s="15" customFormat="1">
      <c r="B211" s="222"/>
      <c r="C211" s="223"/>
      <c r="D211" s="199" t="s">
        <v>219</v>
      </c>
      <c r="E211" s="224" t="s">
        <v>21</v>
      </c>
      <c r="F211" s="225" t="s">
        <v>236</v>
      </c>
      <c r="G211" s="223"/>
      <c r="H211" s="226">
        <v>1</v>
      </c>
      <c r="I211" s="227"/>
      <c r="J211" s="223"/>
      <c r="K211" s="223"/>
      <c r="L211" s="228"/>
      <c r="M211" s="229"/>
      <c r="N211" s="230"/>
      <c r="O211" s="230"/>
      <c r="P211" s="230"/>
      <c r="Q211" s="230"/>
      <c r="R211" s="230"/>
      <c r="S211" s="230"/>
      <c r="T211" s="231"/>
      <c r="AT211" s="232" t="s">
        <v>219</v>
      </c>
      <c r="AU211" s="232" t="s">
        <v>80</v>
      </c>
      <c r="AV211" s="15" t="s">
        <v>213</v>
      </c>
      <c r="AW211" s="15" t="s">
        <v>34</v>
      </c>
      <c r="AX211" s="15" t="s">
        <v>80</v>
      </c>
      <c r="AY211" s="232" t="s">
        <v>206</v>
      </c>
    </row>
    <row r="212" spans="1:65" s="2" customFormat="1" ht="16.5" customHeight="1">
      <c r="A212" s="37"/>
      <c r="B212" s="38"/>
      <c r="C212" s="181" t="s">
        <v>720</v>
      </c>
      <c r="D212" s="181" t="s">
        <v>208</v>
      </c>
      <c r="E212" s="182" t="s">
        <v>2174</v>
      </c>
      <c r="F212" s="183" t="s">
        <v>2175</v>
      </c>
      <c r="G212" s="184" t="s">
        <v>2086</v>
      </c>
      <c r="H212" s="185">
        <v>1</v>
      </c>
      <c r="I212" s="186"/>
      <c r="J212" s="187">
        <f>ROUND(I212*H212,2)</f>
        <v>0</v>
      </c>
      <c r="K212" s="183" t="s">
        <v>21</v>
      </c>
      <c r="L212" s="42"/>
      <c r="M212" s="188" t="s">
        <v>21</v>
      </c>
      <c r="N212" s="189" t="s">
        <v>44</v>
      </c>
      <c r="O212" s="67"/>
      <c r="P212" s="190">
        <f>O212*H212</f>
        <v>0</v>
      </c>
      <c r="Q212" s="190">
        <v>0</v>
      </c>
      <c r="R212" s="190">
        <f>Q212*H212</f>
        <v>0</v>
      </c>
      <c r="S212" s="190">
        <v>0</v>
      </c>
      <c r="T212" s="191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92" t="s">
        <v>866</v>
      </c>
      <c r="AT212" s="192" t="s">
        <v>208</v>
      </c>
      <c r="AU212" s="192" t="s">
        <v>80</v>
      </c>
      <c r="AY212" s="20" t="s">
        <v>206</v>
      </c>
      <c r="BE212" s="193">
        <f>IF(N212="základní",J212,0)</f>
        <v>0</v>
      </c>
      <c r="BF212" s="193">
        <f>IF(N212="snížená",J212,0)</f>
        <v>0</v>
      </c>
      <c r="BG212" s="193">
        <f>IF(N212="zákl. přenesená",J212,0)</f>
        <v>0</v>
      </c>
      <c r="BH212" s="193">
        <f>IF(N212="sníž. přenesená",J212,0)</f>
        <v>0</v>
      </c>
      <c r="BI212" s="193">
        <f>IF(N212="nulová",J212,0)</f>
        <v>0</v>
      </c>
      <c r="BJ212" s="20" t="s">
        <v>80</v>
      </c>
      <c r="BK212" s="193">
        <f>ROUND(I212*H212,2)</f>
        <v>0</v>
      </c>
      <c r="BL212" s="20" t="s">
        <v>866</v>
      </c>
      <c r="BM212" s="192" t="s">
        <v>1008</v>
      </c>
    </row>
    <row r="213" spans="1:65" s="13" customFormat="1">
      <c r="B213" s="201"/>
      <c r="C213" s="202"/>
      <c r="D213" s="199" t="s">
        <v>219</v>
      </c>
      <c r="E213" s="203" t="s">
        <v>21</v>
      </c>
      <c r="F213" s="204" t="s">
        <v>2089</v>
      </c>
      <c r="G213" s="202"/>
      <c r="H213" s="203" t="s">
        <v>21</v>
      </c>
      <c r="I213" s="205"/>
      <c r="J213" s="202"/>
      <c r="K213" s="202"/>
      <c r="L213" s="206"/>
      <c r="M213" s="207"/>
      <c r="N213" s="208"/>
      <c r="O213" s="208"/>
      <c r="P213" s="208"/>
      <c r="Q213" s="208"/>
      <c r="R213" s="208"/>
      <c r="S213" s="208"/>
      <c r="T213" s="209"/>
      <c r="AT213" s="210" t="s">
        <v>219</v>
      </c>
      <c r="AU213" s="210" t="s">
        <v>80</v>
      </c>
      <c r="AV213" s="13" t="s">
        <v>80</v>
      </c>
      <c r="AW213" s="13" t="s">
        <v>34</v>
      </c>
      <c r="AX213" s="13" t="s">
        <v>73</v>
      </c>
      <c r="AY213" s="210" t="s">
        <v>206</v>
      </c>
    </row>
    <row r="214" spans="1:65" s="14" customFormat="1">
      <c r="B214" s="211"/>
      <c r="C214" s="212"/>
      <c r="D214" s="199" t="s">
        <v>219</v>
      </c>
      <c r="E214" s="213" t="s">
        <v>21</v>
      </c>
      <c r="F214" s="214" t="s">
        <v>80</v>
      </c>
      <c r="G214" s="212"/>
      <c r="H214" s="215">
        <v>1</v>
      </c>
      <c r="I214" s="216"/>
      <c r="J214" s="212"/>
      <c r="K214" s="212"/>
      <c r="L214" s="217"/>
      <c r="M214" s="218"/>
      <c r="N214" s="219"/>
      <c r="O214" s="219"/>
      <c r="P214" s="219"/>
      <c r="Q214" s="219"/>
      <c r="R214" s="219"/>
      <c r="S214" s="219"/>
      <c r="T214" s="220"/>
      <c r="AT214" s="221" t="s">
        <v>219</v>
      </c>
      <c r="AU214" s="221" t="s">
        <v>80</v>
      </c>
      <c r="AV214" s="14" t="s">
        <v>82</v>
      </c>
      <c r="AW214" s="14" t="s">
        <v>34</v>
      </c>
      <c r="AX214" s="14" t="s">
        <v>73</v>
      </c>
      <c r="AY214" s="221" t="s">
        <v>206</v>
      </c>
    </row>
    <row r="215" spans="1:65" s="15" customFormat="1">
      <c r="B215" s="222"/>
      <c r="C215" s="223"/>
      <c r="D215" s="199" t="s">
        <v>219</v>
      </c>
      <c r="E215" s="224" t="s">
        <v>21</v>
      </c>
      <c r="F215" s="225" t="s">
        <v>236</v>
      </c>
      <c r="G215" s="223"/>
      <c r="H215" s="226">
        <v>1</v>
      </c>
      <c r="I215" s="227"/>
      <c r="J215" s="223"/>
      <c r="K215" s="223"/>
      <c r="L215" s="228"/>
      <c r="M215" s="229"/>
      <c r="N215" s="230"/>
      <c r="O215" s="230"/>
      <c r="P215" s="230"/>
      <c r="Q215" s="230"/>
      <c r="R215" s="230"/>
      <c r="S215" s="230"/>
      <c r="T215" s="231"/>
      <c r="AT215" s="232" t="s">
        <v>219</v>
      </c>
      <c r="AU215" s="232" t="s">
        <v>80</v>
      </c>
      <c r="AV215" s="15" t="s">
        <v>213</v>
      </c>
      <c r="AW215" s="15" t="s">
        <v>34</v>
      </c>
      <c r="AX215" s="15" t="s">
        <v>80</v>
      </c>
      <c r="AY215" s="232" t="s">
        <v>206</v>
      </c>
    </row>
    <row r="216" spans="1:65" s="2" customFormat="1" ht="16.5" customHeight="1">
      <c r="A216" s="37"/>
      <c r="B216" s="38"/>
      <c r="C216" s="181" t="s">
        <v>380</v>
      </c>
      <c r="D216" s="181" t="s">
        <v>208</v>
      </c>
      <c r="E216" s="182" t="s">
        <v>2176</v>
      </c>
      <c r="F216" s="183" t="s">
        <v>2177</v>
      </c>
      <c r="G216" s="184" t="s">
        <v>2086</v>
      </c>
      <c r="H216" s="185">
        <v>1</v>
      </c>
      <c r="I216" s="186"/>
      <c r="J216" s="187">
        <f>ROUND(I216*H216,2)</f>
        <v>0</v>
      </c>
      <c r="K216" s="183" t="s">
        <v>21</v>
      </c>
      <c r="L216" s="42"/>
      <c r="M216" s="188" t="s">
        <v>21</v>
      </c>
      <c r="N216" s="189" t="s">
        <v>44</v>
      </c>
      <c r="O216" s="67"/>
      <c r="P216" s="190">
        <f>O216*H216</f>
        <v>0</v>
      </c>
      <c r="Q216" s="190">
        <v>0</v>
      </c>
      <c r="R216" s="190">
        <f>Q216*H216</f>
        <v>0</v>
      </c>
      <c r="S216" s="190">
        <v>0</v>
      </c>
      <c r="T216" s="191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92" t="s">
        <v>866</v>
      </c>
      <c r="AT216" s="192" t="s">
        <v>208</v>
      </c>
      <c r="AU216" s="192" t="s">
        <v>80</v>
      </c>
      <c r="AY216" s="20" t="s">
        <v>206</v>
      </c>
      <c r="BE216" s="193">
        <f>IF(N216="základní",J216,0)</f>
        <v>0</v>
      </c>
      <c r="BF216" s="193">
        <f>IF(N216="snížená",J216,0)</f>
        <v>0</v>
      </c>
      <c r="BG216" s="193">
        <f>IF(N216="zákl. přenesená",J216,0)</f>
        <v>0</v>
      </c>
      <c r="BH216" s="193">
        <f>IF(N216="sníž. přenesená",J216,0)</f>
        <v>0</v>
      </c>
      <c r="BI216" s="193">
        <f>IF(N216="nulová",J216,0)</f>
        <v>0</v>
      </c>
      <c r="BJ216" s="20" t="s">
        <v>80</v>
      </c>
      <c r="BK216" s="193">
        <f>ROUND(I216*H216,2)</f>
        <v>0</v>
      </c>
      <c r="BL216" s="20" t="s">
        <v>866</v>
      </c>
      <c r="BM216" s="192" t="s">
        <v>1011</v>
      </c>
    </row>
    <row r="217" spans="1:65" s="13" customFormat="1">
      <c r="B217" s="201"/>
      <c r="C217" s="202"/>
      <c r="D217" s="199" t="s">
        <v>219</v>
      </c>
      <c r="E217" s="203" t="s">
        <v>21</v>
      </c>
      <c r="F217" s="204" t="s">
        <v>2089</v>
      </c>
      <c r="G217" s="202"/>
      <c r="H217" s="203" t="s">
        <v>21</v>
      </c>
      <c r="I217" s="205"/>
      <c r="J217" s="202"/>
      <c r="K217" s="202"/>
      <c r="L217" s="206"/>
      <c r="M217" s="207"/>
      <c r="N217" s="208"/>
      <c r="O217" s="208"/>
      <c r="P217" s="208"/>
      <c r="Q217" s="208"/>
      <c r="R217" s="208"/>
      <c r="S217" s="208"/>
      <c r="T217" s="209"/>
      <c r="AT217" s="210" t="s">
        <v>219</v>
      </c>
      <c r="AU217" s="210" t="s">
        <v>80</v>
      </c>
      <c r="AV217" s="13" t="s">
        <v>80</v>
      </c>
      <c r="AW217" s="13" t="s">
        <v>34</v>
      </c>
      <c r="AX217" s="13" t="s">
        <v>73</v>
      </c>
      <c r="AY217" s="210" t="s">
        <v>206</v>
      </c>
    </row>
    <row r="218" spans="1:65" s="14" customFormat="1">
      <c r="B218" s="211"/>
      <c r="C218" s="212"/>
      <c r="D218" s="199" t="s">
        <v>219</v>
      </c>
      <c r="E218" s="213" t="s">
        <v>21</v>
      </c>
      <c r="F218" s="214" t="s">
        <v>80</v>
      </c>
      <c r="G218" s="212"/>
      <c r="H218" s="215">
        <v>1</v>
      </c>
      <c r="I218" s="216"/>
      <c r="J218" s="212"/>
      <c r="K218" s="212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219</v>
      </c>
      <c r="AU218" s="221" t="s">
        <v>80</v>
      </c>
      <c r="AV218" s="14" t="s">
        <v>82</v>
      </c>
      <c r="AW218" s="14" t="s">
        <v>34</v>
      </c>
      <c r="AX218" s="14" t="s">
        <v>73</v>
      </c>
      <c r="AY218" s="221" t="s">
        <v>206</v>
      </c>
    </row>
    <row r="219" spans="1:65" s="15" customFormat="1">
      <c r="B219" s="222"/>
      <c r="C219" s="223"/>
      <c r="D219" s="199" t="s">
        <v>219</v>
      </c>
      <c r="E219" s="224" t="s">
        <v>21</v>
      </c>
      <c r="F219" s="225" t="s">
        <v>236</v>
      </c>
      <c r="G219" s="223"/>
      <c r="H219" s="226">
        <v>1</v>
      </c>
      <c r="I219" s="227"/>
      <c r="J219" s="223"/>
      <c r="K219" s="223"/>
      <c r="L219" s="228"/>
      <c r="M219" s="258"/>
      <c r="N219" s="259"/>
      <c r="O219" s="259"/>
      <c r="P219" s="259"/>
      <c r="Q219" s="259"/>
      <c r="R219" s="259"/>
      <c r="S219" s="259"/>
      <c r="T219" s="260"/>
      <c r="AT219" s="232" t="s">
        <v>219</v>
      </c>
      <c r="AU219" s="232" t="s">
        <v>80</v>
      </c>
      <c r="AV219" s="15" t="s">
        <v>213</v>
      </c>
      <c r="AW219" s="15" t="s">
        <v>34</v>
      </c>
      <c r="AX219" s="15" t="s">
        <v>80</v>
      </c>
      <c r="AY219" s="232" t="s">
        <v>206</v>
      </c>
    </row>
    <row r="220" spans="1:65" s="2" customFormat="1" ht="6.95" customHeight="1">
      <c r="A220" s="37"/>
      <c r="B220" s="50"/>
      <c r="C220" s="51"/>
      <c r="D220" s="51"/>
      <c r="E220" s="51"/>
      <c r="F220" s="51"/>
      <c r="G220" s="51"/>
      <c r="H220" s="51"/>
      <c r="I220" s="51"/>
      <c r="J220" s="51"/>
      <c r="K220" s="51"/>
      <c r="L220" s="42"/>
      <c r="M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</row>
  </sheetData>
  <sheetProtection algorithmName="SHA-512" hashValue="uA5keBtVJ3JUrPTBcPiuQQk+HL2tO68OvnRVYZeytvYM6NitvW/CQpCnrrUWh/T7tcodrA/SkTs7MtXfnCL0bA==" saltValue="njMyNgEyEq8TX3U02TkmzoRUxVw9bWut2HOu0Lm3v6w6H/ZGlBrtJG/MjxGJV4E5/atEZBDpryDSBu4+cnHu7Q==" spinCount="100000" sheet="1" objects="1" scenarios="1" formatColumns="0" formatRows="0" autoFilter="0"/>
  <autoFilter ref="C85:K219" xr:uid="{00000000-0009-0000-0000-000008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41</vt:i4>
      </vt:variant>
    </vt:vector>
  </HeadingPairs>
  <TitlesOfParts>
    <vt:vector size="62" baseType="lpstr">
      <vt:lpstr>Rekapitulace stavby</vt:lpstr>
      <vt:lpstr>D.1.1_2 - ASŘ+SKŘ soupis ...</vt:lpstr>
      <vt:lpstr>D.1.1_2 - ASŘ+SKŘ soupis ..._01</vt:lpstr>
      <vt:lpstr>D.2.1 - Chodníky, zpevněn...</vt:lpstr>
      <vt:lpstr>D.2.2 - Chodníky, zpevněn...</vt:lpstr>
      <vt:lpstr>D.2.3 - Přípojka a přelož...</vt:lpstr>
      <vt:lpstr>D.2.4 - Přípojka a přelož...</vt:lpstr>
      <vt:lpstr>D.2.5 - Přípojka NN</vt:lpstr>
      <vt:lpstr>D.2.6.a - Telefonní kabel...</vt:lpstr>
      <vt:lpstr>D.2.6.b - Optický kabel z...</vt:lpstr>
      <vt:lpstr>D.2.6.c - Optický kabel z...</vt:lpstr>
      <vt:lpstr>D.2.6.d - Optický kabel z...</vt:lpstr>
      <vt:lpstr>D.2.6.e - Napojení parkov...</vt:lpstr>
      <vt:lpstr>D.2.6.f - Přeložka SEK ME...</vt:lpstr>
      <vt:lpstr>D.2.6.g - Přemístění SEK ...</vt:lpstr>
      <vt:lpstr>D.2.8 - Doplnění a přelož...</vt:lpstr>
      <vt:lpstr>D.2.9 - Sadové úpravy</vt:lpstr>
      <vt:lpstr>D.2.10 - Přípojka a přelo...</vt:lpstr>
      <vt:lpstr>D.2.12 - Přípojka potrubn...</vt:lpstr>
      <vt:lpstr>VON.1 - Vedlejší a ostatn...</vt:lpstr>
      <vt:lpstr>Pokyny pro vyplnění</vt:lpstr>
      <vt:lpstr>'D.1.1_2 - ASŘ+SKŘ soupis ...'!Názvy_tisku</vt:lpstr>
      <vt:lpstr>'D.1.1_2 - ASŘ+SKŘ soupis ..._01'!Názvy_tisku</vt:lpstr>
      <vt:lpstr>'D.2.1 - Chodníky, zpevněn...'!Názvy_tisku</vt:lpstr>
      <vt:lpstr>'D.2.10 - Přípojka a přelo...'!Názvy_tisku</vt:lpstr>
      <vt:lpstr>'D.2.12 - Přípojka potrubn...'!Názvy_tisku</vt:lpstr>
      <vt:lpstr>'D.2.2 - Chodníky, zpevněn...'!Názvy_tisku</vt:lpstr>
      <vt:lpstr>'D.2.3 - Přípojka a přelož...'!Názvy_tisku</vt:lpstr>
      <vt:lpstr>'D.2.4 - Přípojka a přelož...'!Názvy_tisku</vt:lpstr>
      <vt:lpstr>'D.2.5 - Přípojka NN'!Názvy_tisku</vt:lpstr>
      <vt:lpstr>'D.2.6.a - Telefonní kabel...'!Názvy_tisku</vt:lpstr>
      <vt:lpstr>'D.2.6.b - Optický kabel z...'!Názvy_tisku</vt:lpstr>
      <vt:lpstr>'D.2.6.c - Optický kabel z...'!Názvy_tisku</vt:lpstr>
      <vt:lpstr>'D.2.6.d - Optický kabel z...'!Názvy_tisku</vt:lpstr>
      <vt:lpstr>'D.2.6.e - Napojení parkov...'!Názvy_tisku</vt:lpstr>
      <vt:lpstr>'D.2.6.f - Přeložka SEK ME...'!Názvy_tisku</vt:lpstr>
      <vt:lpstr>'D.2.6.g - Přemístění SEK ...'!Názvy_tisku</vt:lpstr>
      <vt:lpstr>'D.2.8 - Doplnění a přelož...'!Názvy_tisku</vt:lpstr>
      <vt:lpstr>'D.2.9 - Sadové úpravy'!Názvy_tisku</vt:lpstr>
      <vt:lpstr>'Rekapitulace stavby'!Názvy_tisku</vt:lpstr>
      <vt:lpstr>'VON.1 - Vedlejší a ostatn...'!Názvy_tisku</vt:lpstr>
      <vt:lpstr>'D.1.1_2 - ASŘ+SKŘ soupis ...'!Oblast_tisku</vt:lpstr>
      <vt:lpstr>'D.1.1_2 - ASŘ+SKŘ soupis ..._01'!Oblast_tisku</vt:lpstr>
      <vt:lpstr>'D.2.1 - Chodníky, zpevněn...'!Oblast_tisku</vt:lpstr>
      <vt:lpstr>'D.2.10 - Přípojka a přelo...'!Oblast_tisku</vt:lpstr>
      <vt:lpstr>'D.2.12 - Přípojka potrubn...'!Oblast_tisku</vt:lpstr>
      <vt:lpstr>'D.2.2 - Chodníky, zpevněn...'!Oblast_tisku</vt:lpstr>
      <vt:lpstr>'D.2.3 - Přípojka a přelož...'!Oblast_tisku</vt:lpstr>
      <vt:lpstr>'D.2.4 - Přípojka a přelož...'!Oblast_tisku</vt:lpstr>
      <vt:lpstr>'D.2.5 - Přípojka NN'!Oblast_tisku</vt:lpstr>
      <vt:lpstr>'D.2.6.a - Telefonní kabel...'!Oblast_tisku</vt:lpstr>
      <vt:lpstr>'D.2.6.b - Optický kabel z...'!Oblast_tisku</vt:lpstr>
      <vt:lpstr>'D.2.6.c - Optický kabel z...'!Oblast_tisku</vt:lpstr>
      <vt:lpstr>'D.2.6.d - Optický kabel z...'!Oblast_tisku</vt:lpstr>
      <vt:lpstr>'D.2.6.e - Napojení parkov...'!Oblast_tisku</vt:lpstr>
      <vt:lpstr>'D.2.6.f - Přeložka SEK ME...'!Oblast_tisku</vt:lpstr>
      <vt:lpstr>'D.2.6.g - Přemístění SEK ...'!Oblast_tisku</vt:lpstr>
      <vt:lpstr>'D.2.8 - Doplnění a přelož...'!Oblast_tisku</vt:lpstr>
      <vt:lpstr>'D.2.9 - Sadové úpravy'!Oblast_tisku</vt:lpstr>
      <vt:lpstr>'Pokyny pro vyplnění'!Oblast_tisku</vt:lpstr>
      <vt:lpstr>'Rekapitulace stavby'!Oblast_tisku</vt:lpstr>
      <vt:lpstr>'VON.1 - Vedlejší a ostatn...'!Oblast_tisku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LAPTOP-G7BOETH2\Pavel</dc:creator>
  <cp:lastModifiedBy>Langer Jan, Ing.</cp:lastModifiedBy>
  <dcterms:created xsi:type="dcterms:W3CDTF">2024-04-12T07:04:25Z</dcterms:created>
  <dcterms:modified xsi:type="dcterms:W3CDTF">2024-04-12T11:35:23Z</dcterms:modified>
</cp:coreProperties>
</file>