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158" i="371" l="1"/>
  <c r="V158" i="371" s="1"/>
  <c r="S158" i="371"/>
  <c r="U158" i="371" s="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T154" i="371"/>
  <c r="V154" i="371" s="1"/>
  <c r="S154" i="371"/>
  <c r="U154" i="371" s="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S150" i="371"/>
  <c r="V150" i="371" s="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V147" i="371"/>
  <c r="U147" i="371"/>
  <c r="T147" i="371"/>
  <c r="S147" i="37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U143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U141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U133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S126" i="371"/>
  <c r="V126" i="371" s="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U123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U113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U111" i="371"/>
  <c r="T111" i="371"/>
  <c r="V111" i="371" s="1"/>
  <c r="S111" i="371"/>
  <c r="R111" i="371"/>
  <c r="Q111" i="371"/>
  <c r="T110" i="371"/>
  <c r="V110" i="371" s="1"/>
  <c r="S110" i="371"/>
  <c r="U110" i="371" s="1"/>
  <c r="R110" i="371"/>
  <c r="Q110" i="371"/>
  <c r="U109" i="371"/>
  <c r="T109" i="371"/>
  <c r="V109" i="371" s="1"/>
  <c r="S109" i="371"/>
  <c r="R109" i="371"/>
  <c r="Q109" i="371"/>
  <c r="T108" i="371"/>
  <c r="V108" i="371" s="1"/>
  <c r="S108" i="371"/>
  <c r="U108" i="371" s="1"/>
  <c r="R108" i="371"/>
  <c r="Q108" i="371"/>
  <c r="U107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U102" i="371" s="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U100" i="371" s="1"/>
  <c r="R100" i="371"/>
  <c r="Q100" i="371"/>
  <c r="U99" i="371"/>
  <c r="T99" i="371"/>
  <c r="S99" i="371"/>
  <c r="V99" i="371" s="1"/>
  <c r="R99" i="371"/>
  <c r="Q99" i="371"/>
  <c r="T98" i="371"/>
  <c r="V98" i="371" s="1"/>
  <c r="S98" i="371"/>
  <c r="U98" i="371" s="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U95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U91" i="371"/>
  <c r="T91" i="371"/>
  <c r="S91" i="371"/>
  <c r="V91" i="371" s="1"/>
  <c r="R91" i="371"/>
  <c r="Q91" i="371"/>
  <c r="V90" i="371"/>
  <c r="U90" i="371"/>
  <c r="T90" i="371"/>
  <c r="S90" i="371"/>
  <c r="R90" i="371"/>
  <c r="Q90" i="371"/>
  <c r="U89" i="371"/>
  <c r="T89" i="371"/>
  <c r="S89" i="371"/>
  <c r="V89" i="371" s="1"/>
  <c r="R89" i="371"/>
  <c r="Q89" i="371"/>
  <c r="T88" i="371"/>
  <c r="V88" i="371" s="1"/>
  <c r="S88" i="371"/>
  <c r="U88" i="371" s="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U83" i="371"/>
  <c r="T83" i="371"/>
  <c r="S83" i="371"/>
  <c r="V83" i="371" s="1"/>
  <c r="R83" i="371"/>
  <c r="Q83" i="371"/>
  <c r="T82" i="371"/>
  <c r="V82" i="371" s="1"/>
  <c r="S82" i="371"/>
  <c r="U82" i="371" s="1"/>
  <c r="R82" i="371"/>
  <c r="Q82" i="371"/>
  <c r="U81" i="371"/>
  <c r="T81" i="371"/>
  <c r="S81" i="371"/>
  <c r="V81" i="371" s="1"/>
  <c r="R81" i="371"/>
  <c r="Q81" i="371"/>
  <c r="T80" i="371"/>
  <c r="V80" i="371" s="1"/>
  <c r="S80" i="371"/>
  <c r="U80" i="371" s="1"/>
  <c r="R80" i="371"/>
  <c r="Q80" i="371"/>
  <c r="U79" i="371"/>
  <c r="T79" i="371"/>
  <c r="S79" i="371"/>
  <c r="V79" i="371" s="1"/>
  <c r="R79" i="371"/>
  <c r="Q79" i="371"/>
  <c r="T78" i="371"/>
  <c r="V78" i="371" s="1"/>
  <c r="S78" i="371"/>
  <c r="U78" i="371" s="1"/>
  <c r="R78" i="371"/>
  <c r="Q78" i="371"/>
  <c r="U77" i="371"/>
  <c r="T77" i="371"/>
  <c r="S77" i="371"/>
  <c r="V77" i="371" s="1"/>
  <c r="R77" i="371"/>
  <c r="Q77" i="371"/>
  <c r="T76" i="371"/>
  <c r="V76" i="371" s="1"/>
  <c r="S76" i="371"/>
  <c r="U76" i="371" s="1"/>
  <c r="R76" i="371"/>
  <c r="Q76" i="371"/>
  <c r="U75" i="371"/>
  <c r="T75" i="371"/>
  <c r="S75" i="371"/>
  <c r="V75" i="371" s="1"/>
  <c r="R75" i="371"/>
  <c r="Q75" i="371"/>
  <c r="T74" i="371"/>
  <c r="V74" i="371" s="1"/>
  <c r="S74" i="371"/>
  <c r="U74" i="371" s="1"/>
  <c r="R74" i="371"/>
  <c r="Q74" i="371"/>
  <c r="U73" i="371"/>
  <c r="T73" i="371"/>
  <c r="S73" i="371"/>
  <c r="V73" i="371" s="1"/>
  <c r="R73" i="371"/>
  <c r="Q73" i="371"/>
  <c r="T72" i="371"/>
  <c r="V72" i="371" s="1"/>
  <c r="S72" i="371"/>
  <c r="U72" i="371" s="1"/>
  <c r="R72" i="371"/>
  <c r="Q72" i="371"/>
  <c r="U71" i="371"/>
  <c r="T71" i="371"/>
  <c r="S71" i="371"/>
  <c r="V71" i="371" s="1"/>
  <c r="R71" i="371"/>
  <c r="Q71" i="371"/>
  <c r="T70" i="371"/>
  <c r="V70" i="371" s="1"/>
  <c r="S70" i="371"/>
  <c r="U70" i="371" s="1"/>
  <c r="R70" i="371"/>
  <c r="Q70" i="371"/>
  <c r="V69" i="371"/>
  <c r="U69" i="371"/>
  <c r="T69" i="371"/>
  <c r="S69" i="371"/>
  <c r="R69" i="371"/>
  <c r="Q69" i="371"/>
  <c r="T68" i="371"/>
  <c r="V68" i="371" s="1"/>
  <c r="S68" i="371"/>
  <c r="U68" i="371" s="1"/>
  <c r="R68" i="371"/>
  <c r="Q68" i="371"/>
  <c r="U67" i="371"/>
  <c r="T67" i="371"/>
  <c r="S67" i="371"/>
  <c r="V67" i="371" s="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U62" i="371" s="1"/>
  <c r="R62" i="371"/>
  <c r="Q62" i="371"/>
  <c r="U61" i="371"/>
  <c r="T61" i="371"/>
  <c r="S61" i="371"/>
  <c r="V61" i="371" s="1"/>
  <c r="R61" i="371"/>
  <c r="Q61" i="371"/>
  <c r="T60" i="371"/>
  <c r="V60" i="371" s="1"/>
  <c r="S60" i="371"/>
  <c r="U60" i="371" s="1"/>
  <c r="R60" i="371"/>
  <c r="Q60" i="371"/>
  <c r="V59" i="371"/>
  <c r="U59" i="371"/>
  <c r="T59" i="371"/>
  <c r="S59" i="371"/>
  <c r="R59" i="371"/>
  <c r="Q59" i="371"/>
  <c r="T58" i="371"/>
  <c r="V58" i="371" s="1"/>
  <c r="S58" i="371"/>
  <c r="U58" i="371" s="1"/>
  <c r="R58" i="371"/>
  <c r="Q58" i="371"/>
  <c r="V57" i="371"/>
  <c r="U57" i="371"/>
  <c r="T57" i="371"/>
  <c r="S57" i="371"/>
  <c r="R57" i="371"/>
  <c r="Q57" i="371"/>
  <c r="T56" i="371"/>
  <c r="V56" i="371" s="1"/>
  <c r="S56" i="371"/>
  <c r="U56" i="371" s="1"/>
  <c r="R56" i="371"/>
  <c r="Q56" i="371"/>
  <c r="V55" i="371"/>
  <c r="U55" i="371"/>
  <c r="T55" i="371"/>
  <c r="S55" i="371"/>
  <c r="R55" i="371"/>
  <c r="Q55" i="371"/>
  <c r="T54" i="371"/>
  <c r="V54" i="371" s="1"/>
  <c r="S54" i="371"/>
  <c r="U54" i="371" s="1"/>
  <c r="R54" i="371"/>
  <c r="Q54" i="371"/>
  <c r="V53" i="371"/>
  <c r="U53" i="371"/>
  <c r="T53" i="371"/>
  <c r="S53" i="371"/>
  <c r="R53" i="371"/>
  <c r="Q53" i="371"/>
  <c r="T52" i="371"/>
  <c r="V52" i="371" s="1"/>
  <c r="S52" i="371"/>
  <c r="U52" i="371" s="1"/>
  <c r="R52" i="371"/>
  <c r="Q52" i="371"/>
  <c r="U51" i="371"/>
  <c r="T51" i="371"/>
  <c r="S51" i="371"/>
  <c r="V51" i="371" s="1"/>
  <c r="R51" i="371"/>
  <c r="Q51" i="371"/>
  <c r="T50" i="371"/>
  <c r="V50" i="371" s="1"/>
  <c r="S50" i="371"/>
  <c r="U50" i="371" s="1"/>
  <c r="R50" i="371"/>
  <c r="Q50" i="371"/>
  <c r="U49" i="371"/>
  <c r="T49" i="371"/>
  <c r="S49" i="371"/>
  <c r="V49" i="371" s="1"/>
  <c r="R49" i="371"/>
  <c r="Q49" i="371"/>
  <c r="T48" i="371"/>
  <c r="V48" i="371" s="1"/>
  <c r="S48" i="371"/>
  <c r="U48" i="371" s="1"/>
  <c r="R48" i="371"/>
  <c r="Q48" i="371"/>
  <c r="U47" i="371"/>
  <c r="T47" i="371"/>
  <c r="S47" i="371"/>
  <c r="V47" i="371" s="1"/>
  <c r="R47" i="371"/>
  <c r="Q47" i="371"/>
  <c r="V46" i="371"/>
  <c r="U46" i="371"/>
  <c r="T46" i="371"/>
  <c r="S46" i="371"/>
  <c r="R46" i="371"/>
  <c r="Q46" i="371"/>
  <c r="U45" i="371"/>
  <c r="T45" i="371"/>
  <c r="S45" i="371"/>
  <c r="V45" i="371" s="1"/>
  <c r="R45" i="371"/>
  <c r="Q45" i="371"/>
  <c r="T44" i="371"/>
  <c r="V44" i="371" s="1"/>
  <c r="S44" i="371"/>
  <c r="U44" i="371" s="1"/>
  <c r="R44" i="371"/>
  <c r="Q44" i="371"/>
  <c r="U43" i="371"/>
  <c r="T43" i="371"/>
  <c r="S43" i="371"/>
  <c r="V43" i="371" s="1"/>
  <c r="R43" i="371"/>
  <c r="Q43" i="371"/>
  <c r="T42" i="371"/>
  <c r="V42" i="371" s="1"/>
  <c r="S42" i="371"/>
  <c r="U42" i="371" s="1"/>
  <c r="R42" i="371"/>
  <c r="Q42" i="371"/>
  <c r="U41" i="371"/>
  <c r="T41" i="371"/>
  <c r="S41" i="371"/>
  <c r="V41" i="371" s="1"/>
  <c r="R41" i="371"/>
  <c r="Q41" i="371"/>
  <c r="V40" i="371"/>
  <c r="U40" i="371"/>
  <c r="T40" i="371"/>
  <c r="S40" i="371"/>
  <c r="R40" i="371"/>
  <c r="Q40" i="371"/>
  <c r="U39" i="371"/>
  <c r="T39" i="371"/>
  <c r="S39" i="371"/>
  <c r="V39" i="371" s="1"/>
  <c r="R39" i="371"/>
  <c r="Q39" i="371"/>
  <c r="T38" i="371"/>
  <c r="V38" i="371" s="1"/>
  <c r="S38" i="371"/>
  <c r="U38" i="371" s="1"/>
  <c r="R38" i="371"/>
  <c r="Q38" i="371"/>
  <c r="V37" i="371"/>
  <c r="U37" i="371"/>
  <c r="T37" i="371"/>
  <c r="S37" i="371"/>
  <c r="R37" i="371"/>
  <c r="Q37" i="371"/>
  <c r="T36" i="371"/>
  <c r="V36" i="371" s="1"/>
  <c r="S36" i="371"/>
  <c r="U36" i="371" s="1"/>
  <c r="R36" i="371"/>
  <c r="Q36" i="371"/>
  <c r="U35" i="371"/>
  <c r="T35" i="371"/>
  <c r="S35" i="371"/>
  <c r="V35" i="371" s="1"/>
  <c r="R35" i="371"/>
  <c r="Q35" i="371"/>
  <c r="T34" i="371"/>
  <c r="V34" i="371" s="1"/>
  <c r="S34" i="371"/>
  <c r="U34" i="371" s="1"/>
  <c r="R34" i="371"/>
  <c r="Q34" i="371"/>
  <c r="V33" i="371"/>
  <c r="U33" i="371"/>
  <c r="T33" i="371"/>
  <c r="S33" i="371"/>
  <c r="R33" i="371"/>
  <c r="Q33" i="371"/>
  <c r="T32" i="371"/>
  <c r="V32" i="371" s="1"/>
  <c r="S32" i="371"/>
  <c r="U32" i="371" s="1"/>
  <c r="R32" i="371"/>
  <c r="Q32" i="371"/>
  <c r="U31" i="371"/>
  <c r="T31" i="371"/>
  <c r="S31" i="371"/>
  <c r="V31" i="371" s="1"/>
  <c r="R31" i="371"/>
  <c r="Q31" i="371"/>
  <c r="T30" i="371"/>
  <c r="V30" i="371" s="1"/>
  <c r="S30" i="371"/>
  <c r="U30" i="371" s="1"/>
  <c r="R30" i="371"/>
  <c r="Q30" i="371"/>
  <c r="U29" i="371"/>
  <c r="T29" i="371"/>
  <c r="S29" i="371"/>
  <c r="V29" i="371" s="1"/>
  <c r="R29" i="371"/>
  <c r="Q29" i="371"/>
  <c r="T28" i="371"/>
  <c r="V28" i="371" s="1"/>
  <c r="S28" i="371"/>
  <c r="U28" i="371" s="1"/>
  <c r="R28" i="371"/>
  <c r="Q28" i="371"/>
  <c r="U27" i="371"/>
  <c r="T27" i="371"/>
  <c r="S27" i="371"/>
  <c r="V27" i="371" s="1"/>
  <c r="R27" i="371"/>
  <c r="Q27" i="371"/>
  <c r="T26" i="371"/>
  <c r="V26" i="371" s="1"/>
  <c r="S26" i="371"/>
  <c r="U26" i="371" s="1"/>
  <c r="R26" i="371"/>
  <c r="Q26" i="371"/>
  <c r="U25" i="371"/>
  <c r="T25" i="371"/>
  <c r="S25" i="371"/>
  <c r="V25" i="371" s="1"/>
  <c r="R25" i="371"/>
  <c r="Q25" i="371"/>
  <c r="T24" i="371"/>
  <c r="V24" i="371" s="1"/>
  <c r="S24" i="371"/>
  <c r="U24" i="371" s="1"/>
  <c r="R24" i="371"/>
  <c r="Q24" i="371"/>
  <c r="U23" i="371"/>
  <c r="T23" i="371"/>
  <c r="S23" i="371"/>
  <c r="V23" i="371" s="1"/>
  <c r="R23" i="371"/>
  <c r="Q23" i="371"/>
  <c r="T22" i="371"/>
  <c r="V22" i="371" s="1"/>
  <c r="S22" i="371"/>
  <c r="U22" i="371" s="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U19" i="371"/>
  <c r="T19" i="371"/>
  <c r="S19" i="371"/>
  <c r="V19" i="371" s="1"/>
  <c r="R19" i="371"/>
  <c r="Q19" i="371"/>
  <c r="T18" i="371"/>
  <c r="V18" i="371" s="1"/>
  <c r="S18" i="371"/>
  <c r="U18" i="371" s="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S15" i="371"/>
  <c r="V15" i="371" s="1"/>
  <c r="R15" i="371"/>
  <c r="Q15" i="371"/>
  <c r="T14" i="371"/>
  <c r="V14" i="371" s="1"/>
  <c r="S14" i="371"/>
  <c r="U14" i="371" s="1"/>
  <c r="R14" i="371"/>
  <c r="Q14" i="371"/>
  <c r="U13" i="371"/>
  <c r="T13" i="371"/>
  <c r="S13" i="371"/>
  <c r="V13" i="371" s="1"/>
  <c r="R13" i="371"/>
  <c r="Q13" i="371"/>
  <c r="T12" i="371"/>
  <c r="V12" i="371" s="1"/>
  <c r="S12" i="371"/>
  <c r="U12" i="371" s="1"/>
  <c r="R12" i="371"/>
  <c r="Q12" i="371"/>
  <c r="U11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S7" i="371"/>
  <c r="V7" i="371" s="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16" i="371" l="1"/>
  <c r="U126" i="371"/>
  <c r="U136" i="371"/>
  <c r="U138" i="371"/>
  <c r="U146" i="371"/>
  <c r="U148" i="371"/>
  <c r="U150" i="371"/>
  <c r="U156" i="371"/>
  <c r="A7" i="339"/>
  <c r="B3" i="418" l="1"/>
  <c r="L6" i="419" l="1"/>
  <c r="H6" i="419"/>
  <c r="E6" i="419"/>
  <c r="K6" i="419"/>
  <c r="G6" i="419"/>
  <c r="D6" i="419"/>
  <c r="B6" i="419"/>
  <c r="J6" i="419"/>
  <c r="F6" i="419"/>
  <c r="C6" i="419"/>
  <c r="I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15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<sst xmlns="http://schemas.openxmlformats.org/spreadsheetml/2006/main" count="26942" uniqueCount="5694">
  <si>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</si>
  <si>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</si>
  <si>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</si>
  <si>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</si>
  <si>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</si>
  <si>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</si>
  <si>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</si>
  <si>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</si>
  <si>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</si>
  <si>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</si>
  <si>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</si>
  <si>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</si>
  <si>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</si>
  <si>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</si>
  <si>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</si>
  <si>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</si>
  <si>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</si>
  <si>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</si>
  <si>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</si>
  <si>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</si>
  <si>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</si>
  <si>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</si>
  <si>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</si>
  <si>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</si>
  <si>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</si>
  <si>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</si>
  <si>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</si>
  <si>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</si>
  <si>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</si>
  <si>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</si>
  <si>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</si>
  <si>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</si>
  <si>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</si>
  <si>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</si>
  <si>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</si>
  <si>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</si>
  <si>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</si>
  <si>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</si>
  <si>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</si>
  <si>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</si>
  <si>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</si>
  <si>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</si>
  <si>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</si>
  <si>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</si>
  <si>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</si>
  <si>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</si>
  <si>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</si>
  <si>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</si>
  <si>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</si>
  <si>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</si>
  <si>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</si>
  <si>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</si>
  <si>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</si>
  <si>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</si>
  <si>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</si>
  <si>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</si>
  <si>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</si>
  <si>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</si>
  <si>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</si>
  <si>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</si>
  <si>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</si>
  <si>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</si>
  <si>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</si>
  <si>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</si>
  <si>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</si>
  <si>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</si>
  <si>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</si>
  <si>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</si>
  <si>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</si>
  <si>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</si>
  <si>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</si>
  <si>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</si>
  <si>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</si>
  <si>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</si>
  <si>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</si>
  <si>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</si>
  <si>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</si>
  <si>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</si>
  <si>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</si>
  <si>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</si>
  <si>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</si>
  <si>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</si>
  <si>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</si>
  <si>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</si>
  <si>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</si>
  <si>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</si>
  <si>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</si>
  <si>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</si>
  <si>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</si>
  <si>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</si>
  <si>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</si>
  <si>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</si>
  <si>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</si>
  <si>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</si>
  <si>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</si>
  <si>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</si>
  <si>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</si>
  <si>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</si>
  <si>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</si>
  <si>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</si>
  <si>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</si>
  <si>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</si>
  <si>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</si>
  <si>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</si>
  <si>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</si>
  <si>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</si>
  <si>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</si>
  <si>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</si>
  <si>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</si>
  <si>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</si>
  <si>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</si>
  <si>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</si>
  <si>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</si>
  <si>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</si>
  <si>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</si>
  <si>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</si>
  <si>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</si>
  <si>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</si>
  <si>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</si>
  <si>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</si>
  <si>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</si>
  <si>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</si>
  <si>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</si>
  <si>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</si>
  <si>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</si>
  <si>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</si>
  <si>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</si>
  <si>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</si>
  <si>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</si>
  <si>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</si>
  <si>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</si>
  <si>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</si>
  <si>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</si>
  <si>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</si>
  <si>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</si>
  <si>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</si>
  <si>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</si>
  <si>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</si>
  <si>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</si>
  <si>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</si>
  <si>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</si>
  <si>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</si>
  <si>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</si>
  <si>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</si>
  <si>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</si>
  <si>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</si>
  <si>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</si>
  <si>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</si>
  <si>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</si>
  <si>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</si>
  <si>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</si>
  <si>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</si>
  <si>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</si>
  <si>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</si>
  <si>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</si>
  <si>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</si>
  <si>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</si>
  <si>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</si>
  <si>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</si>
  <si>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</si>
  <si>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</si>
  <si>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</si>
  <si>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</si>
  <si>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</si>
  <si>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</si>
  <si>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</si>
  <si>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</si>
  <si>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</si>
  <si>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</si>
  <si>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</si>
  <si>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</si>
  <si>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</si>
  <si>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</si>
  <si>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</si>
  <si>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</si>
  <si>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</si>
  <si>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</si>
  <si>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</si>
  <si>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</si>
  <si>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</si>
  <si>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</si>
  <si>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</si>
  <si>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</si>
  <si>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</si>
  <si>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</si>
  <si>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</si>
  <si>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</si>
  <si>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</si>
  <si>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</si>
  <si>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</si>
  <si>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</si>
  <si>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</si>
  <si>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</si>
  <si>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</si>
  <si>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</si>
  <si>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</si>
  <si>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</si>
  <si>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</si>
  <si>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</si>
  <si>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</si>
  <si>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</si>
  <si>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</si>
  <si>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</si>
  <si>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</si>
  <si>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</si>
  <si>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</si>
  <si>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</si>
  <si>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</si>
  <si>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</si>
  <si>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</si>
  <si>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</si>
  <si>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</si>
  <si>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</si>
  <si>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</si>
  <si>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</si>
  <si>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</si>
  <si>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</si>
  <si>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</si>
  <si>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</si>
  <si>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</si>
  <si>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</si>
  <si>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</si>
  <si>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</si>
  <si>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</si>
  <si>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</si>
  <si>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</si>
  <si>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</si>
  <si>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</si>
  <si>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</si>
  <si>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</si>
  <si>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</si>
  <si>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</si>
  <si>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</si>
  <si>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</si>
  <si>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</si>
  <si>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</si>
  <si>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</si>
  <si>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</si>
  <si>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</si>
  <si>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</si>
  <si>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</si>
  <si>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</si>
  <si>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</si>
  <si>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</si>
  <si>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</si>
  <si>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</si>
  <si>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</si>
  <si>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</si>
  <si>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</si>
  <si>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</si>
  <si>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</si>
  <si>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</si>
  <si>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</si>
  <si>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</si>
  <si>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</si>
  <si>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</si>
  <si>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</si>
  <si>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</si>
  <si>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</si>
  <si>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</si>
  <si>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</si>
  <si>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</si>
  <si>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</si>
  <si>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</si>
  <si>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</si>
  <si>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</si>
  <si>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</si>
  <si>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</si>
  <si>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</si>
  <si>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</si>
  <si>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</si>
  <si>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</si>
  <si>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</si>
  <si>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</si>
  <si>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</si>
  <si>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</si>
  <si>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</si>
  <si>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</si>
  <si>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</si>
  <si>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</si>
  <si>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</si>
  <si>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</si>
  <si>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</si>
  <si>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</si>
  <si>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</si>
  <si>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</si>
  <si>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</si>
  <si>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</si>
  <si>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</si>
  <si>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</si>
  <si>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</si>
  <si>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</si>
  <si>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</si>
  <si>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</si>
  <si>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</si>
  <si>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</si>
  <si>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</si>
  <si>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</si>
  <si>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</si>
  <si>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</si>
  <si>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</si>
  <si>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</si>
  <si>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</si>
  <si>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</si>
  <si>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</si>
  <si>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</si>
  <si>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</si>
  <si>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</si>
  <si>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</si>
  <si>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</si>
  <si>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</si>
  <si>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</si>
  <si>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</si>
  <si>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</si>
  <si>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</si>
  <si>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</si>
  <si>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</si>
  <si>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</si>
  <si>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</si>
  <si>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</si>
  <si>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</si>
  <si>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</si>
  <si>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</si>
  <si>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</si>
  <si>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</si>
  <si>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</si>
  <si>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</si>
  <si>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</si>
  <si>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</si>
  <si>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</si>
  <si>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</si>
  <si>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</si>
  <si>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</si>
  <si>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</si>
  <si>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</si>
  <si>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</si>
  <si>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</si>
  <si>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</si>
  <si>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</si>
  <si>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</si>
  <si>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</si>
  <si>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</si>
  <si>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</si>
  <si>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</si>
  <si>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</si>
  <si>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</si>
  <si>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</si>
  <si>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</si>
  <si>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</si>
  <si>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</si>
  <si>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</si>
  <si>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</si>
  <si>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</si>
  <si>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</si>
  <si>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</si>
  <si>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</si>
  <si>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</si>
  <si>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</si>
  <si>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</si>
  <si>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</si>
  <si>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</si>
  <si>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</si>
  <si>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</si>
  <si>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</si>
  <si>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</si>
  <si>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</si>
  <si>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</si>
  <si>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</si>
  <si>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</si>
  <si>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</si>
  <si>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</si>
  <si>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</si>
  <si>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</si>
  <si>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</si>
  <si>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</si>
  <si>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</si>
  <si>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</si>
  <si>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</si>
  <si>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</si>
  <si>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</si>
  <si>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</si>
  <si>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</si>
  <si>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</si>
  <si>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</si>
  <si>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</si>
  <si>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</si>
  <si>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</si>
  <si>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</si>
  <si>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</si>
  <si>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</si>
  <si>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</si>
  <si>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</si>
  <si>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</si>
  <si>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</si>
  <si>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</si>
  <si>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</si>
  <si>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</si>
  <si>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</si>
  <si>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</si>
  <si>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</si>
  <si>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</si>
  <si>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</si>
  <si>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</si>
  <si>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</si>
  <si>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</si>
  <si>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</si>
  <si>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</si>
  <si>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</si>
  <si>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</si>
  <si>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</si>
  <si>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</si>
  <si>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</si>
  <si>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</si>
  <si>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</si>
  <si>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</si>
  <si>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</si>
  <si>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</si>
  <si>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</si>
  <si>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</si>
  <si>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</si>
  <si>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</si>
  <si>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</si>
  <si>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</si>
  <si>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</si>
  <si>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</si>
  <si>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</si>
  <si>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</si>
  <si>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</si>
  <si>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</si>
  <si>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</si>
  <si>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</si>
  <si>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</si>
  <si>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</si>
  <si>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</si>
  <si>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</si>
  <si>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</si>
  <si>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</si>
  <si>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</si>
  <si>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</si>
  <si>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</si>
  <si>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</si>
  <si>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</si>
  <si>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</si>
  <si>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</si>
  <si>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</si>
  <si>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</si>
  <si>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</si>
  <si>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</si>
  <si>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</si>
  <si>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</si>
  <si>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</si>
  <si>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</si>
  <si>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</si>
  <si>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</si>
  <si>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</si>
  <si>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</si>
  <si>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</si>
  <si>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</si>
  <si>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</si>
  <si>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</si>
  <si>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</si>
  <si>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</si>
  <si>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</si>
  <si>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</si>
  <si>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</si>
  <si>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</si>
  <si>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</si>
  <si>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</si>
  <si>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</si>
  <si>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</si>
  <si>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</si>
  <si>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</si>
  <si>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</si>
  <si>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</si>
  <si>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</si>
  <si>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</si>
  <si>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</si>
  <si>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</si>
  <si>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</si>
  <si>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</si>
  <si>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</si>
  <si>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</si>
  <si>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</si>
  <si>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</si>
  <si>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</si>
  <si>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</si>
  <si>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</si>
  <si>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</si>
  <si>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</si>
  <si>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</si>
  <si>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</si>
  <si>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</si>
  <si>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</si>
  <si>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</si>
  <si>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</si>
  <si>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</si>
  <si>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</si>
  <si>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</si>
  <si>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</si>
  <si>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</si>
  <si>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</si>
  <si>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</si>
  <si>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</si>
  <si>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</si>
  <si>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</si>
  <si>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</si>
  <si>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</si>
  <si>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</si>
  <si>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</si>
  <si>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</si>
  <si>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</si>
  <si>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</si>
  <si>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</si>
  <si>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</si>
  <si>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</si>
  <si>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</si>
  <si>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</si>
  <si>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</si>
  <si>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</si>
  <si>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</si>
  <si>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</si>
  <si>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</si>
  <si>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</si>
  <si>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</si>
  <si>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</si>
  <si>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</si>
  <si>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</si>
  <si>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</si>
  <si>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</si>
  <si>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</si>
  <si>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</si>
  <si>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</si>
  <si>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</si>
  <si>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</si>
  <si>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</si>
  <si>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</si>
  <si>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</si>
  <si>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</si>
  <si>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/>
  </si>
  <si>
    <t>I. Chirurgická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</si>
  <si>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</si>
  <si>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</si>
  <si>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</si>
  <si>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</si>
  <si>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</si>
  <si>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</si>
  <si>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</si>
  <si>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</si>
  <si>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</si>
  <si>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</si>
  <si>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</si>
  <si>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0411</t>
  </si>
  <si>
    <t>I. Chirurgická klinika, lůžkové oddělení 8</t>
  </si>
  <si>
    <t>SumaNS</t>
  </si>
  <si>
    <t>mezeraNS</t>
  </si>
  <si>
    <t>0412</t>
  </si>
  <si>
    <t>I. Chirurgická klinika, lůžkové oddělení 9</t>
  </si>
  <si>
    <t>0413</t>
  </si>
  <si>
    <t>I. Chirurgická klinika, lůžkové oddělení 3</t>
  </si>
  <si>
    <t>0421</t>
  </si>
  <si>
    <t>I. Chirurgická klinika, ambulance</t>
  </si>
  <si>
    <t>0432</t>
  </si>
  <si>
    <t>I. Chirurgická klinika, JIP  6</t>
  </si>
  <si>
    <t>0464</t>
  </si>
  <si>
    <t>I. Chirurgická klinika, pracoviště COS</t>
  </si>
  <si>
    <t>0471</t>
  </si>
  <si>
    <t>1CHIR IOP - Mod.tech.vyb.v obl prev. nozokom.inf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</si>
  <si>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</si>
  <si>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</si>
  <si>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</si>
  <si>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</si>
  <si>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</si>
  <si>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</si>
  <si>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</si>
  <si>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</si>
  <si>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</si>
  <si>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</si>
  <si>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</si>
  <si>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</si>
  <si>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</si>
  <si>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</si>
  <si>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</si>
  <si>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</si>
  <si>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</si>
  <si>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</si>
  <si>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</si>
  <si>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</si>
  <si>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</si>
  <si>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</si>
  <si>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</si>
  <si>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</si>
  <si>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</si>
  <si>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</si>
  <si>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</si>
  <si>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</si>
  <si>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</si>
  <si>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</si>
  <si>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</si>
  <si>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</si>
  <si>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</si>
  <si>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</si>
  <si>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</si>
  <si>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</si>
  <si>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</si>
  <si>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</si>
  <si>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</si>
  <si>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</si>
  <si>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</si>
  <si>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</si>
  <si>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</si>
  <si>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</si>
  <si>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</si>
  <si>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102538</t>
  </si>
  <si>
    <t>2538</t>
  </si>
  <si>
    <t>HALOPERIDOL</t>
  </si>
  <si>
    <t>INJ 5X1ML/5MG</t>
  </si>
  <si>
    <t>103575</t>
  </si>
  <si>
    <t>3575</t>
  </si>
  <si>
    <t>HEPAROID LECIVA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</si>
  <si>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</si>
  <si>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</si>
  <si>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</si>
  <si>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</si>
  <si>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</si>
  <si>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</si>
  <si>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</si>
  <si>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</si>
  <si>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</si>
  <si>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</si>
  <si>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</si>
  <si>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</si>
  <si>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</si>
  <si>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</si>
  <si>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</si>
  <si>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</si>
  <si>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</si>
  <si>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</si>
  <si>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</si>
  <si>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</si>
  <si>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</si>
  <si>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</si>
  <si>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</si>
  <si>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</si>
  <si>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</si>
  <si>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</si>
  <si>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</si>
  <si>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</si>
  <si>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</si>
  <si>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</si>
  <si>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</si>
  <si>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</si>
  <si>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</si>
  <si>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</si>
  <si>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</si>
  <si>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</si>
  <si>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</si>
  <si>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</si>
  <si>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</si>
  <si>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</si>
  <si>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</si>
  <si>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</si>
  <si>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</si>
  <si>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</si>
  <si>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</si>
  <si>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</si>
  <si>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</si>
  <si>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</si>
  <si>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</si>
  <si>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</si>
  <si>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</si>
  <si>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</si>
  <si>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</si>
  <si>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</si>
  <si>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</si>
  <si>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</si>
  <si>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</si>
  <si>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</si>
  <si>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</si>
  <si>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</si>
  <si>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</si>
  <si>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</si>
  <si>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</si>
  <si>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</si>
  <si>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</si>
  <si>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</si>
  <si>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</si>
  <si>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</si>
  <si>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</si>
  <si>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</si>
  <si>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</si>
  <si>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</si>
  <si>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</si>
  <si>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</si>
  <si>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</si>
  <si>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</si>
  <si>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</si>
  <si>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</si>
  <si>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</si>
  <si>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</si>
  <si>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</si>
  <si>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</si>
  <si>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</si>
  <si>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</si>
  <si>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</si>
  <si>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</si>
  <si>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</si>
  <si>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</si>
  <si>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</si>
  <si>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</si>
  <si>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</si>
  <si>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</si>
  <si>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</si>
  <si>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</si>
  <si>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</si>
  <si>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</si>
  <si>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</si>
  <si>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</si>
  <si>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</si>
  <si>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</si>
  <si>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</si>
  <si>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</si>
  <si>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</si>
  <si>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</si>
  <si>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</si>
  <si>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</si>
  <si>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</si>
  <si>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</si>
  <si>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</si>
  <si>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</si>
  <si>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</si>
  <si>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</si>
  <si>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</si>
  <si>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</si>
  <si>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</si>
  <si>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</si>
  <si>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</si>
  <si>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</si>
  <si>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</si>
  <si>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194958</t>
  </si>
  <si>
    <t>94958</t>
  </si>
  <si>
    <t>ACCUPRO 5</t>
  </si>
  <si>
    <t>TBL OBD 30X5MG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</si>
  <si>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</si>
  <si>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</si>
  <si>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</si>
  <si>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</si>
  <si>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</si>
  <si>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</si>
  <si>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</si>
  <si>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</si>
  <si>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</si>
  <si>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</si>
  <si>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</si>
  <si>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</si>
  <si>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</si>
  <si>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</si>
  <si>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</si>
  <si>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</si>
  <si>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</si>
  <si>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</si>
  <si>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</si>
  <si>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</si>
  <si>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</si>
  <si>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</si>
  <si>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</si>
  <si>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</si>
  <si>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</si>
  <si>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</si>
  <si>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</si>
  <si>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</si>
  <si>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</si>
  <si>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</si>
  <si>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</si>
  <si>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</si>
  <si>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</si>
  <si>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100513</t>
  </si>
  <si>
    <t>513</t>
  </si>
  <si>
    <t>NATRIUM CHLORATUM BIOTIKA 10%</t>
  </si>
  <si>
    <t>INJ 5X10ML 10%</t>
  </si>
  <si>
    <t>110086</t>
  </si>
  <si>
    <t>10086</t>
  </si>
  <si>
    <t>NEODOLPASSE</t>
  </si>
  <si>
    <t>INF 10X250ML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</si>
  <si>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</si>
  <si>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</si>
  <si>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</si>
  <si>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</si>
  <si>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</si>
  <si>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</si>
  <si>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</si>
  <si>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</si>
  <si>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</si>
  <si>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</si>
  <si>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</si>
  <si>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</si>
  <si>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</si>
  <si>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</si>
  <si>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</si>
  <si>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</si>
  <si>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</si>
  <si>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</si>
  <si>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</si>
  <si>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</si>
  <si>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</si>
  <si>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</si>
  <si>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</si>
  <si>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</si>
  <si>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</si>
  <si>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</si>
  <si>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</si>
  <si>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</si>
  <si>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</si>
  <si>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</si>
  <si>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</si>
  <si>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</si>
  <si>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</si>
  <si>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197698</t>
  </si>
  <si>
    <t>97698</t>
  </si>
  <si>
    <t>PENTOMER RETARD 400MG</t>
  </si>
  <si>
    <t>TBL OBD 20X400MG</t>
  </si>
  <si>
    <t>900240</t>
  </si>
  <si>
    <t>DZ TRIXO LIND 500ML</t>
  </si>
  <si>
    <t>102684</t>
  </si>
  <si>
    <t>2684</t>
  </si>
  <si>
    <t>MESOCAIN</t>
  </si>
  <si>
    <t>GEL 1X20GM</t>
  </si>
  <si>
    <t>104071</t>
  </si>
  <si>
    <t>4071</t>
  </si>
  <si>
    <t>DITHIADEN</t>
  </si>
  <si>
    <t>INJ 10X2ML</t>
  </si>
  <si>
    <t>920170</t>
  </si>
  <si>
    <t>DZ TRIXO 500 ML</t>
  </si>
  <si>
    <t>110555</t>
  </si>
  <si>
    <t>10555</t>
  </si>
  <si>
    <t>AQUA PRO INJECTIONE BRAUN</t>
  </si>
  <si>
    <t>INJ SOL 20X100ML-PE</t>
  </si>
  <si>
    <t>55919</t>
  </si>
  <si>
    <t>CHLORID SODNÝ 10% BRAUN</t>
  </si>
  <si>
    <t>INF CNC SOL 20X10ML</t>
  </si>
  <si>
    <t>100858</t>
  </si>
  <si>
    <t>858</t>
  </si>
  <si>
    <t>HYDROCORTISON M LECIVA</t>
  </si>
  <si>
    <t>UNG 10GM 1%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</si>
  <si>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</si>
  <si>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</si>
  <si>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</si>
  <si>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</si>
  <si>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</si>
  <si>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</si>
  <si>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</si>
  <si>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</si>
  <si>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192489</t>
  </si>
  <si>
    <t>92489</t>
  </si>
  <si>
    <t>YAL</t>
  </si>
  <si>
    <t>SOL 10X67.5ML</t>
  </si>
  <si>
    <t>108499</t>
  </si>
  <si>
    <t>8499</t>
  </si>
  <si>
    <t>DIPIDOLOR</t>
  </si>
  <si>
    <t>INJ 5X2ML 7.5MG/ML</t>
  </si>
  <si>
    <t>848725</t>
  </si>
  <si>
    <t>107677</t>
  </si>
  <si>
    <t>KALIUMCHLORID 7.45% BRAUN</t>
  </si>
  <si>
    <t>INF CNC SOL 20X100ML</t>
  </si>
  <si>
    <t>930661</t>
  </si>
  <si>
    <t>KL AQUA PURIF. BAG IN BOX 5 l</t>
  </si>
  <si>
    <t>114711</t>
  </si>
  <si>
    <t>14711</t>
  </si>
  <si>
    <t>TARDYFERON</t>
  </si>
  <si>
    <t>TBL RET 30</t>
  </si>
  <si>
    <t>149993</t>
  </si>
  <si>
    <t>TEVAGRASTIM 30 MU/0,5 ML</t>
  </si>
  <si>
    <t>INJ+INF SOL 5X0.5ML</t>
  </si>
  <si>
    <t>847842</t>
  </si>
  <si>
    <t>119938</t>
  </si>
  <si>
    <t>VIATROMB FORTE SPRAY GEL</t>
  </si>
  <si>
    <t>DRM GEL 1X25GM/60KU</t>
  </si>
  <si>
    <t>900493</t>
  </si>
  <si>
    <t>KL SUPP.BISACODYLI 0,01G  30KS</t>
  </si>
  <si>
    <t>921027</t>
  </si>
  <si>
    <t>KL CHLADIVE MAZANI, 200 G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</si>
  <si>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</si>
  <si>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</si>
  <si>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</si>
  <si>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</si>
  <si>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</si>
  <si>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</si>
  <si>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921461</t>
  </si>
  <si>
    <t>KL CHLADIVE MAZANI, 300G</t>
  </si>
  <si>
    <t>111243</t>
  </si>
  <si>
    <t>11243</t>
  </si>
  <si>
    <t>GERATAM 1200</t>
  </si>
  <si>
    <t>TBL OBD 100X1200MG</t>
  </si>
  <si>
    <t>147085</t>
  </si>
  <si>
    <t>47085</t>
  </si>
  <si>
    <t>TBL OBD 100X400MG</t>
  </si>
  <si>
    <t>911928</t>
  </si>
  <si>
    <t>KL ETHANOL.C.BENZINO 250G</t>
  </si>
  <si>
    <t>848411</t>
  </si>
  <si>
    <t>84795</t>
  </si>
  <si>
    <t>ZOLPIDEM-RATHIOPHARM tbl. 100x10mg</t>
  </si>
  <si>
    <t>988088</t>
  </si>
  <si>
    <t>Walmark Laktobacily FORTE s fruktooligosach.60+60</t>
  </si>
  <si>
    <t>846347</t>
  </si>
  <si>
    <t>29327</t>
  </si>
  <si>
    <t>Pradaxa 30 x 110mg</t>
  </si>
  <si>
    <t>989038</t>
  </si>
  <si>
    <t>Menalind Profess.kož.ochr.krém 200ml+čist.ubrousky</t>
  </si>
  <si>
    <t>167438</t>
  </si>
  <si>
    <t>UROREC 4 MG</t>
  </si>
  <si>
    <t>POR CPS DUR 30X4MG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</si>
  <si>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</si>
  <si>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</si>
  <si>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</si>
  <si>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</si>
  <si>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</si>
  <si>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</si>
  <si>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</si>
  <si>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</si>
  <si>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</si>
  <si>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</si>
  <si>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</si>
  <si>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</si>
  <si>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</si>
  <si>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</si>
  <si>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</si>
  <si>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</si>
  <si>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</si>
  <si>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</si>
  <si>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</si>
  <si>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</si>
  <si>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</si>
  <si>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</si>
  <si>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</si>
  <si>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</si>
  <si>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</si>
  <si>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</si>
  <si>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</si>
  <si>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</si>
  <si>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</si>
  <si>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</si>
  <si>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</si>
  <si>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</si>
  <si>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</si>
  <si>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</si>
  <si>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</si>
  <si>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</si>
  <si>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</si>
  <si>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</si>
  <si>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</si>
  <si>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</si>
  <si>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</si>
  <si>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</si>
  <si>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</si>
  <si>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</si>
  <si>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</si>
  <si>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</si>
  <si>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</si>
  <si>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</si>
  <si>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</si>
  <si>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</si>
  <si>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</si>
  <si>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</si>
  <si>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</si>
  <si>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</si>
  <si>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</si>
  <si>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159672</t>
  </si>
  <si>
    <t>59672</t>
  </si>
  <si>
    <t>TRALGIT SR 100</t>
  </si>
  <si>
    <t>POR TBL RET30X100MG</t>
  </si>
  <si>
    <t>193969</t>
  </si>
  <si>
    <t>93969</t>
  </si>
  <si>
    <t>RANITAL</t>
  </si>
  <si>
    <t>INJ 5X2ML/50MG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</si>
  <si>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</si>
  <si>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</si>
  <si>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</si>
  <si>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</si>
  <si>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</si>
  <si>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</si>
  <si>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</si>
  <si>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</si>
  <si>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</si>
  <si>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</si>
  <si>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</si>
  <si>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</si>
  <si>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</si>
  <si>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</si>
  <si>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</si>
  <si>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</si>
  <si>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</si>
  <si>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</si>
  <si>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</si>
  <si>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</si>
  <si>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</si>
  <si>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</si>
  <si>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</si>
  <si>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</si>
  <si>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</si>
  <si>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</si>
  <si>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</si>
  <si>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</si>
  <si>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</si>
  <si>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</si>
  <si>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</si>
  <si>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194113</t>
  </si>
  <si>
    <t>94113</t>
  </si>
  <si>
    <t>TBL 100X3MG</t>
  </si>
  <si>
    <t>848923</t>
  </si>
  <si>
    <t>148076</t>
  </si>
  <si>
    <t>ROSUCARD 40 MG POTAHOVANÉ TABLETY</t>
  </si>
  <si>
    <t>POR TBL FLM 30X40MG</t>
  </si>
  <si>
    <t>132058</t>
  </si>
  <si>
    <t>32058</t>
  </si>
  <si>
    <t>INJ SOL 10X0.3ML</t>
  </si>
  <si>
    <t>132059</t>
  </si>
  <si>
    <t>32059</t>
  </si>
  <si>
    <t>INJ SOL 10X0.4ML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</si>
  <si>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</si>
  <si>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</si>
  <si>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</si>
  <si>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</si>
  <si>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</si>
  <si>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</si>
  <si>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</si>
  <si>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</si>
  <si>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</si>
  <si>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</si>
  <si>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</si>
  <si>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</si>
  <si>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</si>
  <si>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</si>
  <si>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</si>
  <si>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142758</t>
  </si>
  <si>
    <t>42758</t>
  </si>
  <si>
    <t>TRANSTEC 52.5 MCG/H</t>
  </si>
  <si>
    <t>DRM EMP TDR 5X30MG</t>
  </si>
  <si>
    <t>191922</t>
  </si>
  <si>
    <t>SIOFOR 1000</t>
  </si>
  <si>
    <t>POR TBL FLM 60X1000MG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</si>
  <si>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</si>
  <si>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</si>
  <si>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</si>
  <si>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</si>
  <si>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</si>
  <si>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</si>
  <si>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</si>
  <si>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</si>
  <si>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</si>
  <si>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</si>
  <si>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</si>
  <si>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</si>
  <si>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</si>
  <si>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</si>
  <si>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</si>
  <si>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</si>
  <si>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</si>
  <si>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33526</t>
  </si>
  <si>
    <t>POR SOL 1X1000ML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</si>
  <si>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</si>
  <si>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</si>
  <si>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</si>
  <si>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</si>
  <si>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</si>
  <si>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</si>
  <si>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</si>
  <si>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</si>
  <si>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</si>
  <si>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</si>
  <si>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</si>
  <si>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</si>
  <si>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</si>
  <si>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</si>
  <si>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</si>
  <si>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</si>
  <si>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</si>
  <si>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</si>
  <si>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</si>
  <si>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</si>
  <si>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</si>
  <si>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</si>
  <si>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</si>
  <si>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</si>
  <si>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</si>
  <si>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</si>
  <si>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</si>
  <si>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</si>
  <si>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</si>
  <si>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</si>
  <si>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</si>
  <si>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</si>
  <si>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</si>
  <si>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</si>
  <si>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</si>
  <si>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</si>
  <si>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</si>
  <si>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</si>
  <si>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</si>
  <si>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</si>
  <si>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</si>
  <si>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</si>
  <si>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</si>
  <si>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</si>
  <si>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</si>
  <si>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</si>
  <si>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</si>
  <si>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</si>
  <si>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</si>
  <si>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</si>
  <si>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</si>
  <si>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</si>
  <si>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</si>
  <si>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</si>
  <si>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</si>
  <si>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</si>
  <si>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</si>
  <si>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</si>
  <si>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</si>
  <si>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</si>
  <si>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</si>
  <si>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</si>
  <si>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</si>
  <si>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</si>
  <si>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</si>
  <si>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</si>
  <si>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</si>
  <si>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</si>
  <si>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</si>
  <si>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</si>
  <si>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129767</t>
  </si>
  <si>
    <t>IMIPENEM/CILASTATIN KABI 500 MG/500 MG</t>
  </si>
  <si>
    <t>INF PLV SOL 10LAH/20ML</t>
  </si>
  <si>
    <t>183615</t>
  </si>
  <si>
    <t>83615</t>
  </si>
  <si>
    <t>KLACID 250MG</t>
  </si>
  <si>
    <t>TBL OBD 10X250MG</t>
  </si>
  <si>
    <t>844851</t>
  </si>
  <si>
    <t>107135</t>
  </si>
  <si>
    <t>DALACIN C 150 MG</t>
  </si>
  <si>
    <t>POR CPS DUR 16x150mg</t>
  </si>
  <si>
    <t>166036</t>
  </si>
  <si>
    <t>66036</t>
  </si>
  <si>
    <t>MYCOMAX 100</t>
  </si>
  <si>
    <t>CPS 28X100MG</t>
  </si>
  <si>
    <t>166037</t>
  </si>
  <si>
    <t>66037</t>
  </si>
  <si>
    <t>CPS 7X100MG</t>
  </si>
  <si>
    <t>97910</t>
  </si>
  <si>
    <t>Human Albumin 20% 100 ml GRIFOLS</t>
  </si>
  <si>
    <t>100498</t>
  </si>
  <si>
    <t>498</t>
  </si>
  <si>
    <t>100502</t>
  </si>
  <si>
    <t>502</t>
  </si>
  <si>
    <t>INJ 10X10ML 1%</t>
  </si>
  <si>
    <t>101290</t>
  </si>
  <si>
    <t>1290</t>
  </si>
  <si>
    <t>DIAPREL MR</t>
  </si>
  <si>
    <t>TBL RET 60X30MG</t>
  </si>
  <si>
    <t>102420</t>
  </si>
  <si>
    <t>2420</t>
  </si>
  <si>
    <t>PANCREOLAN FORTE</t>
  </si>
  <si>
    <t>TBL ENT 30X220MG</t>
  </si>
  <si>
    <t>103550</t>
  </si>
  <si>
    <t>3550</t>
  </si>
  <si>
    <t>TBL 20X25MG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</si>
  <si>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</si>
  <si>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</si>
  <si>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</si>
  <si>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</si>
  <si>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</si>
  <si>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</si>
  <si>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</si>
  <si>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</si>
  <si>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114811</t>
  </si>
  <si>
    <t>14811</t>
  </si>
  <si>
    <t>KREON 25 000</t>
  </si>
  <si>
    <t>POR CPS DUR 50</t>
  </si>
  <si>
    <t>125365</t>
  </si>
  <si>
    <t>25365</t>
  </si>
  <si>
    <t>POR CPS ETD 28X20MG</t>
  </si>
  <si>
    <t>145310</t>
  </si>
  <si>
    <t>45310</t>
  </si>
  <si>
    <t>ANACID</t>
  </si>
  <si>
    <t>SUS 12X5ML(SACKY)</t>
  </si>
  <si>
    <t>154150</t>
  </si>
  <si>
    <t>54150</t>
  </si>
  <si>
    <t>EGILOK 25MG</t>
  </si>
  <si>
    <t>TBL 60X25MG</t>
  </si>
  <si>
    <t>162316</t>
  </si>
  <si>
    <t>62316</t>
  </si>
  <si>
    <t>BETADINE - zelená</t>
  </si>
  <si>
    <t>LIQ 1X120ML</t>
  </si>
  <si>
    <t>164881</t>
  </si>
  <si>
    <t>64881</t>
  </si>
  <si>
    <t>BEROTEC N 100 MCG</t>
  </si>
  <si>
    <t>INH SOL PSS200 DAV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</si>
  <si>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</si>
  <si>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</si>
  <si>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</si>
  <si>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</si>
  <si>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</si>
  <si>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</si>
  <si>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</si>
  <si>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</si>
  <si>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184360</t>
  </si>
  <si>
    <t>84360</t>
  </si>
  <si>
    <t>TENAXUM</t>
  </si>
  <si>
    <t>TBL 30X1MG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</si>
  <si>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</si>
  <si>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</si>
  <si>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</si>
  <si>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</si>
  <si>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</si>
  <si>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</si>
  <si>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</si>
  <si>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</si>
  <si>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</si>
  <si>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</si>
  <si>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</si>
  <si>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</si>
  <si>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</si>
  <si>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</si>
  <si>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</si>
  <si>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</si>
  <si>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</si>
  <si>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</si>
  <si>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</si>
  <si>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841572</t>
  </si>
  <si>
    <t>MENALIND Ubrousky 50ks náhradní náplň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</si>
  <si>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</si>
  <si>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</si>
  <si>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</si>
  <si>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</si>
  <si>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</si>
  <si>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</si>
  <si>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</si>
  <si>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</si>
  <si>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</si>
  <si>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</si>
  <si>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</si>
  <si>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</si>
  <si>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</si>
  <si>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</si>
  <si>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</si>
  <si>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848950</t>
  </si>
  <si>
    <t>155148</t>
  </si>
  <si>
    <t>PARALEN 500</t>
  </si>
  <si>
    <t>POR TBL NOB 12X500MG</t>
  </si>
  <si>
    <t>850010</t>
  </si>
  <si>
    <t>149543</t>
  </si>
  <si>
    <t>CLOPIDOGREL APOTEX 75 MG</t>
  </si>
  <si>
    <t>POR TBL FLM 30X75MG</t>
  </si>
  <si>
    <t>850552</t>
  </si>
  <si>
    <t>167852</t>
  </si>
  <si>
    <t>TWYNSTA 80 MG/5 MG</t>
  </si>
  <si>
    <t>POR TBL NOB 28</t>
  </si>
  <si>
    <t>987465</t>
  </si>
  <si>
    <t>Menalind vlhké ošetř.ubrousky 50ks náhradní náplň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</si>
  <si>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</si>
  <si>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</si>
  <si>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</si>
  <si>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</si>
  <si>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</si>
  <si>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</si>
  <si>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</si>
  <si>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</si>
  <si>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111242</t>
  </si>
  <si>
    <t>11242</t>
  </si>
  <si>
    <t>TBL OBD 60X1200MG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</si>
  <si>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</si>
  <si>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</si>
  <si>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</si>
  <si>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</si>
  <si>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</si>
  <si>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</si>
  <si>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</si>
  <si>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</si>
  <si>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193724</t>
  </si>
  <si>
    <t>93724</t>
  </si>
  <si>
    <t>INDOMETACIN 100 BERLIN-CHEMIE</t>
  </si>
  <si>
    <t>SUP 10X100MG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</si>
  <si>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</si>
  <si>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</si>
  <si>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</si>
  <si>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</si>
  <si>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</si>
  <si>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</si>
  <si>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</si>
  <si>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</si>
  <si>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849276</t>
  </si>
  <si>
    <t>155875</t>
  </si>
  <si>
    <t>TRENTAL</t>
  </si>
  <si>
    <t>INF SOL 5X5ML/100MG</t>
  </si>
  <si>
    <t>803169</t>
  </si>
  <si>
    <t>KL BENZINUM 300g</t>
  </si>
  <si>
    <t>162317</t>
  </si>
  <si>
    <t>62317</t>
  </si>
  <si>
    <t>LIQ 1X1000ML</t>
  </si>
  <si>
    <t>112317</t>
  </si>
  <si>
    <t>12317</t>
  </si>
  <si>
    <t>TRANSMETIL 500MG TABLETY</t>
  </si>
  <si>
    <t>TBL ENT 10X500MG</t>
  </si>
  <si>
    <t>166506</t>
  </si>
  <si>
    <t>66506</t>
  </si>
  <si>
    <t>ENAP-H</t>
  </si>
  <si>
    <t>TBL 30</t>
  </si>
  <si>
    <t>16321</t>
  </si>
  <si>
    <t>BRAUNOVIDON MAST</t>
  </si>
  <si>
    <t>DRM UNG 1X250GM</t>
  </si>
  <si>
    <t>116320</t>
  </si>
  <si>
    <t>16320</t>
  </si>
  <si>
    <t>UNG 1X100GM-TUBA</t>
  </si>
  <si>
    <t>900511</t>
  </si>
  <si>
    <t>KL SOL.ACIDI BORICI 3%,200G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</si>
  <si>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</si>
  <si>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</si>
  <si>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</si>
  <si>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</si>
  <si>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</si>
  <si>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</si>
  <si>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</si>
  <si>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DZ BRAUNOL 1 L</t>
  </si>
  <si>
    <t>920060</t>
  </si>
  <si>
    <t>KL SOL.ARG.NITR.20% 10G</t>
  </si>
  <si>
    <t>921048</t>
  </si>
  <si>
    <t>KL SOL.HYD.PEROX.3% 250G</t>
  </si>
  <si>
    <t>848215</t>
  </si>
  <si>
    <t>125515</t>
  </si>
  <si>
    <t>APO-ATENOL 100 MG</t>
  </si>
  <si>
    <t>132673</t>
  </si>
  <si>
    <t>32673</t>
  </si>
  <si>
    <t>METOPROLOL AL 200 RETARD</t>
  </si>
  <si>
    <t>POR TBL PRO50X200MG</t>
  </si>
  <si>
    <t>157871</t>
  </si>
  <si>
    <t>PARACETAMOL KABI 10 MG/ML</t>
  </si>
  <si>
    <t>INF SOL 10X50ML/500MG</t>
  </si>
  <si>
    <t>176954</t>
  </si>
  <si>
    <t>POR GTT SOL 1X50ML</t>
  </si>
  <si>
    <t>129734</t>
  </si>
  <si>
    <t>29734</t>
  </si>
  <si>
    <t>EUCREAS 50 MG/850 MG</t>
  </si>
  <si>
    <t>POR TBL FLM 60</t>
  </si>
  <si>
    <t>104063</t>
  </si>
  <si>
    <t>4063</t>
  </si>
  <si>
    <t>CAVINTON</t>
  </si>
  <si>
    <t>TBL 50X5MG</t>
  </si>
  <si>
    <t>113767</t>
  </si>
  <si>
    <t>13767</t>
  </si>
  <si>
    <t>CORDARONE</t>
  </si>
  <si>
    <t>POR TBL NOB30X200MG</t>
  </si>
  <si>
    <t>117121</t>
  </si>
  <si>
    <t>17121</t>
  </si>
  <si>
    <t>LANZUL</t>
  </si>
  <si>
    <t>CPS 28X30MG</t>
  </si>
  <si>
    <t>156981</t>
  </si>
  <si>
    <t>56981</t>
  </si>
  <si>
    <t>TRITACE 5</t>
  </si>
  <si>
    <t>TBL 30X5MG</t>
  </si>
  <si>
    <t>159671</t>
  </si>
  <si>
    <t>59671</t>
  </si>
  <si>
    <t>POR TBL RET10X100MG</t>
  </si>
  <si>
    <t>159810</t>
  </si>
  <si>
    <t>59810</t>
  </si>
  <si>
    <t>FRAXIPARINE FORTE</t>
  </si>
  <si>
    <t>INJ SOL 10X1.0ML</t>
  </si>
  <si>
    <t>166029</t>
  </si>
  <si>
    <t>66029</t>
  </si>
  <si>
    <t>ZODAC</t>
  </si>
  <si>
    <t>TBL OBD 10X10MG</t>
  </si>
  <si>
    <t>166759</t>
  </si>
  <si>
    <t>POR TBL FLM 40X50MG</t>
  </si>
  <si>
    <t>191280</t>
  </si>
  <si>
    <t>91280</t>
  </si>
  <si>
    <t>TBL 30X150MG</t>
  </si>
  <si>
    <t>193013</t>
  </si>
  <si>
    <t>93013</t>
  </si>
  <si>
    <t>SORTIS 10MG</t>
  </si>
  <si>
    <t>TBL OBD 30X10MG</t>
  </si>
  <si>
    <t>849561</t>
  </si>
  <si>
    <t>125060</t>
  </si>
  <si>
    <t>POR TBL NOB 30X5MG</t>
  </si>
  <si>
    <t>850087</t>
  </si>
  <si>
    <t>120791</t>
  </si>
  <si>
    <t>APO-PERINDO 4 MG</t>
  </si>
  <si>
    <t>POR TBL NOB 30X4MG</t>
  </si>
  <si>
    <t>142546</t>
  </si>
  <si>
    <t>42546</t>
  </si>
  <si>
    <t>LACTULOSE AL SIRUP</t>
  </si>
  <si>
    <t>POR SIR 1X200ML</t>
  </si>
  <si>
    <t>153641</t>
  </si>
  <si>
    <t>53641</t>
  </si>
  <si>
    <t>DIROTON 5MG</t>
  </si>
  <si>
    <t>TBL 28X5MG</t>
  </si>
  <si>
    <t>184319</t>
  </si>
  <si>
    <t>ATIMOS 12 MCG</t>
  </si>
  <si>
    <t>INH SOL PSS 100X12RG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</si>
  <si>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</si>
  <si>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</si>
  <si>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</si>
  <si>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</si>
  <si>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</si>
  <si>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</si>
  <si>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</si>
  <si>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</si>
  <si>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849666</t>
  </si>
  <si>
    <t>119688</t>
  </si>
  <si>
    <t>CONTROLOC 40 MG</t>
  </si>
  <si>
    <t>POR TBL ENT 100X40MG</t>
  </si>
  <si>
    <t>115245</t>
  </si>
  <si>
    <t>15245</t>
  </si>
  <si>
    <t>SANDOSTATIN 0.1 MG/ML</t>
  </si>
  <si>
    <t>INJ SOL 5X1ML/0.1MG</t>
  </si>
  <si>
    <t>142780</t>
  </si>
  <si>
    <t>42780</t>
  </si>
  <si>
    <t>TRALGIT SR 200</t>
  </si>
  <si>
    <t>POR TBL RET30X200MG</t>
  </si>
  <si>
    <t>158893</t>
  </si>
  <si>
    <t>58893</t>
  </si>
  <si>
    <t>XALATAN</t>
  </si>
  <si>
    <t>GTT OPH 1X2.5ML</t>
  </si>
  <si>
    <t>133220</t>
  </si>
  <si>
    <t>33220</t>
  </si>
  <si>
    <t>PROTIFAR</t>
  </si>
  <si>
    <t>POR PLV SOL 1X225GM</t>
  </si>
  <si>
    <t>83050</t>
  </si>
  <si>
    <t>198192</t>
  </si>
  <si>
    <t>SEFOTAK 1 G</t>
  </si>
  <si>
    <t>INJ PLV SOL 1X1GM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</si>
  <si>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</si>
  <si>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</si>
  <si>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</si>
  <si>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</si>
  <si>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</si>
  <si>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</si>
  <si>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</si>
  <si>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</si>
  <si>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117149</t>
  </si>
  <si>
    <t>17149</t>
  </si>
  <si>
    <t>POR TBL FLM12X375MG</t>
  </si>
  <si>
    <t>117810</t>
  </si>
  <si>
    <t>17810</t>
  </si>
  <si>
    <t>TAZOCIN 4.5 G</t>
  </si>
  <si>
    <t>INJ PLV SOL12X4.5GM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</si>
  <si>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</si>
  <si>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</si>
  <si>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</si>
  <si>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</si>
  <si>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</si>
  <si>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</si>
  <si>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</si>
  <si>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</si>
  <si>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</si>
  <si>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</si>
  <si>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</si>
  <si>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</si>
  <si>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</si>
  <si>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</si>
  <si>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850012</t>
  </si>
  <si>
    <t>154748</t>
  </si>
  <si>
    <t>NITROFURANTOIN - RATIOPHARM 100 MG</t>
  </si>
  <si>
    <t>POR CPS PRO 50X100MG</t>
  </si>
  <si>
    <t>131656</t>
  </si>
  <si>
    <t>CEFTAZIDIM KABI 2 GM</t>
  </si>
  <si>
    <t>INJ+INF PLV SOL 10X2GM</t>
  </si>
  <si>
    <t>194156</t>
  </si>
  <si>
    <t>94156</t>
  </si>
  <si>
    <t>TBL OBD 10X400MG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</si>
  <si>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</si>
  <si>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</si>
  <si>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</si>
  <si>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</si>
  <si>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</si>
  <si>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</si>
  <si>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</si>
  <si>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</si>
  <si>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</si>
  <si>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</si>
  <si>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</si>
  <si>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</si>
  <si>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</si>
  <si>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</si>
  <si>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</si>
  <si>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</si>
  <si>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</si>
  <si>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</si>
  <si>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</si>
  <si>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</si>
  <si>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</si>
  <si>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</si>
  <si>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100168</t>
  </si>
  <si>
    <t>168</t>
  </si>
  <si>
    <t>HYDROCHLOROTHIAZID LECIVA</t>
  </si>
  <si>
    <t>100889</t>
  </si>
  <si>
    <t>889</t>
  </si>
  <si>
    <t>PITYOL</t>
  </si>
  <si>
    <t>101125</t>
  </si>
  <si>
    <t>1125</t>
  </si>
  <si>
    <t>MORPHIN BIOTIKA 1%</t>
  </si>
  <si>
    <t>INJ 10X1ML/10MG</t>
  </si>
  <si>
    <t>102537</t>
  </si>
  <si>
    <t>2537</t>
  </si>
  <si>
    <t>TBL 50X1.5MG</t>
  </si>
  <si>
    <t>103542</t>
  </si>
  <si>
    <t>3542</t>
  </si>
  <si>
    <t>DIGOXIN 0.250 LECIVA</t>
  </si>
  <si>
    <t>TBL 30X0.25MG</t>
  </si>
  <si>
    <t>114937</t>
  </si>
  <si>
    <t>14937</t>
  </si>
  <si>
    <t>ROCALTROL 0.25 MCG</t>
  </si>
  <si>
    <t>POR CPSMOL30X0.25RG</t>
  </si>
  <si>
    <t>150117</t>
  </si>
  <si>
    <t>50117</t>
  </si>
  <si>
    <t>TRIASYN 5/5 MG</t>
  </si>
  <si>
    <t>POR TBL RET 30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</si>
  <si>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</si>
  <si>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</si>
  <si>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</si>
  <si>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</si>
  <si>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</si>
  <si>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</si>
  <si>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</si>
  <si>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</si>
  <si>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</si>
  <si>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</si>
  <si>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</si>
  <si>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</si>
  <si>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</si>
  <si>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</si>
  <si>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</si>
  <si>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</si>
  <si>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192086</t>
  </si>
  <si>
    <t>92086</t>
  </si>
  <si>
    <t>ROWATINEX</t>
  </si>
  <si>
    <t>GTT 1X10ML</t>
  </si>
  <si>
    <t>193582</t>
  </si>
  <si>
    <t>93582</t>
  </si>
  <si>
    <t>ANACID 5ML</t>
  </si>
  <si>
    <t>SUS 30X5ML</t>
  </si>
  <si>
    <t>194248</t>
  </si>
  <si>
    <t>94248</t>
  </si>
  <si>
    <t>POR TBL FLM 10X10MG</t>
  </si>
  <si>
    <t>196303</t>
  </si>
  <si>
    <t>96303</t>
  </si>
  <si>
    <t>ASCORUTIN (BLISTR)</t>
  </si>
  <si>
    <t>TBL OBD 50</t>
  </si>
  <si>
    <t>197522</t>
  </si>
  <si>
    <t>97522</t>
  </si>
  <si>
    <t>DETRALEX</t>
  </si>
  <si>
    <t>TBL OBD 30</t>
  </si>
  <si>
    <t>199295</t>
  </si>
  <si>
    <t>99295</t>
  </si>
  <si>
    <t>TBL 20X100MG</t>
  </si>
  <si>
    <t>500945</t>
  </si>
  <si>
    <t>DZ DEBRIECASAN AQUAGEL 500 ml</t>
  </si>
  <si>
    <t>gel</t>
  </si>
  <si>
    <t>845697</t>
  </si>
  <si>
    <t>125599</t>
  </si>
  <si>
    <t>KALNORMIN</t>
  </si>
  <si>
    <t>POR TBL PRO 30X1GM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</si>
  <si>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</si>
  <si>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</si>
  <si>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</si>
  <si>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</si>
  <si>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</si>
  <si>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</si>
  <si>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</si>
  <si>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850642</t>
  </si>
  <si>
    <t>169673</t>
  </si>
  <si>
    <t>CALTRATE PLUS</t>
  </si>
  <si>
    <t>117162</t>
  </si>
  <si>
    <t>17162</t>
  </si>
  <si>
    <t>SPASMED 15</t>
  </si>
  <si>
    <t>POR TBL FLM 30X15MG</t>
  </si>
  <si>
    <t>122110</t>
  </si>
  <si>
    <t>22110</t>
  </si>
  <si>
    <t>GLIBOMET</t>
  </si>
  <si>
    <t>POR TBL FLM 100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</si>
  <si>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</si>
  <si>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</si>
  <si>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</si>
  <si>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</si>
  <si>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</si>
  <si>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</si>
  <si>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</si>
  <si>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</si>
  <si>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196610</t>
  </si>
  <si>
    <t>96610</t>
  </si>
  <si>
    <t>APAURIN</t>
  </si>
  <si>
    <t>INJ 10X2ML/10MG</t>
  </si>
  <si>
    <t>849425</t>
  </si>
  <si>
    <t>115479</t>
  </si>
  <si>
    <t>APO-ENALAPRIL 5 MG</t>
  </si>
  <si>
    <t>119757</t>
  </si>
  <si>
    <t>19757</t>
  </si>
  <si>
    <t>BELODERM</t>
  </si>
  <si>
    <t>DRM UNG1X30GM 0.05%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</si>
  <si>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</si>
  <si>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</si>
  <si>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</si>
  <si>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</si>
  <si>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</si>
  <si>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</si>
  <si>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</si>
  <si>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</si>
  <si>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152334</t>
  </si>
  <si>
    <t>52334</t>
  </si>
  <si>
    <t>FORTECORTIN 4</t>
  </si>
  <si>
    <t>POR TBL NOB 20X4MG</t>
  </si>
  <si>
    <t>165388</t>
  </si>
  <si>
    <t>65388</t>
  </si>
  <si>
    <t>TENORMIN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</si>
  <si>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</si>
  <si>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</si>
  <si>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</si>
  <si>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</si>
  <si>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</si>
  <si>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</si>
  <si>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</si>
  <si>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</si>
  <si>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</si>
  <si>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153940</t>
  </si>
  <si>
    <t>53940</t>
  </si>
  <si>
    <t>TBL 20X15MG(BLISTR)</t>
  </si>
  <si>
    <t>900881</t>
  </si>
  <si>
    <t>KL BALS.VISNEVSKI 100G</t>
  </si>
  <si>
    <t>106092</t>
  </si>
  <si>
    <t>6092</t>
  </si>
  <si>
    <t>GUTRON 5MG</t>
  </si>
  <si>
    <t>930255</t>
  </si>
  <si>
    <t>KL CHLADIVE MAZANI 450 g FAG.,KUL.</t>
  </si>
  <si>
    <t>DPH 21%</t>
  </si>
  <si>
    <t>119759</t>
  </si>
  <si>
    <t>19759</t>
  </si>
  <si>
    <t>DRM CRM1X30GM 0.05%</t>
  </si>
  <si>
    <t>158653</t>
  </si>
  <si>
    <t>58653</t>
  </si>
  <si>
    <t>CLOTRIMAZOL AL 100</t>
  </si>
  <si>
    <t>TBL VAG 6X100MG+APL</t>
  </si>
  <si>
    <t>100560</t>
  </si>
  <si>
    <t>560</t>
  </si>
  <si>
    <t>PLEGOMAZIN</t>
  </si>
  <si>
    <t>INJ 10X5ML/25MG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</si>
  <si>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</si>
  <si>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</si>
  <si>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</si>
  <si>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</si>
  <si>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</si>
  <si>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</si>
  <si>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</si>
  <si>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POR SIR 1X100ML</t>
  </si>
  <si>
    <t>115879</t>
  </si>
  <si>
    <t>198313</t>
  </si>
  <si>
    <t>DZ BRAUNOL FOAM 200ml</t>
  </si>
  <si>
    <t>198194</t>
  </si>
  <si>
    <t>98194</t>
  </si>
  <si>
    <t>CYCLO 3 FORT</t>
  </si>
  <si>
    <t>CPS 30</t>
  </si>
  <si>
    <t>500240</t>
  </si>
  <si>
    <t>DZ DEBRIEKASAN push pull 500 ml</t>
  </si>
  <si>
    <t>roztok</t>
  </si>
  <si>
    <t>900497</t>
  </si>
  <si>
    <t>KL CPS KOLITICKA  SMES, 50 CPS</t>
  </si>
  <si>
    <t>921020</t>
  </si>
  <si>
    <t>KL BENZINUM 130g</t>
  </si>
  <si>
    <t>176715</t>
  </si>
  <si>
    <t>76715</t>
  </si>
  <si>
    <t>TENORETIC</t>
  </si>
  <si>
    <t>TBL OBD 28</t>
  </si>
  <si>
    <t>126247</t>
  </si>
  <si>
    <t>26247</t>
  </si>
  <si>
    <t>AZOPT</t>
  </si>
  <si>
    <t>OPH GTT SUS 1X5ML</t>
  </si>
  <si>
    <t>186966</t>
  </si>
  <si>
    <t>86966</t>
  </si>
  <si>
    <t>ARDEANUTRISOL G 5</t>
  </si>
  <si>
    <t>194329</t>
  </si>
  <si>
    <t>94329</t>
  </si>
  <si>
    <t>AKTIFERRIN</t>
  </si>
  <si>
    <t>CPS 20</t>
  </si>
  <si>
    <t>921393</t>
  </si>
  <si>
    <t>KL SUPP.PREDNISON 0,001G,PAPAVERIN 0,02G</t>
  </si>
  <si>
    <t>30KS</t>
  </si>
  <si>
    <t>500676</t>
  </si>
  <si>
    <t>DZ Prontosan wound gel 250ml</t>
  </si>
  <si>
    <t>107678</t>
  </si>
  <si>
    <t>INF CNC SOL 20X20ML</t>
  </si>
  <si>
    <t>128389</t>
  </si>
  <si>
    <t>28389</t>
  </si>
  <si>
    <t>CYMBALTA 60 MG</t>
  </si>
  <si>
    <t>POR CPS ETD 28X60MG</t>
  </si>
  <si>
    <t>49115</t>
  </si>
  <si>
    <t>CONTROLOC 20 MG</t>
  </si>
  <si>
    <t>POR TBL ENT 100X20MG</t>
  </si>
  <si>
    <t>56976</t>
  </si>
  <si>
    <t>TRITACE 2,5 MG</t>
  </si>
  <si>
    <t>POR TBL NOB 20X2.5MG</t>
  </si>
  <si>
    <t>133343</t>
  </si>
  <si>
    <t>33343</t>
  </si>
  <si>
    <t>CUBITAN S PŘÍCHUTÍ JAHODOVOU (SOL)</t>
  </si>
  <si>
    <t>POR SOL 1X200ML</t>
  </si>
  <si>
    <t>140373</t>
  </si>
  <si>
    <t>40373</t>
  </si>
  <si>
    <t>MEDROL 16 MG</t>
  </si>
  <si>
    <t>POR TBLNOB50X16MG-B</t>
  </si>
  <si>
    <t>142547</t>
  </si>
  <si>
    <t>42547</t>
  </si>
  <si>
    <t>POR SIR 1X500ML</t>
  </si>
  <si>
    <t>147144</t>
  </si>
  <si>
    <t>47144</t>
  </si>
  <si>
    <t>LETROX 100</t>
  </si>
  <si>
    <t>TBL 100X100RG</t>
  </si>
  <si>
    <t>156504</t>
  </si>
  <si>
    <t>56504</t>
  </si>
  <si>
    <t>SIOFOR 850</t>
  </si>
  <si>
    <t>TBL OBD 60X850MG</t>
  </si>
  <si>
    <t>159503</t>
  </si>
  <si>
    <t>59503</t>
  </si>
  <si>
    <t>LIPANTHYL SUPRA 160MG</t>
  </si>
  <si>
    <t>TBL RET 30X160MG</t>
  </si>
  <si>
    <t>184399</t>
  </si>
  <si>
    <t>84399</t>
  </si>
  <si>
    <t>NEURONTIN 300MG</t>
  </si>
  <si>
    <t>CPS 50X300MG</t>
  </si>
  <si>
    <t>190957</t>
  </si>
  <si>
    <t>90957</t>
  </si>
  <si>
    <t>XANAX</t>
  </si>
  <si>
    <t>193018</t>
  </si>
  <si>
    <t>93018</t>
  </si>
  <si>
    <t>SORTIS 20 MG</t>
  </si>
  <si>
    <t>POR TBL FLM100X20MG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</si>
  <si>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</si>
  <si>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</si>
  <si>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</si>
  <si>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</si>
  <si>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</si>
  <si>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</si>
  <si>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</si>
  <si>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117425</t>
  </si>
  <si>
    <t>17425</t>
  </si>
  <si>
    <t>CITALEC 10 ZENTIVA</t>
  </si>
  <si>
    <t>POR TBL FLM30X10MG</t>
  </si>
  <si>
    <t>848947</t>
  </si>
  <si>
    <t>135928</t>
  </si>
  <si>
    <t>ESOPREX 10 MG</t>
  </si>
  <si>
    <t>POR TBL FLM 30X10MG</t>
  </si>
  <si>
    <t>844306</t>
  </si>
  <si>
    <t>102674</t>
  </si>
  <si>
    <t>BETAHISTIN ACTAVIS 8 MG</t>
  </si>
  <si>
    <t>POR TBL NOB100X8MG</t>
  </si>
  <si>
    <t>849900</t>
  </si>
  <si>
    <t>125086</t>
  </si>
  <si>
    <t>APO-SIMVA 20</t>
  </si>
  <si>
    <t>POR TBL FLM 100X20MG</t>
  </si>
  <si>
    <t>149409</t>
  </si>
  <si>
    <t>49409</t>
  </si>
  <si>
    <t>AMINOPLASMAL B.BRAUN 5% E</t>
  </si>
  <si>
    <t>INF SOL 10X500ML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</si>
  <si>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</si>
  <si>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</si>
  <si>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</si>
  <si>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</si>
  <si>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</si>
  <si>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</si>
  <si>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144285</t>
  </si>
  <si>
    <t>44285</t>
  </si>
  <si>
    <t>NORMIX</t>
  </si>
  <si>
    <t>TBL OBD 12X200MG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</si>
  <si>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</si>
  <si>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</si>
  <si>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</si>
  <si>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</si>
  <si>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</si>
  <si>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</si>
  <si>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</si>
  <si>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</si>
  <si>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</si>
  <si>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</si>
  <si>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</si>
  <si>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500798</t>
  </si>
  <si>
    <t>DZ DEBRIEKASAN roztok s rozpraš. 500 ml</t>
  </si>
  <si>
    <t>845369</t>
  </si>
  <si>
    <t>107987</t>
  </si>
  <si>
    <t>ANALGIN</t>
  </si>
  <si>
    <t>INJ SOL 5X5ML</t>
  </si>
  <si>
    <t>921458</t>
  </si>
  <si>
    <t>KL ETHER 200G</t>
  </si>
  <si>
    <t>900438</t>
  </si>
  <si>
    <t>KL SOL.FORMALDEHYDI 10%,500G</t>
  </si>
  <si>
    <t>155911</t>
  </si>
  <si>
    <t>PEROXID VODIKU 3%</t>
  </si>
  <si>
    <t>LIQ  1X100ML</t>
  </si>
  <si>
    <t>108510</t>
  </si>
  <si>
    <t>8510</t>
  </si>
  <si>
    <t>AETHOXYSKLEROL</t>
  </si>
  <si>
    <t>INJ 5X2ML 0.5%</t>
  </si>
  <si>
    <t>47256</t>
  </si>
  <si>
    <t>INF SOL 20X100ML-PE</t>
  </si>
  <si>
    <t>100269</t>
  </si>
  <si>
    <t>269</t>
  </si>
  <si>
    <t>PREDNISON 5 LECIVA</t>
  </si>
  <si>
    <t>111696</t>
  </si>
  <si>
    <t>11696</t>
  </si>
  <si>
    <t>PLASMALYTE ROZTOK S GLUKOZOU 5%</t>
  </si>
  <si>
    <t>152266</t>
  </si>
  <si>
    <t>52266</t>
  </si>
  <si>
    <t>INFADOLAN</t>
  </si>
  <si>
    <t>DRM UNG 1X30GM</t>
  </si>
  <si>
    <t>184284</t>
  </si>
  <si>
    <t>CONCOR COMBI 5 MG/5 MG</t>
  </si>
  <si>
    <t>POR TBL NOB 30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</si>
  <si>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</si>
  <si>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</si>
  <si>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</si>
  <si>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</si>
  <si>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</si>
  <si>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</si>
  <si>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</si>
  <si>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</si>
  <si>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</si>
  <si>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</si>
  <si>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846758</t>
  </si>
  <si>
    <t>103387</t>
  </si>
  <si>
    <t>ACC INJEKT</t>
  </si>
  <si>
    <t>INJ SOL 5X3ML/300MG</t>
  </si>
  <si>
    <t>905097</t>
  </si>
  <si>
    <t>23987</t>
  </si>
  <si>
    <t>DZ OCTENISEPT 250 ml</t>
  </si>
  <si>
    <t>DPH 15%</t>
  </si>
  <si>
    <t>51384</t>
  </si>
  <si>
    <t>INF SOL 10X1000MLPLAH</t>
  </si>
  <si>
    <t>100536</t>
  </si>
  <si>
    <t>536</t>
  </si>
  <si>
    <t>NORADRENALIN LECIVA</t>
  </si>
  <si>
    <t>116028</t>
  </si>
  <si>
    <t>16028</t>
  </si>
  <si>
    <t>ANAFRANIL SR 75</t>
  </si>
  <si>
    <t>TBL RET 20X75MG</t>
  </si>
  <si>
    <t>197186</t>
  </si>
  <si>
    <t>97186</t>
  </si>
  <si>
    <t>EUTHYROX 100</t>
  </si>
  <si>
    <t>841541</t>
  </si>
  <si>
    <t>MENALIND Mycí emulze 500ml</t>
  </si>
  <si>
    <t>112319</t>
  </si>
  <si>
    <t>12319</t>
  </si>
  <si>
    <t>TRANSMETIL 500MG INJEKCE</t>
  </si>
  <si>
    <t>INJ SIC 5X500MG+5ML</t>
  </si>
  <si>
    <t>194921</t>
  </si>
  <si>
    <t>94921</t>
  </si>
  <si>
    <t>SIR 100ML 15MG/5ML</t>
  </si>
  <si>
    <t>841645</t>
  </si>
  <si>
    <t>DZ Ubrousky dětské vlhčené</t>
  </si>
  <si>
    <t>144357</t>
  </si>
  <si>
    <t>44357</t>
  </si>
  <si>
    <t>REMESTYP 1.0</t>
  </si>
  <si>
    <t>INJ 5X10ML/1MG</t>
  </si>
  <si>
    <t>142630</t>
  </si>
  <si>
    <t>42630</t>
  </si>
  <si>
    <t>PAMBA</t>
  </si>
  <si>
    <t>INJ SOL 5X5ML/50MG</t>
  </si>
  <si>
    <t>844764</t>
  </si>
  <si>
    <t>105943</t>
  </si>
  <si>
    <t>TETRASPAN 10%</t>
  </si>
  <si>
    <t>INF SOL 20X500ML</t>
  </si>
  <si>
    <t>850039</t>
  </si>
  <si>
    <t>122119</t>
  </si>
  <si>
    <t>APO-FAMOTIDINE 20 MG</t>
  </si>
  <si>
    <t>920356</t>
  </si>
  <si>
    <t>KL SOL.BORGLYCEROLI  3% 100 G</t>
  </si>
  <si>
    <t>100750</t>
  </si>
  <si>
    <t>750</t>
  </si>
  <si>
    <t>CHAMOMILLA</t>
  </si>
  <si>
    <t>LIQ 100ML</t>
  </si>
  <si>
    <t>147671</t>
  </si>
  <si>
    <t>47671</t>
  </si>
  <si>
    <t>PERLINGANIT ROZTOK</t>
  </si>
  <si>
    <t>INF SOL10X10ML AMP</t>
  </si>
  <si>
    <t>116319</t>
  </si>
  <si>
    <t>16319</t>
  </si>
  <si>
    <t>UNG 1X20GM-TUBA</t>
  </si>
  <si>
    <t>193779</t>
  </si>
  <si>
    <t>93779</t>
  </si>
  <si>
    <t>FLORSALMIN</t>
  </si>
  <si>
    <t>GTT 1X50ML</t>
  </si>
  <si>
    <t>844350</t>
  </si>
  <si>
    <t>KL ETHANOL.C.BENZINO 160G</t>
  </si>
  <si>
    <t>850169</t>
  </si>
  <si>
    <t>169211</t>
  </si>
  <si>
    <t>AMBROSAN 15 MG/5 ML SIRUP</t>
  </si>
  <si>
    <t>POR SIR 1X100ML/300MG</t>
  </si>
  <si>
    <t>850675</t>
  </si>
  <si>
    <t>Menalind professional tělové mléko 500ml</t>
  </si>
  <si>
    <t>2584</t>
  </si>
  <si>
    <t>GLUKÓZA 40 BRAUN</t>
  </si>
  <si>
    <t>187742</t>
  </si>
  <si>
    <t>87742</t>
  </si>
  <si>
    <t>ARDEAELYTOSOL F 1/1</t>
  </si>
  <si>
    <t>844242</t>
  </si>
  <si>
    <t>105937</t>
  </si>
  <si>
    <t>TETRASPAN 6%</t>
  </si>
  <si>
    <t>380759</t>
  </si>
  <si>
    <t>80759</t>
  </si>
  <si>
    <t>OPSITE SPRAY 240 ML</t>
  </si>
  <si>
    <t>TRANSPARENTNÍ FILM</t>
  </si>
  <si>
    <t>193552</t>
  </si>
  <si>
    <t>SEEBRI BREEZHALER 44 MCG</t>
  </si>
  <si>
    <t>INH PLV CPS DUR 30X1X44RG+INH</t>
  </si>
  <si>
    <t>163411</t>
  </si>
  <si>
    <t>LUDIOMIL 25</t>
  </si>
  <si>
    <t>POR TBL FLM 30X25MG</t>
  </si>
  <si>
    <t>114439</t>
  </si>
  <si>
    <t>14439</t>
  </si>
  <si>
    <t>FOKUSIN</t>
  </si>
  <si>
    <t>POR CPS RDR30X0.4MG</t>
  </si>
  <si>
    <t>125034</t>
  </si>
  <si>
    <t>25034</t>
  </si>
  <si>
    <t>DORMICUM</t>
  </si>
  <si>
    <t>INJ SOL 10X1ML/5MG</t>
  </si>
  <si>
    <t>848895</t>
  </si>
  <si>
    <t>151056</t>
  </si>
  <si>
    <t>LAMICTAL 100 MG</t>
  </si>
  <si>
    <t>POR TBL NOB 42X100MG</t>
  </si>
  <si>
    <t>848751</t>
  </si>
  <si>
    <t>125073</t>
  </si>
  <si>
    <t>APO-SIMVA 10</t>
  </si>
  <si>
    <t>149415</t>
  </si>
  <si>
    <t>49415</t>
  </si>
  <si>
    <t>AMINOPLASMAL B.BRAUN 10%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</si>
  <si>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</si>
  <si>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</si>
  <si>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</si>
  <si>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</si>
  <si>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</si>
  <si>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</si>
  <si>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</si>
  <si>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165317</t>
  </si>
  <si>
    <t>65317</t>
  </si>
  <si>
    <t>ELOTRACE I.V.</t>
  </si>
  <si>
    <t>INF 10X100ML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</si>
  <si>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</si>
  <si>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</si>
  <si>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</si>
  <si>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</si>
  <si>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</si>
  <si>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</si>
  <si>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</si>
  <si>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</si>
  <si>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</si>
  <si>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</si>
  <si>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500732</t>
  </si>
  <si>
    <t>33704</t>
  </si>
  <si>
    <t>DIASIP S PŘÍCHUTÍ CAPPUCHINO</t>
  </si>
  <si>
    <t>96414</t>
  </si>
  <si>
    <t>GENTAMICIN LEK 80 MG/2 ML</t>
  </si>
  <si>
    <t>INJ SOL 10X2ML/80MG</t>
  </si>
  <si>
    <t>192289</t>
  </si>
  <si>
    <t>92289</t>
  </si>
  <si>
    <t>EDICIN 0,5GM</t>
  </si>
  <si>
    <t>INJ.SICC.1X500MG</t>
  </si>
  <si>
    <t>103952</t>
  </si>
  <si>
    <t>3952</t>
  </si>
  <si>
    <t>AMIKIN</t>
  </si>
  <si>
    <t>INJ 1X2ML/500MG</t>
  </si>
  <si>
    <t>196413</t>
  </si>
  <si>
    <t>96413</t>
  </si>
  <si>
    <t>GENTAMICIN 40MG LEK</t>
  </si>
  <si>
    <t>INJ 10X2ML/40MG</t>
  </si>
  <si>
    <t>116895</t>
  </si>
  <si>
    <t>16895</t>
  </si>
  <si>
    <t>IMAZOL KRÉMPASTA</t>
  </si>
  <si>
    <t>DRM PST 1X30GM</t>
  </si>
  <si>
    <t>126902</t>
  </si>
  <si>
    <t>26902</t>
  </si>
  <si>
    <t>VFEND 200 MG</t>
  </si>
  <si>
    <t>INF PLV SOL 1X200MG</t>
  </si>
  <si>
    <t>849621</t>
  </si>
  <si>
    <t>Floseal</t>
  </si>
  <si>
    <t>394712</t>
  </si>
  <si>
    <t>IR  AQUA STERILE OPLACH.1x1000 ml ECOTAINER</t>
  </si>
  <si>
    <t>IR OPLACH</t>
  </si>
  <si>
    <t>198169</t>
  </si>
  <si>
    <t>98169</t>
  </si>
  <si>
    <t>BUSCOPAN</t>
  </si>
  <si>
    <t>INJ 5X1ML/20MG</t>
  </si>
  <si>
    <t>920117</t>
  </si>
  <si>
    <t>KL SOL.FORMALDEHYDI 10% 1000 g</t>
  </si>
  <si>
    <t>UN 2209</t>
  </si>
  <si>
    <t>790001</t>
  </si>
  <si>
    <t>TRAUMACEL P 2G</t>
  </si>
  <si>
    <t>neleč.</t>
  </si>
  <si>
    <t>840572</t>
  </si>
  <si>
    <t>Sonografický gel Vita 520ml</t>
  </si>
  <si>
    <t>921525</t>
  </si>
  <si>
    <t>KL MESOCAIN GEL, 250G v láhvi s pumpou</t>
  </si>
  <si>
    <t>NESTERILNÍ</t>
  </si>
  <si>
    <t>394080</t>
  </si>
  <si>
    <t>KL MESOCAIN GEL, 500G v láhvi s pumpou</t>
  </si>
  <si>
    <t>20033</t>
  </si>
  <si>
    <t>AETHOXYSKLEROL 1%</t>
  </si>
  <si>
    <t>INJ SOL 5X2ML</t>
  </si>
  <si>
    <t>192143</t>
  </si>
  <si>
    <t>DIPROPHOS</t>
  </si>
  <si>
    <t>INJ SUS 5X1ML/7MG</t>
  </si>
  <si>
    <t>140536</t>
  </si>
  <si>
    <t>40536</t>
  </si>
  <si>
    <t>DEPO-MEDROL</t>
  </si>
  <si>
    <t>INJ 1X5ML 40MG/ML</t>
  </si>
  <si>
    <t>0412 - I. Chirurgická klinika, lůžkové oddělení 9</t>
  </si>
  <si>
    <t>0411 - I. Chirurgická klinika, lůžkové oddělení 8</t>
  </si>
  <si>
    <t>0432 - I. Chirurgická klinika, JIP  6</t>
  </si>
  <si>
    <t>0471 - 1CHIR IOP - Mod.tech.vyb.v obl prev. nozokom.inf</t>
  </si>
  <si>
    <t>0413 - I. Chirurgická klinika, lůžkové oddělení 3</t>
  </si>
  <si>
    <t>J01DD01 - Cefotaxim</t>
  </si>
  <si>
    <t>A10BA02 - Metformin</t>
  </si>
  <si>
    <t>A02BC02 - Pantoprazol</t>
  </si>
  <si>
    <t>M01AX17 - Nimesulid</t>
  </si>
  <si>
    <t>J01FA09 - Klarithromycin</t>
  </si>
  <si>
    <t>A02BC03 - Lansoprazol</t>
  </si>
  <si>
    <t>N06AB04 - Citalopram</t>
  </si>
  <si>
    <t>A03FA - Prokinetika</t>
  </si>
  <si>
    <t>J01DB04 - Cefazolin</t>
  </si>
  <si>
    <t>A04AA01 - Ondansetron</t>
  </si>
  <si>
    <t>J01XA01 - Vankomycin</t>
  </si>
  <si>
    <t>A06AD11 - Laktulóza</t>
  </si>
  <si>
    <t>N03AX09 - Lamotrigin</t>
  </si>
  <si>
    <t>A10AB05 - Inzulin aspart</t>
  </si>
  <si>
    <t>N07CA01 - Betahistin</t>
  </si>
  <si>
    <t>V06XX - Potraviny pro zvláštní lékařské účely (PZLÚ)</t>
  </si>
  <si>
    <t>H03AA01 - Levothyroxin, sodná sůl</t>
  </si>
  <si>
    <t>J01CR01 - Ampicilin a enzymový inhibitor</t>
  </si>
  <si>
    <t>A10BB12 - Glimepirid</t>
  </si>
  <si>
    <t>J01DD12 - Cefoperazon</t>
  </si>
  <si>
    <t>A16AA02 - Ademethionin</t>
  </si>
  <si>
    <t>J01MA01 - Ofloxacin</t>
  </si>
  <si>
    <t>B01AA03 - Warfarin</t>
  </si>
  <si>
    <t>J02AC03 - Vorikonazol</t>
  </si>
  <si>
    <t>B01AB06 - Nadroparin</t>
  </si>
  <si>
    <t>N02AE01 - Buprenorfin</t>
  </si>
  <si>
    <t>B01AC04 - Klopidogrel</t>
  </si>
  <si>
    <t>N05BA12 - Alprazolam</t>
  </si>
  <si>
    <t>B01AE07 - Dabigatran-etexilát</t>
  </si>
  <si>
    <t>N06AB10 - Escitalopram</t>
  </si>
  <si>
    <t>C01BD01 - Amiodaron</t>
  </si>
  <si>
    <t>R06AE07 - Cetirizin</t>
  </si>
  <si>
    <t>C02AC05 - Moxonidin</t>
  </si>
  <si>
    <t>H02AB04 - Methylprednisolon</t>
  </si>
  <si>
    <t>C07AB02 - Metoprolol</t>
  </si>
  <si>
    <t>J01AA12 - Tigecyklin</t>
  </si>
  <si>
    <t>C07AB03 - Atenolol</t>
  </si>
  <si>
    <t>J01CR02 - Amoxicilin a enzymový inhibitor</t>
  </si>
  <si>
    <t>C07AB05 - Betaxolol</t>
  </si>
  <si>
    <t>A02BA03 - Famotidin</t>
  </si>
  <si>
    <t>J01DC02 - Cefuroxim</t>
  </si>
  <si>
    <t>C07AB07 - Bisoprolol</t>
  </si>
  <si>
    <t>J01DH51 - Imipenem a enzymový inhibitor</t>
  </si>
  <si>
    <t>C08CA01 - Amlodipin</t>
  </si>
  <si>
    <t>J01FF01 - Klindamycin</t>
  </si>
  <si>
    <t>C09AA02 - Enalapril</t>
  </si>
  <si>
    <t>J01MA02 - Ciprofloxacin</t>
  </si>
  <si>
    <t>C09AA03 - Lisinopril</t>
  </si>
  <si>
    <t>J02AC01 - Flukonazol</t>
  </si>
  <si>
    <t>C09AA04 - Perindopril</t>
  </si>
  <si>
    <t>L03AA02 - Filgrastim</t>
  </si>
  <si>
    <t>C09AA05 - Ramipril</t>
  </si>
  <si>
    <t>M04AA01 - Alopurinol</t>
  </si>
  <si>
    <t>C09CA01 - Losartan</t>
  </si>
  <si>
    <t>N02AX02 - Tramadol</t>
  </si>
  <si>
    <t>C09CA07 - Telmisartan</t>
  </si>
  <si>
    <t>N03AX12 - Gabapentin</t>
  </si>
  <si>
    <t>C10AA01 - Simvastatin</t>
  </si>
  <si>
    <t>N05CD08 - Midazolam</t>
  </si>
  <si>
    <t>C10AA05 - Atorvastatin</t>
  </si>
  <si>
    <t>N06AB06 - Sertralin</t>
  </si>
  <si>
    <t>C10AA07 - Rosuvastatin</t>
  </si>
  <si>
    <t>N06BX18 - Vinpocetin</t>
  </si>
  <si>
    <t>C10AB05 - Fenofibrát</t>
  </si>
  <si>
    <t>R03AC13 - Formoterol</t>
  </si>
  <si>
    <t>G04CA02 - Tamsulosin</t>
  </si>
  <si>
    <t>S01EE01 - Latanoprost</t>
  </si>
  <si>
    <t>G04CB01 - Finasterid</t>
  </si>
  <si>
    <t>A02BA02 - Ranitidin</t>
  </si>
  <si>
    <t>H01CB02 - Oktreotid</t>
  </si>
  <si>
    <t>A02BA02</t>
  </si>
  <si>
    <t>RANITAL 50 MG/2 ML</t>
  </si>
  <si>
    <t>INJ SOL 5X2ML/50MG</t>
  </si>
  <si>
    <t>A02BC02</t>
  </si>
  <si>
    <t>A03FA</t>
  </si>
  <si>
    <t>A10AB05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</si>
  <si>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</si>
  <si>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</si>
  <si>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</si>
  <si>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</si>
  <si>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</si>
  <si>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</si>
  <si>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</si>
  <si>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</si>
  <si>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</si>
  <si>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B01AE07</t>
  </si>
  <si>
    <t>PRADAXA 110 MG</t>
  </si>
  <si>
    <t>POR CPS DUR 30X1X110MG</t>
  </si>
  <si>
    <t>C02AC05</t>
  </si>
  <si>
    <t>MOXOSTAD 0,2 MG</t>
  </si>
  <si>
    <t>POR TBL FLM 30X0.2MG</t>
  </si>
  <si>
    <t>MOXOSTAD 0,4 MG</t>
  </si>
  <si>
    <t>POR TBL FLM 30X0.4MG</t>
  </si>
  <si>
    <t>C07AB05</t>
  </si>
  <si>
    <t>C07AB07</t>
  </si>
  <si>
    <t>C08CA01</t>
  </si>
  <si>
    <t>C09CA01</t>
  </si>
  <si>
    <t>C09CA07</t>
  </si>
  <si>
    <t>C10AA07</t>
  </si>
  <si>
    <t>G04CB01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</si>
  <si>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</si>
  <si>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</si>
  <si>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</si>
  <si>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</si>
  <si>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</si>
  <si>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</si>
  <si>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</si>
  <si>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</si>
  <si>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</si>
  <si>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</si>
  <si>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J01DC02</t>
  </si>
  <si>
    <t>ZINACEF 1,5 G</t>
  </si>
  <si>
    <t>J01DH51</t>
  </si>
  <si>
    <t>J01FA09</t>
  </si>
  <si>
    <t>POR TBL FLM 14X500MG</t>
  </si>
  <si>
    <t>INF PLV SOL 1X500MG</t>
  </si>
  <si>
    <t>KLACID 250</t>
  </si>
  <si>
    <t>POR TBL FLM 10X250MG</t>
  </si>
  <si>
    <t>J01FF01</t>
  </si>
  <si>
    <t>POR CPS DUR 16X150MG</t>
  </si>
  <si>
    <t>J01XA01</t>
  </si>
  <si>
    <t>EDICIN 1 G</t>
  </si>
  <si>
    <t>J02AC01</t>
  </si>
  <si>
    <t>POR CPS DUR 28X100MG</t>
  </si>
  <si>
    <t>POR CPS DUR 7X100MG</t>
  </si>
  <si>
    <t>L03AA02</t>
  </si>
  <si>
    <t>M01AX17</t>
  </si>
  <si>
    <t>POR TBL NOB 30X100MG</t>
  </si>
  <si>
    <t>M04AA01</t>
  </si>
  <si>
    <t>N02AE01</t>
  </si>
  <si>
    <t>TRANSTEC 52,5 MCG/H</t>
  </si>
  <si>
    <t>N02AX02</t>
  </si>
  <si>
    <t>POR TBL PRO 30X100MG</t>
  </si>
  <si>
    <t>N06AB04</t>
  </si>
  <si>
    <t>POR TBL FLM 30X20 MG</t>
  </si>
  <si>
    <t>N06AB06</t>
  </si>
  <si>
    <t>ZOLOFT 50 MG</t>
  </si>
  <si>
    <t>POR TBL FLM 28X50MG</t>
  </si>
  <si>
    <t>V06XX</t>
  </si>
  <si>
    <t>RANITAL 150 MG POTAHOVANÉ TABLETY</t>
  </si>
  <si>
    <t>POR TBL FLM 30X150MG</t>
  </si>
  <si>
    <t>POR TBL ENT 100X40MG I</t>
  </si>
  <si>
    <t>A02BC03</t>
  </si>
  <si>
    <t>LANZUL 30 MG</t>
  </si>
  <si>
    <t>POR CPS DUR 28X30MG</t>
  </si>
  <si>
    <t>A04AA01</t>
  </si>
  <si>
    <t>A06AD11</t>
  </si>
  <si>
    <t>A16AA02</t>
  </si>
  <si>
    <t>TRANSMETIL 500 MG TABLETY</t>
  </si>
  <si>
    <t>POR TBL ENT 10X500MG</t>
  </si>
  <si>
    <t>B01AC04</t>
  </si>
  <si>
    <t>C01BD01</t>
  </si>
  <si>
    <t>POR TBL NOB 30X200MG</t>
  </si>
  <si>
    <t>C07AB02</t>
  </si>
  <si>
    <t>POR TBL PRO 50X200MG</t>
  </si>
  <si>
    <t>C07AB03</t>
  </si>
  <si>
    <t>C09AA03</t>
  </si>
  <si>
    <t>DIROTON 5 MG</t>
  </si>
  <si>
    <t>POR TBL NOB 28X5MG</t>
  </si>
  <si>
    <t>C09AA04</t>
  </si>
  <si>
    <t>C09AA05</t>
  </si>
  <si>
    <t>TRITACE 5 MG</t>
  </si>
  <si>
    <t>C10AA05</t>
  </si>
  <si>
    <t>SORTIS 10 MG</t>
  </si>
  <si>
    <t>H01CB02</t>
  </si>
  <si>
    <t>SANDOSTATIN 0,1 MG/ML</t>
  </si>
  <si>
    <t>INJ SOL+INF CNC SOL5X1ML/0.1MG</t>
  </si>
  <si>
    <t>H03AA01</t>
  </si>
  <si>
    <t>POR TBL NOB 100X150RG</t>
  </si>
  <si>
    <t>POR TBL FLM 10X500MG</t>
  </si>
  <si>
    <t>J01DD01</t>
  </si>
  <si>
    <t>J01DD12</t>
  </si>
  <si>
    <t>INJ SOL 1X2ML/300MG</t>
  </si>
  <si>
    <t>INJ SOL 1X4ML/600MG</t>
  </si>
  <si>
    <t>J01MA01</t>
  </si>
  <si>
    <t>INF SOL 1X100ML/200MG</t>
  </si>
  <si>
    <t>J01MA02</t>
  </si>
  <si>
    <t>POR TBL PRO 10X100MG</t>
  </si>
  <si>
    <t>N06BX18</t>
  </si>
  <si>
    <t>POR TBL NOB 50X5MG</t>
  </si>
  <si>
    <t>R03AC13</t>
  </si>
  <si>
    <t>R06AE07</t>
  </si>
  <si>
    <t>S01EE01</t>
  </si>
  <si>
    <t>OPH GTT SOL 1X2.5ML I</t>
  </si>
  <si>
    <t>C09AA02</t>
  </si>
  <si>
    <t>C10AA01</t>
  </si>
  <si>
    <t>C10AB05</t>
  </si>
  <si>
    <t>LIPANTHYL SUPRA 160 MG</t>
  </si>
  <si>
    <t>POR TBL RET 30X160MG</t>
  </si>
  <si>
    <t>POR TBL NOB 50X16MG</t>
  </si>
  <si>
    <t>POR TBL NOB 100X100RG I</t>
  </si>
  <si>
    <t>J01AA12</t>
  </si>
  <si>
    <t>MYCOMAX INF</t>
  </si>
  <si>
    <t>INF SOL 100ML/200MG</t>
  </si>
  <si>
    <t>N03AX12</t>
  </si>
  <si>
    <t>NEURONTIN 300 MG</t>
  </si>
  <si>
    <t>POR CPS DUR 50X300MG</t>
  </si>
  <si>
    <t>N05BA12</t>
  </si>
  <si>
    <t>XANAX 0,25 MG</t>
  </si>
  <si>
    <t>POR TBL NOB 30X0.25MG</t>
  </si>
  <si>
    <t>POR TBL FLM 30X10 MG</t>
  </si>
  <si>
    <t>N06AB10</t>
  </si>
  <si>
    <t>N07CA01</t>
  </si>
  <si>
    <t>POR TBL NOB 100X8MG</t>
  </si>
  <si>
    <t>CUBITAN S PŘÍCHUTÍ VANILKOVOU</t>
  </si>
  <si>
    <t>CUBITAN S PŘÍCHUTÍ ČOKOLÁDOVOU</t>
  </si>
  <si>
    <t>CUBITAN S PŘÍCHUTÍ JAHODOVOU</t>
  </si>
  <si>
    <t>A02BA03</t>
  </si>
  <si>
    <t>TRANSMETIL 500 MG INJEKCE</t>
  </si>
  <si>
    <t>INJ PSO LQF 5X500MG</t>
  </si>
  <si>
    <t>G04CA02</t>
  </si>
  <si>
    <t>POR CPS RDR 30X0.4MG</t>
  </si>
  <si>
    <t>EDICIN 0,5 G</t>
  </si>
  <si>
    <t>INJ PLV SOL 1X500MG</t>
  </si>
  <si>
    <t>J02AC03</t>
  </si>
  <si>
    <t>N03AX09</t>
  </si>
  <si>
    <t>N05CD08</t>
  </si>
  <si>
    <t>DIASIP S PŘÍCHUTÍ JAHODOVOU</t>
  </si>
  <si>
    <t>DIASIP S PŘÍCHUTÍ VANILKOVOU</t>
  </si>
  <si>
    <t>DIASIP S PŘÍCHUTÍ CAPPUCCINO</t>
  </si>
  <si>
    <t>DEPO-MEDROL 40 MG/ML</t>
  </si>
  <si>
    <t>INJ SUS 1X5ML/200MG</t>
  </si>
  <si>
    <t>Přehled plnění pozitivního listu - spotřeba léčivých přípravků - orientační přehled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</si>
  <si>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</si>
  <si>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</si>
  <si>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</si>
  <si>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</si>
  <si>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</si>
  <si>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</si>
  <si>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</si>
  <si>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</si>
  <si>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</si>
  <si>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</si>
  <si>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</si>
  <si>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</si>
  <si>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</si>
  <si>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</si>
  <si>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</si>
  <si>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</si>
  <si>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</si>
  <si>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</si>
  <si>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</si>
  <si>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</si>
  <si>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</si>
  <si>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</si>
  <si>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</si>
  <si>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</si>
  <si>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Klementa Ivo</t>
  </si>
  <si>
    <t>Klos Dušan</t>
  </si>
  <si>
    <t>Kysučan Jiří</t>
  </si>
  <si>
    <t>Loveček Martin</t>
  </si>
  <si>
    <t>Lysák Radek</t>
  </si>
  <si>
    <t>Malý Tomáš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</si>
  <si>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</si>
  <si>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</si>
  <si>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</si>
  <si>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</si>
  <si>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</si>
  <si>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</si>
  <si>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Švach Ivan</t>
  </si>
  <si>
    <t>Vlachová Zuzana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</si>
  <si>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</si>
  <si>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</si>
  <si>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</si>
  <si>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</si>
  <si>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</si>
  <si>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</si>
  <si>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Guy Čížková Magdalena</t>
  </si>
  <si>
    <t>Tesaříková Jana</t>
  </si>
  <si>
    <t>Vaněčková Lucie</t>
  </si>
  <si>
    <t>Podkalská Sommerová Kamila</t>
  </si>
  <si>
    <t>Raclavský Vladislav</t>
  </si>
  <si>
    <t>Pomůcky ortopedickoprotetické</t>
  </si>
  <si>
    <t>11649</t>
  </si>
  <si>
    <t>ORTÉZA RAMENNÍHO KLOUBU UNIFIX PAN 2.02</t>
  </si>
  <si>
    <t>UNIVERZÁLNÍ PRO PRAVÉ A LEVÉ RAMENO,VELIKOSTI S,M,L</t>
  </si>
  <si>
    <t>Cefuroxim</t>
  </si>
  <si>
    <t>47725</t>
  </si>
  <si>
    <t>ZINNAT 250 MG</t>
  </si>
  <si>
    <t>Nadroparin</t>
  </si>
  <si>
    <t>Síran železnatý</t>
  </si>
  <si>
    <t>Kyselina acetylsalicylová</t>
  </si>
  <si>
    <t>151142</t>
  </si>
  <si>
    <t>ANOPYRIN 100 MG</t>
  </si>
  <si>
    <t>Midodrin</t>
  </si>
  <si>
    <t>GUTRON 5 MG</t>
  </si>
  <si>
    <t>Hydrokortison</t>
  </si>
  <si>
    <t>HYDROCORTISON LÉČIVA</t>
  </si>
  <si>
    <t>DRM UNG 1X10GM 1%</t>
  </si>
  <si>
    <t>Indometacin</t>
  </si>
  <si>
    <t>RCT SUP 10X100MG</t>
  </si>
  <si>
    <t>Laktulóza</t>
  </si>
  <si>
    <t>Rutosid, kombinace</t>
  </si>
  <si>
    <t>POR CPS DUR 30</t>
  </si>
  <si>
    <t>Sodná sůl metamizolu</t>
  </si>
  <si>
    <t>NOVALGIN TABLETY</t>
  </si>
  <si>
    <t>POR TBL FLM 20X500MG</t>
  </si>
  <si>
    <t>Jiná</t>
  </si>
  <si>
    <t>*1026</t>
  </si>
  <si>
    <t>Jiný</t>
  </si>
  <si>
    <t>*3009</t>
  </si>
  <si>
    <t>Amoxicilin a enzymový inhibitor</t>
  </si>
  <si>
    <t>Chlorid draselný</t>
  </si>
  <si>
    <t>Multienzymové přípravky (lipáza, proteáza apod.)</t>
  </si>
  <si>
    <t>192390</t>
  </si>
  <si>
    <t>POR TBL ENT 60X220MG</t>
  </si>
  <si>
    <t>Omeprazol</t>
  </si>
  <si>
    <t>132531</t>
  </si>
  <si>
    <t>HELICID 20</t>
  </si>
  <si>
    <t>Pantoprazol</t>
  </si>
  <si>
    <t>Prokinetika</t>
  </si>
  <si>
    <t>Sulfamethoxazol a trimethoprim</t>
  </si>
  <si>
    <t>POR TBL NOB 20X480MG</t>
  </si>
  <si>
    <t>Thiethylperazin</t>
  </si>
  <si>
    <t>9847</t>
  </si>
  <si>
    <t>RCT SUP 6X6.5MG</t>
  </si>
  <si>
    <t>Dihydrokodein</t>
  </si>
  <si>
    <t>41824</t>
  </si>
  <si>
    <t>DHC CONTINUS 60 MG</t>
  </si>
  <si>
    <t>POR TBL RET 60X60MG B</t>
  </si>
  <si>
    <t>Kyselina ursodeoxycholová</t>
  </si>
  <si>
    <t>13808</t>
  </si>
  <si>
    <t>URSOSAN</t>
  </si>
  <si>
    <t>POR CPS DUR 100X250MG</t>
  </si>
  <si>
    <t>Léčiva k terapii onemocnění jater</t>
  </si>
  <si>
    <t>125753</t>
  </si>
  <si>
    <t>ESSENTIALE FORTE N</t>
  </si>
  <si>
    <t>POR CPS DUR 100</t>
  </si>
  <si>
    <t>POR CPS ETD 50</t>
  </si>
  <si>
    <t>14812</t>
  </si>
  <si>
    <t>POR CPS ETD 100</t>
  </si>
  <si>
    <t>132530</t>
  </si>
  <si>
    <t>Silymarin</t>
  </si>
  <si>
    <t>19571</t>
  </si>
  <si>
    <t>LAGOSA</t>
  </si>
  <si>
    <t>POR TBL OBD 100X150MG</t>
  </si>
  <si>
    <t>3377</t>
  </si>
  <si>
    <t>Zolpidem</t>
  </si>
  <si>
    <t>146895</t>
  </si>
  <si>
    <t>ZOLPIDEM MYLAN</t>
  </si>
  <si>
    <t>POR TBL FLM 28X10MG</t>
  </si>
  <si>
    <t>Warfarin</t>
  </si>
  <si>
    <t>POR TBL FLM 100X500MG</t>
  </si>
  <si>
    <t>Metoklopramid</t>
  </si>
  <si>
    <t>DEGAN 10 MG TABLETY</t>
  </si>
  <si>
    <t>POR TBL NOB 40X10MG</t>
  </si>
  <si>
    <t>Organismy produkující kyselinu mléčnou</t>
  </si>
  <si>
    <t>9158</t>
  </si>
  <si>
    <t>POR SOL 1X30ML</t>
  </si>
  <si>
    <t>32060</t>
  </si>
  <si>
    <t>INJ SOL 2X0.6ML</t>
  </si>
  <si>
    <t>Fytofarmaka a živočišné produkty (česká ATC skupina)</t>
  </si>
  <si>
    <t>POR GTT SOL 1X10ML</t>
  </si>
  <si>
    <t>200310</t>
  </si>
  <si>
    <t>Metronidazol</t>
  </si>
  <si>
    <t>2427</t>
  </si>
  <si>
    <t>ENTIZOL</t>
  </si>
  <si>
    <t>POR TBL NOB 20X250MG</t>
  </si>
  <si>
    <t>Amlodipin</t>
  </si>
  <si>
    <t>125052</t>
  </si>
  <si>
    <t>APO-AMLO 10</t>
  </si>
  <si>
    <t>POR TBL NOB 100X10MG</t>
  </si>
  <si>
    <t>Diklofenak</t>
  </si>
  <si>
    <t>54539</t>
  </si>
  <si>
    <t>DOLMINA INJ</t>
  </si>
  <si>
    <t>INJ SOL 5X3ML/75MG</t>
  </si>
  <si>
    <t>POR CPS ETD 90X20MG SKLO</t>
  </si>
  <si>
    <t>Rosuvastatin</t>
  </si>
  <si>
    <t>148074</t>
  </si>
  <si>
    <t>POR TBL FLM 90X20MG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</si>
  <si>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</si>
  <si>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</si>
  <si>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</si>
  <si>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</si>
  <si>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</si>
  <si>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</si>
  <si>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</si>
  <si>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Desloratadin</t>
  </si>
  <si>
    <t>26331</t>
  </si>
  <si>
    <t>AERIUS 5 MG</t>
  </si>
  <si>
    <t>POR TBL FLM 100X5MG</t>
  </si>
  <si>
    <t>Jiná antibiotika pro lokální aplikaci</t>
  </si>
  <si>
    <t>DRM UNG 1X10GM</t>
  </si>
  <si>
    <t>Pefloxacin</t>
  </si>
  <si>
    <t>ABAKTAL 400 MG TABLETY</t>
  </si>
  <si>
    <t>POR TBL FLM 10X400MG</t>
  </si>
  <si>
    <t>Pitofenon a analgetika</t>
  </si>
  <si>
    <t>80715</t>
  </si>
  <si>
    <t>Obvazový materiál</t>
  </si>
  <si>
    <t>22441</t>
  </si>
  <si>
    <t>OBINADLO ELASTICKÉ IDEALTEX</t>
  </si>
  <si>
    <t>12CMX5M,1KS</t>
  </si>
  <si>
    <t>80094</t>
  </si>
  <si>
    <t>KRYTÍ HYDROGEL NU-GEL</t>
  </si>
  <si>
    <t>25G</t>
  </si>
  <si>
    <t>80505</t>
  </si>
  <si>
    <t>KRYTÍ ALGINÁTOVÉ MELGISORB</t>
  </si>
  <si>
    <t>10X10CM 10KS</t>
  </si>
  <si>
    <t>Alprazolam</t>
  </si>
  <si>
    <t>6618</t>
  </si>
  <si>
    <t>NEUROL 0,5</t>
  </si>
  <si>
    <t>POR TBL NOB 30X0.5MG</t>
  </si>
  <si>
    <t>Amoxicilin</t>
  </si>
  <si>
    <t>32557</t>
  </si>
  <si>
    <t>OSPAMOX 500 MG</t>
  </si>
  <si>
    <t>66366</t>
  </si>
  <si>
    <t>OSPAMOX 250 MG/5 ML</t>
  </si>
  <si>
    <t>POR PLV SUS 1X60ML</t>
  </si>
  <si>
    <t>119672</t>
  </si>
  <si>
    <t>DICLOFENAC DUO PHARMASWISS 75 MG</t>
  </si>
  <si>
    <t>POR CPS RDR 30X75MG</t>
  </si>
  <si>
    <t>200214</t>
  </si>
  <si>
    <t>POR TBL NOB 56X100MG</t>
  </si>
  <si>
    <t>Loperamid</t>
  </si>
  <si>
    <t>146255</t>
  </si>
  <si>
    <t>POR CPS DUR 60X2MG</t>
  </si>
  <si>
    <t>Makrogol</t>
  </si>
  <si>
    <t>POR PLV SOL 1X4(SÁČKY)</t>
  </si>
  <si>
    <t>Nimesulid</t>
  </si>
  <si>
    <t>12895</t>
  </si>
  <si>
    <t>POR GRA SUS 30SÁČ I</t>
  </si>
  <si>
    <t>17186</t>
  </si>
  <si>
    <t>NIMESIL</t>
  </si>
  <si>
    <t>POR GRA SUS 15X100MG</t>
  </si>
  <si>
    <t>17187</t>
  </si>
  <si>
    <t>POR GRA SUS 30X100MG</t>
  </si>
  <si>
    <t>14449</t>
  </si>
  <si>
    <t>OMEPRAZOL 20 GALMED</t>
  </si>
  <si>
    <t>POR CPS DUR 56X20MG</t>
  </si>
  <si>
    <t>Pikosíran sodný, kombinace</t>
  </si>
  <si>
    <t>160806</t>
  </si>
  <si>
    <t>PICOPREP PRÁŠEK PRO PŘÍPRAVU PERORÁLNÍHO ROZTOKU</t>
  </si>
  <si>
    <t>POR PLV SOL 2</t>
  </si>
  <si>
    <t>Promethazin</t>
  </si>
  <si>
    <t>122197</t>
  </si>
  <si>
    <t>PROTHAZIN</t>
  </si>
  <si>
    <t>POR TBL FLM 20X25MG</t>
  </si>
  <si>
    <t>Propafenon</t>
  </si>
  <si>
    <t>91003</t>
  </si>
  <si>
    <t>RYTMONORM 150 MG</t>
  </si>
  <si>
    <t>POR TBL FLM 50X150MG</t>
  </si>
  <si>
    <t>Sodná sůl dokusátu, včetně kombinací</t>
  </si>
  <si>
    <t>12770</t>
  </si>
  <si>
    <t>RCT SOL 2X67.5ML</t>
  </si>
  <si>
    <t>Triamcinolon</t>
  </si>
  <si>
    <t>2828</t>
  </si>
  <si>
    <t>TRIAMCINOLON LÉČIVA CRM</t>
  </si>
  <si>
    <t>DRM CRM 1X10GM/10MG</t>
  </si>
  <si>
    <t>Urea</t>
  </si>
  <si>
    <t>16461</t>
  </si>
  <si>
    <t>EXCIPIAL U HYDROLOTIO</t>
  </si>
  <si>
    <t>DRM EML 1X200ML</t>
  </si>
  <si>
    <t>Kompresivní punčochy a návleky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</si>
  <si>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</si>
  <si>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</si>
  <si>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</si>
  <si>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</si>
  <si>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</si>
  <si>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</si>
  <si>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19442</t>
  </si>
  <si>
    <t>ORTÉZA BŘIŠNÍ PÁS S OPOROU BŘICHA DORSÁLNÍ OPORA</t>
  </si>
  <si>
    <t>SUCHÝ ZIP VEL.S-XL,KAT.Č.6389</t>
  </si>
  <si>
    <t>Pomůcky stomické</t>
  </si>
  <si>
    <t>11280</t>
  </si>
  <si>
    <t>FILM OCHRANNÝ CONVACARE</t>
  </si>
  <si>
    <t>100KS</t>
  </si>
  <si>
    <t>130021</t>
  </si>
  <si>
    <t>ODSTRAŇOVAČ LEPU WELLAND REMOVER</t>
  </si>
  <si>
    <t>ROUŠKY 50KS WAD050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</si>
  <si>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</si>
  <si>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</si>
  <si>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</si>
  <si>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</si>
  <si>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</si>
  <si>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</si>
  <si>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</si>
  <si>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</si>
  <si>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</si>
  <si>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</si>
  <si>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</si>
  <si>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</si>
  <si>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</si>
  <si>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ADHEZIV BRAVA</t>
  </si>
  <si>
    <t>3364</t>
  </si>
  <si>
    <t>KRÉM BARIÉROVÝ COLOPLAST 4720</t>
  </si>
  <si>
    <t>TUBA 60ML,1KS</t>
  </si>
  <si>
    <t>82213</t>
  </si>
  <si>
    <t>SÁČEK 1D VÝPUSTNÝ SENSURA S OKÉNKEM</t>
  </si>
  <si>
    <t>BÉŽOVÝ, 10-76, MAXI, FILTR, 30KS</t>
  </si>
  <si>
    <t>82263</t>
  </si>
  <si>
    <t>SÁČEK 1D VÝPUSTNÝ CONFIDENCE NATURAL S ALOE VERA</t>
  </si>
  <si>
    <t>VELKÝ S CHLOPNÍ,DO 70 MM, 30 KS</t>
  </si>
  <si>
    <t>82343</t>
  </si>
  <si>
    <t>PÁSEK VYROVNÁVACÍ HYDROKOLOIDNÍ SECUPLAST S ALOE V</t>
  </si>
  <si>
    <t>30 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</si>
  <si>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</si>
  <si>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</si>
  <si>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</si>
  <si>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</si>
  <si>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</si>
  <si>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</si>
  <si>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</si>
  <si>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</si>
  <si>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</si>
  <si>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</si>
  <si>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82547</t>
  </si>
  <si>
    <t>ODSTRAŇOVAČ ADHEZIV WIPEAWAY SPRAY</t>
  </si>
  <si>
    <t>50ML</t>
  </si>
  <si>
    <t>82565</t>
  </si>
  <si>
    <t>SÁČEK 1D VÝPUSTNÝ FLEXIMA ACTIVE MAXI</t>
  </si>
  <si>
    <t>4620380, BÉŽOVÝ, 15-80MM, 30 KS</t>
  </si>
  <si>
    <t>82566</t>
  </si>
  <si>
    <t>SÁČEK 1D VÝPUSTNÝ FLEXIMA ACTIVE MINI</t>
  </si>
  <si>
    <t>4620215, BÉŽOVÝ, 15-45MM,  30 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</si>
  <si>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</si>
  <si>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</si>
  <si>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</si>
  <si>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</si>
  <si>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</si>
  <si>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</si>
  <si>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</si>
  <si>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</si>
  <si>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</si>
  <si>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</si>
  <si>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</si>
  <si>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</si>
  <si>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</si>
  <si>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</si>
  <si>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</si>
  <si>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</si>
  <si>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82966</t>
  </si>
  <si>
    <t>SÁČEK 1D VÝPUSTNÝ FLAIR ACTIVE MAXI</t>
  </si>
  <si>
    <t>BÉŽOVÝ 13-60MM S INTEGROVANOU SPONOU 30KS XPLD513</t>
  </si>
  <si>
    <t>85511</t>
  </si>
  <si>
    <t>SÁČEK 2D VÝPUSTNÝ SENSURA CLICK</t>
  </si>
  <si>
    <t>BÉŽOVÝ, 60 MM, MAXI, FILTR, 30KS, 103660</t>
  </si>
  <si>
    <t>85516</t>
  </si>
  <si>
    <t>PODLOŽKA 2D SENSURA CLICK</t>
  </si>
  <si>
    <t>S OUŠKY, 60 MM, 5KS, 100310</t>
  </si>
  <si>
    <t>85525</t>
  </si>
  <si>
    <t>PŮLKROUŽKY HYDROKOLOIDNÍ VYROVÁVACÍ SHELTER SAFESE</t>
  </si>
  <si>
    <t>40KS</t>
  </si>
  <si>
    <t>85576</t>
  </si>
  <si>
    <t>FILM OCHRANNÝ PREP COLOPLAST</t>
  </si>
  <si>
    <t>85588</t>
  </si>
  <si>
    <t>KROUŽEK VYROVNÁVACÍ,839005</t>
  </si>
  <si>
    <t>COHESIVE KROUŽEK MALÝ,TENKÝ, EAKIN - 48MM, 30KS</t>
  </si>
  <si>
    <t>85640</t>
  </si>
  <si>
    <t>SÁČKY GELUJÍCÍ CONVATEC DIAMONDS</t>
  </si>
  <si>
    <t>100 KS</t>
  </si>
  <si>
    <t>85641</t>
  </si>
  <si>
    <t>ODSTRAŇOVAČ MEDICÍNSKÝCH ADHEZIV CONVATEC NILTAC U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</si>
  <si>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</si>
  <si>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</si>
  <si>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</si>
  <si>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</si>
  <si>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</si>
  <si>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</si>
  <si>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</si>
  <si>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</si>
  <si>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</si>
  <si>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86627</t>
  </si>
  <si>
    <t>SÁČEK 2D UZAVŘENÝ ALMARYS TWIN PLUS 037260U</t>
  </si>
  <si>
    <t>BÉŽOVÝ,60MM,30KS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</si>
  <si>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</si>
  <si>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</si>
  <si>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</si>
  <si>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</si>
  <si>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</si>
  <si>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</si>
  <si>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</si>
  <si>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</si>
  <si>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</si>
  <si>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86824</t>
  </si>
  <si>
    <t>PODLOŽKA 2D DANSAC NOVA 2 CONVEX</t>
  </si>
  <si>
    <t>55MM,OTVOR 15-42MM,KONVEXNÍ,5KS,1555-15</t>
  </si>
  <si>
    <t>86854</t>
  </si>
  <si>
    <t>POHLCOVAČ PACHU ALP</t>
  </si>
  <si>
    <t>200ML,1KS PP200</t>
  </si>
  <si>
    <t>86390</t>
  </si>
  <si>
    <t>GEL ABSORPČNÍ-ILEO GEL+</t>
  </si>
  <si>
    <t>F05012,SÁČEK 45KS, UVEDENÁ CENA ZA 90KS</t>
  </si>
  <si>
    <t>130049</t>
  </si>
  <si>
    <t>PASTA VYROVNÁVACÍ STOMOCUR CP 2050</t>
  </si>
  <si>
    <t>56G</t>
  </si>
  <si>
    <t>86775</t>
  </si>
  <si>
    <t>PODLOŽKA 2D NATURA CONVEX TVAROVATELNÁ</t>
  </si>
  <si>
    <t>45(22-33)MM,10KS</t>
  </si>
  <si>
    <t>86776</t>
  </si>
  <si>
    <t>57(33-45)MM,10KS</t>
  </si>
  <si>
    <t>Prostředky pro inkontinenci,kondomy urinál.,sběrné sáčky urinál.</t>
  </si>
  <si>
    <t>87846</t>
  </si>
  <si>
    <t>VLOŽKY ABSORPČNÍ ABRI LIGHT SUPER</t>
  </si>
  <si>
    <t>800ML, 30KS</t>
  </si>
  <si>
    <t>48261</t>
  </si>
  <si>
    <t>PLV ADS 1X20GM</t>
  </si>
  <si>
    <t>Prednison</t>
  </si>
  <si>
    <t>PREDNISON 5 LÉČIVA</t>
  </si>
  <si>
    <t>POR TBL NOB 20X5MG</t>
  </si>
  <si>
    <t>80173</t>
  </si>
  <si>
    <t>GÁZA SKLÁDANÁ KOMPRESY STERILNÍ STERILUX</t>
  </si>
  <si>
    <t>10X10CM,8 VRSTEV,25X2KS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</si>
  <si>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</si>
  <si>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</si>
  <si>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</si>
  <si>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</si>
  <si>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</si>
  <si>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</si>
  <si>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62050</t>
  </si>
  <si>
    <t>DUOMOX 500</t>
  </si>
  <si>
    <t>POR TBL SUS 20X500MG</t>
  </si>
  <si>
    <t>Cetirizin</t>
  </si>
  <si>
    <t>5476</t>
  </si>
  <si>
    <t>POR TBL FLM 7X10MG</t>
  </si>
  <si>
    <t>Doxycyklin</t>
  </si>
  <si>
    <t>4013</t>
  </si>
  <si>
    <t>DOXYBENE 200 MG TABLETY</t>
  </si>
  <si>
    <t>POR TBL NOB 10X200MG</t>
  </si>
  <si>
    <t>12893</t>
  </si>
  <si>
    <t>POR TBL NOB 60X100MG</t>
  </si>
  <si>
    <t>Nitrofurantoin</t>
  </si>
  <si>
    <t>84797</t>
  </si>
  <si>
    <t>Tramadol</t>
  </si>
  <si>
    <t>84262</t>
  </si>
  <si>
    <t>TRALGIT GTT.</t>
  </si>
  <si>
    <t>POR GTT SOL 1X96ML</t>
  </si>
  <si>
    <t>85642</t>
  </si>
  <si>
    <t>FILM OCHRANNÝ CONVATEC SILESSE SPREJ</t>
  </si>
  <si>
    <t>86766</t>
  </si>
  <si>
    <t>PODLOŽKA 2D NATURA FLEXIBILNÍ</t>
  </si>
  <si>
    <t>57 MM,5 KS</t>
  </si>
  <si>
    <t>Amidy</t>
  </si>
  <si>
    <t>URT GEL 1X20GM/200MG</t>
  </si>
  <si>
    <t>Diosmin, kombinace</t>
  </si>
  <si>
    <t>14075</t>
  </si>
  <si>
    <t>Escitalopram</t>
  </si>
  <si>
    <t>147611</t>
  </si>
  <si>
    <t>CIPRALEX OROTAB 20 MG</t>
  </si>
  <si>
    <t>POR TBL DIS 100X20MG</t>
  </si>
  <si>
    <t>Hořčík (různé sole v kombinaci)</t>
  </si>
  <si>
    <t>66555</t>
  </si>
  <si>
    <t>MAGNOSOLV</t>
  </si>
  <si>
    <t>POR GRA SOL 30</t>
  </si>
  <si>
    <t>Kolagenáza, kombinace</t>
  </si>
  <si>
    <t>4270</t>
  </si>
  <si>
    <t>IRUXOL MONO</t>
  </si>
  <si>
    <t>181293</t>
  </si>
  <si>
    <t>ESSENTIALE FORTE 600 MG</t>
  </si>
  <si>
    <t>POR CPS DUR 30X600MG</t>
  </si>
  <si>
    <t>58828</t>
  </si>
  <si>
    <t>POR PLV SOL 1X50(SÁČ.)</t>
  </si>
  <si>
    <t>Mebeverin</t>
  </si>
  <si>
    <t>100301</t>
  </si>
  <si>
    <t>DUSPATALIN RETARD</t>
  </si>
  <si>
    <t>POR CPS RDR 30X200MG</t>
  </si>
  <si>
    <t>54535</t>
  </si>
  <si>
    <t>PANZYTRAT 25 000</t>
  </si>
  <si>
    <t>POR CPS DUR 100-SKLO</t>
  </si>
  <si>
    <t>17104</t>
  </si>
  <si>
    <t>LOSEPRAZOL 20 MG</t>
  </si>
  <si>
    <t>Rifaximin</t>
  </si>
  <si>
    <t>POR TBL FLM 12X200MG</t>
  </si>
  <si>
    <t>Salbutamol</t>
  </si>
  <si>
    <t>31934</t>
  </si>
  <si>
    <t>VENTOLIN INHALER N</t>
  </si>
  <si>
    <t>INH SUS PSS 200X100RG</t>
  </si>
  <si>
    <t>Sukralfát</t>
  </si>
  <si>
    <t>99476</t>
  </si>
  <si>
    <t>ULCOGANT</t>
  </si>
  <si>
    <t>POR SUS 1X250ML</t>
  </si>
  <si>
    <t>16462</t>
  </si>
  <si>
    <t>EXCIPIAL U LIPOLOTIO</t>
  </si>
  <si>
    <t>19681</t>
  </si>
  <si>
    <t>GÁZA SKLÁDANÁ KOMPRESY NESTERILNÍ STERILUX ES</t>
  </si>
  <si>
    <t>10X10CM,8 VRSTEV,100KS</t>
  </si>
  <si>
    <t>80232</t>
  </si>
  <si>
    <t>KOMPRESY ZETUVIT NESTERILNÍ</t>
  </si>
  <si>
    <t>10X10CM,KOMBINOVANÉ,SAVÉ,30KS</t>
  </si>
  <si>
    <t>130035</t>
  </si>
  <si>
    <t>SÁČEK 1D VÝPUSTNÝ DANSAC NOVA 1 FOLD UP MAXI</t>
  </si>
  <si>
    <t>BÉŽOVÝ,15-90MM,MAXI,FILTR NOVA,INTEG.UZÁVĚR,10KS,815-15</t>
  </si>
  <si>
    <t>130050</t>
  </si>
  <si>
    <t>KAPSLE GEL-X</t>
  </si>
  <si>
    <t>140KS</t>
  </si>
  <si>
    <t>169270</t>
  </si>
  <si>
    <t>KROUŽEK TĚSNÍCÍ TVAROVATELNÝ BRAVA</t>
  </si>
  <si>
    <t>TLOUŠŤKA 2MM, 30 KS</t>
  </si>
  <si>
    <t>22612</t>
  </si>
  <si>
    <t>SÁČEK 1D VÝPUSTNÝ STOMADRESS VELKOOBJEMOVÝ</t>
  </si>
  <si>
    <t>PRŮHLEDNÝ,8-100MM,10KS</t>
  </si>
  <si>
    <t>2702</t>
  </si>
  <si>
    <t>PÁSEK</t>
  </si>
  <si>
    <t>1KS</t>
  </si>
  <si>
    <t>82342</t>
  </si>
  <si>
    <t>PÁSEK VYROVNÁVACÍ HYDROKOLOIDNÍ SECUPLAST</t>
  </si>
  <si>
    <t>82344</t>
  </si>
  <si>
    <t>KROUŽEK TĚSNÍCÍ HYDROKOLOIDNÍ TVAROVATELNÝ SECUPLA</t>
  </si>
  <si>
    <t>TENKÝ 50 MM,30 KS</t>
  </si>
  <si>
    <t>82347</t>
  </si>
  <si>
    <t>DESTIČKA HYDROKOLOIDNÍ OCHRANNÁ</t>
  </si>
  <si>
    <t>10X10 CM,10 KS</t>
  </si>
  <si>
    <t>82549</t>
  </si>
  <si>
    <t>SÁČEK 1D UZAVŘENÝ FLEXIMA ACTIVE MIDI</t>
  </si>
  <si>
    <t>4610115, BÉŽOVÝ, 15-50MM, 30 KS</t>
  </si>
  <si>
    <t>82556</t>
  </si>
  <si>
    <t>SÁČEK 1D UZAVŘENÝ FLEXIMA ACTIVE MAXI</t>
  </si>
  <si>
    <t>4610380, BÉŽOVÝ, 15-80MM, 30 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</si>
  <si>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</si>
  <si>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</si>
  <si>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</si>
  <si>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</si>
  <si>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</si>
  <si>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60/70 MM, STANDARD, FILTR, 30KS</t>
  </si>
  <si>
    <t>82612</t>
  </si>
  <si>
    <t>BÉŽOVÝ, 60/70 MM, MALÝ, FILTR, 30KS</t>
  </si>
  <si>
    <t>82963</t>
  </si>
  <si>
    <t>SÁČEK 1D UZAVŘENÝ FLAIR ACTIVE EXTRA SPLACHOVATELN</t>
  </si>
  <si>
    <t>BÉŽOVÝ 19-50MM, 30KS XPFL519</t>
  </si>
  <si>
    <t>85494</t>
  </si>
  <si>
    <t>SÁČEK 2D UZAVŘENÝ SENSURA CLICK</t>
  </si>
  <si>
    <t>BÉŽOVÝ, 50 MM, MAXI, FILTR, 30KS, 101650</t>
  </si>
  <si>
    <t>85495</t>
  </si>
  <si>
    <t>BÉŽOVÝ, 60 MM, MAXI, FILTR, 30KS, 101660</t>
  </si>
  <si>
    <t>85524</t>
  </si>
  <si>
    <t>PROUŽKY ADHEZIVNÍ 102X50MM OCHRANNÉ</t>
  </si>
  <si>
    <t>102X50MM, 100KS</t>
  </si>
  <si>
    <t>85539</t>
  </si>
  <si>
    <t>SÁČEK 2D VÝPUSTNÝ FLAIR MAXI PLUS</t>
  </si>
  <si>
    <t>BÉŽOVÝ 70MM 10KS XA2D170</t>
  </si>
  <si>
    <t>85544</t>
  </si>
  <si>
    <t>PODLOŽKA 2D CONVEXITY</t>
  </si>
  <si>
    <t>PRSTENEC 70MM 13-48MM 5KS XN2F713</t>
  </si>
  <si>
    <t>85568</t>
  </si>
  <si>
    <t>SÁČEK 1D VÝPUSTNÝ SENSURA CONVEX LIGHT</t>
  </si>
  <si>
    <t>BÉŽOVÝ, 15-43, MAXI, FILTR, 10KS, MÍRNĚ KONVEXNÍ, 155090</t>
  </si>
  <si>
    <t>85612</t>
  </si>
  <si>
    <t>SÁČEK 1D VÝPUSTNÝ KONVEX PELICAN MAXI 839489</t>
  </si>
  <si>
    <t>PRŮHLEDNÝ,K ÚPRAVĚ VELIKOSTI, BEZSVORKOVÝ UZÁVĚR,10KS</t>
  </si>
  <si>
    <t>85671</t>
  </si>
  <si>
    <t>PODLOŽKA SENSURA X PRO CLICK</t>
  </si>
  <si>
    <t>PLOCHÁ S OUŠKY 60MM, 10 - 55MM, 5KS, 100350</t>
  </si>
  <si>
    <t>86494</t>
  </si>
  <si>
    <t>PODLOŽKA 2D DANSAC NOVA 2 1143-15</t>
  </si>
  <si>
    <t>PRSTENEC 43MM,15-35MM,OMYVATELNÁ,5KS</t>
  </si>
  <si>
    <t>86495</t>
  </si>
  <si>
    <t>PODLOŽKA 2D DANSAC NOVA 2 1155-15</t>
  </si>
  <si>
    <t>PRSTENEC 55MM,15-47MM,OMYVATELNÁ,5KS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</si>
  <si>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</si>
  <si>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</si>
  <si>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</si>
  <si>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</si>
  <si>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</si>
  <si>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</si>
  <si>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</si>
  <si>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</si>
  <si>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</si>
  <si>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</si>
  <si>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</si>
  <si>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</si>
  <si>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</si>
  <si>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</si>
  <si>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</si>
  <si>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</si>
  <si>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</si>
  <si>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</si>
  <si>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86618</t>
  </si>
  <si>
    <t>SÁČEK 1D VÝPUSTNÝ FLEXIMA FLOW CONTROL,FLEXIMA ROL</t>
  </si>
  <si>
    <t>BÉŽOVÝ,15-60MM,30KS, 044715A, 42715U</t>
  </si>
  <si>
    <t>86638</t>
  </si>
  <si>
    <t>SÁČEK 2D VÝPUSTNÝ ALMARYS TWIN PLUS</t>
  </si>
  <si>
    <t>BÉŽOVÝ FLOW CONTROL,60-80MM,30KS, ROLL UP, 038860U, 039160U, 039180U</t>
  </si>
  <si>
    <t>86672</t>
  </si>
  <si>
    <t>SÁČEK 2D VÝPUSTNÝ DANSAC NOVA 2 FOLD UP 1215-70</t>
  </si>
  <si>
    <t>BÉŽOVÝ,PRSTENEC 70MM,STANDARD,FILTR NOVA,INTEG.UZÁVĚR,10KS</t>
  </si>
  <si>
    <t>86708</t>
  </si>
  <si>
    <t>SÁČEK 2D UZAVŘENÝ DANSAC NOVA 2</t>
  </si>
  <si>
    <t>PRSTENEC 55MM,STANDARD,BÉŽOVÝ,FILTR NOVA,30KS,1201-55</t>
  </si>
  <si>
    <t>86731</t>
  </si>
  <si>
    <t>PODLOŽKA FLEXIMA KEY 62060U</t>
  </si>
  <si>
    <t>60MM,5KS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</si>
  <si>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</si>
  <si>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</si>
  <si>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</si>
  <si>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</si>
  <si>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</si>
  <si>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</si>
  <si>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86821</t>
  </si>
  <si>
    <t>43MM,OTVOR 15-30MM,KONVEXNÍ,5KS,1543-15</t>
  </si>
  <si>
    <t>86839</t>
  </si>
  <si>
    <t>SÁČEK 1D VÝPUSTNÝ SENSURA 15580</t>
  </si>
  <si>
    <t>DVOUVRSTEVNÁ ADHEZE,BÉŽOVÝ 10-76MM,MAXI,FILTR,30KS</t>
  </si>
  <si>
    <t>82623</t>
  </si>
  <si>
    <t>SÁČEK 1D VÝPUSTNÝ ESTEEM+ INVISICLOSE</t>
  </si>
  <si>
    <t>PRŮHLEDNÝ, 100 MM, STANDARD, 10KS</t>
  </si>
  <si>
    <t>82624</t>
  </si>
  <si>
    <t>BÉŽOVÝ, 22 MM, STANDARD, FILTR, KONVEXNÍ, 10KS</t>
  </si>
  <si>
    <t>85564</t>
  </si>
  <si>
    <t>SÁČEK 1D UZAVŘENÝ SENSURA CONVEX LIGHT</t>
  </si>
  <si>
    <t>BÉŽOVÝ, 15-43, MAXI, FILTR, 10KS, MÍRNĚ KONVEXNÍ, 154080</t>
  </si>
  <si>
    <t>130020</t>
  </si>
  <si>
    <t>APLIKÁTOR NA KŮŽI WELLAND WBF</t>
  </si>
  <si>
    <t>ROUŠKY 50 KS WBF050</t>
  </si>
  <si>
    <t>169271</t>
  </si>
  <si>
    <t>TLOUŠŤKA 4,2 MM, 30 KS</t>
  </si>
  <si>
    <t>169684</t>
  </si>
  <si>
    <t>SÁČEK 1D UZAVŘENÝ AURUM S MANUKOVÝM MEDEM MIDI</t>
  </si>
  <si>
    <t>BÉŽOVÝ 13-60MM(V)X80MM(Š) 30KS XMHCM513</t>
  </si>
  <si>
    <t>82218</t>
  </si>
  <si>
    <t>SÁČEK 1D UZAVŘENÝ SENSURA CONVEX LIGHT S OKÉNKEM</t>
  </si>
  <si>
    <t>BÉŽOVÝ, 15-43, MIDI, FILTR, 10KS</t>
  </si>
  <si>
    <t>82601</t>
  </si>
  <si>
    <t>PODLOŽKA 2D DANSAC NOVALIFE 2 CONVEX</t>
  </si>
  <si>
    <t>55MM,OTVOR 10-42MM,5KS,1955-10</t>
  </si>
  <si>
    <t>82620</t>
  </si>
  <si>
    <t>BÉŽOVÝ, 60/70 MM, STANDARD, FILTR, 10KS</t>
  </si>
  <si>
    <t>85510</t>
  </si>
  <si>
    <t>BÉŽOVÝ, 50 MM, MAXI, FILTR, 30KS, 103650</t>
  </si>
  <si>
    <t>85515</t>
  </si>
  <si>
    <t>S OUŠKY, 50 MM, 5KS, 100210</t>
  </si>
  <si>
    <t>85595</t>
  </si>
  <si>
    <t>SÁČEK 1D VÝPUSTNÝ PELICAN STANDARD 839336</t>
  </si>
  <si>
    <t>PRŮHLEDNÝ,K ÚPRAVĚ VELIKOSTI, BEZSVORKOVÝ UZÁVĚR, 30KS</t>
  </si>
  <si>
    <t>86576</t>
  </si>
  <si>
    <t>PASTA ADHEZIVNÍ V PROUŽCÍCH 2655</t>
  </si>
  <si>
    <t>10KS</t>
  </si>
  <si>
    <t>86611</t>
  </si>
  <si>
    <t>SÁČEK 1D UZAVŘENÝ FLEXIMA 044030U</t>
  </si>
  <si>
    <t>BÉŽOVÝ,30MM,30KS</t>
  </si>
  <si>
    <t>86670</t>
  </si>
  <si>
    <t>SÁČEK 2D VÝPUSTNÝ DANSAC NOVA 2 FOLD UP 1215-43</t>
  </si>
  <si>
    <t>BÉŽOVÝ,PRSTENEC 43MM,STANDARD,FILTR NOVA,INTEG.UZÁVĚR,10KS</t>
  </si>
  <si>
    <t>86750</t>
  </si>
  <si>
    <t>SÁČEK 1D VÝPUSTNÝ LITTLE ONES ESTEEM INVISICLOSE</t>
  </si>
  <si>
    <t>PRŮHLEDNÝ,0-27MM,DĚTSKÝ,10KS</t>
  </si>
  <si>
    <t>Bisoprolol</t>
  </si>
  <si>
    <t>94164</t>
  </si>
  <si>
    <t>CONCOR 5</t>
  </si>
  <si>
    <t>99600</t>
  </si>
  <si>
    <t>POR TBL FLM 90X10MG</t>
  </si>
  <si>
    <t>Gestoden a ethinylestradiol</t>
  </si>
  <si>
    <t>144185</t>
  </si>
  <si>
    <t>STODETTE OBALENÉ TABLETY</t>
  </si>
  <si>
    <t>POR TBL OBD 3X21</t>
  </si>
  <si>
    <t>Levothyroxin, sodná sůl</t>
  </si>
  <si>
    <t>69191</t>
  </si>
  <si>
    <t>EUTHYROX 150 MIKROGRAMŮ</t>
  </si>
  <si>
    <t>Mesalazin</t>
  </si>
  <si>
    <t>15534</t>
  </si>
  <si>
    <t>ASACOL</t>
  </si>
  <si>
    <t>RCT SUP 20X500MG</t>
  </si>
  <si>
    <t>Moxonidin</t>
  </si>
  <si>
    <t>199347</t>
  </si>
  <si>
    <t>CYNT 0,3</t>
  </si>
  <si>
    <t>POR TBL FLM 98X0.3MG</t>
  </si>
  <si>
    <t>Ramipril</t>
  </si>
  <si>
    <t>15866</t>
  </si>
  <si>
    <t>TRITACE 10 MG</t>
  </si>
  <si>
    <t>191030</t>
  </si>
  <si>
    <t>POR TBL NOB 98X5MG</t>
  </si>
  <si>
    <t>63767</t>
  </si>
  <si>
    <t>PÁS STOMICKÝ OR 14B</t>
  </si>
  <si>
    <t>VELIKOST L,XL,XXL,XXXL</t>
  </si>
  <si>
    <t>Lansoprazol</t>
  </si>
  <si>
    <t>17122</t>
  </si>
  <si>
    <t>POR CPS DUR 56X30MG</t>
  </si>
  <si>
    <t>125752</t>
  </si>
  <si>
    <t>8505</t>
  </si>
  <si>
    <t>KREON 40 000</t>
  </si>
  <si>
    <t>POR CPS ETD 100X400MG</t>
  </si>
  <si>
    <t>200309</t>
  </si>
  <si>
    <t>115318</t>
  </si>
  <si>
    <t>POR CPS ETD 90X20MG HDPE</t>
  </si>
  <si>
    <t>109401</t>
  </si>
  <si>
    <t>NOLPAZA 20 MG ENTEROSOLVENTNÍ TABLETY</t>
  </si>
  <si>
    <t>POR TBL ENT 56X20MG</t>
  </si>
  <si>
    <t>88708</t>
  </si>
  <si>
    <t>ALGIFEN</t>
  </si>
  <si>
    <t>POR TBL NOB 20</t>
  </si>
  <si>
    <t>9844</t>
  </si>
  <si>
    <t>POR TBL OBD 50X6.5MG</t>
  </si>
  <si>
    <t>132632</t>
  </si>
  <si>
    <t>Drospirenon a ethinylestradiol</t>
  </si>
  <si>
    <t>184708</t>
  </si>
  <si>
    <t>YADINE</t>
  </si>
  <si>
    <t>POR TBL FLM 3X21</t>
  </si>
  <si>
    <t>86616</t>
  </si>
  <si>
    <t>PENTASA SLOW RELEASE TABLETS 500 MG</t>
  </si>
  <si>
    <t>POR TBL RET 100X500MG</t>
  </si>
  <si>
    <t>25363</t>
  </si>
  <si>
    <t>HELICID 10 ZENTIVA</t>
  </si>
  <si>
    <t>POR CPS ETD 90X10MG SKLO</t>
  </si>
  <si>
    <t>Perindopril</t>
  </si>
  <si>
    <t>101211</t>
  </si>
  <si>
    <t>PRESTARIUM NEO</t>
  </si>
  <si>
    <t>POR TBL FLM 90X5MG</t>
  </si>
  <si>
    <t>AMOKSIKLAV 625 MG</t>
  </si>
  <si>
    <t>POR TBL FLM 21X625MG</t>
  </si>
  <si>
    <t>Atorvastatin</t>
  </si>
  <si>
    <t>93021</t>
  </si>
  <si>
    <t>SORTIS 40 MG</t>
  </si>
  <si>
    <t>POR TBL FLM 100X40MG</t>
  </si>
  <si>
    <t>28839</t>
  </si>
  <si>
    <t>AERIUS 0,5 MG/ML</t>
  </si>
  <si>
    <t>POR SOL 1X120ML LŽIČKA</t>
  </si>
  <si>
    <t>Klopidogrel</t>
  </si>
  <si>
    <t>132657</t>
  </si>
  <si>
    <t>TROMBEX 75 MG POTAHOVANÉ TABLETY</t>
  </si>
  <si>
    <t>Mebendazol</t>
  </si>
  <si>
    <t>122198</t>
  </si>
  <si>
    <t>VERMOX</t>
  </si>
  <si>
    <t>POR TBL NOB 6X100MG</t>
  </si>
  <si>
    <t>Prednisolon a antiseptika</t>
  </si>
  <si>
    <t>16467</t>
  </si>
  <si>
    <t>IMACORT</t>
  </si>
  <si>
    <t>DRM CRM 1X20GM</t>
  </si>
  <si>
    <t>163149</t>
  </si>
  <si>
    <t>HYPNOGEN</t>
  </si>
  <si>
    <t>POR TBL FLM 100X10MG</t>
  </si>
  <si>
    <t>132603</t>
  </si>
  <si>
    <t>STILNOX</t>
  </si>
  <si>
    <t>80573</t>
  </si>
  <si>
    <t>KRYTÍ ABSORPČNÍ MEPILEX</t>
  </si>
  <si>
    <t>10X10CM SE SILIKONOVOU VRSTVOU SAFETAC, 5KS</t>
  </si>
  <si>
    <t>1285</t>
  </si>
  <si>
    <t>PÁS KÝLNÍ PUPEČNÍ</t>
  </si>
  <si>
    <t>7 VELIKOSTÍ,PRO OBVOD PASU V ROZSAHU 70-140CM</t>
  </si>
  <si>
    <t>Ibuprofen</t>
  </si>
  <si>
    <t>11064</t>
  </si>
  <si>
    <t>IBALGIN 600</t>
  </si>
  <si>
    <t>POR TBL FLM 100X600MG</t>
  </si>
  <si>
    <t>Měkký parafin a tukové produkty</t>
  </si>
  <si>
    <t>89998</t>
  </si>
  <si>
    <t>LINOLA-FETT ÖLBAD</t>
  </si>
  <si>
    <t>DRM BAL 2X400ML</t>
  </si>
  <si>
    <t>Mupirocin</t>
  </si>
  <si>
    <t>90778</t>
  </si>
  <si>
    <t>BACTROBAN</t>
  </si>
  <si>
    <t>DRM UNG 1X15GM</t>
  </si>
  <si>
    <t>Sumatriptan</t>
  </si>
  <si>
    <t>146283</t>
  </si>
  <si>
    <t>SUMATRIPTAN MYLAN 50 MG</t>
  </si>
  <si>
    <t>POR TBL FLM 6X50MG</t>
  </si>
  <si>
    <t>140596</t>
  </si>
  <si>
    <t>PÁS BEDERNÍ S VÝZTUHAMI</t>
  </si>
  <si>
    <t>PRO ACTION PRT-T1 LUMBAR SUPPORT</t>
  </si>
  <si>
    <t>Amiodaron</t>
  </si>
  <si>
    <t>98933</t>
  </si>
  <si>
    <t>SEDACORON</t>
  </si>
  <si>
    <t>POR TBL NOB 60X200MG</t>
  </si>
  <si>
    <t>132654</t>
  </si>
  <si>
    <t>Atenolol a thiazidy</t>
  </si>
  <si>
    <t>POR TBL FLM 28</t>
  </si>
  <si>
    <t>Azithromycin</t>
  </si>
  <si>
    <t>155859</t>
  </si>
  <si>
    <t>SUMAMED 500 MG</t>
  </si>
  <si>
    <t>POR TBL FLM 3X500MG</t>
  </si>
  <si>
    <t>Benzoyl-peroxid</t>
  </si>
  <si>
    <t>97511</t>
  </si>
  <si>
    <t>AKNEROXID 5</t>
  </si>
  <si>
    <t>GEL 1X50GM 5%</t>
  </si>
  <si>
    <t>176913</t>
  </si>
  <si>
    <t>Digoxin</t>
  </si>
  <si>
    <t>83318</t>
  </si>
  <si>
    <t>DIGOXIN 0,125 LÉČIVA</t>
  </si>
  <si>
    <t>POR TBL NOB 30X0.125MG</t>
  </si>
  <si>
    <t>Erythromycin</t>
  </si>
  <si>
    <t>97513</t>
  </si>
  <si>
    <t>AKNEMYCIN 2000</t>
  </si>
  <si>
    <t>DRM UNG 1X25GM/500MG</t>
  </si>
  <si>
    <t>Fentermin</t>
  </si>
  <si>
    <t>97374</t>
  </si>
  <si>
    <t>ADIPEX RETARD</t>
  </si>
  <si>
    <t>POR CPS RML 100X15MG</t>
  </si>
  <si>
    <t>155780</t>
  </si>
  <si>
    <t>Levocetirizin</t>
  </si>
  <si>
    <t>137177</t>
  </si>
  <si>
    <t>CEZERA 5 MG</t>
  </si>
  <si>
    <t>Levonorgestrel a ethinylestradiol</t>
  </si>
  <si>
    <t>200749</t>
  </si>
  <si>
    <t>MINISISTON</t>
  </si>
  <si>
    <t>POR TBL OBD 3X21(=63)</t>
  </si>
  <si>
    <t>Meloxikam</t>
  </si>
  <si>
    <t>112563</t>
  </si>
  <si>
    <t>RECOXA 15</t>
  </si>
  <si>
    <t>POR TBL NOB 100X15MG</t>
  </si>
  <si>
    <t>Metformin</t>
  </si>
  <si>
    <t>144458</t>
  </si>
  <si>
    <t>METFORMIN 1000 MG ZENTIVA</t>
  </si>
  <si>
    <t>POR TBL FLM 90X1000 MG</t>
  </si>
  <si>
    <t>122114</t>
  </si>
  <si>
    <t>APO-OME 20</t>
  </si>
  <si>
    <t>POR CPS ETD 100X20MG</t>
  </si>
  <si>
    <t>Perindopril a diuretika</t>
  </si>
  <si>
    <t>126026</t>
  </si>
  <si>
    <t>PRENEWEL 4 MG/1,25 MG</t>
  </si>
  <si>
    <t>POR TBL NOB 90</t>
  </si>
  <si>
    <t>132701</t>
  </si>
  <si>
    <t>4361</t>
  </si>
  <si>
    <t>ANAVENOL</t>
  </si>
  <si>
    <t>POR TBL OBD 60</t>
  </si>
  <si>
    <t>Trimetazidin</t>
  </si>
  <si>
    <t>32918</t>
  </si>
  <si>
    <t>PREDUCTAL MR</t>
  </si>
  <si>
    <t>POR TBL RET 90X35MG</t>
  </si>
  <si>
    <t>Valsartan</t>
  </si>
  <si>
    <t>125597</t>
  </si>
  <si>
    <t>VALSACOR 160 MG</t>
  </si>
  <si>
    <t>POR TBL FLM 98X160MG</t>
  </si>
  <si>
    <t>132642</t>
  </si>
  <si>
    <t>45700</t>
  </si>
  <si>
    <t>VENOTRAIN MICRO  A-D</t>
  </si>
  <si>
    <t>80177</t>
  </si>
  <si>
    <t>KOMPRESY MESOFT STERILNÍ</t>
  </si>
  <si>
    <t>5X5CM NETKANÝ TEXTIL,10X2KS</t>
  </si>
  <si>
    <t>4689</t>
  </si>
  <si>
    <t>OBINADLO ELASTICKÉ FIXAČNÍ PEHA CREPP</t>
  </si>
  <si>
    <t>8CMX4M,V NAPN.STAVU JEDNOTL.V CELOFÁNU,1KS</t>
  </si>
  <si>
    <t>Ciprofloxacin</t>
  </si>
  <si>
    <t>Hydrokortison a antibiotika</t>
  </si>
  <si>
    <t>41515</t>
  </si>
  <si>
    <t>PIMAFUCORT</t>
  </si>
  <si>
    <t>DRM CRM 1X15GM</t>
  </si>
  <si>
    <t>Klindamycin</t>
  </si>
  <si>
    <t>Sildenafil</t>
  </si>
  <si>
    <t>26912</t>
  </si>
  <si>
    <t>VIAGRA 100 MG</t>
  </si>
  <si>
    <t>POR TBL FLM 4X100MG</t>
  </si>
  <si>
    <t>16285</t>
  </si>
  <si>
    <t>130073</t>
  </si>
  <si>
    <t xml:space="preserve">SÁČEK 1D VÝPUSTNÝ STOMOCUR PROTECT ILEO VIHF 3020 </t>
  </si>
  <si>
    <t>BÉŽOVÝ S OKÉNKEM,FILTR,HYDROKOLOID,20-60MM,20KS</t>
  </si>
  <si>
    <t>2707</t>
  </si>
  <si>
    <t>PUDR ZÁSYPOVÝ STOMAHESIVE</t>
  </si>
  <si>
    <t>3358</t>
  </si>
  <si>
    <t>DESTIČKA STOMICKÁ COLOPLAST 3250</t>
  </si>
  <si>
    <t>PÁS 200CMX10CM,1KS</t>
  </si>
  <si>
    <t>82217</t>
  </si>
  <si>
    <t>SÁČEK 1D UZAVŘENÝ SENSURA S OKÉNKEM</t>
  </si>
  <si>
    <t>BÉŽOVÝ, 10-76, MAXI FILTR, 30KS</t>
  </si>
  <si>
    <t>82290</t>
  </si>
  <si>
    <t>SÁČEK 1D VÝPUSTNÝ CONFIDENCE CONVEX SUPERSOFT</t>
  </si>
  <si>
    <t>VELKÝ S CHLOPNÍ,13-52 MM, 10 KS</t>
  </si>
  <si>
    <t>85509</t>
  </si>
  <si>
    <t>BÉŽOVÝ, 40 MM, MAXI, FILTR, 30KS, 103640</t>
  </si>
  <si>
    <t>85514</t>
  </si>
  <si>
    <t>S OUŠKY, 40 MM, 5KS, 100110</t>
  </si>
  <si>
    <t>85518</t>
  </si>
  <si>
    <t>PODLOŽKA 2D SENSURA CLICK CONVEX L</t>
  </si>
  <si>
    <t>MÍRNĚ KONVEXNÍ S OUŠKY, 50 MM, 5KS, 110210</t>
  </si>
  <si>
    <t>85591</t>
  </si>
  <si>
    <t>SÁČEK 1D VÝPUSTNÝ PELICAN MAXI 839312</t>
  </si>
  <si>
    <t>86743</t>
  </si>
  <si>
    <t>SÁČEK 2D VÝPUSTNÝ FLEXIMA KEY</t>
  </si>
  <si>
    <t>BÉŽOVÝ VÝPUST FLOW CONTROL,60MM,30KS, ROLL UP, 62360U, 621280U, 621260U</t>
  </si>
  <si>
    <t>82348</t>
  </si>
  <si>
    <t>15X15 CM,5 KS</t>
  </si>
  <si>
    <t>85677</t>
  </si>
  <si>
    <t>SÁČEK 1D VÝPUSTNÝ KONVEX PELICAN STANDARD 839512</t>
  </si>
  <si>
    <t>PRŮHLEDNÝ, K ÚPRAVĚ VELIKOSTI DO 60MM, 10KS</t>
  </si>
  <si>
    <t>85520</t>
  </si>
  <si>
    <t>TYČINKY GELATINAČNÍ ABSORBIAN WAND</t>
  </si>
  <si>
    <t>60KS</t>
  </si>
  <si>
    <t>86730</t>
  </si>
  <si>
    <t>PODLOŽKA FLEXIMA KEY 62050U</t>
  </si>
  <si>
    <t>50MM,5KS</t>
  </si>
  <si>
    <t>58880</t>
  </si>
  <si>
    <t>DOLMINA 100 SR</t>
  </si>
  <si>
    <t>POR TBL PRO 20X100MG</t>
  </si>
  <si>
    <t>Mefenoxalon</t>
  </si>
  <si>
    <t>85656</t>
  </si>
  <si>
    <t>DORSIFLEX 200 MG</t>
  </si>
  <si>
    <t>Montelukast</t>
  </si>
  <si>
    <t>119226</t>
  </si>
  <si>
    <t>MONTELUKAST TEVA 10 MG</t>
  </si>
  <si>
    <t>POR TBL FLM 98X10MG</t>
  </si>
  <si>
    <t>63128</t>
  </si>
  <si>
    <t>PÁS BEDERNÍ NÍZKÝ KŘÍŽENÝ</t>
  </si>
  <si>
    <t>TYP 031C</t>
  </si>
  <si>
    <t>131004</t>
  </si>
  <si>
    <t>PÁS STOMICKÝ</t>
  </si>
  <si>
    <t>PROTECT.STOMA SUPPORT</t>
  </si>
  <si>
    <t>Erdostein</t>
  </si>
  <si>
    <t>199680</t>
  </si>
  <si>
    <t>ERDOMED</t>
  </si>
  <si>
    <t>POR CPS DUR 60X300MG</t>
  </si>
  <si>
    <t>91788</t>
  </si>
  <si>
    <t>NEUROL 0,25</t>
  </si>
  <si>
    <t>12494</t>
  </si>
  <si>
    <t>AUGMENTIN 1 G</t>
  </si>
  <si>
    <t>155863</t>
  </si>
  <si>
    <t>SUMAMED STD</t>
  </si>
  <si>
    <t>POR TBL FLM 2X500MG</t>
  </si>
  <si>
    <t>Cyproteron a estrogen</t>
  </si>
  <si>
    <t>47092</t>
  </si>
  <si>
    <t>DIANE-35</t>
  </si>
  <si>
    <t>POR TBL OBD 6X21</t>
  </si>
  <si>
    <t>28834</t>
  </si>
  <si>
    <t>AERIUS 2,5 MG</t>
  </si>
  <si>
    <t>POR TBL DIS 90X2.5MG</t>
  </si>
  <si>
    <t>Diazepam</t>
  </si>
  <si>
    <t>DIAZEPAM SLOVAKOFARMA 10 MG</t>
  </si>
  <si>
    <t>POR TBL NOB 20X10MG</t>
  </si>
  <si>
    <t>Chlormadinon a ethinylestradiol</t>
  </si>
  <si>
    <t>180259</t>
  </si>
  <si>
    <t>BELARA</t>
  </si>
  <si>
    <t>132671</t>
  </si>
  <si>
    <t>Kodein</t>
  </si>
  <si>
    <t>88</t>
  </si>
  <si>
    <t>CODEIN SLOVAKOFARMA 15 MG</t>
  </si>
  <si>
    <t>POR TBL NOB 10X15MG</t>
  </si>
  <si>
    <t>71960</t>
  </si>
  <si>
    <t>POR TBL NOB 5X10X100MG</t>
  </si>
  <si>
    <t>15373</t>
  </si>
  <si>
    <t>SIMEPAR</t>
  </si>
  <si>
    <t>POR CPS DUR 40X70MG</t>
  </si>
  <si>
    <t>32720</t>
  </si>
  <si>
    <t>XYZAL</t>
  </si>
  <si>
    <t>POR TBL FLM 50X5MG</t>
  </si>
  <si>
    <t>115396</t>
  </si>
  <si>
    <t>POR CPS ETD 90X10MG HDPE</t>
  </si>
  <si>
    <t>Silodosin</t>
  </si>
  <si>
    <t>167441</t>
  </si>
  <si>
    <t>POR CPS DUR 100X4MG</t>
  </si>
  <si>
    <t>201139</t>
  </si>
  <si>
    <t>TRAMAL RETARD TABLETY 100 MG</t>
  </si>
  <si>
    <t>POR TBL PRO 50X100MG</t>
  </si>
  <si>
    <t>24738</t>
  </si>
  <si>
    <t>TRAMADOL SANDOZ RETARD 200 MG</t>
  </si>
  <si>
    <t>140621</t>
  </si>
  <si>
    <t>EPITÉZA MAMÁRNÍ ESSENTIAL 2S</t>
  </si>
  <si>
    <t>SILIKONOVÁ, SYMETRICKÁ, 440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</si>
  <si>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</si>
  <si>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</si>
  <si>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</si>
  <si>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</si>
  <si>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</si>
  <si>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</si>
  <si>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78585</t>
  </si>
  <si>
    <t>PAS KÝLNÍ TŘÍSELNÝ JEDNOSTRANNÝ INGUIN I</t>
  </si>
  <si>
    <t>793135400100,200 PRAVO NEBO LEVOSTRANNÝ S 1 PELOTOU,7VEL.70-140/PO 10CM/TĚLOVÝ</t>
  </si>
  <si>
    <t>19014</t>
  </si>
  <si>
    <t>PÁS STOMICKÝ STOMEX 2700</t>
  </si>
  <si>
    <t>STOMICKÝ PÁS TEXTILNÍ ELASTICKÝ,1KS</t>
  </si>
  <si>
    <t>Silikony</t>
  </si>
  <si>
    <t>ESPUMISAN</t>
  </si>
  <si>
    <t>POR CPS MOL 100X40MG</t>
  </si>
  <si>
    <t>Přípravky pro léčbu bradavic a kuřích ok</t>
  </si>
  <si>
    <t>60890</t>
  </si>
  <si>
    <t>VERRUMAL</t>
  </si>
  <si>
    <t>DRM SOL 1X13ML</t>
  </si>
  <si>
    <t>Alopurinol</t>
  </si>
  <si>
    <t>119773</t>
  </si>
  <si>
    <t>MILURIT 100</t>
  </si>
  <si>
    <t>Ezetimib</t>
  </si>
  <si>
    <t>8673</t>
  </si>
  <si>
    <t>EZETROL 10 MG TABLETY</t>
  </si>
  <si>
    <t>POR TBL NOB 30X10MG A</t>
  </si>
  <si>
    <t>CODEIN SLOVAKOFARMA 30 MG</t>
  </si>
  <si>
    <t>POR TBL NOB 10X30MG</t>
  </si>
  <si>
    <t>Kortikosteroidy</t>
  </si>
  <si>
    <t>84700</t>
  </si>
  <si>
    <t>OTOBACID N</t>
  </si>
  <si>
    <t>AUR GTT SOL 1X5ML</t>
  </si>
  <si>
    <t>49123</t>
  </si>
  <si>
    <t>POR TBL ENT 28X40MG I</t>
  </si>
  <si>
    <t>57860</t>
  </si>
  <si>
    <t>148068</t>
  </si>
  <si>
    <t>ROSUCARD 10 MG POTAHOVANÉ TABLETY</t>
  </si>
  <si>
    <t>132547</t>
  </si>
  <si>
    <t>RCT SUP 10X50MG</t>
  </si>
  <si>
    <t>Jodovaný povidon</t>
  </si>
  <si>
    <t>202740</t>
  </si>
  <si>
    <t>POR TBL FLM 28X200MG</t>
  </si>
  <si>
    <t>RCT SOL 10X67.5ML</t>
  </si>
  <si>
    <t>130036</t>
  </si>
  <si>
    <t>PRŮHLEDNÝ,15-90MM,MAXI,FILTR NOVA,INTEG.UZÁVĚR,10KS,816-15</t>
  </si>
  <si>
    <t>86493</t>
  </si>
  <si>
    <t>PODLOŽKA 2D DANSAC NOVA 2 1136-15</t>
  </si>
  <si>
    <t>PRSTENEC 36MM,15-28MM,OMYVATELNÁ,5KS</t>
  </si>
  <si>
    <t>2592</t>
  </si>
  <si>
    <t>POR TBL NOB 50X100MG</t>
  </si>
  <si>
    <t>Betaxolol</t>
  </si>
  <si>
    <t>163140</t>
  </si>
  <si>
    <t>BETAXA 20</t>
  </si>
  <si>
    <t>POR TBL FLM 60X20MG</t>
  </si>
  <si>
    <t>15658</t>
  </si>
  <si>
    <t>CIPLOX 500</t>
  </si>
  <si>
    <t>DIAZEPAM SLOVAKOFARMA 5 MG</t>
  </si>
  <si>
    <t>125183</t>
  </si>
  <si>
    <t>CIPRALEX 10 MG</t>
  </si>
  <si>
    <t>POR TBL FLM 56X10MG I</t>
  </si>
  <si>
    <t>Leflunomid</t>
  </si>
  <si>
    <t>26260</t>
  </si>
  <si>
    <t>ARAVA 20 MG</t>
  </si>
  <si>
    <t>Methylprednisolon</t>
  </si>
  <si>
    <t>40368</t>
  </si>
  <si>
    <t>MEDROL 4 MG</t>
  </si>
  <si>
    <t>Metoprolol</t>
  </si>
  <si>
    <t>31536</t>
  </si>
  <si>
    <t>BETALOC ZOK 25 MG</t>
  </si>
  <si>
    <t>POR TBL PRO 100X25MG</t>
  </si>
  <si>
    <t>Mometason</t>
  </si>
  <si>
    <t>16456</t>
  </si>
  <si>
    <t>NASONEX</t>
  </si>
  <si>
    <t>NAS SPR SUS 60X50RG</t>
  </si>
  <si>
    <t>14814</t>
  </si>
  <si>
    <t>KREON 10 000</t>
  </si>
  <si>
    <t>Rilmenidin</t>
  </si>
  <si>
    <t>POR TBL NOB 30X1MG</t>
  </si>
  <si>
    <t>Telmisartan a amlodipin</t>
  </si>
  <si>
    <t>167853</t>
  </si>
  <si>
    <t>POR TBL NOB 30X1</t>
  </si>
  <si>
    <t>Spironolakton</t>
  </si>
  <si>
    <t>46754</t>
  </si>
  <si>
    <t>VEROSPIRON 100 MG</t>
  </si>
  <si>
    <t>POR CPS DUR 30X100MG</t>
  </si>
  <si>
    <t>14784</t>
  </si>
  <si>
    <t>ROSEMIG 50 MG</t>
  </si>
  <si>
    <t>POR TBL FLM 2X50MG</t>
  </si>
  <si>
    <t>80176</t>
  </si>
  <si>
    <t>KOMPRESY MESOFT NESTERILNÍ</t>
  </si>
  <si>
    <t>10X10CM,NETKANÝ TEXTIL,4 VRSTVY,100KS</t>
  </si>
  <si>
    <t>80178</t>
  </si>
  <si>
    <t>7,5X7,5CM,NETKANÝ TEXTIL,10X2KS</t>
  </si>
  <si>
    <t>Ofloxacin</t>
  </si>
  <si>
    <t>55636</t>
  </si>
  <si>
    <t>OFLOXIN 200</t>
  </si>
  <si>
    <t>POR TBL FLM 10X200MG</t>
  </si>
  <si>
    <t>32534</t>
  </si>
  <si>
    <t>INJ SOL 2X0.4ML</t>
  </si>
  <si>
    <t>45124</t>
  </si>
  <si>
    <t>LASTOFA - UZAVŘENÁ ŠPIČKA  A-D</t>
  </si>
  <si>
    <t>81682</t>
  </si>
  <si>
    <t>KRYTÍ INADINE</t>
  </si>
  <si>
    <t>9,5X9,5CM 25KS</t>
  </si>
  <si>
    <t>169298</t>
  </si>
  <si>
    <t>KRYTÍ TRAUMACEL BIODRESS H-GEL</t>
  </si>
  <si>
    <t>30 G, STERILNÍ GELOVÉ KRYTÍ ANTIMIKROBIÁLNÍ K HOJENÍ RAN</t>
  </si>
  <si>
    <t>Klarithromycin</t>
  </si>
  <si>
    <t>14810</t>
  </si>
  <si>
    <t>POR CPS ETD 20</t>
  </si>
  <si>
    <t>109416</t>
  </si>
  <si>
    <t>NOLPAZA 40 MG ENTEROSOLVENTNÍ TABLETY</t>
  </si>
  <si>
    <t>109414</t>
  </si>
  <si>
    <t>POR TBL ENT 60X40MG</t>
  </si>
  <si>
    <t>166776</t>
  </si>
  <si>
    <t>ITOPRID PMCS 50 MG</t>
  </si>
  <si>
    <t>POR TBL FLM 100X50MG I</t>
  </si>
  <si>
    <t>Saccharomyces Boulardii</t>
  </si>
  <si>
    <t>POR CPS DUR 10X250MG</t>
  </si>
  <si>
    <t>91217</t>
  </si>
  <si>
    <t>VENTER</t>
  </si>
  <si>
    <t>POR TBL NOB 50X1GM</t>
  </si>
  <si>
    <t>999999</t>
  </si>
  <si>
    <t>32559</t>
  </si>
  <si>
    <t>OSPAMOX 1000 MG</t>
  </si>
  <si>
    <t>POR TBL FLM 14X1000MG</t>
  </si>
  <si>
    <t>45010</t>
  </si>
  <si>
    <t>AZITROMYCIN SANDOZ 500 MG</t>
  </si>
  <si>
    <t>Flukonazol</t>
  </si>
  <si>
    <t>66035</t>
  </si>
  <si>
    <t>POR CPS DUR 70X100MG</t>
  </si>
  <si>
    <t>128810</t>
  </si>
  <si>
    <t>POR TBL ENT 100X20MG I</t>
  </si>
  <si>
    <t>166777</t>
  </si>
  <si>
    <t>POR TBL FLM 100X50MG II</t>
  </si>
  <si>
    <t>26913</t>
  </si>
  <si>
    <t>POR TBL FLM 8X100MG</t>
  </si>
  <si>
    <t>Ceftazidim</t>
  </si>
  <si>
    <t>76353</t>
  </si>
  <si>
    <t>FORTUM 1 G</t>
  </si>
  <si>
    <t>INJ+INF PLV SOL 1X1GM</t>
  </si>
  <si>
    <t>106344</t>
  </si>
  <si>
    <t>LANZUL 15 MG</t>
  </si>
  <si>
    <t>POR CPS ETD 28X15MG</t>
  </si>
  <si>
    <t>Sulpirid</t>
  </si>
  <si>
    <t>54432</t>
  </si>
  <si>
    <t>PROSULPIN 50 MG</t>
  </si>
  <si>
    <t>POR TBL NOB 30X50MG</t>
  </si>
  <si>
    <t>Vorikonazol</t>
  </si>
  <si>
    <t>26889</t>
  </si>
  <si>
    <t>POR TBL FLM 14X200MG</t>
  </si>
  <si>
    <t>80175</t>
  </si>
  <si>
    <t>7,5X7,5CM,NETKANÝ TEXTIL,4 VRSTVY,100KS</t>
  </si>
  <si>
    <t>28832</t>
  </si>
  <si>
    <t>POR TBL DIS 50X2.5MG</t>
  </si>
  <si>
    <t>Norethisteron</t>
  </si>
  <si>
    <t>125226</t>
  </si>
  <si>
    <t>NORETHISTERON ZENTIVA</t>
  </si>
  <si>
    <t>Norgestimát a ethinylestradiol</t>
  </si>
  <si>
    <t>182638</t>
  </si>
  <si>
    <t>NORGESTIMATE/ETHINYLESTRADIOL FAMYCARE 0,25 MG/0,035 MG TABLETY</t>
  </si>
  <si>
    <t>POR TBL NOB 13X21</t>
  </si>
  <si>
    <t>Nystatin, kombinace</t>
  </si>
  <si>
    <t>41146</t>
  </si>
  <si>
    <t>MACMIROR COMPLEX 500</t>
  </si>
  <si>
    <t>VAG GLB 12</t>
  </si>
  <si>
    <t>Kombinace různých antibiotik</t>
  </si>
  <si>
    <t>OPH UNG 1X5GM</t>
  </si>
  <si>
    <t>Sultamicilin</t>
  </si>
  <si>
    <t>POR TBL FLM 12X375MG</t>
  </si>
  <si>
    <t>Tramadol, kombinace</t>
  </si>
  <si>
    <t>17925</t>
  </si>
  <si>
    <t>ZALDIAR</t>
  </si>
  <si>
    <t>Jiná kapiláry stabilizující látky</t>
  </si>
  <si>
    <t>POR TBL ENT 30X20MG</t>
  </si>
  <si>
    <t>Pentoxifylin</t>
  </si>
  <si>
    <t>53479</t>
  </si>
  <si>
    <t>TRENTAL 400</t>
  </si>
  <si>
    <t>POR TBL RET 20X400MG</t>
  </si>
  <si>
    <t>202700</t>
  </si>
  <si>
    <t>POR TBL ENT 60X20MG</t>
  </si>
  <si>
    <t>155872</t>
  </si>
  <si>
    <t>Různé jiné kombinace železa</t>
  </si>
  <si>
    <t>119653</t>
  </si>
  <si>
    <t>POR TBL FLM 60X100MG</t>
  </si>
  <si>
    <t>5115</t>
  </si>
  <si>
    <t>PÁS BŘIŠNÍ VERBA 932 518 9</t>
  </si>
  <si>
    <t>OBDVOD TRUPU 75-85CM,VEL.2</t>
  </si>
  <si>
    <t>53480</t>
  </si>
  <si>
    <t>POR TBL RET 100X400MG</t>
  </si>
  <si>
    <t>POR TBL FLM 50X100MG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</si>
  <si>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</si>
  <si>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</si>
  <si>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</si>
  <si>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</si>
  <si>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</si>
  <si>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</si>
  <si>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</si>
  <si>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J01FA10 - Azithromycin</t>
  </si>
  <si>
    <t>C01BC03 - Propafenon</t>
  </si>
  <si>
    <t>R06AE09 - Levocetirizin</t>
  </si>
  <si>
    <t>M01AC06 - Meloxikam</t>
  </si>
  <si>
    <t>C09BA04 - Perindopril a diuretika</t>
  </si>
  <si>
    <t>R03AC02 - Salbutamol</t>
  </si>
  <si>
    <t>R03DC03 - Montelukast</t>
  </si>
  <si>
    <t>C01BC03</t>
  </si>
  <si>
    <t>J01FA10</t>
  </si>
  <si>
    <t>R03AC02</t>
  </si>
  <si>
    <t>N02CC01</t>
  </si>
  <si>
    <t>C09BA04</t>
  </si>
  <si>
    <t>M01AC06</t>
  </si>
  <si>
    <t>R06AE09</t>
  </si>
  <si>
    <t>R03DC03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</si>
  <si>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</si>
  <si>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</si>
  <si>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</si>
  <si>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</si>
  <si>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</si>
  <si>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</si>
  <si>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</si>
  <si>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</si>
  <si>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</si>
  <si>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</si>
  <si>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kovové (112 02 030)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</si>
  <si>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</si>
  <si>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</si>
  <si>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</si>
  <si>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</si>
  <si>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</si>
  <si>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</si>
  <si>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</si>
  <si>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</si>
  <si>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</si>
  <si>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</si>
  <si>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</si>
  <si>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</si>
  <si>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0466</t>
  </si>
  <si>
    <t>I. CHIR pracoviště DK COS</t>
  </si>
  <si>
    <t>ZA329</t>
  </si>
  <si>
    <t>Obinadlo fixa crep   6 cm x 4 m 1323100102</t>
  </si>
  <si>
    <t>ZA423</t>
  </si>
  <si>
    <t>Obinadlo elastické idealtex 12 cm x 5 m 9310633</t>
  </si>
  <si>
    <t>ZA444</t>
  </si>
  <si>
    <t>Tampon 20 x 19 cm nesterilní stáčený 1320300404</t>
  </si>
  <si>
    <t>ZA446</t>
  </si>
  <si>
    <t>Vata buničitá přířezy 20 x 30 cm 1230200129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</si>
  <si>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</si>
  <si>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</si>
  <si>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</si>
  <si>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</si>
  <si>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</si>
  <si>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</si>
  <si>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</si>
  <si>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</si>
  <si>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</si>
  <si>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</si>
  <si>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</si>
  <si>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</si>
  <si>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</si>
  <si>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</si>
  <si>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ZD104</t>
  </si>
  <si>
    <t>Náplast omniplast 10,0 cm x 10,0 m 9004472 (900535)</t>
  </si>
  <si>
    <t>ZE090</t>
  </si>
  <si>
    <t>Krytí sterilní VECA-C bal. á 50 ks BED:392020</t>
  </si>
  <si>
    <t>ZE748</t>
  </si>
  <si>
    <t>Krytí melgisorb Ag alginátové absorpční 10 x 10 cm bal. á 10 ks 256100-00</t>
  </si>
  <si>
    <t>ZI558</t>
  </si>
  <si>
    <t>Náplast curapor   7 x   5 cm 22 120 ( náhrada za cosmopor )</t>
  </si>
  <si>
    <t>ZA442</t>
  </si>
  <si>
    <t>Steh náplasťový Steri-strip 6 x 75 mm bal. á 50 ks R1541</t>
  </si>
  <si>
    <t>ZL410</t>
  </si>
  <si>
    <t>Hemagel 100 g A2681147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</si>
  <si>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</si>
  <si>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</si>
  <si>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</si>
  <si>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</si>
  <si>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</si>
  <si>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</si>
  <si>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</si>
  <si>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</si>
  <si>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</si>
  <si>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</si>
  <si>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</si>
  <si>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</si>
  <si>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</si>
  <si>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</si>
  <si>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ZA065</t>
  </si>
  <si>
    <t>Verba č. 5 - břišní pás 105 - 115 cm 932535</t>
  </si>
  <si>
    <t>ZF438</t>
  </si>
  <si>
    <t>Krytí adhesive remover 50 ml aerosol G AR5001 ( náhrada za biotrol solvant F 05002A )</t>
  </si>
  <si>
    <t>ZL665</t>
  </si>
  <si>
    <t>Krytí mastný tyl pharmatull 15 x 40 cm bal. á 30 ks P-Tull1540</t>
  </si>
  <si>
    <t>ZA705</t>
  </si>
  <si>
    <t>Hadička spojovací HS 1,8 x 450UNIV</t>
  </si>
  <si>
    <t>ZA727</t>
  </si>
  <si>
    <t>Kontejner 30 ml sterilní 331690251750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</si>
  <si>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</si>
  <si>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</si>
  <si>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</si>
  <si>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</si>
  <si>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</si>
  <si>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</si>
  <si>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</si>
  <si>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</si>
  <si>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</si>
  <si>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</si>
  <si>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</si>
  <si>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</si>
  <si>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</si>
  <si>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 délka 40 cm 19-18.100</t>
  </si>
  <si>
    <t>ZA964</t>
  </si>
  <si>
    <t>Stříkačka janett 60 ml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</si>
  <si>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</si>
  <si>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</si>
  <si>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</si>
  <si>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</si>
  <si>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ZB598</t>
  </si>
  <si>
    <t>Spojka přímá symetrická 7 x 7 mm 120 430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</si>
  <si>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</si>
  <si>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</si>
  <si>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</si>
  <si>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</si>
  <si>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</si>
  <si>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</si>
  <si>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</si>
  <si>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</si>
  <si>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ZB768</t>
  </si>
  <si>
    <t>Jehla vakuová 216/38 mm zelená 450076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</si>
  <si>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</si>
  <si>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</si>
  <si>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</si>
  <si>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</si>
  <si>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</si>
  <si>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</si>
  <si>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</si>
  <si>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</si>
  <si>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</si>
  <si>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</si>
  <si>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ZB893</t>
  </si>
  <si>
    <t>Stříkačka inzulinová omnican 0,5 ml 100j s jehlou 30 G 9151125S</t>
  </si>
  <si>
    <t>ZC498</t>
  </si>
  <si>
    <t>Držák močových sáčků UH 800800100</t>
  </si>
  <si>
    <t>ZC506</t>
  </si>
  <si>
    <t>Kompresa NT 10 x 10 cm / 5 ks sterilní 1325020275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</si>
  <si>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</si>
  <si>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</si>
  <si>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</si>
  <si>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</si>
  <si>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</si>
  <si>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</si>
  <si>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</si>
  <si>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</si>
  <si>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ZH491</t>
  </si>
  <si>
    <t>Stříkačka 50 - 60 ml LL MRG00711</t>
  </si>
  <si>
    <t>ZH816</t>
  </si>
  <si>
    <t>Katetr močový foley CH14 180605-000140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</si>
  <si>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</si>
  <si>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</si>
  <si>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</si>
  <si>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</si>
  <si>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</si>
  <si>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</si>
  <si>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</si>
  <si>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</si>
  <si>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</si>
  <si>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</si>
  <si>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ZK798</t>
  </si>
  <si>
    <t xml:space="preserve">Zátka combi modrá 4495152 </t>
  </si>
  <si>
    <t>ZK884</t>
  </si>
  <si>
    <t>Kohout trojcestný discofix modrý 4095111</t>
  </si>
  <si>
    <t>ZL423</t>
  </si>
  <si>
    <t>Hadice odsávací sterilní SERRES s koncovkami CH 25, bal. 50 ks délka 3 m FFM 5813303</t>
  </si>
  <si>
    <t>ZA703</t>
  </si>
  <si>
    <t>Filtr sací AS1-úprava bal. á 50 ks P03079</t>
  </si>
  <si>
    <t>ZA969</t>
  </si>
  <si>
    <t>Flocare set pro gravitační výživu 35146</t>
  </si>
  <si>
    <t>ZB689</t>
  </si>
  <si>
    <t>Trokar hrudní redax F18 atraumatický bal. á 10 ks 21118</t>
  </si>
  <si>
    <t>ZL688</t>
  </si>
  <si>
    <t>Proužky Accu-Check Inform IIStrip 50 EU1 á 50 ks 05942861</t>
  </si>
  <si>
    <t>ZL781</t>
  </si>
  <si>
    <t>Konektor bezjehlový K-NECT 7 denní M79400845</t>
  </si>
  <si>
    <t>ZE027</t>
  </si>
  <si>
    <t>Katetr CVC 1 lumen certofix mono 330 4160282E</t>
  </si>
  <si>
    <t>ZA715</t>
  </si>
  <si>
    <t>Set infuzní intrafix 4062957</t>
  </si>
  <si>
    <t>ZE079</t>
  </si>
  <si>
    <t>Set transfúzní non PVC s odvzdušněním a bakteriálním filtrem ZAR-I-TS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</si>
  <si>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</si>
  <si>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</si>
  <si>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</si>
  <si>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</si>
  <si>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</si>
  <si>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</si>
  <si>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ZA331</t>
  </si>
  <si>
    <t>Obinadlo fixa crep 10 cm x 4 m 1323100104</t>
  </si>
  <si>
    <t>ZA419</t>
  </si>
  <si>
    <t>Náplast betaplast bílá 10 cm x 5 m 510W</t>
  </si>
  <si>
    <t>ZA505</t>
  </si>
  <si>
    <t>Krytí mepore film 15 x 20 cm bal. á 10 ks 273000-02</t>
  </si>
  <si>
    <t>ZA593</t>
  </si>
  <si>
    <t>Tampon stáčený sterilní 20 x 20 cm / 5 ks 28003</t>
  </si>
  <si>
    <t>ZA643</t>
  </si>
  <si>
    <t>Kompresa vliwasoft 10 x 20 nesterilní á 100 ks 12070</t>
  </si>
  <si>
    <t>ZC352</t>
  </si>
  <si>
    <t>Obinadlo elastické universalbinde 12 cm x 10 m bal. á 12 ks 1320200207</t>
  </si>
  <si>
    <t>ZC885</t>
  </si>
  <si>
    <t>Náplast omnifix E 10 cm x 10 m 900650</t>
  </si>
  <si>
    <t>ZE483</t>
  </si>
  <si>
    <t>Náplast easi-v 49-664M</t>
  </si>
  <si>
    <t>ZI599</t>
  </si>
  <si>
    <t>Náplast curapor 10 x   8 cm 22121 ( náhrada za cosmopor )</t>
  </si>
  <si>
    <t>ZI600</t>
  </si>
  <si>
    <t>Náplast curapor 10 x 15 cm 22122 ( náhrada za cosmopor )</t>
  </si>
  <si>
    <t>ZI977</t>
  </si>
  <si>
    <t>Kanystr s gelem V.A.C. 500 ml M6275063</t>
  </si>
  <si>
    <t>ZI983</t>
  </si>
  <si>
    <t>Terčík + krycí folie V.A.C. ( folie s kolmým napojením )KC- M8275057</t>
  </si>
  <si>
    <t>ZA486</t>
  </si>
  <si>
    <t>Krytí mastný tyl jelonet   5 x 5 cm á 50 ks 7403</t>
  </si>
  <si>
    <t>ZL999</t>
  </si>
  <si>
    <t>Rychloobvaz 8 x 4 cm / 3 ks ( pro obj. 1 kus = 3 náplasti) 001445510</t>
  </si>
  <si>
    <t>ZI975</t>
  </si>
  <si>
    <t>Pěna velká V.A.C M8275053</t>
  </si>
  <si>
    <t>ZA746</t>
  </si>
  <si>
    <t>Stříkačka omnifix 1 ml 9161406V</t>
  </si>
  <si>
    <t>ZA897</t>
  </si>
  <si>
    <t>Nůž na stehy krátký sterilní bal. á 100 ks 11.000.00.010</t>
  </si>
  <si>
    <t>ZC766</t>
  </si>
  <si>
    <t>Nůžky chirurgické rovné hrotnaté P00768</t>
  </si>
  <si>
    <t>ZC768</t>
  </si>
  <si>
    <t>Zkumavka 10 ml sterilní bal. á 1250 ks 1009/TE/SG</t>
  </si>
  <si>
    <t>ZC769</t>
  </si>
  <si>
    <t>Hadička spojovací HS 1,8 x 450LL 606301</t>
  </si>
  <si>
    <t>ZD903</t>
  </si>
  <si>
    <t>Kontejner+lopatka 30 ml nesterilní 331690251330</t>
  </si>
  <si>
    <t>ZF255</t>
  </si>
  <si>
    <t>Nůžky převazové AK 672-20</t>
  </si>
  <si>
    <t>ZG515</t>
  </si>
  <si>
    <t>Zkumavka močová vacuette 10,5 ml bal. á 50 ks 331980455007</t>
  </si>
  <si>
    <t>ZG893</t>
  </si>
  <si>
    <t>Rouška prošívaná na popáleniny 40 x 60 cm karton á 30 ks 28510</t>
  </si>
  <si>
    <t>ZH818</t>
  </si>
  <si>
    <t>Katetr močový foley CH20 180605-000200</t>
  </si>
  <si>
    <t>ZI179</t>
  </si>
  <si>
    <t>Zkumavka s mediem+ flovakovaný tampon eSwab růžový 490CE.A</t>
  </si>
  <si>
    <t>ZK799</t>
  </si>
  <si>
    <t>Zátka combi červená 4495101</t>
  </si>
  <si>
    <t>ZL105</t>
  </si>
  <si>
    <t xml:space="preserve">Nástavec pro odběr moče ke zkumavce vacuete GREI450251DE </t>
  </si>
  <si>
    <t>ZA725</t>
  </si>
  <si>
    <t>Kanyla TS 8,0 s manžetou bal. á 10 ks 100/860/080</t>
  </si>
  <si>
    <t>ZL464</t>
  </si>
  <si>
    <t xml:space="preserve">Popisovač sterilní se dvěma hroty Sandel 4-in-1Marker, bal. á 25 ks, S1041F </t>
  </si>
  <si>
    <t>ZC994</t>
  </si>
  <si>
    <t>Láhev náhradní hi-vac 400 ml 05.000.22.802</t>
  </si>
  <si>
    <t>ZK897</t>
  </si>
  <si>
    <t>Pinzeta anatomická rovná 13 cm B397114920002</t>
  </si>
  <si>
    <t>ZL949</t>
  </si>
  <si>
    <t>Rukavice nitril promedica bez p. L bílé 6N á 100 ks 9399W4</t>
  </si>
  <si>
    <t>ZL948</t>
  </si>
  <si>
    <t>Rukavice nitril promedica bez p. M bílé 6N á 100 ks 9399W3</t>
  </si>
  <si>
    <t>DG382</t>
  </si>
  <si>
    <t>Bactec Plus Aerobic</t>
  </si>
  <si>
    <t>DG385</t>
  </si>
  <si>
    <t>Bactec Plus Anaerobic</t>
  </si>
  <si>
    <t>ZA464</t>
  </si>
  <si>
    <t>Kompresa NT 10 x 10 cm / 2 ks sterilní 26520</t>
  </si>
  <si>
    <t>ZA539</t>
  </si>
  <si>
    <t>Kompresa NT 10 x 10 cm nesterilní 06103</t>
  </si>
  <si>
    <t>ZB404</t>
  </si>
  <si>
    <t>Náplast cosmos 8 cm x 1m 5403353</t>
  </si>
  <si>
    <t>ZE074</t>
  </si>
  <si>
    <t>Tampon   9 x   9 cm / 5 ks sterilní stáčený 435</t>
  </si>
  <si>
    <t>ZA649</t>
  </si>
  <si>
    <t>Set gázový 152 sterilní á 50 ks 1230111152</t>
  </si>
  <si>
    <t>ZF838</t>
  </si>
  <si>
    <t>Krytí tenderwet 24 active 7,5 x 7,5 cm bal. á 8 ks 609817</t>
  </si>
  <si>
    <t>ZA621</t>
  </si>
  <si>
    <t>Krytí tenderwet 24 active kulatý 4 cm bal. á 10 ks 609210(609825)</t>
  </si>
  <si>
    <t>ZA005</t>
  </si>
  <si>
    <t>Obinadlo pruban č.  7 427307</t>
  </si>
  <si>
    <t>ZI848</t>
  </si>
  <si>
    <t>Krytí askina dressil 10 x 10 bal. á 10 ks 5291010</t>
  </si>
  <si>
    <t>ZA738</t>
  </si>
  <si>
    <t>Filtr mini spike zelený 4550242</t>
  </si>
  <si>
    <t>ZB774</t>
  </si>
  <si>
    <t>Zkumavka červená 5 ml gel 456071</t>
  </si>
  <si>
    <t>ZD211</t>
  </si>
  <si>
    <t>Kohout trojcestný modrý á 50 ks, RO 301- pouze pro KNM</t>
  </si>
  <si>
    <t>ZA834</t>
  </si>
  <si>
    <t>Jehla injekční 0,7 x   40 mm černá 4660021</t>
  </si>
  <si>
    <t>ZM051</t>
  </si>
  <si>
    <t>Rukavice nitril promedica bez p. S bílé 6N á 100 ks 9399W2</t>
  </si>
  <si>
    <t>ZA330</t>
  </si>
  <si>
    <t>Obinadlo fixa crep   8 cm x 4 m 1323100103</t>
  </si>
  <si>
    <t>ZA452</t>
  </si>
  <si>
    <t>Kompresa vliwazel 10 x 10  nesterilní 30430</t>
  </si>
  <si>
    <t>ZA453</t>
  </si>
  <si>
    <t>Kompresa vliwazel 10 x 20 nesterilní 30431</t>
  </si>
  <si>
    <t>ZA570</t>
  </si>
  <si>
    <t>Náplast tegaderm 4,4 cm x 4,4 cm bal. á 100 ks 1622W</t>
  </si>
  <si>
    <t>ZF352</t>
  </si>
  <si>
    <t>Náplast transpore bílá 2,50 cm x 9,14 m bal. á 12 ks 1534-1</t>
  </si>
  <si>
    <t>ZK759</t>
  </si>
  <si>
    <t>Náplast water resistant cosmos bal. á 20 ks (10+10) 5351233</t>
  </si>
  <si>
    <t>ZF042</t>
  </si>
  <si>
    <t>Krytí mastný tyl jelonet 10 x 10 cm á 10 ks 7404</t>
  </si>
  <si>
    <t>ZB762</t>
  </si>
  <si>
    <t>Zkumavka červená 6 ml 456092</t>
  </si>
  <si>
    <t>ZK974</t>
  </si>
  <si>
    <t>Cévka odsávací CH8 s přerušovačem sání P01192a</t>
  </si>
  <si>
    <t>ZK977</t>
  </si>
  <si>
    <t>Cévka odsávací CH14 s přerušovačem sání P01173a</t>
  </si>
  <si>
    <t>ZF986</t>
  </si>
  <si>
    <t>Kryt ochranný k ušnímu teploměru PC 800 BRN</t>
  </si>
  <si>
    <t>ZB215</t>
  </si>
  <si>
    <t>Šití safil fialový 3/0 bal. á 36 ks C1048041</t>
  </si>
  <si>
    <t>ZB217</t>
  </si>
  <si>
    <t>Šití dafilon modrý 3/0 bal. á 36 ks C0932353</t>
  </si>
  <si>
    <t>ZB220</t>
  </si>
  <si>
    <t>Šití safil fialový 3/0 bal. á 36 ks C1048046</t>
  </si>
  <si>
    <t>ZD654</t>
  </si>
  <si>
    <t>Rukavice nitratex ep S 700122</t>
  </si>
  <si>
    <t>ZD669</t>
  </si>
  <si>
    <t>Rukavice nitratex ep M 700123</t>
  </si>
  <si>
    <t>ZD683</t>
  </si>
  <si>
    <t>Rukavice nitratex ep L endoskopické dlouhé 700124</t>
  </si>
  <si>
    <t>ZI493</t>
  </si>
  <si>
    <t>Rukavice vinyl bez p. XL 01260-XL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</si>
  <si>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</si>
  <si>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</si>
  <si>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</si>
  <si>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</si>
  <si>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</si>
  <si>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</si>
  <si>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ZA324</t>
  </si>
  <si>
    <t>Náplast tegaderm 10,0 cm x 12,0 cm bal. á 50 ks 1626W</t>
  </si>
  <si>
    <t>ZA443</t>
  </si>
  <si>
    <t>Šátek trojcípý pletený 125 x 85 x 85 cm 20001</t>
  </si>
  <si>
    <t>ZA537</t>
  </si>
  <si>
    <t>Krytí mepilex heel 13 x 20 cm bal. á 5 ks 288100-01</t>
  </si>
  <si>
    <t>ZD633</t>
  </si>
  <si>
    <t>Krytí mepilex border sacrum 18 x 18 cm bal. á 5 ks 282000-01</t>
  </si>
  <si>
    <t>ZH012</t>
  </si>
  <si>
    <t>Náplast micropore 2,50 cm x 5,00 m 840W</t>
  </si>
  <si>
    <t>ZA691</t>
  </si>
  <si>
    <t>Rampa 3 kohouty discofix 16600C/4085434/</t>
  </si>
  <si>
    <t>ZA713</t>
  </si>
  <si>
    <t>Měřič žilního tlaku 01 646992</t>
  </si>
  <si>
    <t>ZA749</t>
  </si>
  <si>
    <t>Stříkačka omnifix 50 ml 4617509F</t>
  </si>
  <si>
    <t>ZA763</t>
  </si>
  <si>
    <t>Pohár na moč 250 ml UH 712253</t>
  </si>
  <si>
    <t>ZA791</t>
  </si>
  <si>
    <t>Stříkačka janett 140-160 ml JNP1543(MED114408)</t>
  </si>
  <si>
    <t>ZA967</t>
  </si>
  <si>
    <t>Flocare set 800 pump pro enter.vaky-569886  A4323102</t>
  </si>
  <si>
    <t>ZB361</t>
  </si>
  <si>
    <t>Láhev respiflo 1000 ml 21000</t>
  </si>
  <si>
    <t>ZB477</t>
  </si>
  <si>
    <t>Kohout trojcestný lopez valve AA-011-M9000 S</t>
  </si>
  <si>
    <t>ZB488</t>
  </si>
  <si>
    <t>Sprej cavilon 28 ml bal. á 12 ks 3346E</t>
  </si>
  <si>
    <t>ZB755</t>
  </si>
  <si>
    <t>Zkumavka 1 ml K3 edta fialová 454034</t>
  </si>
  <si>
    <t>ZB770</t>
  </si>
  <si>
    <t>Držák jehly excentrický Holdex 450263</t>
  </si>
  <si>
    <t>ZB949</t>
  </si>
  <si>
    <t>Pinzeta UH sterilní HAR999565</t>
  </si>
  <si>
    <t>ZC059</t>
  </si>
  <si>
    <t>Láhev redon drenofast 400 ml-kompletní bal. á 40 ks 28 400</t>
  </si>
  <si>
    <t>ZC648</t>
  </si>
  <si>
    <t>Elektroda EKG s gelem ovál 51 x 33 mm pro dospělé H-108006</t>
  </si>
  <si>
    <t>ZC863</t>
  </si>
  <si>
    <t>Hadička spojovací HS 1,8 x 1800LL 606304</t>
  </si>
  <si>
    <t>ZE468</t>
  </si>
  <si>
    <t>Zkumavka modrá 1 ml 454320</t>
  </si>
  <si>
    <t>ZF967</t>
  </si>
  <si>
    <t>Láhev 0,3 l k thoraxovému odsávání N079.0011</t>
  </si>
  <si>
    <t>ZH168</t>
  </si>
  <si>
    <t>Stříkačka tuberkulin 1 ml KD-JECT III 831786</t>
  </si>
  <si>
    <t>ZH546</t>
  </si>
  <si>
    <t>Flocare infinity pack set mobile 2778307</t>
  </si>
  <si>
    <t>ZL249</t>
  </si>
  <si>
    <t>Hadice vrapovaná bal. á 50 m 038-01-228</t>
  </si>
  <si>
    <t>ZB850</t>
  </si>
  <si>
    <t>Nos umělý trach-vent bal. á 50 ks 41311U</t>
  </si>
  <si>
    <t>ZC132</t>
  </si>
  <si>
    <t>Láhev 2,00 l vsazovací uzávěr s víkem 111-888-201</t>
  </si>
  <si>
    <t>ZC351</t>
  </si>
  <si>
    <t>Systém odsávací uzavřený CH14 jednocestný 30 cm 72 hod. bal. á 20 ks Z115-14</t>
  </si>
  <si>
    <t>ZD461</t>
  </si>
  <si>
    <t>Maska tracheostomická pro dospělé bal. á 50 ks 032-10-091</t>
  </si>
  <si>
    <t>ZK353</t>
  </si>
  <si>
    <t>Trokar hrudní redax F20 atraumatický bal. á 10 ks 21120</t>
  </si>
  <si>
    <t>ZD145</t>
  </si>
  <si>
    <t>Vak pro enterální výživu S1814713610</t>
  </si>
  <si>
    <t>ZF969</t>
  </si>
  <si>
    <t>Hadice s jednoduchou konickou spojkou N079.0021</t>
  </si>
  <si>
    <t>ZE195</t>
  </si>
  <si>
    <t>Manžeta TK k monitoru Mindray a další jednohadičková s vložkou 25 - 35 cm dospělá MEC 1200 NIBPHPA</t>
  </si>
  <si>
    <t>ZC081</t>
  </si>
  <si>
    <t>Močoměr bez teploměru 710363</t>
  </si>
  <si>
    <t>ZB209</t>
  </si>
  <si>
    <t>Set transfúzní BLLP pro přetlakovou transfuzi bez vzdušného filtru hemomed 05123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</si>
  <si>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</si>
  <si>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</si>
  <si>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</si>
  <si>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</si>
  <si>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</si>
  <si>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</si>
  <si>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ZA835</t>
  </si>
  <si>
    <t>Jehla injekční 0,6 x   25 mm modrá 4657667</t>
  </si>
  <si>
    <t>DG395</t>
  </si>
  <si>
    <t>Diagnostická souprava ABO set monoklonální na 30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</si>
  <si>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</si>
  <si>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</si>
  <si>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</si>
  <si>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</si>
  <si>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</si>
  <si>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</si>
  <si>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KC478</t>
  </si>
  <si>
    <t>zásobník do lineárního katru TCR55-X</t>
  </si>
  <si>
    <t>KC483</t>
  </si>
  <si>
    <t>contour-zahnutý-kus CS40G-X</t>
  </si>
  <si>
    <t>KD033</t>
  </si>
  <si>
    <t>zásobník zelený Contour CR40G-X</t>
  </si>
  <si>
    <t>KC465</t>
  </si>
  <si>
    <t>stapler kruhový 21 CDH21-X</t>
  </si>
  <si>
    <t>KD044</t>
  </si>
  <si>
    <t>kleště koagul WAVE18S-X</t>
  </si>
  <si>
    <t>KH023</t>
  </si>
  <si>
    <t>zásobník modrý  75 mm TCR75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</si>
  <si>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</si>
  <si>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</si>
  <si>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</si>
  <si>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</si>
  <si>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ZK231</t>
  </si>
  <si>
    <t xml:space="preserve">Nástroj na otevřenou operativu caiman 12 x 240 mm bal. á 3 ks PL730SU </t>
  </si>
  <si>
    <t>KC481</t>
  </si>
  <si>
    <t>zásobník do lineárního katru TRT75-X</t>
  </si>
  <si>
    <t>KF216</t>
  </si>
  <si>
    <t xml:space="preserve">skalpel harmonický focus long FCS17-X </t>
  </si>
  <si>
    <t>KC480</t>
  </si>
  <si>
    <t>zásobník do lineárního katru TRT55-X</t>
  </si>
  <si>
    <t>ZA026</t>
  </si>
  <si>
    <t>Dlaha adaptační 1.5 mm 12 otv. 246.191</t>
  </si>
  <si>
    <t>ZA019</t>
  </si>
  <si>
    <t>Šroub kortikální 2.0 mm 201.812</t>
  </si>
  <si>
    <t>ZC145</t>
  </si>
  <si>
    <t>Šroub kortikální 2.0 mm 201.814</t>
  </si>
  <si>
    <t>ZE725</t>
  </si>
  <si>
    <t>Dlaha LC-DCP 2.0 mm 4 otvory 243.584</t>
  </si>
  <si>
    <t>ZH028</t>
  </si>
  <si>
    <t>Dlaha profilu třetiny válce 3,5 s límcem 241.340</t>
  </si>
  <si>
    <t>ZC144</t>
  </si>
  <si>
    <t>Šroub kortikální 2.0 mm 201.810</t>
  </si>
  <si>
    <t>ZE023</t>
  </si>
  <si>
    <t>Katetr epicystycký 22Fr Pezzer bal. á 5 ks AE3A22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</si>
  <si>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</si>
  <si>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</si>
  <si>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</si>
  <si>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</si>
  <si>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</si>
  <si>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</si>
  <si>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</si>
  <si>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</si>
  <si>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KD034</t>
  </si>
  <si>
    <t>basx kit cholecystekt á 5 ks RLA004A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</si>
  <si>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</si>
  <si>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</si>
  <si>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</si>
  <si>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</si>
  <si>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</si>
  <si>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</si>
  <si>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ZD790</t>
  </si>
  <si>
    <t>Stapler cirkulární dispsable heamorhoidal WM-CSH-34</t>
  </si>
  <si>
    <t>KC484</t>
  </si>
  <si>
    <t>klip titanový malý LT100-X</t>
  </si>
  <si>
    <t>KD312</t>
  </si>
  <si>
    <t>katr lineární TLC55-X</t>
  </si>
  <si>
    <t>KD314</t>
  </si>
  <si>
    <t>Jehla ultra veressova UV120-X</t>
  </si>
  <si>
    <t>KD743</t>
  </si>
  <si>
    <t>trokar xcel dil D12LT</t>
  </si>
  <si>
    <t>KD749</t>
  </si>
  <si>
    <t>nůžky fokus FCS9</t>
  </si>
  <si>
    <t>KE993</t>
  </si>
  <si>
    <t>stapler echelon flex EC60A</t>
  </si>
  <si>
    <t>KD042</t>
  </si>
  <si>
    <t>zásobník do Echelonu ECR60G-X</t>
  </si>
  <si>
    <t>KI217</t>
  </si>
  <si>
    <t>aplikátor klipů pro střední klipy délka 27,5cm - LX210</t>
  </si>
  <si>
    <t>KD041</t>
  </si>
  <si>
    <t>zásobník do Echelonu ECR60D-X</t>
  </si>
  <si>
    <t>KC507</t>
  </si>
  <si>
    <t>háček laparoskop k HS HDH05-X</t>
  </si>
  <si>
    <t>KI216</t>
  </si>
  <si>
    <t>držák kloboučku laparoskopického cirkulačního stapleru - 10AG</t>
  </si>
  <si>
    <t>ZD791</t>
  </si>
  <si>
    <t>Klipovač Hem-o-lok pro uzamykatelné klipy XL  33 cm WK544990T</t>
  </si>
  <si>
    <t>DB325</t>
  </si>
  <si>
    <t>ITEST-HELICOBACTER</t>
  </si>
  <si>
    <t>Spotřeba zdravotnického materiálu - orientační přehled</t>
  </si>
  <si>
    <t>ON Data</t>
  </si>
  <si>
    <t>501 - Pracoviště chirurgie</t>
  </si>
  <si>
    <t>502 - Pracoviště dětské chirurgie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</si>
  <si>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</si>
  <si>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</si>
  <si>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</si>
  <si>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501</t>
  </si>
  <si>
    <t>1</t>
  </si>
  <si>
    <t>0000502</t>
  </si>
  <si>
    <t>MESOCAIN 1%</t>
  </si>
  <si>
    <t>0030187</t>
  </si>
  <si>
    <t>MIDAZOLAM TORREX 5 MG/ML</t>
  </si>
  <si>
    <t>0090719</t>
  </si>
  <si>
    <t>TRAMAL INJEKČNÍ ROZTOK 100 MG/2 ML</t>
  </si>
  <si>
    <t>0146681</t>
  </si>
  <si>
    <t>10% GLUCOSE IN WATER FOR INJECTION FRESENIUS</t>
  </si>
  <si>
    <t>3</t>
  </si>
  <si>
    <t>0094600</t>
  </si>
  <si>
    <t>KLIČKA POLYPEKTOMICKÁ</t>
  </si>
  <si>
    <t>0099942</t>
  </si>
  <si>
    <t>ANOSKOP JEDNORÁZOVÝ OPERAČNÍ              A.4023.1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</si>
  <si>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</si>
  <si>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</si>
  <si>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</si>
  <si>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</si>
  <si>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</si>
  <si>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</si>
  <si>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</si>
  <si>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</si>
  <si>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</si>
  <si>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</si>
  <si>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</si>
  <si>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</si>
  <si>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</si>
  <si>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</si>
  <si>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</si>
  <si>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</si>
  <si>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</si>
  <si>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</si>
  <si>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</si>
  <si>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</si>
  <si>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</si>
  <si>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</si>
  <si>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</si>
  <si>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</si>
  <si>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</si>
  <si>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</si>
  <si>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</si>
  <si>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</si>
  <si>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</si>
  <si>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</si>
  <si>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</si>
  <si>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</si>
  <si>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</si>
  <si>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</si>
  <si>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</si>
  <si>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</si>
  <si>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</si>
  <si>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</si>
  <si>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</si>
  <si>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</si>
  <si>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</si>
  <si>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</si>
  <si>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</si>
  <si>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</si>
  <si>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</si>
  <si>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</si>
  <si>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</si>
  <si>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</si>
  <si>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</si>
  <si>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</si>
  <si>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</si>
  <si>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</si>
  <si>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</si>
  <si>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</si>
  <si>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</si>
  <si>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</si>
  <si>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</si>
  <si>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REGULAČNÍ POPLATEK ZA NÁVŠTĚVU -- POPLATEK UHRAZEN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</si>
  <si>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</si>
  <si>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</si>
  <si>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</si>
  <si>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</si>
  <si>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</si>
  <si>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</si>
  <si>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</si>
  <si>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</si>
  <si>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</si>
  <si>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</si>
  <si>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</si>
  <si>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</si>
  <si>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</si>
  <si>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</si>
  <si>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09523</t>
  </si>
  <si>
    <t>EDUKAČNÍ POHOVOR LÉKAŘE S NEMOCNÝM ČI RODINOU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</si>
  <si>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</si>
  <si>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</si>
  <si>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</si>
  <si>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</si>
  <si>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</si>
  <si>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</si>
  <si>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</si>
  <si>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</si>
  <si>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</si>
  <si>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</si>
  <si>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</si>
  <si>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</si>
  <si>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</si>
  <si>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</si>
  <si>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51881</t>
  </si>
  <si>
    <t>MULTIDISCIPLINÁRNÍ INDIKAČNÍ SEMINÁŘ K URČENÍ OPTI</t>
  </si>
  <si>
    <t>51811</t>
  </si>
  <si>
    <t>ABSCES NEBO HEMATOM SUBKUTANNÍ, PILONIDÁLNÍ, INTRA</t>
  </si>
  <si>
    <t>66867</t>
  </si>
  <si>
    <t>EXCIZE A EXSTIRPACE SVALOVÉ - JEDNODUCHÉ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</si>
  <si>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</si>
  <si>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</si>
  <si>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</si>
  <si>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</si>
  <si>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</si>
  <si>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</si>
  <si>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</si>
  <si>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</si>
  <si>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15408</t>
  </si>
  <si>
    <t>ANOSKOPIE</t>
  </si>
  <si>
    <t>76211</t>
  </si>
  <si>
    <t>KATETRIZACE MOČOVÉHO MĚCHÝŘE PERMANENTNÍ CÉVKOU</t>
  </si>
  <si>
    <t>09555</t>
  </si>
  <si>
    <t>OŠETŘENÍ DÍTĚTE DO 6 LET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</si>
  <si>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</si>
  <si>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</si>
  <si>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</si>
  <si>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</si>
  <si>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</si>
  <si>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</si>
  <si>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</si>
  <si>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</si>
  <si>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</si>
  <si>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</si>
  <si>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</si>
  <si>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</si>
  <si>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</si>
  <si>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</si>
  <si>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</si>
  <si>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</si>
  <si>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</si>
  <si>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</si>
  <si>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</si>
  <si>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</si>
  <si>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</si>
  <si>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</si>
  <si>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</si>
  <si>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</si>
  <si>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</si>
  <si>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</si>
  <si>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</si>
  <si>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</si>
  <si>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</si>
  <si>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5F1</t>
  </si>
  <si>
    <t>0003952</t>
  </si>
  <si>
    <t>AMIKIN 500 MG</t>
  </si>
  <si>
    <t>0008807</t>
  </si>
  <si>
    <t>0008808</t>
  </si>
  <si>
    <t>0011706</t>
  </si>
  <si>
    <t>0011785</t>
  </si>
  <si>
    <t>AMIKIN 1 G</t>
  </si>
  <si>
    <t>0014583</t>
  </si>
  <si>
    <t>TIENAM 500 MG/500 MG I.V.</t>
  </si>
  <si>
    <t>0016600</t>
  </si>
  <si>
    <t>0017041</t>
  </si>
  <si>
    <t>0017810</t>
  </si>
  <si>
    <t>0020605</t>
  </si>
  <si>
    <t>0026127</t>
  </si>
  <si>
    <t>0049193</t>
  </si>
  <si>
    <t>CEFTAX 1000</t>
  </si>
  <si>
    <t>0053922</t>
  </si>
  <si>
    <t>CIPHIN PRO INFUSIONE 200 MG/100 ML</t>
  </si>
  <si>
    <t>0055680</t>
  </si>
  <si>
    <t>0058092</t>
  </si>
  <si>
    <t>0059830</t>
  </si>
  <si>
    <t>CIPRINOL 200 MG/100 ML</t>
  </si>
  <si>
    <t>0065989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</si>
  <si>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</si>
  <si>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</si>
  <si>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</si>
  <si>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</si>
  <si>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</si>
  <si>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</si>
  <si>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</si>
  <si>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0076354</t>
  </si>
  <si>
    <t>FORTUM 2 G</t>
  </si>
  <si>
    <t>0076360</t>
  </si>
  <si>
    <t>0081678</t>
  </si>
  <si>
    <t>METRONIDAZOL-SERAG</t>
  </si>
  <si>
    <t>0083050</t>
  </si>
  <si>
    <t>0083417</t>
  </si>
  <si>
    <t>MERONEM 1 G</t>
  </si>
  <si>
    <t>0092290</t>
  </si>
  <si>
    <t>0094155</t>
  </si>
  <si>
    <t>ABAKTAL 400 MG/5 ML</t>
  </si>
  <si>
    <t>0096414</t>
  </si>
  <si>
    <t>0097000</t>
  </si>
  <si>
    <t>METRONIDAZOLE 0.5%-POLPHARMA</t>
  </si>
  <si>
    <t>0097687</t>
  </si>
  <si>
    <t>0097910</t>
  </si>
  <si>
    <t>HUMAN ALBUMIN GRIFOLS 20%</t>
  </si>
  <si>
    <t>0125249</t>
  </si>
  <si>
    <t>0137499</t>
  </si>
  <si>
    <t>0162180</t>
  </si>
  <si>
    <t>CIPROFLOXACIN KABI 200 MG/100 ML INFUZNÍ ROZTOK</t>
  </si>
  <si>
    <t>0162187</t>
  </si>
  <si>
    <t>0164350</t>
  </si>
  <si>
    <t>TAZOCIN 4 G/0,5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</si>
  <si>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</si>
  <si>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</si>
  <si>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</si>
  <si>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</si>
  <si>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</si>
  <si>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</si>
  <si>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</si>
  <si>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</si>
  <si>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</si>
  <si>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</si>
  <si>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</si>
  <si>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</si>
  <si>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</si>
  <si>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</si>
  <si>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</si>
  <si>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</si>
  <si>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</si>
  <si>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</si>
  <si>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</si>
  <si>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</si>
  <si>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</si>
  <si>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</si>
  <si>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</si>
  <si>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</si>
  <si>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</si>
  <si>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</si>
  <si>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</si>
  <si>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</si>
  <si>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</si>
  <si>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</si>
  <si>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</si>
  <si>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</si>
  <si>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</si>
  <si>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</si>
  <si>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</si>
  <si>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</si>
  <si>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</si>
  <si>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</si>
  <si>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</si>
  <si>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</si>
  <si>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</si>
  <si>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</si>
  <si>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</si>
  <si>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0030647</t>
  </si>
  <si>
    <t>SÍŤKA SURGIPRO MESH</t>
  </si>
  <si>
    <t>0030648</t>
  </si>
  <si>
    <t>0037145</t>
  </si>
  <si>
    <t>PROTÉZA GORE-TEX CÉVNÍ - PRUŽNÁ TENKOSTĚNNÁ</t>
  </si>
  <si>
    <t>0042251</t>
  </si>
  <si>
    <t>CEMENT KOSTNÍ COPAL G+C - 40 GENTAMICIN A CLINDAMY</t>
  </si>
  <si>
    <t>0043119</t>
  </si>
  <si>
    <t>ŠTĚP ALLOGENNÍ KOSTNÍ ZMRAZENÝ</t>
  </si>
  <si>
    <t>0049488</t>
  </si>
  <si>
    <t>STAPLER LINEÁRNÍ -  ECHELON, ETS FLEX 45MM,60MM, D</t>
  </si>
  <si>
    <t>0049489</t>
  </si>
  <si>
    <t>ZÁSOBNÍK DO STAPLERU - ECHELON, ETS FLEX BÍLÝ,MODR</t>
  </si>
  <si>
    <t>0051990</t>
  </si>
  <si>
    <t>KATETR URETER.PŘÍMÉ OLIV.,FLÉT.,CYL. ZAK.- AC50..5</t>
  </si>
  <si>
    <t>0053463</t>
  </si>
  <si>
    <t>STAPLER LINEÁRNÍ-BEZ ZÁSOBNÍKU - ENDO GIA - UNIVER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</si>
  <si>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</si>
  <si>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</si>
  <si>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</si>
  <si>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</si>
  <si>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</si>
  <si>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</si>
  <si>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</si>
  <si>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0056490</t>
  </si>
  <si>
    <t>STAPLER CIRKULÁRNÍ EEA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</si>
  <si>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</si>
  <si>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</si>
  <si>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</si>
  <si>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</si>
  <si>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</si>
  <si>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</si>
  <si>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</si>
  <si>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</si>
  <si>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</si>
  <si>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</si>
  <si>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</si>
  <si>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</si>
  <si>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</si>
  <si>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</si>
  <si>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</si>
  <si>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</si>
  <si>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</si>
  <si>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</si>
  <si>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</si>
  <si>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</si>
  <si>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</si>
  <si>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</si>
  <si>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</si>
  <si>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</si>
  <si>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0058408</t>
  </si>
  <si>
    <t>RESEKCE ŽALUDKU BI DRG 90875</t>
  </si>
  <si>
    <t>0058412</t>
  </si>
  <si>
    <t>NÍZKÁ PŘEDNÍ RESEKCE REKTA DRG 90880</t>
  </si>
  <si>
    <t>0058435</t>
  </si>
  <si>
    <t>ADHESIOLÝZA I.STUPNĚ DRG 90817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</si>
  <si>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</si>
  <si>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</si>
  <si>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</si>
  <si>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</si>
  <si>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</si>
  <si>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</si>
  <si>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</si>
  <si>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</si>
  <si>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</si>
  <si>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</si>
  <si>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</si>
  <si>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</si>
  <si>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</si>
  <si>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</si>
  <si>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0082153</t>
  </si>
  <si>
    <t>KRYCÍ FÓLIE</t>
  </si>
  <si>
    <t>0083068</t>
  </si>
  <si>
    <t>DLAHA STERNÁLNÍ TITAN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</si>
  <si>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</si>
  <si>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</si>
  <si>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</si>
  <si>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</si>
  <si>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</si>
  <si>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</si>
  <si>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</si>
  <si>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</si>
  <si>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</si>
  <si>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</si>
  <si>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</si>
  <si>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</si>
  <si>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</si>
  <si>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</si>
  <si>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</si>
  <si>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</si>
  <si>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</si>
  <si>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</si>
  <si>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</si>
  <si>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</si>
  <si>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</si>
  <si>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</si>
  <si>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0151509</t>
  </si>
  <si>
    <t>SADA PRO OPERACI DLE LONGA VČ. STAPLERU</t>
  </si>
  <si>
    <t>0030643</t>
  </si>
  <si>
    <t>STAPLER LINEÁRNÍ S NOŽEM MF ENDO GIA 30-2.5</t>
  </si>
  <si>
    <t>0058364</t>
  </si>
  <si>
    <t>ESOFAGOKARDIOMYOTOMIE DRG 90797</t>
  </si>
  <si>
    <t>0058377</t>
  </si>
  <si>
    <t>HERNIOPLASTIKA RECID.KÝLY DRG 90824</t>
  </si>
  <si>
    <t>0062220</t>
  </si>
  <si>
    <t>SÍŤKA VICRYLOVÁ VM96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</si>
  <si>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</si>
  <si>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</si>
  <si>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</si>
  <si>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</si>
  <si>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</si>
  <si>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</si>
  <si>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</si>
  <si>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</si>
  <si>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</si>
  <si>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</si>
  <si>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09227</t>
  </si>
  <si>
    <t>I. V. APLIKACE KRVE NEBO KREVNÍCH DERIVÁTŮ</t>
  </si>
  <si>
    <t>11506</t>
  </si>
  <si>
    <t>PLNOHODNOTNÁ PARENTERÁLNÍ VÝŽIVA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</si>
  <si>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</si>
  <si>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</si>
  <si>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</si>
  <si>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</si>
  <si>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</si>
  <si>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</si>
  <si>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</si>
  <si>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</si>
  <si>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</si>
  <si>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</si>
  <si>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</si>
  <si>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</si>
  <si>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</si>
  <si>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</si>
  <si>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</si>
  <si>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</si>
  <si>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</si>
  <si>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</si>
  <si>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</si>
  <si>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</si>
  <si>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</si>
  <si>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</si>
  <si>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</si>
  <si>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</si>
  <si>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</si>
  <si>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</si>
  <si>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</si>
  <si>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</si>
  <si>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</si>
  <si>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</si>
  <si>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</si>
  <si>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</si>
  <si>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</si>
  <si>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</si>
  <si>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</si>
  <si>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</si>
  <si>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</si>
  <si>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</si>
  <si>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</si>
  <si>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</si>
  <si>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</si>
  <si>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</si>
  <si>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</si>
  <si>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</si>
  <si>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</si>
  <si>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</si>
  <si>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</si>
  <si>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</si>
  <si>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</si>
  <si>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</si>
  <si>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</si>
  <si>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</si>
  <si>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</si>
  <si>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</si>
  <si>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</si>
  <si>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</si>
  <si>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</si>
  <si>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</si>
  <si>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</si>
  <si>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</si>
  <si>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</si>
  <si>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</si>
  <si>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</si>
  <si>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</si>
  <si>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</si>
  <si>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</si>
  <si>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</si>
  <si>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</si>
  <si>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</si>
  <si>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</si>
  <si>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</si>
  <si>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</si>
  <si>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</si>
  <si>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</si>
  <si>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</si>
  <si>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</si>
  <si>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</si>
  <si>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</si>
  <si>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</si>
  <si>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63573</t>
  </si>
  <si>
    <t>HYSTEREKTOMIE ABDOMINÁLNÍ NEBO VAGINÁLNÍ S NEBO BE</t>
  </si>
  <si>
    <t>63589</t>
  </si>
  <si>
    <t>SALPINGEKTOMIE NEBO ADNEXEKTOMIE A NEBO RESEKCE OV</t>
  </si>
  <si>
    <t>76213</t>
  </si>
  <si>
    <t>KATETRIZACE MOČOVÉHO MĚCHÝŘE PERMANENTNÍ CÉVKOU DL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</si>
  <si>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</si>
  <si>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</si>
  <si>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</si>
  <si>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</si>
  <si>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</si>
  <si>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</si>
  <si>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</si>
  <si>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</si>
  <si>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</si>
  <si>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</si>
  <si>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</si>
  <si>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</si>
  <si>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</si>
  <si>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</si>
  <si>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</si>
  <si>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</si>
  <si>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</si>
  <si>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</si>
  <si>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</si>
  <si>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</si>
  <si>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</si>
  <si>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</si>
  <si>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90787</t>
  </si>
  <si>
    <t>(DRG) JEJUNOSTOMIE LAPAROSKOPICKY</t>
  </si>
  <si>
    <t>90875</t>
  </si>
  <si>
    <t>(DRG) RESEKCE ŽALUDKU BL LAPAROSKOPICKY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</si>
  <si>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</si>
  <si>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</si>
  <si>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</si>
  <si>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</si>
  <si>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</si>
  <si>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REGULAČNÍ POPLATEK ZA KAŽDÝ DEN LŮŽKOVÉ PÉČE -- PO</t>
  </si>
  <si>
    <t>51237</t>
  </si>
  <si>
    <t>KLÍNOVITÁ RESEKCE MAMMY S RADIKÁLNÍM ODSTRANĚNÍM A</t>
  </si>
  <si>
    <t>00602</t>
  </si>
  <si>
    <t>OD TYPU 02 - PRO NEMOCNICE TYPU 3, (KATEGORIE 6)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</si>
  <si>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</si>
  <si>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</si>
  <si>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</si>
  <si>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</si>
  <si>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</si>
  <si>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</si>
  <si>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</si>
  <si>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</si>
  <si>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</si>
  <si>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</si>
  <si>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</si>
  <si>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</si>
  <si>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</si>
  <si>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</si>
  <si>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</si>
  <si>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</si>
  <si>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</si>
  <si>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</si>
  <si>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</si>
  <si>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</si>
  <si>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</si>
  <si>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</si>
  <si>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</si>
  <si>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</si>
  <si>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</si>
  <si>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51821</t>
  </si>
  <si>
    <t>CHIRURGICKÉ ODSTRANĚNÍ CIZÍHO TĚLESA</t>
  </si>
  <si>
    <t>62310</t>
  </si>
  <si>
    <t>NEKREKTOMIE DO 1% POVRCHU TĚLA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</si>
  <si>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</si>
  <si>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</si>
  <si>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</si>
  <si>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</si>
  <si>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</si>
  <si>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</si>
  <si>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</si>
  <si>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</si>
  <si>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57215</t>
  </si>
  <si>
    <t>RESEKCE HRUDNÍ STĚNY</t>
  </si>
  <si>
    <t>51395</t>
  </si>
  <si>
    <t>PUNKCE PERITONEÁLNÍ DIAGNOSTICKÁ ČI TERAPEUTICKÁ</t>
  </si>
  <si>
    <t>00698</t>
  </si>
  <si>
    <t>OD TYPU 98 - PRO NEMOCNICE TYPU 3, (KATEGORIE 6) -</t>
  </si>
  <si>
    <t>51357</t>
  </si>
  <si>
    <t>JEJUNOSTOMIE, ILEOSTOMIE NEBO KOLOSTOMIE, ANTEPOZI</t>
  </si>
  <si>
    <t>51321</t>
  </si>
  <si>
    <t>LEVOSTRANNÁ PANKREATEKTOMIE SE SPLENEKTOMIÍ</t>
  </si>
  <si>
    <t>76441</t>
  </si>
  <si>
    <t>LYMFADENEKTOMIE RETROPERITONEÁLNÍ</t>
  </si>
  <si>
    <t>51385</t>
  </si>
  <si>
    <t>RESEKCE ŽALUDKU S ANASTOMÓZOU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</si>
  <si>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</si>
  <si>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</si>
  <si>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</si>
  <si>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</si>
  <si>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</si>
  <si>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</si>
  <si>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</si>
  <si>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</si>
  <si>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55210</t>
  </si>
  <si>
    <t>VÝKONY NA ZAVŘENÉM SRDCI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</si>
  <si>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</si>
  <si>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</si>
  <si>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</si>
  <si>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</si>
  <si>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</si>
  <si>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</si>
  <si>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90838</t>
  </si>
  <si>
    <t>(DRG) HERNIOPLASTIKA OBOUSTRANNÁ PRIMÁRNÍ LAPAROSK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</si>
  <si>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</si>
  <si>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</si>
  <si>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</si>
  <si>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</si>
  <si>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</si>
  <si>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</si>
  <si>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</si>
  <si>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</si>
  <si>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</si>
  <si>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</si>
  <si>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</si>
  <si>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</si>
  <si>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</si>
  <si>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</si>
  <si>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</si>
  <si>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</si>
  <si>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</si>
  <si>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</si>
  <si>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</si>
  <si>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</si>
  <si>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</si>
  <si>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</si>
  <si>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</si>
  <si>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</si>
  <si>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</si>
  <si>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</si>
  <si>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</si>
  <si>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</si>
  <si>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</si>
  <si>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</si>
  <si>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</si>
  <si>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</si>
  <si>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</si>
  <si>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</si>
  <si>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</si>
  <si>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</si>
  <si>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</si>
  <si>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</si>
  <si>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</si>
  <si>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</si>
  <si>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</si>
  <si>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</si>
  <si>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</si>
  <si>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</si>
  <si>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</si>
  <si>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</si>
  <si>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</si>
  <si>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</si>
  <si>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57245</t>
  </si>
  <si>
    <t>PNEUMONEKTOMIE ROZŠÍŘENÁ</t>
  </si>
  <si>
    <t>90824</t>
  </si>
  <si>
    <t>(DRG) HERNIOPLASTIKA RECIDIVUJÍCÍ KÝLY LAPAROSKOPI</t>
  </si>
  <si>
    <t>51211</t>
  </si>
  <si>
    <t>MYOTOMIE JÍCNU, HRUDNÍ PŘÍSTUP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</si>
  <si>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</si>
  <si>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</si>
  <si>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</si>
  <si>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</si>
  <si>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</si>
  <si>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</si>
  <si>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</si>
  <si>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</si>
  <si>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5F4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</si>
  <si>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</si>
  <si>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</si>
  <si>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</si>
  <si>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</si>
  <si>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</si>
  <si>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</si>
  <si>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</si>
  <si>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</si>
  <si>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</si>
  <si>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</si>
  <si>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07519</t>
  </si>
  <si>
    <t>(VZP) JINÉ OPERACE NA ŽILNÍM SYSTÉMU</t>
  </si>
  <si>
    <t>5F5</t>
  </si>
  <si>
    <t>55250</t>
  </si>
  <si>
    <t>STERNOTOMIE, TORAKOTOMIE</t>
  </si>
  <si>
    <t>5T1</t>
  </si>
  <si>
    <t>0015273</t>
  </si>
  <si>
    <t>SULPERAZON 2 G IM/IV</t>
  </si>
  <si>
    <t>0182991</t>
  </si>
  <si>
    <t xml:space="preserve">VANCOMYCIN HIKMA 500 MG PRÁŠEK PRO KONCENTRÁT PRO </t>
  </si>
  <si>
    <t>0407942</t>
  </si>
  <si>
    <t>Příplatek za ozáření</t>
  </si>
  <si>
    <t>00655</t>
  </si>
  <si>
    <t>OD TYPU 55 - PRO NEMOCNICE TYPU 3, (KATEGORIE 6) -</t>
  </si>
  <si>
    <t>99981</t>
  </si>
  <si>
    <t xml:space="preserve">(VZP) PACIENT HOSPITALIZOVANÝ V LŮŽKOVÉM ZAŘÍZENÍ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</si>
  <si>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</si>
  <si>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</si>
  <si>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</si>
  <si>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</si>
  <si>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</si>
  <si>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</si>
  <si>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0001154</t>
  </si>
  <si>
    <t>ŠROUB SAMOŘEZNÝ KORTIKÁLNÍ RUKA OCEL</t>
  </si>
  <si>
    <t>0001308</t>
  </si>
  <si>
    <t>DLAHA ADAPTAČNÍ  MINI FRAGMENT OCEL</t>
  </si>
  <si>
    <t>0010767</t>
  </si>
  <si>
    <t>DRÁT KIRSCHNERŮV OCEL</t>
  </si>
  <si>
    <t>0010768</t>
  </si>
  <si>
    <t>0017751</t>
  </si>
  <si>
    <t>0031246</t>
  </si>
  <si>
    <t>NÁHRADA ŠLACHY RUKY - SILIKONOVÁ</t>
  </si>
  <si>
    <t>0059979</t>
  </si>
  <si>
    <t>KLIPY EXTRA TITAN LT300,LT400</t>
  </si>
  <si>
    <t>0065071</t>
  </si>
  <si>
    <t>IMPLANTÁT BRADOVÝ  MEDPOR</t>
  </si>
  <si>
    <t>0068059</t>
  </si>
  <si>
    <t>IMPLANTÁT MAMMÁRNÍ EXPANDER TKÁŇOVÝ</t>
  </si>
  <si>
    <t>0068060</t>
  </si>
  <si>
    <t>0081998</t>
  </si>
  <si>
    <t>V.A.C.FREEDOM SBĚRNÁ NÁDOBA S GELEM</t>
  </si>
  <si>
    <t>0082042</t>
  </si>
  <si>
    <t>KRYTÍ MŘÍŽKA SILIKONOVÁ ASKINA SILNET</t>
  </si>
  <si>
    <t>0082043</t>
  </si>
  <si>
    <t>0082079</t>
  </si>
  <si>
    <t>0082509</t>
  </si>
  <si>
    <t>DLAHA FIXAČNÍ - RUKA,PŘEDLOKTÍ - SÁDRA</t>
  </si>
  <si>
    <t>0082517</t>
  </si>
  <si>
    <t>DLAHA FIXAČNÍ - NOHA,BÉREC - SÁDRA</t>
  </si>
  <si>
    <t>0082519</t>
  </si>
  <si>
    <t>OBVAZ CIRKULÁRNÍ - NOHA,BÉREC - SÁDRA</t>
  </si>
  <si>
    <t>0110664</t>
  </si>
  <si>
    <t>KOLÍK ODLAMOVACÍ K-SNAP</t>
  </si>
  <si>
    <t>0166177</t>
  </si>
  <si>
    <t>IMPLANTÁT MAMMÁRNÍ MONOBLOC SOFT ONE PLNĚNÝ KOHEZI</t>
  </si>
  <si>
    <t>0013054</t>
  </si>
  <si>
    <t>STAPLER KOŽNÍ, 35 NEREZ.OCEL. NÁPLNÍ PMW35,PMR35</t>
  </si>
  <si>
    <t>0059978</t>
  </si>
  <si>
    <t>KLIPY EXTRA TITAN LT100,LT200</t>
  </si>
  <si>
    <t>56419</t>
  </si>
  <si>
    <t>POUŽITÍ OPERAČNÍHO MIKROSKOPU Á 15 MINUT</t>
  </si>
  <si>
    <t>61022</t>
  </si>
  <si>
    <t>CÍLENÉ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</si>
  <si>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</si>
  <si>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</si>
  <si>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</si>
  <si>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</si>
  <si>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</si>
  <si>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</si>
  <si>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</si>
  <si>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</si>
  <si>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</si>
  <si>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</si>
  <si>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</si>
  <si>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</si>
  <si>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</si>
  <si>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</si>
  <si>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</si>
  <si>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</si>
  <si>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</si>
  <si>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</si>
  <si>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</si>
  <si>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</si>
  <si>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</si>
  <si>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</si>
  <si>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</si>
  <si>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</si>
  <si>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</si>
  <si>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</si>
  <si>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</si>
  <si>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</si>
  <si>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</si>
  <si>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</si>
  <si>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</si>
  <si>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</si>
  <si>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</si>
  <si>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</si>
  <si>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61233</t>
  </si>
  <si>
    <t>KAPSULOTOMIE MP NEBO IP KLOUBU</t>
  </si>
  <si>
    <t>61237</t>
  </si>
  <si>
    <t>KOREKČNÍ OSTEOTOMIE FALANGY NEBO METAKARPU</t>
  </si>
  <si>
    <t>61413</t>
  </si>
  <si>
    <t>KOREKCE PTÓZY VÍČKA (RIESE-BURIAN, HESS, ... U FAS</t>
  </si>
  <si>
    <t>61423</t>
  </si>
  <si>
    <t>RINOPLASTIKA - SEDLOVITÝ NOS (L-ŠTĚP, VČETNĚ ODBĚR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</si>
  <si>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</si>
  <si>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</si>
  <si>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</si>
  <si>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</si>
  <si>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</si>
  <si>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</si>
  <si>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61463</t>
  </si>
  <si>
    <t>REDUKCE STEHNA NEBO PAŽE EXCIZÍ</t>
  </si>
  <si>
    <t>61473</t>
  </si>
  <si>
    <t>IMPLANTACE TKÁŇOVÉHO EXPANDERU</t>
  </si>
  <si>
    <t>66413</t>
  </si>
  <si>
    <t>AMPUTACE PRSTU RUKY NEBO ČLÁNKU PRSTU - ZA KAŽDÝ D</t>
  </si>
  <si>
    <t>66929</t>
  </si>
  <si>
    <t>TENOLÝZA - ROZSÁHLÉ UVOLNĚNÍ JEDNÉ ŠLACHY - MIMO R</t>
  </si>
  <si>
    <t>66939</t>
  </si>
  <si>
    <t>PRODLOUŽENÍ / ZKRÁCENÍ JEDNÉ ŠLACHY - MIMO RUKY</t>
  </si>
  <si>
    <t>61021</t>
  </si>
  <si>
    <t>KOMPLEXNÍ VYŠETŘENÍ PLASTICKÝM CHIRURGEM</t>
  </si>
  <si>
    <t>61115</t>
  </si>
  <si>
    <t>61175</t>
  </si>
  <si>
    <t>VOLNÝ PŘENOS VASKULARIZOVANÉ KOSTI, PŘENOS PRSTU Z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</si>
  <si>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</si>
  <si>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</si>
  <si>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</si>
  <si>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</si>
  <si>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</si>
  <si>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</si>
  <si>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</si>
  <si>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</si>
  <si>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</si>
  <si>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</si>
  <si>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</si>
  <si>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</si>
  <si>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</si>
  <si>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</si>
  <si>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66851</t>
  </si>
  <si>
    <t>AMPUTACE DLOUHÉ KOSTI / EXARTIKULACE VELKÉHO KLOUB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</si>
  <si>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</si>
  <si>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</si>
  <si>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</si>
  <si>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</si>
  <si>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</si>
  <si>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</si>
  <si>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</si>
  <si>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</si>
  <si>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</si>
  <si>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</si>
  <si>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</si>
  <si>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</si>
  <si>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62640</t>
  </si>
  <si>
    <t>ODBĚR DERMOEPIDERMÁLNÍHO ŠTĚPU: 1 - 5 % Z PLOCHY P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</si>
  <si>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</si>
  <si>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</si>
  <si>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</si>
  <si>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</si>
  <si>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</si>
  <si>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</si>
  <si>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</si>
  <si>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</si>
  <si>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</si>
  <si>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</si>
  <si>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</si>
  <si>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</si>
  <si>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</si>
  <si>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</si>
  <si>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</si>
  <si>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</si>
  <si>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</si>
  <si>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</si>
  <si>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</si>
  <si>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</si>
  <si>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61231</t>
  </si>
  <si>
    <t>IMPLANTACE UMĚLÉHO MP NEBO IP KLOUBU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</si>
  <si>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</si>
  <si>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</si>
  <si>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</si>
  <si>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</si>
  <si>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</si>
  <si>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</si>
  <si>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</si>
  <si>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</si>
  <si>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62330</t>
  </si>
  <si>
    <t>NEKREKTOMIE 5 - 10 % POVRCHU TĚLA - TANGENCIÁLNÍ N</t>
  </si>
  <si>
    <t>61251</t>
  </si>
  <si>
    <t>POLICIZACE PRSTU</t>
  </si>
  <si>
    <t>62421</t>
  </si>
  <si>
    <t>ŠTĚP PŘI POPÁLENÍ (A OSTATNÍCH KOŽNÍCH ZTRÁTÁCH) -</t>
  </si>
  <si>
    <t>61201</t>
  </si>
  <si>
    <t>REPLANTACE JEDNOHO PRSTU</t>
  </si>
  <si>
    <t>6F6</t>
  </si>
  <si>
    <t>66039</t>
  </si>
  <si>
    <t>SLOŽITÁ OPERAČNÍ ARTROSKOPIE</t>
  </si>
  <si>
    <t>66133</t>
  </si>
  <si>
    <t>UDRŽOVÁNÍ PROPLACHOVÉ LAVÁŽE ZA JEDEN DEN</t>
  </si>
  <si>
    <t>66623</t>
  </si>
  <si>
    <t>PROSTÁ EXTRAKCE ENDOPROTÉZY - CEMENTOVANÉ</t>
  </si>
  <si>
    <t>66829</t>
  </si>
  <si>
    <t>ZAVEDENÍ PROPLACHOVÉ LAVÁŽE</t>
  </si>
  <si>
    <t>66893</t>
  </si>
  <si>
    <t>PUNKČNÍ BIOPSIE KOSTI NEBO KLOUBU</t>
  </si>
  <si>
    <t>66621</t>
  </si>
  <si>
    <t>PROSTÁ EXTRAKCE ENDOPROTÉZY - NECEMENTOVANÉ</t>
  </si>
  <si>
    <t>66897</t>
  </si>
  <si>
    <t>EXCIZE / EXSTIRPACE BAKEROVY CYSTY</t>
  </si>
  <si>
    <t>66877</t>
  </si>
  <si>
    <t>TREPANACE A DRENÁŽ KOSTI</t>
  </si>
  <si>
    <t>7F1</t>
  </si>
  <si>
    <t>71763</t>
  </si>
  <si>
    <t>TONZILEKTOMIE</t>
  </si>
  <si>
    <t>7F6</t>
  </si>
  <si>
    <t>76427</t>
  </si>
  <si>
    <t>CIRKUMCIZE, DĚTI OD 3 LET A DOSPĚLÍ</t>
  </si>
  <si>
    <t>76439</t>
  </si>
  <si>
    <t>ORCHIECTOMIE JEDNOSTRANNÁ</t>
  </si>
  <si>
    <t>76449</t>
  </si>
  <si>
    <t>INCIZE A DRENÁŽ ABSCESU SKROTA, VARLETE A NADVARLE</t>
  </si>
  <si>
    <t>76483</t>
  </si>
  <si>
    <t>RESEKCE LEDVINY NEBO HEMINEFREKTOMIE JEDNOSTRANNÁ</t>
  </si>
  <si>
    <t>76365</t>
  </si>
  <si>
    <t>PUNKČNÍ EPICYSTOSTOMIE</t>
  </si>
  <si>
    <t>76375</t>
  </si>
  <si>
    <t>CYSTEKTOMIE KOMPLETNÍ S URETEROILEÁLNÍM KONDUITEM</t>
  </si>
  <si>
    <t>76385</t>
  </si>
  <si>
    <t>UZAVŘENÍ PÍŠTĚLE VEZIKOREKTÁLNÍ NEBO VEZIKOSIGMOID</t>
  </si>
  <si>
    <t>05</t>
  </si>
  <si>
    <t>15110</t>
  </si>
  <si>
    <t>ŽALUDEČNÍ LAVÁŽ DIAGNOSTICKÁ</t>
  </si>
  <si>
    <t>06</t>
  </si>
  <si>
    <t>07</t>
  </si>
  <si>
    <t>08</t>
  </si>
  <si>
    <t>09</t>
  </si>
  <si>
    <t>10</t>
  </si>
  <si>
    <t>12</t>
  </si>
  <si>
    <t>13</t>
  </si>
  <si>
    <t>14</t>
  </si>
  <si>
    <t>16</t>
  </si>
  <si>
    <t>17</t>
  </si>
  <si>
    <t>0051607</t>
  </si>
  <si>
    <t>SADA GASTROSTOMICKÁ - PEG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</si>
  <si>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</si>
  <si>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</si>
  <si>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</si>
  <si>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</si>
  <si>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</si>
  <si>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</si>
  <si>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</si>
  <si>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</si>
  <si>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</si>
  <si>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</si>
  <si>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</si>
  <si>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</si>
  <si>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</si>
  <si>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</si>
  <si>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</si>
  <si>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</si>
  <si>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</si>
  <si>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</si>
  <si>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</si>
  <si>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</si>
  <si>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</si>
  <si>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</si>
  <si>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</si>
  <si>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</si>
  <si>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</si>
  <si>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</si>
  <si>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02021</t>
  </si>
  <si>
    <t xml:space="preserve">EXTRAOKULÁRNÍ VÝKONY. KROMĚ OČNICE BEZ CC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</si>
  <si>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</si>
  <si>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</si>
  <si>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</si>
  <si>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</si>
  <si>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</si>
  <si>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</si>
  <si>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</si>
  <si>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</si>
  <si>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</si>
  <si>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</si>
  <si>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04341</t>
  </si>
  <si>
    <t xml:space="preserve">MALIGNÍ ONEMOCNĚNÍ DÝCHACÍHO SYSTÉMU BEZ CC                                                         </t>
  </si>
  <si>
    <t>04363</t>
  </si>
  <si>
    <t xml:space="preserve">PROSTÁ PNEUMONIE A DÁVIVÝ KAŠEL S MCC                    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</si>
  <si>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</si>
  <si>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</si>
  <si>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</si>
  <si>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</si>
  <si>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</si>
  <si>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</si>
  <si>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</si>
  <si>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SYSTÉMU S CC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</si>
  <si>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</si>
  <si>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</si>
  <si>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</si>
  <si>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</si>
  <si>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</si>
  <si>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</si>
  <si>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</si>
  <si>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</si>
  <si>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</si>
  <si>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</si>
  <si>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</si>
  <si>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</si>
  <si>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</si>
  <si>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</si>
  <si>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</si>
  <si>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</si>
  <si>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</si>
  <si>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</si>
  <si>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</si>
  <si>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</si>
  <si>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</si>
  <si>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</si>
  <si>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</si>
  <si>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</si>
  <si>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</si>
  <si>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</si>
  <si>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</si>
  <si>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TŘÍSELNÉ. STEHENNÍ. UMBILIKÁLNÍ NEBO EPIGASTRICKÉ KÝLE BEZ CC             </t>
  </si>
  <si>
    <t>06071</t>
  </si>
  <si>
    <t xml:space="preserve">MENŠÍ VÝKONY NA ŽALUDKU. JÍCNU A DVANÁCTNÍKU BEZ CC                                                 </t>
  </si>
  <si>
    <t>06072</t>
  </si>
  <si>
    <t xml:space="preserve">MENŠÍ VÝKONY NA ŽALUDKU. JÍCNU A DVANÁCTNÍKU S CC  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</si>
  <si>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</si>
  <si>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</si>
  <si>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</si>
  <si>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</si>
  <si>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</si>
  <si>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</si>
  <si>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</si>
  <si>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</si>
  <si>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</si>
  <si>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</si>
  <si>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</si>
  <si>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</si>
  <si>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</si>
  <si>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</si>
  <si>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</si>
  <si>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</si>
  <si>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</si>
  <si>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</si>
  <si>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</si>
  <si>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</si>
  <si>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</si>
  <si>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</si>
  <si>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</si>
  <si>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</si>
  <si>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</si>
  <si>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</si>
  <si>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</si>
  <si>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</si>
  <si>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</si>
  <si>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</si>
  <si>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</si>
  <si>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</si>
  <si>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</si>
  <si>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</si>
  <si>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</si>
  <si>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</si>
  <si>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</si>
  <si>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</si>
  <si>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</si>
  <si>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</si>
  <si>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</si>
  <si>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</si>
  <si>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</si>
  <si>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</si>
  <si>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</si>
  <si>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</si>
  <si>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</si>
  <si>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</si>
  <si>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</si>
  <si>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</si>
  <si>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</si>
  <si>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</si>
  <si>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</si>
  <si>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</si>
  <si>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</si>
  <si>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</si>
  <si>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</si>
  <si>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</si>
  <si>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</si>
  <si>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</si>
  <si>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</si>
  <si>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</si>
  <si>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</si>
  <si>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</si>
  <si>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</si>
  <si>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</si>
  <si>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</si>
  <si>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</si>
  <si>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</si>
  <si>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</si>
  <si>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</si>
  <si>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</si>
  <si>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</si>
  <si>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CHOLECYSTEKTOMIE. KROMĚ LAPAROSKOPICKÉ BEZ CC                                                       </t>
  </si>
  <si>
    <t>07032</t>
  </si>
  <si>
    <t xml:space="preserve">CHOLECYSTEKTOMIE. KROMĚ LAPAROSKOPICKÉ S CC                                                         </t>
  </si>
  <si>
    <t>07033</t>
  </si>
  <si>
    <t xml:space="preserve">CHOLECYSTEKTOMIE.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</si>
  <si>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</si>
  <si>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</si>
  <si>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</si>
  <si>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</si>
  <si>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</si>
  <si>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</si>
  <si>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</si>
  <si>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</si>
  <si>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</si>
  <si>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</si>
  <si>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</si>
  <si>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</si>
  <si>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</si>
  <si>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</si>
  <si>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</si>
  <si>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</si>
  <si>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</si>
  <si>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</si>
  <si>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</si>
  <si>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</si>
  <si>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</si>
  <si>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</si>
  <si>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</si>
  <si>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</si>
  <si>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</si>
  <si>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</si>
  <si>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</si>
  <si>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</si>
  <si>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</si>
  <si>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</si>
  <si>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</si>
  <si>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</si>
  <si>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</si>
  <si>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</si>
  <si>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</si>
  <si>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</si>
  <si>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08082</t>
  </si>
  <si>
    <t xml:space="preserve">VÝKONY NA KYČLÍCH A STEHENNÍ KOSTI. KROMĚ REPLANTACE VELKÝCH KLOUBŮ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</si>
  <si>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</si>
  <si>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</si>
  <si>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</si>
  <si>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</si>
  <si>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</si>
  <si>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</si>
  <si>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</si>
  <si>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</si>
  <si>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</si>
  <si>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</si>
  <si>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</si>
  <si>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</si>
  <si>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</si>
  <si>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</si>
  <si>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</si>
  <si>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</si>
  <si>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</si>
  <si>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</si>
  <si>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</si>
  <si>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</si>
  <si>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</si>
  <si>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</si>
  <si>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</si>
  <si>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</si>
  <si>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</si>
  <si>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</si>
  <si>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</si>
  <si>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</si>
  <si>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</si>
  <si>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</si>
  <si>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</si>
  <si>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</si>
  <si>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</si>
  <si>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</si>
  <si>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</si>
  <si>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</si>
  <si>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</si>
  <si>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</si>
  <si>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</si>
  <si>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</si>
  <si>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</si>
  <si>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</si>
  <si>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</si>
  <si>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</si>
  <si>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</si>
  <si>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</si>
  <si>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</si>
  <si>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</si>
  <si>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</si>
  <si>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</si>
  <si>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</si>
  <si>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</si>
  <si>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</si>
  <si>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</si>
  <si>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</si>
  <si>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</si>
  <si>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</si>
  <si>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</si>
  <si>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</si>
  <si>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</si>
  <si>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</si>
  <si>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</si>
  <si>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</si>
  <si>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</si>
  <si>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</si>
  <si>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</si>
  <si>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</si>
  <si>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</si>
  <si>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</si>
  <si>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</si>
  <si>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</si>
  <si>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</si>
  <si>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</si>
  <si>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</si>
  <si>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</si>
  <si>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</si>
  <si>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</si>
  <si>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</si>
  <si>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</si>
  <si>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</si>
  <si>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</si>
  <si>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21011</t>
  </si>
  <si>
    <t xml:space="preserve">MIKROVASKULÁRNÍ PŘENOS TKÁNĚ NEBO KOŽNÍ ŠTĚP PŘI ÚRAZECH BEZ CC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</si>
  <si>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</si>
  <si>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</si>
  <si>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</si>
  <si>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</si>
  <si>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</si>
  <si>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</si>
  <si>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</si>
  <si>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</si>
  <si>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</si>
  <si>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</si>
  <si>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</si>
  <si>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</si>
  <si>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</si>
  <si>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</si>
  <si>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</si>
  <si>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</si>
  <si>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</si>
  <si>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</si>
  <si>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</si>
  <si>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</si>
  <si>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</si>
  <si>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</si>
  <si>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</si>
  <si>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HLAVY. HRUDNÍKU A DOLNÍCH KONČETIN PŘI MNOHOČETNÉM ZÁVAŽNÉM TRAUMATU BEZ CC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</si>
  <si>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</si>
  <si>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</si>
  <si>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</si>
  <si>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</si>
  <si>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</si>
  <si>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</si>
  <si>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</si>
  <si>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</si>
  <si>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</si>
  <si>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</si>
  <si>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</si>
  <si>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</si>
  <si>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</si>
  <si>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</si>
  <si>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</si>
  <si>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</si>
  <si>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</si>
  <si>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</si>
  <si>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</si>
  <si>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</si>
  <si>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 xml:space="preserve">44 -  </t>
  </si>
  <si>
    <t>107</t>
  </si>
  <si>
    <t>89198</t>
  </si>
  <si>
    <t>SKIASKOPIE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</si>
  <si>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</si>
  <si>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</si>
  <si>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</si>
  <si>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</si>
  <si>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</si>
  <si>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</si>
  <si>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</si>
  <si>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</si>
  <si>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</si>
  <si>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87415</t>
  </si>
  <si>
    <t>CYTOLOGICKÉ OTISKY A STĚRY -  ZA 4-10 PREPARÁTŮ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</si>
  <si>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</si>
  <si>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</si>
  <si>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</si>
  <si>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</si>
  <si>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</si>
  <si>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</si>
  <si>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</si>
  <si>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</si>
  <si>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</si>
  <si>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</si>
  <si>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706</t>
  </si>
  <si>
    <t>89143</t>
  </si>
  <si>
    <t>RTG BŘICHA</t>
  </si>
  <si>
    <t>809</t>
  </si>
  <si>
    <t>0077018</t>
  </si>
  <si>
    <t>ULTRAVIST 370</t>
  </si>
  <si>
    <t>89163</t>
  </si>
  <si>
    <t>VYLUČOVACÍ UROGRAFIE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</si>
  <si>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</si>
  <si>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</si>
  <si>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</si>
  <si>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</si>
  <si>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</si>
  <si>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</si>
  <si>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</si>
  <si>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</si>
  <si>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</si>
  <si>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</si>
  <si>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</si>
  <si>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</si>
  <si>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</si>
  <si>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</si>
  <si>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</si>
  <si>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22</t>
  </si>
  <si>
    <t>407</t>
  </si>
  <si>
    <t>0093625</t>
  </si>
  <si>
    <t>0093626</t>
  </si>
  <si>
    <t>0095609</t>
  </si>
  <si>
    <t>MICROPAQUE CT</t>
  </si>
  <si>
    <t>0002018</t>
  </si>
  <si>
    <t>99mTc-makrosalb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</si>
  <si>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</si>
  <si>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</si>
  <si>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</si>
  <si>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</si>
  <si>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</si>
  <si>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</si>
  <si>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</si>
  <si>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</si>
  <si>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</si>
  <si>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</si>
  <si>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</si>
  <si>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</si>
  <si>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</si>
  <si>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</si>
  <si>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</si>
  <si>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</si>
  <si>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</si>
  <si>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</si>
  <si>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</si>
  <si>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</si>
  <si>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</si>
  <si>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</si>
  <si>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</si>
  <si>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</si>
  <si>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94181</t>
  </si>
  <si>
    <t>ZHOTOVENÍ KARYOTYPU Z JEDNÉ MITÓZY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</si>
  <si>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</si>
  <si>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</si>
  <si>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</si>
  <si>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</si>
  <si>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</si>
  <si>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96157</t>
  </si>
  <si>
    <t>STANOVENÍ HEPARINOVÝCH JEDNOTEK ANTI XA</t>
  </si>
  <si>
    <t>96167</t>
  </si>
  <si>
    <t>KREVNÍ OBRAZ S PĚTI POPULAČNÍM DIFERENCIÁLNÍM POČT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</si>
  <si>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</si>
  <si>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</si>
  <si>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</si>
  <si>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</si>
  <si>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</si>
  <si>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</si>
  <si>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</si>
  <si>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</si>
  <si>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</si>
  <si>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</si>
  <si>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</si>
  <si>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</si>
  <si>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</si>
  <si>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</si>
  <si>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</si>
  <si>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</si>
  <si>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</si>
  <si>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</si>
  <si>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</si>
  <si>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</si>
  <si>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</si>
  <si>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</si>
  <si>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</si>
  <si>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</si>
  <si>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</si>
  <si>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</si>
  <si>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</si>
  <si>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</si>
  <si>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96199</t>
  </si>
  <si>
    <t>PROTEIN C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</si>
  <si>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</si>
  <si>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</si>
  <si>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</si>
  <si>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</si>
  <si>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</si>
  <si>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</si>
  <si>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</si>
  <si>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</si>
  <si>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</si>
  <si>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</si>
  <si>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</si>
  <si>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</si>
  <si>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</si>
  <si>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</si>
  <si>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</si>
  <si>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</si>
  <si>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</si>
  <si>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</si>
  <si>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</si>
  <si>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</si>
  <si>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</si>
  <si>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</si>
  <si>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</si>
  <si>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</si>
  <si>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</si>
  <si>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</si>
  <si>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</si>
  <si>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</si>
  <si>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</si>
  <si>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</si>
  <si>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</si>
  <si>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</si>
  <si>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</si>
  <si>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</si>
  <si>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</si>
  <si>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</si>
  <si>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</si>
  <si>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</si>
  <si>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</si>
  <si>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</si>
  <si>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</si>
  <si>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</si>
  <si>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</si>
  <si>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</si>
  <si>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</si>
  <si>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</si>
  <si>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</si>
  <si>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</si>
  <si>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</si>
  <si>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</si>
  <si>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</si>
  <si>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</si>
  <si>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</si>
  <si>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</si>
  <si>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</si>
  <si>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</si>
  <si>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</si>
  <si>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</si>
  <si>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</si>
  <si>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</si>
  <si>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</si>
  <si>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</si>
  <si>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</si>
  <si>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</si>
  <si>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</si>
  <si>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</si>
  <si>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</si>
  <si>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</si>
  <si>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</si>
  <si>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</si>
  <si>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</si>
  <si>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</si>
  <si>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</si>
  <si>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</si>
  <si>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</si>
  <si>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</si>
  <si>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</si>
  <si>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</si>
  <si>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</si>
  <si>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</si>
  <si>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</si>
  <si>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</si>
  <si>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</si>
  <si>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</si>
  <si>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</si>
  <si>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</si>
  <si>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</si>
  <si>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</si>
  <si>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</si>
  <si>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</si>
  <si>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</si>
  <si>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</si>
  <si>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</si>
  <si>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</si>
  <si>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</si>
  <si>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</si>
  <si>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</si>
  <si>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</si>
  <si>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</si>
  <si>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</si>
  <si>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</si>
  <si>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</si>
  <si>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</si>
  <si>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</si>
  <si>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</si>
  <si>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</si>
  <si>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</si>
  <si>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</si>
  <si>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</si>
  <si>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</si>
  <si>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</si>
  <si>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</si>
  <si>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</si>
  <si>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</si>
  <si>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</si>
  <si>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</si>
  <si>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</si>
  <si>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</si>
  <si>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</si>
  <si>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</si>
  <si>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</si>
  <si>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</si>
  <si>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</si>
  <si>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</si>
  <si>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</si>
  <si>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</si>
  <si>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</si>
  <si>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</si>
  <si>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</si>
  <si>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</si>
  <si>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</si>
  <si>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</si>
  <si>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</si>
  <si>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</si>
  <si>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</si>
  <si>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</si>
  <si>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</si>
  <si>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</si>
  <si>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</si>
  <si>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</si>
  <si>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</si>
  <si>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</si>
  <si>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</si>
  <si>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</si>
  <si>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</si>
  <si>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</si>
  <si>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</si>
  <si>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</si>
  <si>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</si>
  <si>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</si>
  <si>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</si>
  <si>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</si>
  <si>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</si>
  <si>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</si>
  <si>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</si>
  <si>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</si>
  <si>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</si>
  <si>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</si>
  <si>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</si>
  <si>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</si>
  <si>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</si>
  <si>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</si>
  <si>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</si>
  <si>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</si>
  <si>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93153</t>
  </si>
  <si>
    <t>GASTRIN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</si>
  <si>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</si>
  <si>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</si>
  <si>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</si>
  <si>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</si>
  <si>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</si>
  <si>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</si>
  <si>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81395</t>
  </si>
  <si>
    <t>ELEKTROFORÉZA PROTEINŮ (MOČ, MOZKOMÍŠNÍ MOK)</t>
  </si>
  <si>
    <t>93139</t>
  </si>
  <si>
    <t>ADRENOKORTIKOTROPIN (ACTH)</t>
  </si>
  <si>
    <t>813</t>
  </si>
  <si>
    <t>91197</t>
  </si>
  <si>
    <t>STANOVENÍ CYTOKINU ELISA</t>
  </si>
  <si>
    <t>34</t>
  </si>
  <si>
    <t>0022032</t>
  </si>
  <si>
    <t>IOMERON 250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</si>
  <si>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</si>
  <si>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</si>
  <si>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</si>
  <si>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</si>
  <si>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</si>
  <si>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</si>
  <si>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</si>
  <si>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</si>
  <si>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</si>
  <si>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</si>
  <si>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</si>
  <si>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</si>
  <si>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</si>
  <si>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</si>
  <si>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</si>
  <si>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</si>
  <si>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0006707</t>
  </si>
  <si>
    <t>JEHLA BIOPTICKÁ K SYSTÉMU MAMMOTOME</t>
  </si>
  <si>
    <t>0029900</t>
  </si>
  <si>
    <t>JEHLA  K BIOPSII</t>
  </si>
  <si>
    <t>0034038</t>
  </si>
  <si>
    <t>JEHLA BIOPTICKÁ ASPIRAČNÍ, CHIBA,ECHOTIP</t>
  </si>
  <si>
    <t>0034146</t>
  </si>
  <si>
    <t>JEHLA ASPIRAČNÍ HOWELL,ECHOTIP</t>
  </si>
  <si>
    <t>0034215</t>
  </si>
  <si>
    <t>0034283</t>
  </si>
  <si>
    <t>JEHLA K LOKALIZACI PRSNÍCH LÉZÍ, X-REIDY</t>
  </si>
  <si>
    <t>0038462</t>
  </si>
  <si>
    <t>DRÁT VODÍCÍ GUIDE WIRE M</t>
  </si>
  <si>
    <t>0038482</t>
  </si>
  <si>
    <t>0038483</t>
  </si>
  <si>
    <t>0038505</t>
  </si>
  <si>
    <t>SOUPRAVA ZAVÁDĚCÍ INTRODUCER</t>
  </si>
  <si>
    <t>0046273</t>
  </si>
  <si>
    <t>STENT JÍCNOVÝ,DUODENÁLNÍ,REKTÁLNÍ,BILIÁRNÍ BRONCHI</t>
  </si>
  <si>
    <t>0048523</t>
  </si>
  <si>
    <t>VODIČ INTERVENČNÍ SELECTIVA DO 145CM</t>
  </si>
  <si>
    <t>0052140</t>
  </si>
  <si>
    <t>KATETR DILATAČNÍ PTA WANDA,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</si>
  <si>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</si>
  <si>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</si>
  <si>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</si>
  <si>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</si>
  <si>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</si>
  <si>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</si>
  <si>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</si>
  <si>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</si>
  <si>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</si>
  <si>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</si>
  <si>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</si>
  <si>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</si>
  <si>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</si>
  <si>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</si>
  <si>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</si>
  <si>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</si>
  <si>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</si>
  <si>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</si>
  <si>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</si>
  <si>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</si>
  <si>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0057824</t>
  </si>
  <si>
    <t>KATETR ANGIOGRAFICKÝ TORCON,PRŮMĚR 4.1 AŽ 7 FRENCH</t>
  </si>
  <si>
    <t>0057832</t>
  </si>
  <si>
    <t>KATETR ANGIOGRAFICKÝ TFE,PRŮMĚR 3 AŽ 7 FRENCH</t>
  </si>
  <si>
    <t>0058462</t>
  </si>
  <si>
    <t>VODIČ DRÁTĚNÝ LUNDERQUIST EXTRA STIFF, ZAHNUTÝ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</si>
  <si>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</si>
  <si>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</si>
  <si>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</si>
  <si>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</si>
  <si>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</si>
  <si>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</si>
  <si>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</si>
  <si>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</si>
  <si>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</si>
  <si>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</si>
  <si>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</si>
  <si>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</si>
  <si>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</si>
  <si>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</si>
  <si>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0141907</t>
  </si>
  <si>
    <t>STENT JÍC.BILIÁRNÍ,KOLOREK.DUODEN.TRACH.BRONCH.SX-</t>
  </si>
  <si>
    <t>0034209</t>
  </si>
  <si>
    <t>JEHLA BIOPTICKÁ ASPIRAČNÍ, S TROCAR MANDRENEM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</si>
  <si>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</si>
  <si>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</si>
  <si>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</si>
  <si>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</si>
  <si>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</si>
  <si>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</si>
  <si>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</si>
  <si>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</si>
  <si>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</si>
  <si>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</si>
  <si>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</si>
  <si>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</si>
  <si>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</si>
  <si>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</si>
  <si>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</si>
  <si>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</si>
  <si>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</si>
  <si>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</si>
  <si>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</si>
  <si>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</si>
  <si>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</si>
  <si>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</si>
  <si>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</si>
  <si>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</si>
  <si>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</si>
  <si>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</si>
  <si>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</si>
  <si>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</si>
  <si>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</si>
  <si>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</si>
  <si>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</si>
  <si>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</si>
  <si>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</si>
  <si>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</si>
  <si>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</si>
  <si>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</si>
  <si>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</si>
  <si>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</si>
  <si>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</si>
  <si>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</si>
  <si>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</si>
  <si>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</si>
  <si>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</si>
  <si>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</si>
  <si>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</si>
  <si>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</si>
  <si>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</si>
  <si>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</si>
  <si>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</si>
  <si>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</si>
  <si>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</si>
  <si>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</si>
  <si>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</si>
  <si>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</si>
  <si>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</si>
  <si>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</si>
  <si>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</si>
  <si>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</si>
  <si>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</si>
  <si>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</si>
  <si>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</si>
  <si>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</si>
  <si>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</si>
  <si>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</si>
  <si>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</si>
  <si>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</si>
  <si>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</si>
  <si>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</si>
  <si>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</si>
  <si>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</si>
  <si>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</si>
  <si>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</si>
  <si>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</si>
  <si>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</si>
  <si>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</si>
  <si>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</si>
  <si>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</si>
  <si>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</si>
  <si>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</si>
  <si>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</si>
  <si>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</si>
  <si>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</si>
  <si>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</si>
  <si>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</si>
  <si>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</si>
  <si>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</si>
  <si>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</si>
  <si>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</si>
  <si>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</si>
  <si>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</si>
  <si>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</si>
  <si>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</si>
  <si>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</si>
  <si>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</si>
  <si>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</si>
  <si>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</si>
  <si>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</si>
  <si>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</si>
  <si>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</si>
  <si>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</si>
  <si>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</si>
  <si>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</si>
  <si>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</si>
  <si>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</si>
  <si>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</si>
  <si>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</si>
  <si>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</si>
  <si>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</si>
  <si>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</si>
  <si>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</si>
  <si>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</si>
  <si>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</si>
  <si>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</si>
  <si>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</si>
  <si>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</si>
  <si>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</si>
  <si>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</si>
  <si>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</si>
  <si>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</si>
  <si>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</si>
  <si>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</si>
  <si>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</si>
  <si>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</si>
  <si>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</si>
  <si>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</si>
  <si>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</si>
  <si>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</si>
  <si>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</si>
  <si>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</si>
  <si>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</si>
  <si>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</si>
  <si>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</si>
  <si>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</si>
  <si>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</si>
  <si>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</si>
  <si>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</si>
  <si>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</si>
  <si>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</si>
  <si>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</si>
  <si>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</si>
  <si>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</si>
  <si>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</si>
  <si>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</si>
  <si>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</si>
  <si>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</si>
  <si>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</si>
  <si>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</si>
  <si>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</si>
  <si>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</si>
  <si>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</si>
  <si>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</si>
  <si>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</si>
  <si>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</si>
  <si>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</si>
  <si>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</si>
  <si>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</si>
  <si>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</si>
  <si>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</si>
  <si>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</si>
  <si>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</si>
  <si>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</si>
  <si>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</si>
  <si>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</si>
  <si>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</si>
  <si>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</si>
  <si>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</si>
  <si>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</si>
  <si>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</si>
  <si>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</si>
  <si>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</si>
  <si>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</si>
  <si>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</si>
  <si>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</si>
  <si>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</si>
  <si>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</si>
  <si>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</si>
  <si>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</si>
  <si>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</si>
  <si>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</si>
  <si>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</si>
  <si>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</si>
  <si>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</si>
  <si>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</si>
  <si>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</si>
  <si>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</si>
  <si>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</si>
  <si>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</si>
  <si>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</si>
  <si>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</si>
  <si>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</si>
  <si>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</si>
  <si>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</si>
  <si>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</si>
  <si>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</si>
  <si>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</si>
  <si>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</si>
  <si>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</si>
  <si>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</si>
  <si>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</si>
  <si>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</si>
  <si>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</si>
  <si>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</si>
  <si>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</si>
  <si>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</si>
  <si>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</si>
  <si>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</si>
  <si>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</si>
  <si>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</si>
  <si>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</si>
  <si>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</si>
  <si>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</si>
  <si>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</si>
  <si>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</si>
  <si>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</si>
  <si>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</si>
  <si>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</si>
  <si>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</si>
  <si>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</si>
  <si>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</si>
  <si>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</si>
  <si>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91277</t>
  </si>
  <si>
    <t>STANOVENÍ p-ANCA ELISA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</si>
  <si>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</si>
  <si>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</si>
  <si>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</si>
  <si>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</si>
  <si>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</si>
  <si>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</si>
  <si>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</si>
  <si>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</si>
  <si>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</si>
  <si>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</si>
  <si>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</si>
  <si>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</si>
  <si>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</si>
  <si>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</si>
  <si>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</si>
  <si>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</si>
  <si>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</si>
  <si>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</si>
  <si>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</si>
  <si>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</si>
  <si>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91279</t>
  </si>
  <si>
    <t>STANOVENÍ c-ANCA ELISA</t>
  </si>
  <si>
    <t>91253</t>
  </si>
  <si>
    <t>STANOVENÍ ANTI ds-DNA Ab ELISA</t>
  </si>
  <si>
    <t>91159</t>
  </si>
  <si>
    <t>STANOVENÍ C3 SLOŽKY KOMPLEMENTU</t>
  </si>
  <si>
    <t>91199</t>
  </si>
  <si>
    <t>STANOVENÍ IgA PROTI POTRAVINOVÝM ALERGENŮM ELISA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</si>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</sst>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2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2" fontId="31" fillId="3" borderId="30" xfId="81" applyNumberFormat="1" applyFont="1" applyFill="1" applyBorder="1"/>
    <xf numFmtId="172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5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3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7" xfId="26" applyNumberFormat="1" applyFont="1" applyFill="1" applyBorder="1"/>
    <xf numFmtId="9" fontId="32" fillId="0" borderId="28" xfId="26" applyNumberFormat="1" applyFont="1" applyFill="1" applyBorder="1"/>
    <xf numFmtId="171" fontId="32" fillId="0" borderId="50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9" xfId="26" applyNumberFormat="1" applyFont="1" applyFill="1" applyBorder="1"/>
    <xf numFmtId="171" fontId="32" fillId="0" borderId="24" xfId="26" applyNumberFormat="1" applyFont="1" applyFill="1" applyBorder="1"/>
    <xf numFmtId="9" fontId="32" fillId="0" borderId="25" xfId="26" applyNumberFormat="1" applyFont="1" applyFill="1" applyBorder="1"/>
    <xf numFmtId="171" fontId="32" fillId="0" borderId="52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4" borderId="22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9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8" fontId="34" fillId="2" borderId="23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8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8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9" xfId="26" applyNumberFormat="1" applyFont="1" applyFill="1" applyBorder="1"/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8" fontId="34" fillId="3" borderId="23" xfId="86" applyNumberFormat="1" applyFont="1" applyFill="1" applyBorder="1" applyAlignment="1">
      <alignment horizontal="right"/>
    </xf>
    <xf numFmtId="168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8" fontId="34" fillId="4" borderId="23" xfId="26" applyNumberFormat="1" applyFont="1" applyFill="1" applyBorder="1" applyAlignment="1">
      <alignment horizontal="center"/>
    </xf>
    <xf numFmtId="3" fontId="34" fillId="4" borderId="29" xfId="26" applyNumberFormat="1" applyFont="1" applyFill="1" applyBorder="1"/>
    <xf numFmtId="3" fontId="34" fillId="4" borderId="30" xfId="26" applyNumberFormat="1" applyFont="1" applyFill="1" applyBorder="1"/>
    <xf numFmtId="168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8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9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1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3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5" fontId="34" fillId="0" borderId="78" xfId="53" applyNumberFormat="1" applyFont="1" applyFill="1" applyBorder="1"/>
    <xf numFmtId="165" fontId="34" fillId="0" borderId="79" xfId="53" applyNumberFormat="1" applyFont="1" applyFill="1" applyBorder="1"/>
    <xf numFmtId="9" fontId="34" fillId="0" borderId="80" xfId="83" applyNumberFormat="1" applyFont="1" applyFill="1" applyBorder="1"/>
    <xf numFmtId="170" fontId="34" fillId="0" borderId="78" xfId="53" applyNumberFormat="1" applyFont="1" applyFill="1" applyBorder="1"/>
    <xf numFmtId="170" fontId="34" fillId="0" borderId="79" xfId="5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3" xfId="26" applyFont="1" applyFill="1" applyBorder="1" applyAlignment="1">
      <alignment horizontal="right"/>
    </xf>
    <xf numFmtId="171" fontId="32" fillId="0" borderId="49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1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3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3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9" fontId="5" fillId="0" borderId="0" xfId="26" applyNumberFormat="1" applyFont="1" applyFill="1"/>
    <xf numFmtId="167" fontId="3" fillId="2" borderId="33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9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8" xfId="26" applyNumberFormat="1" applyFont="1" applyFill="1" applyBorder="1"/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8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8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3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6" xfId="0" applyNumberFormat="1" applyFont="1" applyFill="1" applyBorder="1"/>
    <xf numFmtId="3" fontId="42" fillId="2" borderId="58" xfId="0" applyNumberFormat="1" applyFont="1" applyFill="1" applyBorder="1"/>
    <xf numFmtId="9" fontId="42" fillId="2" borderId="66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62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3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70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70" fontId="42" fillId="0" borderId="31" xfId="0" applyNumberFormat="1" applyFont="1" applyFill="1" applyBorder="1" applyAlignment="1"/>
    <xf numFmtId="9" fontId="42" fillId="0" borderId="55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3" xfId="0" applyNumberFormat="1" applyFont="1" applyFill="1" applyBorder="1" applyAlignment="1"/>
    <xf numFmtId="9" fontId="35" fillId="0" borderId="53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3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9" fontId="3" fillId="0" borderId="47" xfId="26" applyNumberFormat="1" applyFont="1" applyFill="1" applyBorder="1" applyAlignment="1">
      <alignment vertical="center"/>
    </xf>
    <xf numFmtId="167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59" fillId="9" borderId="87" xfId="0" applyNumberFormat="1" applyFont="1" applyFill="1" applyBorder="1"/>
    <xf numFmtId="3" fontId="59" fillId="9" borderId="86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90" xfId="0" applyNumberFormat="1" applyFont="1" applyFill="1" applyBorder="1" applyAlignment="1">
      <alignment horizontal="center" vertical="center"/>
    </xf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1" fillId="2" borderId="93" xfId="0" applyNumberFormat="1" applyFont="1" applyFill="1" applyBorder="1" applyAlignment="1">
      <alignment horizontal="center" vertical="center" wrapText="1"/>
    </xf>
    <xf numFmtId="0" fontId="61" fillId="2" borderId="94" xfId="0" applyFont="1" applyFill="1" applyBorder="1" applyAlignment="1">
      <alignment horizontal="center" vertical="center" wrapText="1"/>
    </xf>
    <xf numFmtId="0" fontId="61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1" fillId="2" borderId="111" xfId="0" applyNumberFormat="1" applyFont="1" applyFill="1" applyBorder="1" applyAlignment="1">
      <alignment horizontal="center" vertical="center" wrapText="1"/>
    </xf>
    <xf numFmtId="174" fontId="42" fillId="4" borderId="97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4" borderId="91" xfId="0" applyNumberFormat="1" applyFont="1" applyFill="1" applyBorder="1" applyAlignment="1"/>
    <xf numFmtId="174" fontId="42" fillId="4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3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10" xfId="0" applyNumberFormat="1" applyFont="1" applyBorder="1"/>
    <xf numFmtId="174" fontId="35" fillId="0" borderId="111" xfId="0" applyNumberFormat="1" applyFont="1" applyBorder="1"/>
    <xf numFmtId="174" fontId="35" fillId="0" borderId="94" xfId="0" applyNumberFormat="1" applyFont="1" applyBorder="1"/>
    <xf numFmtId="174" fontId="35" fillId="0" borderId="95" xfId="0" applyNumberFormat="1" applyFont="1" applyBorder="1"/>
    <xf numFmtId="174" fontId="42" fillId="2" borderId="112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2" borderId="91" xfId="0" applyNumberFormat="1" applyFont="1" applyFill="1" applyBorder="1" applyAlignment="1"/>
    <xf numFmtId="174" fontId="42" fillId="2" borderId="92" xfId="0" applyNumberFormat="1" applyFont="1" applyFill="1" applyBorder="1" applyAlignment="1"/>
    <xf numFmtId="174" fontId="42" fillId="0" borderId="105" xfId="0" applyNumberFormat="1" applyFont="1" applyBorder="1"/>
    <xf numFmtId="174" fontId="35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42" fillId="0" borderId="97" xfId="0" applyNumberFormat="1" applyFont="1" applyBorder="1"/>
    <xf numFmtId="174" fontId="35" fillId="0" borderId="113" xfId="0" applyNumberFormat="1" applyFont="1" applyBorder="1"/>
    <xf numFmtId="174" fontId="35" fillId="0" borderId="91" xfId="0" applyNumberFormat="1" applyFont="1" applyBorder="1"/>
    <xf numFmtId="174" fontId="35" fillId="0" borderId="92" xfId="0" applyNumberFormat="1" applyFont="1" applyBorder="1"/>
    <xf numFmtId="174" fontId="35" fillId="0" borderId="100" xfId="0" applyNumberFormat="1" applyFont="1" applyBorder="1"/>
    <xf numFmtId="174" fontId="35" fillId="0" borderId="93" xfId="0" applyNumberFormat="1" applyFont="1" applyBorder="1"/>
    <xf numFmtId="175" fontId="42" fillId="2" borderId="97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35" fillId="2" borderId="91" xfId="0" applyNumberFormat="1" applyFont="1" applyFill="1" applyBorder="1" applyAlignment="1"/>
    <xf numFmtId="175" fontId="35" fillId="2" borderId="92" xfId="0" applyNumberFormat="1" applyFont="1" applyFill="1" applyBorder="1" applyAlignment="1"/>
    <xf numFmtId="175" fontId="42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35" fillId="0" borderId="102" xfId="0" applyNumberFormat="1" applyFont="1" applyBorder="1"/>
    <xf numFmtId="175" fontId="35" fillId="0" borderId="103" xfId="0" applyNumberFormat="1" applyFont="1" applyBorder="1"/>
    <xf numFmtId="175" fontId="42" fillId="0" borderId="105" xfId="0" applyNumberFormat="1" applyFont="1" applyBorder="1"/>
    <xf numFmtId="175" fontId="35" fillId="0" borderId="106" xfId="0" applyNumberFormat="1" applyFont="1" applyBorder="1"/>
    <xf numFmtId="175" fontId="35" fillId="0" borderId="107" xfId="0" applyNumberFormat="1" applyFont="1" applyBorder="1"/>
    <xf numFmtId="175" fontId="35" fillId="0" borderId="108" xfId="0" applyNumberFormat="1" applyFont="1" applyBorder="1"/>
    <xf numFmtId="0" fontId="28" fillId="2" borderId="20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1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7" xfId="53" applyNumberFormat="1" applyFont="1" applyFill="1" applyBorder="1" applyAlignment="1">
      <alignment horizontal="right"/>
    </xf>
    <xf numFmtId="165" fontId="32" fillId="2" borderId="32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7" xfId="0" applyFont="1" applyFill="1" applyBorder="1" applyAlignment="1"/>
    <xf numFmtId="3" fontId="31" fillId="2" borderId="59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3" xfId="0" applyFont="1" applyFill="1" applyBorder="1" applyAlignment="1">
      <alignment horizontal="left"/>
    </xf>
    <xf numFmtId="0" fontId="35" fillId="2" borderId="57" xfId="0" applyFont="1" applyFill="1" applyBorder="1" applyAlignment="1">
      <alignment horizontal="left"/>
    </xf>
    <xf numFmtId="0" fontId="42" fillId="2" borderId="59" xfId="0" applyFont="1" applyFill="1" applyBorder="1" applyAlignment="1">
      <alignment horizontal="left"/>
    </xf>
    <xf numFmtId="3" fontId="42" fillId="2" borderId="59" xfId="0" applyNumberFormat="1" applyFont="1" applyFill="1" applyBorder="1" applyAlignment="1">
      <alignment horizontal="left"/>
    </xf>
    <xf numFmtId="3" fontId="35" fillId="2" borderId="54" xfId="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0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74" fontId="35" fillId="0" borderId="94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101" xfId="0" applyNumberFormat="1" applyFont="1" applyBorder="1" applyAlignment="1"/>
    <xf numFmtId="174" fontId="42" fillId="4" borderId="91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4" xfId="26" applyNumberFormat="1" applyFont="1" applyFill="1" applyBorder="1" applyAlignment="1">
      <alignment horizontal="center"/>
    </xf>
    <xf numFmtId="3" fontId="34" fillId="2" borderId="54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4" xfId="0" applyFont="1" applyFill="1" applyBorder="1" applyAlignment="1">
      <alignment horizontal="center"/>
    </xf>
    <xf numFmtId="9" fontId="46" fillId="2" borderId="54" xfId="0" applyNumberFormat="1" applyFont="1" applyFill="1" applyBorder="1" applyAlignment="1">
      <alignment horizontal="center" vertical="top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4" xfId="0" applyNumberFormat="1" applyFont="1" applyFill="1" applyBorder="1" applyAlignment="1">
      <alignment horizontal="center"/>
    </xf>
    <xf numFmtId="0" fontId="46" fillId="2" borderId="54" xfId="0" applyNumberFormat="1" applyFont="1" applyFill="1" applyBorder="1" applyAlignment="1">
      <alignment horizontal="center" vertical="top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8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3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53" xfId="26" applyNumberFormat="1" applyFont="1" applyFill="1" applyBorder="1" applyAlignment="1">
      <alignment horizontal="right" vertical="top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4" borderId="54" xfId="26" applyNumberFormat="1" applyFont="1" applyFill="1" applyBorder="1" applyAlignment="1">
      <alignment horizontal="center"/>
    </xf>
    <xf numFmtId="3" fontId="34" fillId="3" borderId="33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3" borderId="54" xfId="26" applyNumberFormat="1" applyFont="1" applyFill="1" applyBorder="1" applyAlignment="1">
      <alignment horizontal="center"/>
    </xf>
    <xf numFmtId="0" fontId="35" fillId="0" borderId="53" xfId="0" applyFont="1" applyFill="1" applyBorder="1" applyAlignment="1">
      <alignment horizontal="right" vertical="top"/>
    </xf>
    <xf numFmtId="3" fontId="3" fillId="2" borderId="68" xfId="27" applyNumberFormat="1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0" fontId="35" fillId="2" borderId="54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3" xfId="26" applyFont="1" applyFill="1" applyBorder="1" applyAlignment="1">
      <alignment horizontal="center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4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0" fontId="3" fillId="2" borderId="54" xfId="26" applyNumberFormat="1" applyFont="1" applyFill="1" applyBorder="1" applyAlignment="1">
      <alignment horizontal="center" vertical="top"/>
    </xf>
    <xf numFmtId="169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6" xfId="76" applyNumberFormat="1" applyFont="1" applyFill="1" applyBorder="1" applyAlignment="1">
      <alignment horizontal="center" vertical="center"/>
    </xf>
    <xf numFmtId="3" fontId="34" fillId="2" borderId="58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7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0" fontId="38" fillId="0" borderId="128" xfId="0" applyFont="1" applyBorder="1" applyAlignment="1">
      <alignment horizontal="right" vertical="top"/>
    </xf>
    <xf numFmtId="176" fontId="38" fillId="10" borderId="129" xfId="0" applyNumberFormat="1" applyFont="1" applyFill="1" applyBorder="1" applyAlignment="1">
      <alignment horizontal="right" vertical="top"/>
    </xf>
    <xf numFmtId="0" fontId="40" fillId="11" borderId="116" xfId="0" applyFont="1" applyFill="1" applyBorder="1" applyAlignment="1">
      <alignment vertical="top"/>
    </xf>
    <xf numFmtId="0" fontId="40" fillId="11" borderId="116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 indent="6"/>
    </xf>
    <xf numFmtId="0" fontId="40" fillId="11" borderId="116" xfId="0" applyFont="1" applyFill="1" applyBorder="1" applyAlignment="1">
      <alignment vertical="top" indent="8"/>
    </xf>
    <xf numFmtId="0" fontId="41" fillId="11" borderId="121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6"/>
    </xf>
    <xf numFmtId="0" fontId="41" fillId="11" borderId="121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/>
    </xf>
    <xf numFmtId="0" fontId="35" fillId="11" borderId="116" xfId="0" applyFont="1" applyFill="1" applyBorder="1"/>
    <xf numFmtId="0" fontId="41" fillId="11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0" xfId="53" applyNumberFormat="1" applyFont="1" applyFill="1" applyBorder="1" applyAlignment="1">
      <alignment horizontal="left"/>
    </xf>
    <xf numFmtId="165" fontId="34" fillId="2" borderId="131" xfId="53" applyNumberFormat="1" applyFont="1" applyFill="1" applyBorder="1" applyAlignment="1">
      <alignment horizontal="left"/>
    </xf>
    <xf numFmtId="165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5" fontId="35" fillId="0" borderId="101" xfId="0" applyNumberFormat="1" applyFont="1" applyFill="1" applyBorder="1"/>
    <xf numFmtId="165" fontId="35" fillId="0" borderId="101" xfId="0" applyNumberFormat="1" applyFont="1" applyFill="1" applyBorder="1" applyAlignment="1">
      <alignment horizontal="right"/>
    </xf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5" fontId="35" fillId="0" borderId="94" xfId="0" applyNumberFormat="1" applyFont="1" applyFill="1" applyBorder="1"/>
    <xf numFmtId="165" fontId="35" fillId="0" borderId="94" xfId="0" applyNumberFormat="1" applyFont="1" applyFill="1" applyBorder="1" applyAlignment="1">
      <alignment horizontal="right"/>
    </xf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30" xfId="0" applyFont="1" applyFill="1" applyBorder="1"/>
    <xf numFmtId="3" fontId="42" fillId="2" borderId="13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1" borderId="22" xfId="0" applyFont="1" applyFill="1" applyBorder="1"/>
    <xf numFmtId="3" fontId="42" fillId="11" borderId="30" xfId="0" applyNumberFormat="1" applyFont="1" applyFill="1" applyBorder="1"/>
    <xf numFmtId="9" fontId="42" fillId="11" borderId="30" xfId="0" applyNumberFormat="1" applyFont="1" applyFill="1" applyBorder="1"/>
    <xf numFmtId="3" fontId="42" fillId="11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3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42" fillId="11" borderId="135" xfId="0" applyFont="1" applyFill="1" applyBorder="1"/>
    <xf numFmtId="0" fontId="42" fillId="11" borderId="136" xfId="0" applyFont="1" applyFill="1" applyBorder="1"/>
    <xf numFmtId="0" fontId="42" fillId="11" borderId="137" xfId="0" applyFont="1" applyFill="1" applyBorder="1"/>
    <xf numFmtId="3" fontId="3" fillId="2" borderId="107" xfId="80" applyNumberFormat="1" applyFont="1" applyFill="1" applyBorder="1"/>
    <xf numFmtId="0" fontId="3" fillId="2" borderId="107" xfId="80" applyFont="1" applyFill="1" applyBorder="1"/>
    <xf numFmtId="3" fontId="35" fillId="0" borderId="90" xfId="0" applyNumberFormat="1" applyFont="1" applyFill="1" applyBorder="1"/>
    <xf numFmtId="0" fontId="35" fillId="0" borderId="11" xfId="0" applyFont="1" applyFill="1" applyBorder="1"/>
    <xf numFmtId="3" fontId="35" fillId="0" borderId="93" xfId="0" applyNumberFormat="1" applyFont="1" applyFill="1" applyBorder="1"/>
    <xf numFmtId="0" fontId="35" fillId="0" borderId="26" xfId="0" applyFont="1" applyFill="1" applyBorder="1"/>
    <xf numFmtId="3" fontId="35" fillId="0" borderId="26" xfId="0" applyNumberFormat="1" applyFont="1" applyFill="1" applyBorder="1"/>
    <xf numFmtId="3" fontId="35" fillId="0" borderId="115" xfId="0" applyNumberFormat="1" applyFont="1" applyFill="1" applyBorder="1"/>
    <xf numFmtId="3" fontId="35" fillId="0" borderId="17" xfId="0" applyNumberFormat="1" applyFont="1" applyFill="1" applyBorder="1"/>
    <xf numFmtId="3" fontId="35" fillId="0" borderId="63" xfId="0" applyNumberFormat="1" applyFont="1" applyFill="1" applyBorder="1"/>
    <xf numFmtId="9" fontId="3" fillId="2" borderId="107" xfId="80" applyNumberFormat="1" applyFont="1" applyFill="1" applyBorder="1"/>
    <xf numFmtId="9" fontId="3" fillId="2" borderId="16" xfId="80" applyNumberFormat="1" applyFont="1" applyFill="1" applyBorder="1"/>
    <xf numFmtId="0" fontId="35" fillId="0" borderId="10" xfId="0" applyFont="1" applyFill="1" applyBorder="1"/>
    <xf numFmtId="9" fontId="35" fillId="0" borderId="92" xfId="0" applyNumberFormat="1" applyFont="1" applyFill="1" applyBorder="1"/>
    <xf numFmtId="9" fontId="35" fillId="0" borderId="11" xfId="0" applyNumberFormat="1" applyFont="1" applyFill="1" applyBorder="1"/>
    <xf numFmtId="9" fontId="35" fillId="0" borderId="26" xfId="0" applyNumberFormat="1" applyFont="1" applyFill="1" applyBorder="1"/>
    <xf numFmtId="9" fontId="35" fillId="0" borderId="25" xfId="0" applyNumberFormat="1" applyFont="1" applyFill="1" applyBorder="1"/>
    <xf numFmtId="0" fontId="35" fillId="0" borderId="135" xfId="0" applyFont="1" applyFill="1" applyBorder="1"/>
    <xf numFmtId="0" fontId="35" fillId="0" borderId="9" xfId="0" applyFont="1" applyFill="1" applyBorder="1"/>
    <xf numFmtId="0" fontId="35" fillId="0" borderId="51" xfId="0" applyFont="1" applyFill="1" applyBorder="1"/>
    <xf numFmtId="3" fontId="35" fillId="0" borderId="113" xfId="0" applyNumberFormat="1" applyFont="1" applyFill="1" applyBorder="1"/>
    <xf numFmtId="3" fontId="35" fillId="0" borderId="13" xfId="0" applyNumberFormat="1" applyFont="1" applyFill="1" applyBorder="1"/>
    <xf numFmtId="3" fontId="35" fillId="0" borderId="3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5" fontId="35" fillId="0" borderId="32" xfId="0" applyNumberFormat="1" applyFont="1" applyFill="1" applyBorder="1"/>
    <xf numFmtId="166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/>
    </xf>
    <xf numFmtId="165" fontId="35" fillId="0" borderId="11" xfId="0" applyNumberFormat="1" applyFont="1" applyFill="1" applyBorder="1"/>
    <xf numFmtId="166" fontId="35" fillId="0" borderId="11" xfId="0" applyNumberFormat="1" applyFont="1" applyFill="1" applyBorder="1"/>
    <xf numFmtId="0" fontId="35" fillId="0" borderId="26" xfId="0" applyFont="1" applyFill="1" applyBorder="1" applyAlignment="1">
      <alignment horizontal="right"/>
    </xf>
    <xf numFmtId="0" fontId="35" fillId="0" borderId="26" xfId="0" applyFont="1" applyFill="1" applyBorder="1" applyAlignment="1">
      <alignment horizontal="left"/>
    </xf>
    <xf numFmtId="165" fontId="35" fillId="0" borderId="26" xfId="0" applyNumberFormat="1" applyFont="1" applyFill="1" applyBorder="1"/>
    <xf numFmtId="166" fontId="35" fillId="0" borderId="26" xfId="0" applyNumberFormat="1" applyFont="1" applyFill="1" applyBorder="1"/>
    <xf numFmtId="0" fontId="42" fillId="2" borderId="56" xfId="0" applyFont="1" applyFill="1" applyBorder="1"/>
    <xf numFmtId="3" fontId="35" fillId="0" borderId="28" xfId="0" applyNumberFormat="1" applyFont="1" applyFill="1" applyBorder="1"/>
    <xf numFmtId="3" fontId="35" fillId="0" borderId="12" xfId="0" applyNumberFormat="1" applyFont="1" applyFill="1" applyBorder="1"/>
    <xf numFmtId="3" fontId="35" fillId="0" borderId="25" xfId="0" applyNumberFormat="1" applyFont="1" applyFill="1" applyBorder="1"/>
    <xf numFmtId="3" fontId="35" fillId="0" borderId="16" xfId="0" applyNumberFormat="1" applyFont="1" applyFill="1" applyBorder="1"/>
    <xf numFmtId="0" fontId="42" fillId="0" borderId="27" xfId="0" applyFont="1" applyFill="1" applyBorder="1"/>
    <xf numFmtId="0" fontId="42" fillId="0" borderId="10" xfId="0" applyFont="1" applyFill="1" applyBorder="1"/>
    <xf numFmtId="0" fontId="42" fillId="0" borderId="14" xfId="0" applyFont="1" applyFill="1" applyBorder="1"/>
    <xf numFmtId="0" fontId="42" fillId="2" borderId="58" xfId="0" applyFont="1" applyFill="1" applyBorder="1"/>
    <xf numFmtId="165" fontId="34" fillId="2" borderId="56" xfId="53" applyNumberFormat="1" applyFont="1" applyFill="1" applyBorder="1" applyAlignment="1">
      <alignment horizontal="left"/>
    </xf>
    <xf numFmtId="165" fontId="34" fillId="2" borderId="58" xfId="53" applyNumberFormat="1" applyFont="1" applyFill="1" applyBorder="1" applyAlignment="1">
      <alignment horizontal="left"/>
    </xf>
    <xf numFmtId="165" fontId="35" fillId="0" borderId="32" xfId="0" applyNumberFormat="1" applyFont="1" applyFill="1" applyBorder="1" applyAlignment="1">
      <alignment horizontal="right"/>
    </xf>
    <xf numFmtId="165" fontId="35" fillId="0" borderId="11" xfId="0" applyNumberFormat="1" applyFont="1" applyFill="1" applyBorder="1" applyAlignment="1">
      <alignment horizontal="right"/>
    </xf>
    <xf numFmtId="165" fontId="35" fillId="0" borderId="26" xfId="0" applyNumberFormat="1" applyFont="1" applyFill="1" applyBorder="1" applyAlignment="1">
      <alignment horizontal="right"/>
    </xf>
    <xf numFmtId="174" fontId="42" fillId="4" borderId="32" xfId="0" applyNumberFormat="1" applyFont="1" applyFill="1" applyBorder="1" applyAlignment="1">
      <alignment horizontal="center"/>
    </xf>
    <xf numFmtId="174" fontId="35" fillId="0" borderId="11" xfId="0" applyNumberFormat="1" applyFont="1" applyBorder="1" applyAlignment="1"/>
    <xf numFmtId="174" fontId="35" fillId="0" borderId="26" xfId="0" applyNumberFormat="1" applyFont="1" applyBorder="1" applyAlignment="1"/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70" fontId="35" fillId="0" borderId="32" xfId="0" applyNumberFormat="1" applyFont="1" applyFill="1" applyBorder="1"/>
    <xf numFmtId="170" fontId="35" fillId="0" borderId="26" xfId="0" applyNumberFormat="1" applyFont="1" applyFill="1" applyBorder="1"/>
    <xf numFmtId="0" fontId="42" fillId="0" borderId="93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170" fontId="35" fillId="0" borderId="11" xfId="0" applyNumberFormat="1" applyFont="1" applyFill="1" applyBorder="1"/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/>
    <xf numFmtId="167" fontId="12" fillId="0" borderId="134" xfId="0" applyNumberFormat="1" applyFont="1" applyBorder="1"/>
    <xf numFmtId="167" fontId="12" fillId="0" borderId="105" xfId="0" applyNumberFormat="1" applyFont="1" applyBorder="1"/>
    <xf numFmtId="167" fontId="5" fillId="0" borderId="134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20" xfId="0" applyNumberFormat="1" applyFont="1" applyBorder="1" applyAlignment="1">
      <alignment horizontal="center"/>
    </xf>
    <xf numFmtId="3" fontId="12" fillId="0" borderId="134" xfId="0" applyNumberFormat="1" applyFont="1" applyBorder="1" applyAlignment="1">
      <alignment horizontal="right"/>
    </xf>
    <xf numFmtId="167" fontId="12" fillId="0" borderId="134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167" fontId="12" fillId="0" borderId="19" xfId="0" applyNumberFormat="1" applyFont="1" applyBorder="1" applyAlignment="1">
      <alignment horizontal="right"/>
    </xf>
    <xf numFmtId="167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7" fontId="11" fillId="0" borderId="105" xfId="0" applyNumberFormat="1" applyFont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167" fontId="12" fillId="0" borderId="19" xfId="0" applyNumberFormat="1" applyFont="1" applyBorder="1"/>
    <xf numFmtId="3" fontId="35" fillId="0" borderId="134" xfId="0" applyNumberFormat="1" applyFont="1" applyBorder="1" applyAlignment="1">
      <alignment horizontal="right"/>
    </xf>
    <xf numFmtId="0" fontId="5" fillId="0" borderId="134" xfId="0" applyFont="1" applyBorder="1"/>
    <xf numFmtId="3" fontId="35" fillId="0" borderId="134" xfId="0" applyNumberFormat="1" applyFont="1" applyBorder="1"/>
    <xf numFmtId="9" fontId="35" fillId="0" borderId="134" xfId="0" applyNumberFormat="1" applyFont="1" applyBorder="1"/>
    <xf numFmtId="167" fontId="35" fillId="0" borderId="134" xfId="0" applyNumberFormat="1" applyFont="1" applyBorder="1"/>
    <xf numFmtId="167" fontId="35" fillId="0" borderId="105" xfId="0" applyNumberFormat="1" applyFont="1" applyBorder="1"/>
    <xf numFmtId="167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9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 wrapText="1"/>
    </xf>
    <xf numFmtId="169" fontId="3" fillId="2" borderId="34" xfId="26" applyNumberFormat="1" applyFont="1" applyFill="1" applyBorder="1" applyAlignment="1">
      <alignment horizontal="left" vertical="top"/>
    </xf>
    <xf numFmtId="169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9" fontId="3" fillId="2" borderId="18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7" fontId="3" fillId="2" borderId="19" xfId="24" applyNumberFormat="1" applyFont="1" applyFill="1" applyBorder="1" applyAlignment="1">
      <alignment horizontal="left" vertical="center" wrapText="1"/>
    </xf>
    <xf numFmtId="3" fontId="12" fillId="0" borderId="53" xfId="0" applyNumberFormat="1" applyFont="1" applyBorder="1"/>
    <xf numFmtId="167" fontId="12" fillId="0" borderId="53" xfId="0" applyNumberFormat="1" applyFont="1" applyBorder="1"/>
    <xf numFmtId="167" fontId="12" fillId="0" borderId="54" xfId="0" applyNumberFormat="1" applyFont="1" applyBorder="1"/>
    <xf numFmtId="3" fontId="35" fillId="0" borderId="53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67" fontId="5" fillId="0" borderId="54" xfId="0" applyNumberFormat="1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177" fontId="5" fillId="0" borderId="53" xfId="0" applyNumberFormat="1" applyFont="1" applyBorder="1" applyAlignment="1">
      <alignment horizontal="right"/>
    </xf>
    <xf numFmtId="4" fontId="5" fillId="0" borderId="53" xfId="0" applyNumberFormat="1" applyFont="1" applyBorder="1" applyAlignment="1">
      <alignment horizontal="right"/>
    </xf>
    <xf numFmtId="0" fontId="5" fillId="0" borderId="53" xfId="0" applyFont="1" applyBorder="1"/>
    <xf numFmtId="3" fontId="5" fillId="0" borderId="53" xfId="0" applyNumberFormat="1" applyFont="1" applyBorder="1"/>
    <xf numFmtId="3" fontId="35" fillId="0" borderId="53" xfId="0" applyNumberFormat="1" applyFont="1" applyBorder="1"/>
    <xf numFmtId="9" fontId="35" fillId="0" borderId="53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7" fontId="12" fillId="0" borderId="2" xfId="0" applyNumberFormat="1" applyFont="1" applyBorder="1"/>
    <xf numFmtId="167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" xfId="76" applyFont="1" applyFill="1" applyBorder="1"/>
    <xf numFmtId="0" fontId="32" fillId="0" borderId="93" xfId="76" applyFont="1" applyFill="1" applyBorder="1"/>
    <xf numFmtId="0" fontId="32" fillId="0" borderId="61" xfId="76" applyFont="1" applyFill="1" applyBorder="1"/>
    <xf numFmtId="0" fontId="32" fillId="0" borderId="17" xfId="76" applyFont="1" applyFill="1" applyBorder="1"/>
    <xf numFmtId="0" fontId="32" fillId="0" borderId="63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42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" xfId="76" applyNumberFormat="1" applyFont="1" applyFill="1" applyBorder="1"/>
    <xf numFmtId="3" fontId="32" fillId="0" borderId="11" xfId="76" applyNumberFormat="1" applyFont="1" applyFill="1" applyBorder="1"/>
    <xf numFmtId="3" fontId="32" fillId="0" borderId="93" xfId="76" applyNumberFormat="1" applyFont="1" applyFill="1" applyBorder="1"/>
    <xf numFmtId="3" fontId="32" fillId="0" borderId="26" xfId="76" applyNumberFormat="1" applyFont="1" applyFill="1" applyBorder="1"/>
    <xf numFmtId="9" fontId="32" fillId="0" borderId="61" xfId="76" applyNumberFormat="1" applyFont="1" applyFill="1" applyBorder="1"/>
    <xf numFmtId="9" fontId="32" fillId="0" borderId="17" xfId="76" applyNumberFormat="1" applyFont="1" applyFill="1" applyBorder="1"/>
    <xf numFmtId="9" fontId="32" fillId="0" borderId="63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170" fontId="32" fillId="0" borderId="27" xfId="76" applyNumberFormat="1" applyFont="1" applyFill="1" applyBorder="1"/>
    <xf numFmtId="170" fontId="32" fillId="0" borderId="32" xfId="76" applyNumberFormat="1" applyFont="1" applyFill="1" applyBorder="1"/>
    <xf numFmtId="170" fontId="32" fillId="0" borderId="10" xfId="76" applyNumberFormat="1" applyFont="1" applyFill="1" applyBorder="1"/>
    <xf numFmtId="170" fontId="32" fillId="0" borderId="11" xfId="76" applyNumberFormat="1" applyFont="1" applyFill="1" applyBorder="1"/>
    <xf numFmtId="170" fontId="32" fillId="0" borderId="93" xfId="76" applyNumberFormat="1" applyFont="1" applyFill="1" applyBorder="1"/>
    <xf numFmtId="170" fontId="32" fillId="0" borderId="26" xfId="76" applyNumberFormat="1" applyFont="1" applyFill="1" applyBorder="1"/>
    <xf numFmtId="0" fontId="34" fillId="2" borderId="16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2" xfId="76" applyNumberFormat="1" applyFont="1" applyFill="1" applyBorder="1"/>
    <xf numFmtId="3" fontId="32" fillId="0" borderId="25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1.4052004788610253</c:v>
                </c:pt>
                <c:pt idx="1">
                  <c:v>1.8083397091796185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63872"/>
        <c:axId val="8936701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1.7349091903719909</c:v>
                </c:pt>
                <c:pt idx="1">
                  <c:v>1.7349091903719909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71680"/>
        <c:axId val="893677568"/>
      </c:scatterChart>
      <c:catAx>
        <c:axId val="8936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367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67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3663872"/>
        <c:crosses val="autoZero"/>
        <c:crossBetween val="between"/>
      </c:valAx>
      <c:valAx>
        <c:axId val="893671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3677568"/>
        <c:crosses val="max"/>
        <c:crossBetween val="midCat"/>
      </c:valAx>
      <c:valAx>
        <c:axId val="893677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3671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0.80663566599149861</c:v>
                </c:pt>
                <c:pt idx="1">
                  <c:v>0.85652545406562164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897536"/>
        <c:axId val="9569160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917632"/>
        <c:axId val="956919168"/>
      </c:scatterChart>
      <c:catAx>
        <c:axId val="9568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691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916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6897536"/>
        <c:crosses val="autoZero"/>
        <c:crossBetween val="between"/>
      </c:valAx>
      <c:valAx>
        <c:axId val="956917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6919168"/>
        <c:crosses val="max"/>
        <c:crossBetween val="midCat"/>
      </c:valAx>
      <c:valAx>
        <c:axId val="956919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6917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2" t="s">
        <v>136</v>
      </c>
      <c r="B1" s="462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58" t="s">
        <v>186</v>
      </c>
      <c r="B3" s="459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0" t="s">
        <v>137</v>
      </c>
      <c r="B10" s="459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60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2232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3336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60" t="s">
        <v>3337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3354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3845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1" t="s">
        <v>138</v>
      </c>
      <c r="B24" s="459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3851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3975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4739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5046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5691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2" t="s">
        <v>155</v>
      </c>
      <c r="B1" s="462"/>
      <c r="C1" s="463"/>
      <c r="D1" s="463"/>
      <c r="E1" s="463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19194</v>
      </c>
      <c r="D4" s="293">
        <f ca="1">IF(ISERROR(VLOOKUP("Náklady celkem",INDIRECT("HI!$A:$G"),5,0)),0,VLOOKUP("Náklady celkem",INDIRECT("HI!$A:$G"),5,0))</f>
        <v>16628.642199999998</v>
      </c>
      <c r="E4" s="294">
        <f ca="1">IF(C4=0,0,D4/C4)</f>
        <v>0.8663458476607272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1394</v>
      </c>
      <c r="D7" s="301">
        <f>IF(ISERROR(HI!E5),"",HI!E5)</f>
        <v>1265.2118599999999</v>
      </c>
      <c r="E7" s="298">
        <f t="shared" ref="E7:E14" si="0">IF(C7=0,0,D7/C7)</f>
        <v>0.90761252510760393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0.99508600630118105</v>
      </c>
      <c r="E8" s="298">
        <f t="shared" si="0"/>
        <v>1.1056511181124233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0.80463845022280434</v>
      </c>
      <c r="E10" s="298">
        <f t="shared" si="0"/>
        <v>1.3410640837046739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0.8992384435011771</v>
      </c>
      <c r="E11" s="298">
        <f t="shared" si="0"/>
        <v>1.1240480543764713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3047</v>
      </c>
      <c r="D14" s="301">
        <f>IF(ISERROR(HI!E6),"",HI!E6)</f>
        <v>2579.4266300000099</v>
      </c>
      <c r="E14" s="298">
        <f t="shared" si="0"/>
        <v>0.84654631768953392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33299.846999999994</v>
      </c>
      <c r="D17" s="317">
        <f ca="1">IF(ISERROR(VLOOKUP("Výnosy celkem",INDIRECT("HI!$A:$G"),5,0)),0,VLOOKUP("Výnosy celkem",INDIRECT("HI!$A:$G"),5,0))</f>
        <v>30070.234000000004</v>
      </c>
      <c r="E17" s="318">
        <f t="shared" ref="E17:E27" ca="1" si="1">IF(C17=0,0,D17/C17)</f>
        <v>0.90301417901409609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755.33699999999999</v>
      </c>
      <c r="D18" s="297">
        <f ca="1">IF(ISERROR(VLOOKUP("Ambulance *",INDIRECT("HI!$A:$G"),5,0)),0,VLOOKUP("Ambulance *",INDIRECT("HI!$A:$G"),5,0))</f>
        <v>693.57399999999996</v>
      </c>
      <c r="E18" s="298">
        <f t="shared" ca="1" si="1"/>
        <v>0.91823120011332682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0.91823120011332693</v>
      </c>
      <c r="E19" s="298">
        <f t="shared" si="1"/>
        <v>0.91823120011332693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1.0110286110086353</v>
      </c>
      <c r="E20" s="298">
        <f t="shared" si="1"/>
        <v>1.1894454247160415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32544.509999999995</v>
      </c>
      <c r="D21" s="297">
        <f ca="1">IF(ISERROR(VLOOKUP("Hospitalizace *",INDIRECT("HI!$A:$G"),5,0)),0,VLOOKUP("Hospitalizace *",INDIRECT("HI!$A:$G"),5,0))</f>
        <v>29376.660000000003</v>
      </c>
      <c r="E21" s="298">
        <f ca="1">IF(C21=0,0,D21/C21)</f>
        <v>0.90266100180952202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0.90266100180952202</v>
      </c>
      <c r="E22" s="298">
        <f t="shared" si="1"/>
        <v>0.90266100180952202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0.90266100180952202</v>
      </c>
      <c r="E23" s="298">
        <f t="shared" si="1"/>
        <v>0.90266100180952202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1.0066518847006651</v>
      </c>
      <c r="E25" s="298">
        <f t="shared" si="1"/>
        <v>1.0596335628428055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0.85652545406562164</v>
      </c>
      <c r="E26" s="298">
        <f t="shared" si="1"/>
        <v>0.85652545406562164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0.755322003619044</v>
      </c>
      <c r="D27" s="303">
        <f>IF(ISERROR(VLOOKUP("Celkem:",'ZV Vyžád.'!$A:$M,7,0)),"",VLOOKUP("Celkem:",'ZV Vyžád.'!$A:$M,7,0))</f>
        <v>1.1279643593582498</v>
      </c>
      <c r="E27" s="298">
        <f t="shared" si="1"/>
        <v>1.4933556204555543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2" t="s">
        <v>179</v>
      </c>
      <c r="B1" s="462"/>
      <c r="C1" s="462"/>
      <c r="D1" s="462"/>
      <c r="E1" s="462"/>
      <c r="F1" s="462"/>
      <c r="G1" s="463"/>
      <c r="H1" s="463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4"/>
      <c r="B3" s="226">
        <v>2012</v>
      </c>
      <c r="C3" s="44">
        <v>2013</v>
      </c>
      <c r="D3" s="11"/>
      <c r="E3" s="468">
        <v>2014</v>
      </c>
      <c r="F3" s="469"/>
      <c r="G3" s="469"/>
      <c r="H3" s="470"/>
    </row>
    <row r="4" spans="1:8" ht="14.4" customHeight="1" thickBot="1" x14ac:dyDescent="0.35">
      <c r="A4" s="465"/>
      <c r="B4" s="466" t="s">
        <v>97</v>
      </c>
      <c r="C4" s="467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1826.69625</v>
      </c>
      <c r="C5" s="33">
        <v>1229.94877</v>
      </c>
      <c r="D5" s="12"/>
      <c r="E5" s="236">
        <v>1265.2118599999999</v>
      </c>
      <c r="F5" s="32">
        <v>1394</v>
      </c>
      <c r="G5" s="235">
        <f>E5-F5</f>
        <v>-128.78814000000011</v>
      </c>
      <c r="H5" s="241">
        <f>IF(F5&lt;0.00000001,"",E5/F5)</f>
        <v>0.90761252510760393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1444.15488</v>
      </c>
      <c r="C6" s="35">
        <v>2017.4111700000001</v>
      </c>
      <c r="D6" s="12"/>
      <c r="E6" s="237">
        <v>2579.4266300000099</v>
      </c>
      <c r="F6" s="34">
        <v>3047</v>
      </c>
      <c r="G6" s="238">
        <f>E6-F6</f>
        <v>-467.57336999999006</v>
      </c>
      <c r="H6" s="242">
        <f>IF(F6&lt;0.00000001,"",E6/F6)</f>
        <v>0.84654631768953392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11194.75467</v>
      </c>
      <c r="C7" s="35">
        <v>10266.344150000001</v>
      </c>
      <c r="D7" s="12"/>
      <c r="E7" s="237">
        <v>10686.05082</v>
      </c>
      <c r="F7" s="34">
        <v>12370</v>
      </c>
      <c r="G7" s="238">
        <f>E7-F7</f>
        <v>-1683.9491799999996</v>
      </c>
      <c r="H7" s="242">
        <f>IF(F7&lt;0.00000001,"",E7/F7)</f>
        <v>0.86386829587712211</v>
      </c>
    </row>
    <row r="8" spans="1:8" ht="14.4" customHeight="1" thickBot="1" x14ac:dyDescent="0.35">
      <c r="A8" s="1" t="s">
        <v>100</v>
      </c>
      <c r="B8" s="15">
        <v>2848.6368499999999</v>
      </c>
      <c r="C8" s="37">
        <v>2062.96974</v>
      </c>
      <c r="D8" s="12"/>
      <c r="E8" s="239">
        <v>2097.95289</v>
      </c>
      <c r="F8" s="36">
        <v>2383</v>
      </c>
      <c r="G8" s="240">
        <f>E8-F8</f>
        <v>-285.04710999999998</v>
      </c>
      <c r="H8" s="243">
        <f>IF(F8&lt;0.00000001,"",E8/F8)</f>
        <v>0.88038308434746115</v>
      </c>
    </row>
    <row r="9" spans="1:8" ht="14.4" customHeight="1" thickBot="1" x14ac:dyDescent="0.35">
      <c r="A9" s="2" t="s">
        <v>101</v>
      </c>
      <c r="B9" s="3">
        <v>17314.24265</v>
      </c>
      <c r="C9" s="39">
        <v>15576.67383</v>
      </c>
      <c r="D9" s="12"/>
      <c r="E9" s="3">
        <v>16628.642199999998</v>
      </c>
      <c r="F9" s="38">
        <v>19194</v>
      </c>
      <c r="G9" s="38">
        <f>E9-F9</f>
        <v>-2565.3578000000016</v>
      </c>
      <c r="H9" s="244">
        <f>IF(F9&lt;0.00000001,"",E9/F9)</f>
        <v>0.8663458476607272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755.33699999999999</v>
      </c>
      <c r="C11" s="33">
        <f>IF(ISERROR(VLOOKUP("Celkem:",'ZV Vykáz.-A'!A:F,4,0)),0,VLOOKUP("Celkem:",'ZV Vykáz.-A'!A:F,4,0)/1000)</f>
        <v>610.46100000000001</v>
      </c>
      <c r="D11" s="12"/>
      <c r="E11" s="236">
        <f>IF(ISERROR(VLOOKUP("Celkem:",'ZV Vykáz.-A'!A:F,6,0)),0,VLOOKUP("Celkem:",'ZV Vykáz.-A'!A:F,6,0)/1000)</f>
        <v>693.57399999999996</v>
      </c>
      <c r="F11" s="32">
        <f>B11</f>
        <v>755.33699999999999</v>
      </c>
      <c r="G11" s="235">
        <f>E11-F11</f>
        <v>-61.763000000000034</v>
      </c>
      <c r="H11" s="241">
        <f>IF(F11&lt;0.00000001,"",E11/F11)</f>
        <v>0.91823120011332682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32544.509999999995</v>
      </c>
      <c r="C12" s="37">
        <f>IF(ISERROR(VLOOKUP("Celkem",CaseMix!A:D,3,0)),0,VLOOKUP("Celkem",CaseMix!A:D,3,0)*30)</f>
        <v>31628.129999999997</v>
      </c>
      <c r="D12" s="12"/>
      <c r="E12" s="239">
        <f>IF(ISERROR(VLOOKUP("Celkem",CaseMix!A:D,4,0)),0,VLOOKUP("Celkem",CaseMix!A:D,4,0)*30)</f>
        <v>29376.660000000003</v>
      </c>
      <c r="F12" s="36">
        <f>B12</f>
        <v>32544.509999999995</v>
      </c>
      <c r="G12" s="240">
        <f>E12-F12</f>
        <v>-3167.8499999999913</v>
      </c>
      <c r="H12" s="243">
        <f>IF(F12&lt;0.00000001,"",E12/F12)</f>
        <v>0.90266100180952202</v>
      </c>
    </row>
    <row r="13" spans="1:8" ht="14.4" customHeight="1" thickBot="1" x14ac:dyDescent="0.35">
      <c r="A13" s="4" t="s">
        <v>104</v>
      </c>
      <c r="B13" s="9">
        <f>SUM(B11:B12)</f>
        <v>33299.846999999994</v>
      </c>
      <c r="C13" s="41">
        <f>SUM(C11:C12)</f>
        <v>32238.590999999997</v>
      </c>
      <c r="D13" s="12"/>
      <c r="E13" s="9">
        <f>SUM(E11:E12)</f>
        <v>30070.234000000004</v>
      </c>
      <c r="F13" s="40">
        <f>SUM(F11:F12)</f>
        <v>33299.846999999994</v>
      </c>
      <c r="G13" s="40">
        <f>E13-F13</f>
        <v>-3229.6129999999903</v>
      </c>
      <c r="H13" s="245">
        <f>IF(F13&lt;0.00000001,"",E13/F13)</f>
        <v>0.90301417901409609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1.9232632736610049</v>
      </c>
      <c r="C15" s="43">
        <f>IF(C9=0,"",C13/C9)</f>
        <v>2.0696710576239883</v>
      </c>
      <c r="D15" s="12"/>
      <c r="E15" s="10">
        <f>IF(E9=0,"",E13/E9)</f>
        <v>1.8083397091796229</v>
      </c>
      <c r="F15" s="42">
        <f>IF(F9=0,"",F13/F9)</f>
        <v>1.7349091903719909</v>
      </c>
      <c r="G15" s="42">
        <f>IF(ISERROR(F15-E15),"",E15-F15)</f>
        <v>7.3430518807632073E-2</v>
      </c>
      <c r="H15" s="246">
        <f>IF(ISERROR(F15-E15),"",IF(F15&lt;0.00000001,"",E15/F15))</f>
        <v>1.0423252808937438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2" t="s">
        <v>132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1.4052004788610253</v>
      </c>
      <c r="C4" s="337">
        <f t="shared" ref="C4:M4" si="0">(C10+C8)/C6</f>
        <v>1.8083397091796185</v>
      </c>
      <c r="D4" s="337">
        <f t="shared" si="0"/>
        <v>4.170959911567515E-2</v>
      </c>
      <c r="E4" s="337">
        <f t="shared" si="0"/>
        <v>4.170959911567515E-2</v>
      </c>
      <c r="F4" s="337">
        <f t="shared" si="0"/>
        <v>4.170959911567515E-2</v>
      </c>
      <c r="G4" s="337">
        <f t="shared" si="0"/>
        <v>4.170959911567515E-2</v>
      </c>
      <c r="H4" s="337">
        <f t="shared" si="0"/>
        <v>4.170959911567515E-2</v>
      </c>
      <c r="I4" s="337">
        <f t="shared" si="0"/>
        <v>4.170959911567515E-2</v>
      </c>
      <c r="J4" s="337">
        <f t="shared" si="0"/>
        <v>4.170959911567515E-2</v>
      </c>
      <c r="K4" s="337">
        <f t="shared" si="0"/>
        <v>4.170959911567515E-2</v>
      </c>
      <c r="L4" s="337">
        <f t="shared" si="0"/>
        <v>4.170959911567515E-2</v>
      </c>
      <c r="M4" s="337">
        <f t="shared" si="0"/>
        <v>4.170959911567515E-2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8138.1355700000404</v>
      </c>
      <c r="C5" s="337">
        <f>IF(ISERROR(VLOOKUP($A5,'Man Tab'!$A:$Q,COLUMN()+2,0)),0,VLOOKUP($A5,'Man Tab'!$A:$Q,COLUMN()+2,0))</f>
        <v>8490.5066299999999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8138.1355700000404</v>
      </c>
      <c r="C6" s="339">
        <f t="shared" ref="C6:M6" si="1">C5+B6</f>
        <v>16628.642200000038</v>
      </c>
      <c r="D6" s="339">
        <f t="shared" si="1"/>
        <v>16628.642200000038</v>
      </c>
      <c r="E6" s="339">
        <f t="shared" si="1"/>
        <v>16628.642200000038</v>
      </c>
      <c r="F6" s="339">
        <f t="shared" si="1"/>
        <v>16628.642200000038</v>
      </c>
      <c r="G6" s="339">
        <f t="shared" si="1"/>
        <v>16628.642200000038</v>
      </c>
      <c r="H6" s="339">
        <f t="shared" si="1"/>
        <v>16628.642200000038</v>
      </c>
      <c r="I6" s="339">
        <f t="shared" si="1"/>
        <v>16628.642200000038</v>
      </c>
      <c r="J6" s="339">
        <f t="shared" si="1"/>
        <v>16628.642200000038</v>
      </c>
      <c r="K6" s="339">
        <f t="shared" si="1"/>
        <v>16628.642200000038</v>
      </c>
      <c r="L6" s="339">
        <f t="shared" si="1"/>
        <v>16628.642200000038</v>
      </c>
      <c r="M6" s="339">
        <f t="shared" si="1"/>
        <v>16628.642200000038</v>
      </c>
    </row>
    <row r="7" spans="1:13" ht="14.4" customHeight="1" x14ac:dyDescent="0.3">
      <c r="A7" s="338" t="s">
        <v>130</v>
      </c>
      <c r="B7" s="338">
        <v>368.56299999999999</v>
      </c>
      <c r="C7" s="338">
        <v>979.22199999999998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11056.89</v>
      </c>
      <c r="C8" s="339">
        <f t="shared" ref="C8:M8" si="2">C7*30</f>
        <v>29376.66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378822</v>
      </c>
      <c r="C9" s="338">
        <v>314752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378.822</v>
      </c>
      <c r="C10" s="339">
        <f t="shared" ref="C10:M10" si="3">C9/1000+B10</f>
        <v>693.57400000000007</v>
      </c>
      <c r="D10" s="339">
        <f t="shared" si="3"/>
        <v>693.57400000000007</v>
      </c>
      <c r="E10" s="339">
        <f t="shared" si="3"/>
        <v>693.57400000000007</v>
      </c>
      <c r="F10" s="339">
        <f t="shared" si="3"/>
        <v>693.57400000000007</v>
      </c>
      <c r="G10" s="339">
        <f t="shared" si="3"/>
        <v>693.57400000000007</v>
      </c>
      <c r="H10" s="339">
        <f t="shared" si="3"/>
        <v>693.57400000000007</v>
      </c>
      <c r="I10" s="339">
        <f t="shared" si="3"/>
        <v>693.57400000000007</v>
      </c>
      <c r="J10" s="339">
        <f t="shared" si="3"/>
        <v>693.57400000000007</v>
      </c>
      <c r="K10" s="339">
        <f t="shared" si="3"/>
        <v>693.57400000000007</v>
      </c>
      <c r="L10" s="339">
        <f t="shared" si="3"/>
        <v>693.57400000000007</v>
      </c>
      <c r="M10" s="339">
        <f t="shared" si="3"/>
        <v>693.57400000000007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1.7349091903719909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1.7349091903719909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1" t="s">
        <v>300</v>
      </c>
      <c r="B1" s="471"/>
      <c r="C1" s="471"/>
      <c r="D1" s="471"/>
      <c r="E1" s="471"/>
      <c r="F1" s="471"/>
      <c r="G1" s="471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2" t="s">
        <v>32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4" t="s">
        <v>6</v>
      </c>
      <c r="Q4" s="475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43.646710178603001</v>
      </c>
      <c r="C6" s="53">
        <v>3.637225848216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>
        <v>0</v>
      </c>
    </row>
    <row r="7" spans="1:17" ht="14.4" customHeight="1" x14ac:dyDescent="0.3">
      <c r="A7" s="19" t="s">
        <v>38</v>
      </c>
      <c r="B7" s="55">
        <v>7701.2382114550801</v>
      </c>
      <c r="C7" s="56">
        <v>641.76985095458997</v>
      </c>
      <c r="D7" s="56">
        <v>539.27403000000299</v>
      </c>
      <c r="E7" s="56">
        <v>725.93782999999996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1265.2118599999999</v>
      </c>
      <c r="Q7" s="189">
        <v>0.98572086092699995</v>
      </c>
    </row>
    <row r="8" spans="1:17" ht="14.4" customHeight="1" x14ac:dyDescent="0.3">
      <c r="A8" s="19" t="s">
        <v>39</v>
      </c>
      <c r="B8" s="55">
        <v>1841.46911911452</v>
      </c>
      <c r="C8" s="56">
        <v>153.45575992620999</v>
      </c>
      <c r="D8" s="56">
        <v>199.46400000000099</v>
      </c>
      <c r="E8" s="56">
        <v>184.649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384.11300000000102</v>
      </c>
      <c r="Q8" s="189">
        <v>1.2515431163499999</v>
      </c>
    </row>
    <row r="9" spans="1:17" ht="14.4" customHeight="1" x14ac:dyDescent="0.3">
      <c r="A9" s="19" t="s">
        <v>40</v>
      </c>
      <c r="B9" s="55">
        <v>16766.450530964401</v>
      </c>
      <c r="C9" s="56">
        <v>1397.2042109137001</v>
      </c>
      <c r="D9" s="56">
        <v>1140.63150000001</v>
      </c>
      <c r="E9" s="56">
        <v>1438.79513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2579.4266300000099</v>
      </c>
      <c r="Q9" s="189">
        <v>0.92306715433999997</v>
      </c>
    </row>
    <row r="10" spans="1:17" ht="14.4" customHeight="1" x14ac:dyDescent="0.3">
      <c r="A10" s="19" t="s">
        <v>41</v>
      </c>
      <c r="B10" s="55">
        <v>1447.49489496964</v>
      </c>
      <c r="C10" s="56">
        <v>120.624574580803</v>
      </c>
      <c r="D10" s="56">
        <v>124.290590000001</v>
      </c>
      <c r="E10" s="56">
        <v>121.374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245.664590000001</v>
      </c>
      <c r="Q10" s="189">
        <v>1.0183024099919999</v>
      </c>
    </row>
    <row r="11" spans="1:17" ht="14.4" customHeight="1" x14ac:dyDescent="0.3">
      <c r="A11" s="19" t="s">
        <v>42</v>
      </c>
      <c r="B11" s="55">
        <v>1095.1300380667001</v>
      </c>
      <c r="C11" s="56">
        <v>91.260836505556995</v>
      </c>
      <c r="D11" s="56">
        <v>66.832639999999998</v>
      </c>
      <c r="E11" s="56">
        <v>75.879559999999998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142.7122</v>
      </c>
      <c r="Q11" s="189">
        <v>0.78189180301500005</v>
      </c>
    </row>
    <row r="12" spans="1:17" ht="14.4" customHeight="1" x14ac:dyDescent="0.3">
      <c r="A12" s="19" t="s">
        <v>43</v>
      </c>
      <c r="B12" s="55">
        <v>78.122264217139005</v>
      </c>
      <c r="C12" s="56">
        <v>6.5101886847610002</v>
      </c>
      <c r="D12" s="56">
        <v>1.13754</v>
      </c>
      <c r="E12" s="56">
        <v>12.032030000000001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13.16957</v>
      </c>
      <c r="Q12" s="189">
        <v>1.01145839527</v>
      </c>
    </row>
    <row r="13" spans="1:17" ht="14.4" customHeight="1" x14ac:dyDescent="0.3">
      <c r="A13" s="19" t="s">
        <v>44</v>
      </c>
      <c r="B13" s="55">
        <v>206.521182226458</v>
      </c>
      <c r="C13" s="56">
        <v>17.210098518871</v>
      </c>
      <c r="D13" s="56">
        <v>11.38621</v>
      </c>
      <c r="E13" s="56">
        <v>16.21387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27.600079999999998</v>
      </c>
      <c r="Q13" s="189">
        <v>0.801857118067</v>
      </c>
    </row>
    <row r="14" spans="1:17" ht="14.4" customHeight="1" x14ac:dyDescent="0.3">
      <c r="A14" s="19" t="s">
        <v>45</v>
      </c>
      <c r="B14" s="55">
        <v>2353.8949031831698</v>
      </c>
      <c r="C14" s="56">
        <v>196.157908598597</v>
      </c>
      <c r="D14" s="56">
        <v>249.43400000000099</v>
      </c>
      <c r="E14" s="56">
        <v>208.73699999999999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458.17100000000102</v>
      </c>
      <c r="Q14" s="189">
        <v>1.1678626757220001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554.36828865589598</v>
      </c>
      <c r="C17" s="56">
        <v>46.197357387990998</v>
      </c>
      <c r="D17" s="56">
        <v>16.789200000000001</v>
      </c>
      <c r="E17" s="56">
        <v>38.660150000000002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55.449350000000003</v>
      </c>
      <c r="Q17" s="189">
        <v>0.60013551786399999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2.8370000000000002</v>
      </c>
      <c r="E18" s="56">
        <v>6.55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9.3870000000000005</v>
      </c>
      <c r="Q18" s="189" t="s">
        <v>299</v>
      </c>
    </row>
    <row r="19" spans="1:17" ht="14.4" customHeight="1" x14ac:dyDescent="0.3">
      <c r="A19" s="19" t="s">
        <v>50</v>
      </c>
      <c r="B19" s="55">
        <v>2139.5649115379802</v>
      </c>
      <c r="C19" s="56">
        <v>178.297075961498</v>
      </c>
      <c r="D19" s="56">
        <v>166.640790000001</v>
      </c>
      <c r="E19" s="56">
        <v>70.908739999999995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237.549530000001</v>
      </c>
      <c r="Q19" s="189">
        <v>0.66616215862999995</v>
      </c>
    </row>
    <row r="20" spans="1:17" ht="14.4" customHeight="1" x14ac:dyDescent="0.3">
      <c r="A20" s="19" t="s">
        <v>51</v>
      </c>
      <c r="B20" s="55">
        <v>68016.335961322693</v>
      </c>
      <c r="C20" s="56">
        <v>5668.0279967768902</v>
      </c>
      <c r="D20" s="56">
        <v>5358.4286300000304</v>
      </c>
      <c r="E20" s="56">
        <v>5327.62219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10686.05082</v>
      </c>
      <c r="Q20" s="189">
        <v>0.94266037730200003</v>
      </c>
    </row>
    <row r="21" spans="1:17" ht="14.4" customHeight="1" x14ac:dyDescent="0.3">
      <c r="A21" s="20" t="s">
        <v>52</v>
      </c>
      <c r="B21" s="55">
        <v>3031.97271459473</v>
      </c>
      <c r="C21" s="56">
        <v>252.66439288289399</v>
      </c>
      <c r="D21" s="56">
        <v>254.548000000001</v>
      </c>
      <c r="E21" s="56">
        <v>254.547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509.09500000000099</v>
      </c>
      <c r="Q21" s="189">
        <v>1.007452997613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0</v>
      </c>
      <c r="C24" s="56">
        <v>-1.8189894035458601E-12</v>
      </c>
      <c r="D24" s="56">
        <v>6.441439999999</v>
      </c>
      <c r="E24" s="56">
        <v>8.6001300000000001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15.04157</v>
      </c>
      <c r="Q24" s="189"/>
    </row>
    <row r="25" spans="1:17" ht="14.4" customHeight="1" x14ac:dyDescent="0.3">
      <c r="A25" s="21" t="s">
        <v>56</v>
      </c>
      <c r="B25" s="58">
        <v>105276.209730487</v>
      </c>
      <c r="C25" s="59">
        <v>8773.0174775405794</v>
      </c>
      <c r="D25" s="59">
        <v>8138.1355700000404</v>
      </c>
      <c r="E25" s="59">
        <v>8490.5066299999999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16628.642199999998</v>
      </c>
      <c r="Q25" s="190">
        <v>0.94771509589299996</v>
      </c>
    </row>
    <row r="26" spans="1:17" ht="14.4" customHeight="1" x14ac:dyDescent="0.3">
      <c r="A26" s="19" t="s">
        <v>57</v>
      </c>
      <c r="B26" s="55">
        <v>11863.0212645308</v>
      </c>
      <c r="C26" s="56">
        <v>988.58510537756399</v>
      </c>
      <c r="D26" s="56">
        <v>1101.2057299999999</v>
      </c>
      <c r="E26" s="56">
        <v>1063.3354300000001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2164.5411600000002</v>
      </c>
      <c r="Q26" s="189">
        <v>1.0947672325960001</v>
      </c>
    </row>
    <row r="27" spans="1:17" ht="14.4" customHeight="1" x14ac:dyDescent="0.3">
      <c r="A27" s="22" t="s">
        <v>58</v>
      </c>
      <c r="B27" s="58">
        <v>117139.23099501801</v>
      </c>
      <c r="C27" s="59">
        <v>9761.6025829181508</v>
      </c>
      <c r="D27" s="59">
        <v>9239.3413000000401</v>
      </c>
      <c r="E27" s="59">
        <v>9553.8420600000009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18793.183359999999</v>
      </c>
      <c r="Q27" s="190">
        <v>0.96260748172999999</v>
      </c>
    </row>
    <row r="28" spans="1:17" ht="14.4" customHeight="1" x14ac:dyDescent="0.3">
      <c r="A28" s="20" t="s">
        <v>59</v>
      </c>
      <c r="B28" s="55">
        <v>131.70287122877599</v>
      </c>
      <c r="C28" s="56">
        <v>10.975239269064</v>
      </c>
      <c r="D28" s="56">
        <v>20.564240000000002</v>
      </c>
      <c r="E28" s="56">
        <v>22.451160000000002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43.0154</v>
      </c>
      <c r="Q28" s="189">
        <v>1.9596565936029999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1.9762625833649862E-323</v>
      </c>
      <c r="C31" s="62">
        <v>0</v>
      </c>
      <c r="D31" s="62">
        <v>0.40745999999999999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0.40745999999999999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1" t="s">
        <v>64</v>
      </c>
      <c r="B1" s="471"/>
      <c r="C1" s="471"/>
      <c r="D1" s="471"/>
      <c r="E1" s="471"/>
      <c r="F1" s="471"/>
      <c r="G1" s="471"/>
      <c r="H1" s="476"/>
      <c r="I1" s="476"/>
      <c r="J1" s="476"/>
      <c r="K1" s="476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2" t="s">
        <v>65</v>
      </c>
      <c r="C3" s="473"/>
      <c r="D3" s="473"/>
      <c r="E3" s="473"/>
      <c r="F3" s="479" t="s">
        <v>66</v>
      </c>
      <c r="G3" s="473"/>
      <c r="H3" s="473"/>
      <c r="I3" s="473"/>
      <c r="J3" s="473"/>
      <c r="K3" s="480"/>
    </row>
    <row r="4" spans="1:11" ht="14.4" customHeight="1" x14ac:dyDescent="0.3">
      <c r="A4" s="102"/>
      <c r="B4" s="477"/>
      <c r="C4" s="478"/>
      <c r="D4" s="478"/>
      <c r="E4" s="478"/>
      <c r="F4" s="481" t="s">
        <v>231</v>
      </c>
      <c r="G4" s="483" t="s">
        <v>67</v>
      </c>
      <c r="H4" s="272" t="s">
        <v>187</v>
      </c>
      <c r="I4" s="481" t="s">
        <v>68</v>
      </c>
      <c r="J4" s="483" t="s">
        <v>233</v>
      </c>
      <c r="K4" s="484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2"/>
      <c r="G5" s="482"/>
      <c r="H5" s="29" t="s">
        <v>232</v>
      </c>
      <c r="I5" s="482"/>
      <c r="J5" s="482"/>
      <c r="K5" s="485"/>
    </row>
    <row r="6" spans="1:11" ht="14.4" customHeight="1" thickBot="1" x14ac:dyDescent="0.35">
      <c r="A6" s="605" t="s">
        <v>301</v>
      </c>
      <c r="B6" s="587">
        <v>99848.007218549901</v>
      </c>
      <c r="C6" s="587">
        <v>108580.36801999999</v>
      </c>
      <c r="D6" s="588">
        <v>8732.3608014502006</v>
      </c>
      <c r="E6" s="589">
        <v>1.0874565356350001</v>
      </c>
      <c r="F6" s="587">
        <v>105276.209730487</v>
      </c>
      <c r="G6" s="588">
        <v>17546.034955081199</v>
      </c>
      <c r="H6" s="590">
        <v>8490.5066299999999</v>
      </c>
      <c r="I6" s="587">
        <v>16628.642199999998</v>
      </c>
      <c r="J6" s="588">
        <v>-917.39275508111996</v>
      </c>
      <c r="K6" s="591">
        <v>0.157952515982</v>
      </c>
    </row>
    <row r="7" spans="1:11" ht="14.4" customHeight="1" thickBot="1" x14ac:dyDescent="0.35">
      <c r="A7" s="606" t="s">
        <v>302</v>
      </c>
      <c r="B7" s="587">
        <v>32713.045616400101</v>
      </c>
      <c r="C7" s="587">
        <v>32362.17136</v>
      </c>
      <c r="D7" s="588">
        <v>-350.874256400028</v>
      </c>
      <c r="E7" s="589">
        <v>0.98927417946600005</v>
      </c>
      <c r="F7" s="587">
        <v>31533.9678543757</v>
      </c>
      <c r="G7" s="588">
        <v>5255.6613090626197</v>
      </c>
      <c r="H7" s="590">
        <v>2783.6185500000001</v>
      </c>
      <c r="I7" s="587">
        <v>5116.0699000000104</v>
      </c>
      <c r="J7" s="588">
        <v>-139.591409062606</v>
      </c>
      <c r="K7" s="591">
        <v>0.16223996687</v>
      </c>
    </row>
    <row r="8" spans="1:11" ht="14.4" customHeight="1" thickBot="1" x14ac:dyDescent="0.35">
      <c r="A8" s="607" t="s">
        <v>303</v>
      </c>
      <c r="B8" s="587">
        <v>30327.489457551801</v>
      </c>
      <c r="C8" s="587">
        <v>29983.176360000001</v>
      </c>
      <c r="D8" s="588">
        <v>-344.31309755178899</v>
      </c>
      <c r="E8" s="589">
        <v>0.98864683151400001</v>
      </c>
      <c r="F8" s="587">
        <v>29180.072951192498</v>
      </c>
      <c r="G8" s="588">
        <v>4863.3454918654197</v>
      </c>
      <c r="H8" s="590">
        <v>2574.8815500000001</v>
      </c>
      <c r="I8" s="587">
        <v>4657.8989000000101</v>
      </c>
      <c r="J8" s="588">
        <v>-205.44659186541099</v>
      </c>
      <c r="K8" s="591">
        <v>0.159626019708</v>
      </c>
    </row>
    <row r="9" spans="1:11" ht="14.4" customHeight="1" thickBot="1" x14ac:dyDescent="0.35">
      <c r="A9" s="608" t="s">
        <v>304</v>
      </c>
      <c r="B9" s="592">
        <v>4.9406564584124654E-324</v>
      </c>
      <c r="C9" s="592">
        <v>2.2799999999999999E-3</v>
      </c>
      <c r="D9" s="593">
        <v>2.2799999999999999E-3</v>
      </c>
      <c r="E9" s="594" t="s">
        <v>305</v>
      </c>
      <c r="F9" s="592">
        <v>0</v>
      </c>
      <c r="G9" s="593">
        <v>0</v>
      </c>
      <c r="H9" s="595">
        <v>1.2999999999999999E-4</v>
      </c>
      <c r="I9" s="592">
        <v>9.7000000000000005E-4</v>
      </c>
      <c r="J9" s="593">
        <v>9.7000000000000005E-4</v>
      </c>
      <c r="K9" s="596" t="s">
        <v>299</v>
      </c>
    </row>
    <row r="10" spans="1:11" ht="14.4" customHeight="1" thickBot="1" x14ac:dyDescent="0.35">
      <c r="A10" s="609" t="s">
        <v>306</v>
      </c>
      <c r="B10" s="587">
        <v>4.9406564584124654E-324</v>
      </c>
      <c r="C10" s="587">
        <v>2.2799999999999999E-3</v>
      </c>
      <c r="D10" s="588">
        <v>2.2799999999999999E-3</v>
      </c>
      <c r="E10" s="597" t="s">
        <v>305</v>
      </c>
      <c r="F10" s="587">
        <v>0</v>
      </c>
      <c r="G10" s="588">
        <v>0</v>
      </c>
      <c r="H10" s="590">
        <v>1.2999999999999999E-4</v>
      </c>
      <c r="I10" s="587">
        <v>9.7000000000000005E-4</v>
      </c>
      <c r="J10" s="588">
        <v>9.7000000000000005E-4</v>
      </c>
      <c r="K10" s="598" t="s">
        <v>299</v>
      </c>
    </row>
    <row r="11" spans="1:11" ht="14.4" customHeight="1" thickBot="1" x14ac:dyDescent="0.35">
      <c r="A11" s="608" t="s">
        <v>307</v>
      </c>
      <c r="B11" s="592">
        <v>4.9406564584124654E-324</v>
      </c>
      <c r="C11" s="592">
        <v>43.706000000000003</v>
      </c>
      <c r="D11" s="593">
        <v>43.706000000000003</v>
      </c>
      <c r="E11" s="594" t="s">
        <v>305</v>
      </c>
      <c r="F11" s="592">
        <v>43.646710178603001</v>
      </c>
      <c r="G11" s="593">
        <v>7.2744516964330002</v>
      </c>
      <c r="H11" s="595">
        <v>4.9406564584124654E-324</v>
      </c>
      <c r="I11" s="592">
        <v>9.8813129168249309E-324</v>
      </c>
      <c r="J11" s="593">
        <v>-7.2744516964330002</v>
      </c>
      <c r="K11" s="599">
        <v>0</v>
      </c>
    </row>
    <row r="12" spans="1:11" ht="14.4" customHeight="1" thickBot="1" x14ac:dyDescent="0.35">
      <c r="A12" s="609" t="s">
        <v>308</v>
      </c>
      <c r="B12" s="587">
        <v>4.9406564584124654E-324</v>
      </c>
      <c r="C12" s="587">
        <v>43.706000000000003</v>
      </c>
      <c r="D12" s="588">
        <v>43.706000000000003</v>
      </c>
      <c r="E12" s="597" t="s">
        <v>305</v>
      </c>
      <c r="F12" s="587">
        <v>43.646710178603001</v>
      </c>
      <c r="G12" s="588">
        <v>7.2744516964330002</v>
      </c>
      <c r="H12" s="590">
        <v>4.9406564584124654E-324</v>
      </c>
      <c r="I12" s="587">
        <v>9.8813129168249309E-324</v>
      </c>
      <c r="J12" s="588">
        <v>-7.2744516964330002</v>
      </c>
      <c r="K12" s="591">
        <v>0</v>
      </c>
    </row>
    <row r="13" spans="1:11" ht="14.4" customHeight="1" thickBot="1" x14ac:dyDescent="0.35">
      <c r="A13" s="608" t="s">
        <v>309</v>
      </c>
      <c r="B13" s="592">
        <v>9285.2134002645998</v>
      </c>
      <c r="C13" s="592">
        <v>7673.6775900000002</v>
      </c>
      <c r="D13" s="593">
        <v>-1611.5358102646001</v>
      </c>
      <c r="E13" s="600">
        <v>0.82644062760899994</v>
      </c>
      <c r="F13" s="592">
        <v>7701.2382114550801</v>
      </c>
      <c r="G13" s="593">
        <v>1283.5397019091799</v>
      </c>
      <c r="H13" s="595">
        <v>725.93782999999996</v>
      </c>
      <c r="I13" s="592">
        <v>1265.2118599999999</v>
      </c>
      <c r="J13" s="593">
        <v>-18.327841909177</v>
      </c>
      <c r="K13" s="599">
        <v>0.16428681015400001</v>
      </c>
    </row>
    <row r="14" spans="1:11" ht="14.4" customHeight="1" thickBot="1" x14ac:dyDescent="0.35">
      <c r="A14" s="609" t="s">
        <v>310</v>
      </c>
      <c r="B14" s="587">
        <v>4681.9910635891902</v>
      </c>
      <c r="C14" s="587">
        <v>3935.56765</v>
      </c>
      <c r="D14" s="588">
        <v>-746.42341358918395</v>
      </c>
      <c r="E14" s="589">
        <v>0.84057564325599998</v>
      </c>
      <c r="F14" s="587">
        <v>4622.5802996525199</v>
      </c>
      <c r="G14" s="588">
        <v>770.43004994208695</v>
      </c>
      <c r="H14" s="590">
        <v>331.87477000000001</v>
      </c>
      <c r="I14" s="587">
        <v>620.60467000000097</v>
      </c>
      <c r="J14" s="588">
        <v>-149.82537994208599</v>
      </c>
      <c r="K14" s="591">
        <v>0.134255032853</v>
      </c>
    </row>
    <row r="15" spans="1:11" ht="14.4" customHeight="1" thickBot="1" x14ac:dyDescent="0.35">
      <c r="A15" s="609" t="s">
        <v>311</v>
      </c>
      <c r="B15" s="587">
        <v>1489.04095983975</v>
      </c>
      <c r="C15" s="587">
        <v>1285.7450899999999</v>
      </c>
      <c r="D15" s="588">
        <v>-203.295869839754</v>
      </c>
      <c r="E15" s="589">
        <v>0.86347194246299996</v>
      </c>
      <c r="F15" s="587">
        <v>1383.5864660663999</v>
      </c>
      <c r="G15" s="588">
        <v>230.59774434440001</v>
      </c>
      <c r="H15" s="590">
        <v>119.12766999999999</v>
      </c>
      <c r="I15" s="587">
        <v>185.15409</v>
      </c>
      <c r="J15" s="588">
        <v>-45.443654344400002</v>
      </c>
      <c r="K15" s="591">
        <v>0.13382184239299999</v>
      </c>
    </row>
    <row r="16" spans="1:11" ht="14.4" customHeight="1" thickBot="1" x14ac:dyDescent="0.35">
      <c r="A16" s="609" t="s">
        <v>312</v>
      </c>
      <c r="B16" s="587">
        <v>63.998034378577998</v>
      </c>
      <c r="C16" s="587">
        <v>136.77269999999999</v>
      </c>
      <c r="D16" s="588">
        <v>72.774665621422002</v>
      </c>
      <c r="E16" s="589">
        <v>2.1371390750989998</v>
      </c>
      <c r="F16" s="587">
        <v>136.00119417090201</v>
      </c>
      <c r="G16" s="588">
        <v>22.666865695150001</v>
      </c>
      <c r="H16" s="590">
        <v>26.743259999999999</v>
      </c>
      <c r="I16" s="587">
        <v>42.226199999999999</v>
      </c>
      <c r="J16" s="588">
        <v>19.559334304848999</v>
      </c>
      <c r="K16" s="591">
        <v>0.31048403844799999</v>
      </c>
    </row>
    <row r="17" spans="1:11" ht="14.4" customHeight="1" thickBot="1" x14ac:dyDescent="0.35">
      <c r="A17" s="609" t="s">
        <v>313</v>
      </c>
      <c r="B17" s="587">
        <v>51.999459064779003</v>
      </c>
      <c r="C17" s="587">
        <v>40.013910000000003</v>
      </c>
      <c r="D17" s="588">
        <v>-11.985549064779001</v>
      </c>
      <c r="E17" s="589">
        <v>0.76950627409700001</v>
      </c>
      <c r="F17" s="587">
        <v>39.999999999998998</v>
      </c>
      <c r="G17" s="588">
        <v>6.6666666666659999</v>
      </c>
      <c r="H17" s="590">
        <v>4.9406564584124654E-324</v>
      </c>
      <c r="I17" s="587">
        <v>9.8813129168249309E-324</v>
      </c>
      <c r="J17" s="588">
        <v>-6.6666666666659999</v>
      </c>
      <c r="K17" s="591">
        <v>0</v>
      </c>
    </row>
    <row r="18" spans="1:11" ht="14.4" customHeight="1" thickBot="1" x14ac:dyDescent="0.35">
      <c r="A18" s="609" t="s">
        <v>314</v>
      </c>
      <c r="B18" s="587">
        <v>2611.0412873481901</v>
      </c>
      <c r="C18" s="587">
        <v>1841.3359</v>
      </c>
      <c r="D18" s="588">
        <v>-769.70538734819002</v>
      </c>
      <c r="E18" s="589">
        <v>0.70521133040700001</v>
      </c>
      <c r="F18" s="587">
        <v>1158.32021644618</v>
      </c>
      <c r="G18" s="588">
        <v>193.05336940769701</v>
      </c>
      <c r="H18" s="590">
        <v>92.695390000000003</v>
      </c>
      <c r="I18" s="587">
        <v>236.64072000000101</v>
      </c>
      <c r="J18" s="588">
        <v>43.587350592302997</v>
      </c>
      <c r="K18" s="591">
        <v>0.20429646020100001</v>
      </c>
    </row>
    <row r="19" spans="1:11" ht="14.4" customHeight="1" thickBot="1" x14ac:dyDescent="0.35">
      <c r="A19" s="609" t="s">
        <v>315</v>
      </c>
      <c r="B19" s="587">
        <v>48.989405254476999</v>
      </c>
      <c r="C19" s="587">
        <v>127.2088</v>
      </c>
      <c r="D19" s="588">
        <v>78.219394745521996</v>
      </c>
      <c r="E19" s="589">
        <v>2.596659407053</v>
      </c>
      <c r="F19" s="587">
        <v>67.004542806326995</v>
      </c>
      <c r="G19" s="588">
        <v>11.167423801053999</v>
      </c>
      <c r="H19" s="590">
        <v>131.50890999999999</v>
      </c>
      <c r="I19" s="587">
        <v>134.25556</v>
      </c>
      <c r="J19" s="588">
        <v>123.08813619894499</v>
      </c>
      <c r="K19" s="591">
        <v>2.0036784727870001</v>
      </c>
    </row>
    <row r="20" spans="1:11" ht="14.4" customHeight="1" thickBot="1" x14ac:dyDescent="0.35">
      <c r="A20" s="609" t="s">
        <v>316</v>
      </c>
      <c r="B20" s="587">
        <v>338.15319078963302</v>
      </c>
      <c r="C20" s="587">
        <v>307.03354000000002</v>
      </c>
      <c r="D20" s="588">
        <v>-31.119650789632001</v>
      </c>
      <c r="E20" s="589">
        <v>0.90797173696</v>
      </c>
      <c r="F20" s="587">
        <v>293.74549231274301</v>
      </c>
      <c r="G20" s="588">
        <v>48.957582052123001</v>
      </c>
      <c r="H20" s="590">
        <v>23.987829999999999</v>
      </c>
      <c r="I20" s="587">
        <v>46.330620000000003</v>
      </c>
      <c r="J20" s="588">
        <v>-2.6269620521229999</v>
      </c>
      <c r="K20" s="591">
        <v>0.15772367989399999</v>
      </c>
    </row>
    <row r="21" spans="1:11" ht="14.4" customHeight="1" thickBot="1" x14ac:dyDescent="0.35">
      <c r="A21" s="608" t="s">
        <v>317</v>
      </c>
      <c r="B21" s="592">
        <v>2415.04337829829</v>
      </c>
      <c r="C21" s="592">
        <v>1838.336</v>
      </c>
      <c r="D21" s="593">
        <v>-576.70737829828897</v>
      </c>
      <c r="E21" s="600">
        <v>0.76120206225599996</v>
      </c>
      <c r="F21" s="592">
        <v>1841.46911911452</v>
      </c>
      <c r="G21" s="593">
        <v>306.91151985241999</v>
      </c>
      <c r="H21" s="595">
        <v>184.649</v>
      </c>
      <c r="I21" s="592">
        <v>384.11300000000102</v>
      </c>
      <c r="J21" s="593">
        <v>77.20148014758</v>
      </c>
      <c r="K21" s="599">
        <v>0.20859051939100001</v>
      </c>
    </row>
    <row r="22" spans="1:11" ht="14.4" customHeight="1" thickBot="1" x14ac:dyDescent="0.35">
      <c r="A22" s="609" t="s">
        <v>318</v>
      </c>
      <c r="B22" s="587">
        <v>1815.0326010813201</v>
      </c>
      <c r="C22" s="587">
        <v>1397.7840000000001</v>
      </c>
      <c r="D22" s="588">
        <v>-417.24860108132202</v>
      </c>
      <c r="E22" s="589">
        <v>0.77011509279000001</v>
      </c>
      <c r="F22" s="587">
        <v>1399.9917048428799</v>
      </c>
      <c r="G22" s="588">
        <v>233.331950807147</v>
      </c>
      <c r="H22" s="590">
        <v>145.05699999999999</v>
      </c>
      <c r="I22" s="587">
        <v>298.21700000000101</v>
      </c>
      <c r="J22" s="588">
        <v>64.885049192853003</v>
      </c>
      <c r="K22" s="591">
        <v>0.21301340498499999</v>
      </c>
    </row>
    <row r="23" spans="1:11" ht="14.4" customHeight="1" thickBot="1" x14ac:dyDescent="0.35">
      <c r="A23" s="609" t="s">
        <v>319</v>
      </c>
      <c r="B23" s="587">
        <v>600.01077721696697</v>
      </c>
      <c r="C23" s="587">
        <v>440.55200000000002</v>
      </c>
      <c r="D23" s="588">
        <v>-159.45877721696601</v>
      </c>
      <c r="E23" s="589">
        <v>0.73424014489099998</v>
      </c>
      <c r="F23" s="587">
        <v>441.47741427163999</v>
      </c>
      <c r="G23" s="588">
        <v>73.579569045273004</v>
      </c>
      <c r="H23" s="590">
        <v>39.591999999999999</v>
      </c>
      <c r="I23" s="587">
        <v>85.896000000000001</v>
      </c>
      <c r="J23" s="588">
        <v>12.316430954726</v>
      </c>
      <c r="K23" s="591">
        <v>0.19456487970399999</v>
      </c>
    </row>
    <row r="24" spans="1:11" ht="14.4" customHeight="1" thickBot="1" x14ac:dyDescent="0.35">
      <c r="A24" s="608" t="s">
        <v>320</v>
      </c>
      <c r="B24" s="592">
        <v>15803.4304594109</v>
      </c>
      <c r="C24" s="592">
        <v>17544.505929999999</v>
      </c>
      <c r="D24" s="593">
        <v>1741.07547058911</v>
      </c>
      <c r="E24" s="600">
        <v>1.1101707300229999</v>
      </c>
      <c r="F24" s="592">
        <v>16766.450530964401</v>
      </c>
      <c r="G24" s="593">
        <v>2794.4084218274002</v>
      </c>
      <c r="H24" s="595">
        <v>1438.79513</v>
      </c>
      <c r="I24" s="592">
        <v>2579.4266300000099</v>
      </c>
      <c r="J24" s="593">
        <v>-214.981791827395</v>
      </c>
      <c r="K24" s="599">
        <v>0.153844525723</v>
      </c>
    </row>
    <row r="25" spans="1:11" ht="14.4" customHeight="1" thickBot="1" x14ac:dyDescent="0.35">
      <c r="A25" s="609" t="s">
        <v>321</v>
      </c>
      <c r="B25" s="587">
        <v>251.893877584893</v>
      </c>
      <c r="C25" s="587">
        <v>292.73264</v>
      </c>
      <c r="D25" s="588">
        <v>40.838762415106999</v>
      </c>
      <c r="E25" s="589">
        <v>1.1621268559860001</v>
      </c>
      <c r="F25" s="587">
        <v>285.99984600624998</v>
      </c>
      <c r="G25" s="588">
        <v>47.666641001041</v>
      </c>
      <c r="H25" s="590">
        <v>11.137840000000001</v>
      </c>
      <c r="I25" s="587">
        <v>11.137840000000001</v>
      </c>
      <c r="J25" s="588">
        <v>-36.528801001041003</v>
      </c>
      <c r="K25" s="591">
        <v>3.8943517471999999E-2</v>
      </c>
    </row>
    <row r="26" spans="1:11" ht="14.4" customHeight="1" thickBot="1" x14ac:dyDescent="0.35">
      <c r="A26" s="609" t="s">
        <v>322</v>
      </c>
      <c r="B26" s="587">
        <v>4.9406564584124654E-324</v>
      </c>
      <c r="C26" s="587">
        <v>4.9406564584124654E-324</v>
      </c>
      <c r="D26" s="588">
        <v>0</v>
      </c>
      <c r="E26" s="589">
        <v>1</v>
      </c>
      <c r="F26" s="587">
        <v>9.9999946156030006</v>
      </c>
      <c r="G26" s="588">
        <v>1.6666657692669999</v>
      </c>
      <c r="H26" s="590">
        <v>4.9406564584124654E-324</v>
      </c>
      <c r="I26" s="587">
        <v>9.8813129168249309E-324</v>
      </c>
      <c r="J26" s="588">
        <v>-1.6666657692669999</v>
      </c>
      <c r="K26" s="591">
        <v>0</v>
      </c>
    </row>
    <row r="27" spans="1:11" ht="14.4" customHeight="1" thickBot="1" x14ac:dyDescent="0.35">
      <c r="A27" s="609" t="s">
        <v>323</v>
      </c>
      <c r="B27" s="587">
        <v>76.520753978805004</v>
      </c>
      <c r="C27" s="587">
        <v>75.14358</v>
      </c>
      <c r="D27" s="588">
        <v>-1.3771739788049999</v>
      </c>
      <c r="E27" s="589">
        <v>0.98200260834800002</v>
      </c>
      <c r="F27" s="587">
        <v>75.143500411540003</v>
      </c>
      <c r="G27" s="588">
        <v>12.523916735256</v>
      </c>
      <c r="H27" s="590">
        <v>7.56182</v>
      </c>
      <c r="I27" s="587">
        <v>7.56182</v>
      </c>
      <c r="J27" s="588">
        <v>-4.9620967352559999</v>
      </c>
      <c r="K27" s="591">
        <v>0.100631724082</v>
      </c>
    </row>
    <row r="28" spans="1:11" ht="14.4" customHeight="1" thickBot="1" x14ac:dyDescent="0.35">
      <c r="A28" s="609" t="s">
        <v>324</v>
      </c>
      <c r="B28" s="587">
        <v>5.6996845876729996</v>
      </c>
      <c r="C28" s="587">
        <v>3.6581299999999999</v>
      </c>
      <c r="D28" s="588">
        <v>-2.0415545876730001</v>
      </c>
      <c r="E28" s="589">
        <v>0.64181270800599999</v>
      </c>
      <c r="F28" s="587">
        <v>3.658361260475</v>
      </c>
      <c r="G28" s="588">
        <v>0.60972687674500003</v>
      </c>
      <c r="H28" s="590">
        <v>4.9406564584124654E-324</v>
      </c>
      <c r="I28" s="587">
        <v>0.15442</v>
      </c>
      <c r="J28" s="588">
        <v>-0.45530687674499998</v>
      </c>
      <c r="K28" s="591">
        <v>4.2210156133999997E-2</v>
      </c>
    </row>
    <row r="29" spans="1:11" ht="14.4" customHeight="1" thickBot="1" x14ac:dyDescent="0.35">
      <c r="A29" s="609" t="s">
        <v>325</v>
      </c>
      <c r="B29" s="587">
        <v>815.47051613614201</v>
      </c>
      <c r="C29" s="587">
        <v>898.30141000000106</v>
      </c>
      <c r="D29" s="588">
        <v>82.830893863857995</v>
      </c>
      <c r="E29" s="589">
        <v>1.1015743576549999</v>
      </c>
      <c r="F29" s="587">
        <v>900.34419363595703</v>
      </c>
      <c r="G29" s="588">
        <v>150.057365605993</v>
      </c>
      <c r="H29" s="590">
        <v>52.33587</v>
      </c>
      <c r="I29" s="587">
        <v>79.330160000000006</v>
      </c>
      <c r="J29" s="588">
        <v>-70.727205605991998</v>
      </c>
      <c r="K29" s="591">
        <v>8.8110925310999996E-2</v>
      </c>
    </row>
    <row r="30" spans="1:11" ht="14.4" customHeight="1" thickBot="1" x14ac:dyDescent="0.35">
      <c r="A30" s="609" t="s">
        <v>326</v>
      </c>
      <c r="B30" s="587">
        <v>3903.7587477927</v>
      </c>
      <c r="C30" s="587">
        <v>4271.0897599999998</v>
      </c>
      <c r="D30" s="588">
        <v>367.33101220730401</v>
      </c>
      <c r="E30" s="589">
        <v>1.094096750321</v>
      </c>
      <c r="F30" s="587">
        <v>4271.0575844278201</v>
      </c>
      <c r="G30" s="588">
        <v>711.84293073796903</v>
      </c>
      <c r="H30" s="590">
        <v>378.95501999999999</v>
      </c>
      <c r="I30" s="587">
        <v>661.15682000000095</v>
      </c>
      <c r="J30" s="588">
        <v>-50.686110737968001</v>
      </c>
      <c r="K30" s="591">
        <v>0.15479932239899999</v>
      </c>
    </row>
    <row r="31" spans="1:11" ht="14.4" customHeight="1" thickBot="1" x14ac:dyDescent="0.35">
      <c r="A31" s="609" t="s">
        <v>327</v>
      </c>
      <c r="B31" s="587">
        <v>31.997999999985002</v>
      </c>
      <c r="C31" s="587">
        <v>56.493160000000003</v>
      </c>
      <c r="D31" s="588">
        <v>24.495160000014</v>
      </c>
      <c r="E31" s="589">
        <v>1.7655215951000001</v>
      </c>
      <c r="F31" s="587">
        <v>0</v>
      </c>
      <c r="G31" s="588">
        <v>0</v>
      </c>
      <c r="H31" s="590">
        <v>4.9406564584124654E-324</v>
      </c>
      <c r="I31" s="587">
        <v>9.8813129168249309E-324</v>
      </c>
      <c r="J31" s="588">
        <v>9.8813129168249309E-324</v>
      </c>
      <c r="K31" s="598" t="s">
        <v>299</v>
      </c>
    </row>
    <row r="32" spans="1:11" ht="14.4" customHeight="1" thickBot="1" x14ac:dyDescent="0.35">
      <c r="A32" s="609" t="s">
        <v>328</v>
      </c>
      <c r="B32" s="587">
        <v>161.168582578105</v>
      </c>
      <c r="C32" s="587">
        <v>137.0932</v>
      </c>
      <c r="D32" s="588">
        <v>-24.075382578105</v>
      </c>
      <c r="E32" s="589">
        <v>0.85061987768900005</v>
      </c>
      <c r="F32" s="587">
        <v>134.29984020153299</v>
      </c>
      <c r="G32" s="588">
        <v>22.383306700255002</v>
      </c>
      <c r="H32" s="590">
        <v>12.8331</v>
      </c>
      <c r="I32" s="587">
        <v>19.016400000000001</v>
      </c>
      <c r="J32" s="588">
        <v>-3.3669067002549999</v>
      </c>
      <c r="K32" s="591">
        <v>0.14159659439200001</v>
      </c>
    </row>
    <row r="33" spans="1:11" ht="14.4" customHeight="1" thickBot="1" x14ac:dyDescent="0.35">
      <c r="A33" s="609" t="s">
        <v>329</v>
      </c>
      <c r="B33" s="587">
        <v>144.00354308845399</v>
      </c>
      <c r="C33" s="587">
        <v>86.255830000000003</v>
      </c>
      <c r="D33" s="588">
        <v>-57.747713088452997</v>
      </c>
      <c r="E33" s="589">
        <v>0.598984081572</v>
      </c>
      <c r="F33" s="587">
        <v>84.566921451672002</v>
      </c>
      <c r="G33" s="588">
        <v>14.094486908612</v>
      </c>
      <c r="H33" s="590">
        <v>4.8640999999999996</v>
      </c>
      <c r="I33" s="587">
        <v>4.8640999999999996</v>
      </c>
      <c r="J33" s="588">
        <v>-9.2303869086119992</v>
      </c>
      <c r="K33" s="591">
        <v>5.7517761277E-2</v>
      </c>
    </row>
    <row r="34" spans="1:11" ht="14.4" customHeight="1" thickBot="1" x14ac:dyDescent="0.35">
      <c r="A34" s="609" t="s">
        <v>330</v>
      </c>
      <c r="B34" s="587">
        <v>52.111139397746001</v>
      </c>
      <c r="C34" s="587">
        <v>31.770409999999998</v>
      </c>
      <c r="D34" s="588">
        <v>-20.340729397745999</v>
      </c>
      <c r="E34" s="589">
        <v>0.60966638548200003</v>
      </c>
      <c r="F34" s="587">
        <v>32.590587451043</v>
      </c>
      <c r="G34" s="588">
        <v>5.4317645751730002</v>
      </c>
      <c r="H34" s="590">
        <v>1.7370000000000001</v>
      </c>
      <c r="I34" s="587">
        <v>3.0910000000000002</v>
      </c>
      <c r="J34" s="588">
        <v>-2.340764575173</v>
      </c>
      <c r="K34" s="591">
        <v>9.4843334892999995E-2</v>
      </c>
    </row>
    <row r="35" spans="1:11" ht="14.4" customHeight="1" thickBot="1" x14ac:dyDescent="0.35">
      <c r="A35" s="609" t="s">
        <v>331</v>
      </c>
      <c r="B35" s="587">
        <v>251.360905174214</v>
      </c>
      <c r="C35" s="587">
        <v>214.26955000000001</v>
      </c>
      <c r="D35" s="588">
        <v>-37.091355174213</v>
      </c>
      <c r="E35" s="589">
        <v>0.85243785166700003</v>
      </c>
      <c r="F35" s="587">
        <v>217.30156727973801</v>
      </c>
      <c r="G35" s="588">
        <v>36.216927879956003</v>
      </c>
      <c r="H35" s="590">
        <v>18.45664</v>
      </c>
      <c r="I35" s="587">
        <v>28.057500000000001</v>
      </c>
      <c r="J35" s="588">
        <v>-8.1594278799560005</v>
      </c>
      <c r="K35" s="591">
        <v>0.12911779860200001</v>
      </c>
    </row>
    <row r="36" spans="1:11" ht="14.4" customHeight="1" thickBot="1" x14ac:dyDescent="0.35">
      <c r="A36" s="609" t="s">
        <v>332</v>
      </c>
      <c r="B36" s="587">
        <v>249.99950898008501</v>
      </c>
      <c r="C36" s="587">
        <v>332.50980000000101</v>
      </c>
      <c r="D36" s="588">
        <v>82.510291019915996</v>
      </c>
      <c r="E36" s="589">
        <v>1.330041812308</v>
      </c>
      <c r="F36" s="587">
        <v>332.50823755801099</v>
      </c>
      <c r="G36" s="588">
        <v>55.418039593000998</v>
      </c>
      <c r="H36" s="590">
        <v>2.6779000000000002</v>
      </c>
      <c r="I36" s="587">
        <v>3.54305</v>
      </c>
      <c r="J36" s="588">
        <v>-51.874989593000997</v>
      </c>
      <c r="K36" s="591">
        <v>1.0655525487E-2</v>
      </c>
    </row>
    <row r="37" spans="1:11" ht="14.4" customHeight="1" thickBot="1" x14ac:dyDescent="0.35">
      <c r="A37" s="609" t="s">
        <v>333</v>
      </c>
      <c r="B37" s="587">
        <v>9855.41401905573</v>
      </c>
      <c r="C37" s="587">
        <v>11145.188459999999</v>
      </c>
      <c r="D37" s="588">
        <v>1289.7744409442801</v>
      </c>
      <c r="E37" s="589">
        <v>1.130869635557</v>
      </c>
      <c r="F37" s="587">
        <v>10418.9798966648</v>
      </c>
      <c r="G37" s="588">
        <v>1736.4966494441301</v>
      </c>
      <c r="H37" s="590">
        <v>948.23584000000005</v>
      </c>
      <c r="I37" s="587">
        <v>1761.51352</v>
      </c>
      <c r="J37" s="588">
        <v>25.016870555876</v>
      </c>
      <c r="K37" s="591">
        <v>0.16906775302999999</v>
      </c>
    </row>
    <row r="38" spans="1:11" ht="14.4" customHeight="1" thickBot="1" x14ac:dyDescent="0.35">
      <c r="A38" s="608" t="s">
        <v>334</v>
      </c>
      <c r="B38" s="592">
        <v>1630.0887229679099</v>
      </c>
      <c r="C38" s="592">
        <v>1432.5378900000001</v>
      </c>
      <c r="D38" s="593">
        <v>-197.55083296790701</v>
      </c>
      <c r="E38" s="600">
        <v>0.87880976649599996</v>
      </c>
      <c r="F38" s="592">
        <v>1447.49489496964</v>
      </c>
      <c r="G38" s="593">
        <v>241.249149161606</v>
      </c>
      <c r="H38" s="595">
        <v>121.374</v>
      </c>
      <c r="I38" s="592">
        <v>245.664590000001</v>
      </c>
      <c r="J38" s="593">
        <v>4.4154408383939998</v>
      </c>
      <c r="K38" s="599">
        <v>0.16971706833200001</v>
      </c>
    </row>
    <row r="39" spans="1:11" ht="14.4" customHeight="1" thickBot="1" x14ac:dyDescent="0.35">
      <c r="A39" s="609" t="s">
        <v>335</v>
      </c>
      <c r="B39" s="587">
        <v>1421.0959544335699</v>
      </c>
      <c r="C39" s="587">
        <v>1282.3391899999999</v>
      </c>
      <c r="D39" s="588">
        <v>-138.75676443357301</v>
      </c>
      <c r="E39" s="589">
        <v>0.90235932767100002</v>
      </c>
      <c r="F39" s="587">
        <v>1271.9955139215001</v>
      </c>
      <c r="G39" s="588">
        <v>211.999252320251</v>
      </c>
      <c r="H39" s="590">
        <v>103.12179</v>
      </c>
      <c r="I39" s="587">
        <v>213.66121000000101</v>
      </c>
      <c r="J39" s="588">
        <v>1.6619576797490001</v>
      </c>
      <c r="K39" s="591">
        <v>0.16797324177699999</v>
      </c>
    </row>
    <row r="40" spans="1:11" ht="14.4" customHeight="1" thickBot="1" x14ac:dyDescent="0.35">
      <c r="A40" s="609" t="s">
        <v>336</v>
      </c>
      <c r="B40" s="587">
        <v>208.992768534334</v>
      </c>
      <c r="C40" s="587">
        <v>143.49870000000001</v>
      </c>
      <c r="D40" s="588">
        <v>-65.494068534334005</v>
      </c>
      <c r="E40" s="589">
        <v>0.68662040799900004</v>
      </c>
      <c r="F40" s="587">
        <v>175.49938104813199</v>
      </c>
      <c r="G40" s="588">
        <v>29.249896841355</v>
      </c>
      <c r="H40" s="590">
        <v>18.252210000000002</v>
      </c>
      <c r="I40" s="587">
        <v>32.00338</v>
      </c>
      <c r="J40" s="588">
        <v>2.7534831586439998</v>
      </c>
      <c r="K40" s="591">
        <v>0.18235608472699999</v>
      </c>
    </row>
    <row r="41" spans="1:11" ht="14.4" customHeight="1" thickBot="1" x14ac:dyDescent="0.35">
      <c r="A41" s="609" t="s">
        <v>337</v>
      </c>
      <c r="B41" s="587">
        <v>0</v>
      </c>
      <c r="C41" s="587">
        <v>6.7</v>
      </c>
      <c r="D41" s="588">
        <v>6.7</v>
      </c>
      <c r="E41" s="597" t="s">
        <v>299</v>
      </c>
      <c r="F41" s="587">
        <v>0</v>
      </c>
      <c r="G41" s="588">
        <v>0</v>
      </c>
      <c r="H41" s="590">
        <v>4.9406564584124654E-324</v>
      </c>
      <c r="I41" s="587">
        <v>9.8813129168249309E-324</v>
      </c>
      <c r="J41" s="588">
        <v>9.8813129168249309E-324</v>
      </c>
      <c r="K41" s="598" t="s">
        <v>299</v>
      </c>
    </row>
    <row r="42" spans="1:11" ht="14.4" customHeight="1" thickBot="1" x14ac:dyDescent="0.35">
      <c r="A42" s="608" t="s">
        <v>338</v>
      </c>
      <c r="B42" s="592">
        <v>879.97903199047801</v>
      </c>
      <c r="C42" s="592">
        <v>1079.3711800000001</v>
      </c>
      <c r="D42" s="593">
        <v>199.392148009523</v>
      </c>
      <c r="E42" s="600">
        <v>1.2265873853360001</v>
      </c>
      <c r="F42" s="592">
        <v>1095.1300380667001</v>
      </c>
      <c r="G42" s="593">
        <v>182.52167301111601</v>
      </c>
      <c r="H42" s="595">
        <v>75.879559999999998</v>
      </c>
      <c r="I42" s="592">
        <v>142.7122</v>
      </c>
      <c r="J42" s="593">
        <v>-39.809473011115003</v>
      </c>
      <c r="K42" s="599">
        <v>0.13031530050199999</v>
      </c>
    </row>
    <row r="43" spans="1:11" ht="14.4" customHeight="1" thickBot="1" x14ac:dyDescent="0.35">
      <c r="A43" s="609" t="s">
        <v>339</v>
      </c>
      <c r="B43" s="587">
        <v>157.99172530061301</v>
      </c>
      <c r="C43" s="587">
        <v>163.49692000000101</v>
      </c>
      <c r="D43" s="588">
        <v>5.5051946993870002</v>
      </c>
      <c r="E43" s="589">
        <v>1.0348448293029999</v>
      </c>
      <c r="F43" s="587">
        <v>188.692643082426</v>
      </c>
      <c r="G43" s="588">
        <v>31.448773847070999</v>
      </c>
      <c r="H43" s="590">
        <v>4.9406564584124654E-324</v>
      </c>
      <c r="I43" s="587">
        <v>9.8813129168249309E-324</v>
      </c>
      <c r="J43" s="588">
        <v>-31.448773847070999</v>
      </c>
      <c r="K43" s="591">
        <v>0</v>
      </c>
    </row>
    <row r="44" spans="1:11" ht="14.4" customHeight="1" thickBot="1" x14ac:dyDescent="0.35">
      <c r="A44" s="609" t="s">
        <v>340</v>
      </c>
      <c r="B44" s="587">
        <v>33.794871235589</v>
      </c>
      <c r="C44" s="587">
        <v>39.56467</v>
      </c>
      <c r="D44" s="588">
        <v>5.769798764411</v>
      </c>
      <c r="E44" s="589">
        <v>1.1707300117870001</v>
      </c>
      <c r="F44" s="587">
        <v>35.083877379402999</v>
      </c>
      <c r="G44" s="588">
        <v>5.8473128965669998</v>
      </c>
      <c r="H44" s="590">
        <v>1.52477</v>
      </c>
      <c r="I44" s="587">
        <v>3.90821</v>
      </c>
      <c r="J44" s="588">
        <v>-1.9391028965670001</v>
      </c>
      <c r="K44" s="591">
        <v>0.11139618229000001</v>
      </c>
    </row>
    <row r="45" spans="1:11" ht="14.4" customHeight="1" thickBot="1" x14ac:dyDescent="0.35">
      <c r="A45" s="609" t="s">
        <v>341</v>
      </c>
      <c r="B45" s="587">
        <v>457.88914141405598</v>
      </c>
      <c r="C45" s="587">
        <v>526.78949</v>
      </c>
      <c r="D45" s="588">
        <v>68.900348585944002</v>
      </c>
      <c r="E45" s="589">
        <v>1.1504738644229999</v>
      </c>
      <c r="F45" s="587">
        <v>541.88103473703302</v>
      </c>
      <c r="G45" s="588">
        <v>90.313505789505001</v>
      </c>
      <c r="H45" s="590">
        <v>52.738160000000001</v>
      </c>
      <c r="I45" s="587">
        <v>91.776870000000002</v>
      </c>
      <c r="J45" s="588">
        <v>1.4633642104939999</v>
      </c>
      <c r="K45" s="591">
        <v>0.16936719338100001</v>
      </c>
    </row>
    <row r="46" spans="1:11" ht="14.4" customHeight="1" thickBot="1" x14ac:dyDescent="0.35">
      <c r="A46" s="609" t="s">
        <v>342</v>
      </c>
      <c r="B46" s="587">
        <v>163.06122295628899</v>
      </c>
      <c r="C46" s="587">
        <v>145.78423000000001</v>
      </c>
      <c r="D46" s="588">
        <v>-17.276992956289</v>
      </c>
      <c r="E46" s="589">
        <v>0.89404597461500002</v>
      </c>
      <c r="F46" s="587">
        <v>153.87420758319001</v>
      </c>
      <c r="G46" s="588">
        <v>25.645701263865</v>
      </c>
      <c r="H46" s="590">
        <v>6.1734799999999996</v>
      </c>
      <c r="I46" s="587">
        <v>13.55744</v>
      </c>
      <c r="J46" s="588">
        <v>-12.088261263865</v>
      </c>
      <c r="K46" s="591">
        <v>8.8107293697000003E-2</v>
      </c>
    </row>
    <row r="47" spans="1:11" ht="14.4" customHeight="1" thickBot="1" x14ac:dyDescent="0.35">
      <c r="A47" s="609" t="s">
        <v>343</v>
      </c>
      <c r="B47" s="587">
        <v>16.983077015004</v>
      </c>
      <c r="C47" s="587">
        <v>5.8489199999999997</v>
      </c>
      <c r="D47" s="588">
        <v>-11.134157015004</v>
      </c>
      <c r="E47" s="589">
        <v>0.34439695438099999</v>
      </c>
      <c r="F47" s="587">
        <v>24.138434320363999</v>
      </c>
      <c r="G47" s="588">
        <v>4.0230723867269997</v>
      </c>
      <c r="H47" s="590">
        <v>0.34660999999999997</v>
      </c>
      <c r="I47" s="587">
        <v>0.55101</v>
      </c>
      <c r="J47" s="588">
        <v>-3.472062386727</v>
      </c>
      <c r="K47" s="591">
        <v>2.2827081188E-2</v>
      </c>
    </row>
    <row r="48" spans="1:11" ht="14.4" customHeight="1" thickBot="1" x14ac:dyDescent="0.35">
      <c r="A48" s="609" t="s">
        <v>344</v>
      </c>
      <c r="B48" s="587">
        <v>4.9406564584124654E-324</v>
      </c>
      <c r="C48" s="587">
        <v>4.9406564584124654E-324</v>
      </c>
      <c r="D48" s="588">
        <v>0</v>
      </c>
      <c r="E48" s="589">
        <v>1</v>
      </c>
      <c r="F48" s="587">
        <v>4.9406564584124654E-324</v>
      </c>
      <c r="G48" s="588">
        <v>0</v>
      </c>
      <c r="H48" s="590">
        <v>4.9406564584124654E-324</v>
      </c>
      <c r="I48" s="587">
        <v>1.95E-2</v>
      </c>
      <c r="J48" s="588">
        <v>1.95E-2</v>
      </c>
      <c r="K48" s="598" t="s">
        <v>305</v>
      </c>
    </row>
    <row r="49" spans="1:11" ht="14.4" customHeight="1" thickBot="1" x14ac:dyDescent="0.35">
      <c r="A49" s="609" t="s">
        <v>345</v>
      </c>
      <c r="B49" s="587">
        <v>12.243224191504</v>
      </c>
      <c r="C49" s="587">
        <v>27.076709999999999</v>
      </c>
      <c r="D49" s="588">
        <v>14.833485808495</v>
      </c>
      <c r="E49" s="589">
        <v>2.2115669513579999</v>
      </c>
      <c r="F49" s="587">
        <v>15.114783319237</v>
      </c>
      <c r="G49" s="588">
        <v>2.5191305532060002</v>
      </c>
      <c r="H49" s="590">
        <v>1.8633</v>
      </c>
      <c r="I49" s="587">
        <v>3.7230400000000001</v>
      </c>
      <c r="J49" s="588">
        <v>1.203909446793</v>
      </c>
      <c r="K49" s="591">
        <v>0.24631778844300001</v>
      </c>
    </row>
    <row r="50" spans="1:11" ht="14.4" customHeight="1" thickBot="1" x14ac:dyDescent="0.35">
      <c r="A50" s="609" t="s">
        <v>346</v>
      </c>
      <c r="B50" s="587">
        <v>38.015769877421</v>
      </c>
      <c r="C50" s="587">
        <v>36.091169999999998</v>
      </c>
      <c r="D50" s="588">
        <v>-1.924599877421</v>
      </c>
      <c r="E50" s="589">
        <v>0.949373644578</v>
      </c>
      <c r="F50" s="587">
        <v>40.353207588583999</v>
      </c>
      <c r="G50" s="588">
        <v>6.725534598097</v>
      </c>
      <c r="H50" s="590">
        <v>5.50054</v>
      </c>
      <c r="I50" s="587">
        <v>14.34985</v>
      </c>
      <c r="J50" s="588">
        <v>7.6243154019019999</v>
      </c>
      <c r="K50" s="591">
        <v>0.355606179967</v>
      </c>
    </row>
    <row r="51" spans="1:11" ht="14.4" customHeight="1" thickBot="1" x14ac:dyDescent="0.35">
      <c r="A51" s="609" t="s">
        <v>347</v>
      </c>
      <c r="B51" s="587">
        <v>4.9406564584124654E-324</v>
      </c>
      <c r="C51" s="587">
        <v>5.4450000000000003</v>
      </c>
      <c r="D51" s="588">
        <v>5.4450000000000003</v>
      </c>
      <c r="E51" s="597" t="s">
        <v>305</v>
      </c>
      <c r="F51" s="587">
        <v>0</v>
      </c>
      <c r="G51" s="588">
        <v>0</v>
      </c>
      <c r="H51" s="590">
        <v>4.9406564584124654E-324</v>
      </c>
      <c r="I51" s="587">
        <v>9.8813129168249309E-324</v>
      </c>
      <c r="J51" s="588">
        <v>9.8813129168249309E-324</v>
      </c>
      <c r="K51" s="598" t="s">
        <v>299</v>
      </c>
    </row>
    <row r="52" spans="1:11" ht="14.4" customHeight="1" thickBot="1" x14ac:dyDescent="0.35">
      <c r="A52" s="609" t="s">
        <v>348</v>
      </c>
      <c r="B52" s="587">
        <v>4.9406564584124654E-324</v>
      </c>
      <c r="C52" s="587">
        <v>0.69</v>
      </c>
      <c r="D52" s="588">
        <v>0.69</v>
      </c>
      <c r="E52" s="597" t="s">
        <v>305</v>
      </c>
      <c r="F52" s="587">
        <v>0</v>
      </c>
      <c r="G52" s="588">
        <v>0</v>
      </c>
      <c r="H52" s="590">
        <v>4.9406564584124654E-324</v>
      </c>
      <c r="I52" s="587">
        <v>9.8813129168249309E-324</v>
      </c>
      <c r="J52" s="588">
        <v>9.8813129168249309E-324</v>
      </c>
      <c r="K52" s="598" t="s">
        <v>299</v>
      </c>
    </row>
    <row r="53" spans="1:11" ht="14.4" customHeight="1" thickBot="1" x14ac:dyDescent="0.35">
      <c r="A53" s="609" t="s">
        <v>349</v>
      </c>
      <c r="B53" s="587">
        <v>4.9406564584124654E-324</v>
      </c>
      <c r="C53" s="587">
        <v>3.4794499999999999</v>
      </c>
      <c r="D53" s="588">
        <v>3.4794499999999999</v>
      </c>
      <c r="E53" s="597" t="s">
        <v>305</v>
      </c>
      <c r="F53" s="587">
        <v>0</v>
      </c>
      <c r="G53" s="588">
        <v>0</v>
      </c>
      <c r="H53" s="590">
        <v>4.9406564584124654E-324</v>
      </c>
      <c r="I53" s="587">
        <v>9.8813129168249309E-324</v>
      </c>
      <c r="J53" s="588">
        <v>9.8813129168249309E-324</v>
      </c>
      <c r="K53" s="598" t="s">
        <v>299</v>
      </c>
    </row>
    <row r="54" spans="1:11" ht="14.4" customHeight="1" thickBot="1" x14ac:dyDescent="0.35">
      <c r="A54" s="609" t="s">
        <v>350</v>
      </c>
      <c r="B54" s="587">
        <v>4.9406564584124654E-324</v>
      </c>
      <c r="C54" s="587">
        <v>6.8085300000000002</v>
      </c>
      <c r="D54" s="588">
        <v>6.8085300000000002</v>
      </c>
      <c r="E54" s="597" t="s">
        <v>305</v>
      </c>
      <c r="F54" s="587">
        <v>0</v>
      </c>
      <c r="G54" s="588">
        <v>0</v>
      </c>
      <c r="H54" s="590">
        <v>4.9406564584124654E-324</v>
      </c>
      <c r="I54" s="587">
        <v>9.8813129168249309E-324</v>
      </c>
      <c r="J54" s="588">
        <v>9.8813129168249309E-324</v>
      </c>
      <c r="K54" s="598" t="s">
        <v>299</v>
      </c>
    </row>
    <row r="55" spans="1:11" ht="14.4" customHeight="1" thickBot="1" x14ac:dyDescent="0.35">
      <c r="A55" s="609" t="s">
        <v>351</v>
      </c>
      <c r="B55" s="587">
        <v>4.9406564584124654E-324</v>
      </c>
      <c r="C55" s="587">
        <v>118.07008999999999</v>
      </c>
      <c r="D55" s="588">
        <v>118.07008999999999</v>
      </c>
      <c r="E55" s="597" t="s">
        <v>305</v>
      </c>
      <c r="F55" s="587">
        <v>95.991850056454993</v>
      </c>
      <c r="G55" s="588">
        <v>15.998641676075</v>
      </c>
      <c r="H55" s="590">
        <v>7.7327000000000004</v>
      </c>
      <c r="I55" s="587">
        <v>14.826280000000001</v>
      </c>
      <c r="J55" s="588">
        <v>-1.172361676075</v>
      </c>
      <c r="K55" s="591">
        <v>0.15445352903599999</v>
      </c>
    </row>
    <row r="56" spans="1:11" ht="14.4" customHeight="1" thickBot="1" x14ac:dyDescent="0.35">
      <c r="A56" s="609" t="s">
        <v>352</v>
      </c>
      <c r="B56" s="587">
        <v>4.9406564584124654E-324</v>
      </c>
      <c r="C56" s="587">
        <v>0.22600000000000001</v>
      </c>
      <c r="D56" s="588">
        <v>0.22600000000000001</v>
      </c>
      <c r="E56" s="597" t="s">
        <v>305</v>
      </c>
      <c r="F56" s="587">
        <v>0</v>
      </c>
      <c r="G56" s="588">
        <v>0</v>
      </c>
      <c r="H56" s="590">
        <v>4.9406564584124654E-324</v>
      </c>
      <c r="I56" s="587">
        <v>9.8813129168249309E-324</v>
      </c>
      <c r="J56" s="588">
        <v>9.8813129168249309E-324</v>
      </c>
      <c r="K56" s="598" t="s">
        <v>299</v>
      </c>
    </row>
    <row r="57" spans="1:11" ht="14.4" customHeight="1" thickBot="1" x14ac:dyDescent="0.35">
      <c r="A57" s="608" t="s">
        <v>353</v>
      </c>
      <c r="B57" s="592">
        <v>81.543771267658997</v>
      </c>
      <c r="C57" s="592">
        <v>115.79818</v>
      </c>
      <c r="D57" s="593">
        <v>34.254408732340998</v>
      </c>
      <c r="E57" s="600">
        <v>1.4200738842439999</v>
      </c>
      <c r="F57" s="592">
        <v>78.122264217139005</v>
      </c>
      <c r="G57" s="593">
        <v>13.020377369523001</v>
      </c>
      <c r="H57" s="595">
        <v>12.032030000000001</v>
      </c>
      <c r="I57" s="592">
        <v>13.16957</v>
      </c>
      <c r="J57" s="593">
        <v>0.14919263047600001</v>
      </c>
      <c r="K57" s="599">
        <v>0.16857639921100001</v>
      </c>
    </row>
    <row r="58" spans="1:11" ht="14.4" customHeight="1" thickBot="1" x14ac:dyDescent="0.35">
      <c r="A58" s="609" t="s">
        <v>354</v>
      </c>
      <c r="B58" s="587">
        <v>1.925826817898</v>
      </c>
      <c r="C58" s="587">
        <v>0.25</v>
      </c>
      <c r="D58" s="588">
        <v>-1.675826817898</v>
      </c>
      <c r="E58" s="589">
        <v>0.12981437254700001</v>
      </c>
      <c r="F58" s="587">
        <v>0.39510268639700002</v>
      </c>
      <c r="G58" s="588">
        <v>6.5850447731999995E-2</v>
      </c>
      <c r="H58" s="590">
        <v>4.9406564584124654E-324</v>
      </c>
      <c r="I58" s="587">
        <v>9.8813129168249309E-324</v>
      </c>
      <c r="J58" s="588">
        <v>-6.5850447731999995E-2</v>
      </c>
      <c r="K58" s="591">
        <v>2.4703282292062327E-323</v>
      </c>
    </row>
    <row r="59" spans="1:11" ht="14.4" customHeight="1" thickBot="1" x14ac:dyDescent="0.35">
      <c r="A59" s="609" t="s">
        <v>355</v>
      </c>
      <c r="B59" s="587">
        <v>2.576877185926</v>
      </c>
      <c r="C59" s="587">
        <v>1.72227</v>
      </c>
      <c r="D59" s="588">
        <v>-0.85460718592600005</v>
      </c>
      <c r="E59" s="589">
        <v>0.66835548446199999</v>
      </c>
      <c r="F59" s="587">
        <v>0</v>
      </c>
      <c r="G59" s="588">
        <v>0</v>
      </c>
      <c r="H59" s="590">
        <v>4.9406564584124654E-324</v>
      </c>
      <c r="I59" s="587">
        <v>3.5810000000000002E-2</v>
      </c>
      <c r="J59" s="588">
        <v>3.5810000000000002E-2</v>
      </c>
      <c r="K59" s="598" t="s">
        <v>299</v>
      </c>
    </row>
    <row r="60" spans="1:11" ht="14.4" customHeight="1" thickBot="1" x14ac:dyDescent="0.35">
      <c r="A60" s="609" t="s">
        <v>356</v>
      </c>
      <c r="B60" s="587">
        <v>7.4120426434839999</v>
      </c>
      <c r="C60" s="587">
        <v>12.204000000000001</v>
      </c>
      <c r="D60" s="588">
        <v>4.7919573565149998</v>
      </c>
      <c r="E60" s="589">
        <v>1.646509685252</v>
      </c>
      <c r="F60" s="587">
        <v>9.8858746088909992</v>
      </c>
      <c r="G60" s="588">
        <v>1.6476457681479999</v>
      </c>
      <c r="H60" s="590">
        <v>4.9406564584124654E-324</v>
      </c>
      <c r="I60" s="587">
        <v>9.8813129168249309E-324</v>
      </c>
      <c r="J60" s="588">
        <v>-1.6476457681479999</v>
      </c>
      <c r="K60" s="591">
        <v>0</v>
      </c>
    </row>
    <row r="61" spans="1:11" ht="14.4" customHeight="1" thickBot="1" x14ac:dyDescent="0.35">
      <c r="A61" s="609" t="s">
        <v>357</v>
      </c>
      <c r="B61" s="587">
        <v>57.937113150384</v>
      </c>
      <c r="C61" s="587">
        <v>89.769739999999999</v>
      </c>
      <c r="D61" s="588">
        <v>31.832626849615</v>
      </c>
      <c r="E61" s="589">
        <v>1.5494341212160001</v>
      </c>
      <c r="F61" s="587">
        <v>59.839794937729003</v>
      </c>
      <c r="G61" s="588">
        <v>9.9732991562880002</v>
      </c>
      <c r="H61" s="590">
        <v>11.388999999999999</v>
      </c>
      <c r="I61" s="587">
        <v>11.475</v>
      </c>
      <c r="J61" s="588">
        <v>1.501700843711</v>
      </c>
      <c r="K61" s="591">
        <v>0.19176202077400001</v>
      </c>
    </row>
    <row r="62" spans="1:11" ht="14.4" customHeight="1" thickBot="1" x14ac:dyDescent="0.35">
      <c r="A62" s="609" t="s">
        <v>358</v>
      </c>
      <c r="B62" s="587">
        <v>0</v>
      </c>
      <c r="C62" s="587">
        <v>0.87060000000000004</v>
      </c>
      <c r="D62" s="588">
        <v>0.87060000000000004</v>
      </c>
      <c r="E62" s="597" t="s">
        <v>299</v>
      </c>
      <c r="F62" s="587">
        <v>0</v>
      </c>
      <c r="G62" s="588">
        <v>0</v>
      </c>
      <c r="H62" s="590">
        <v>4.9406564584124654E-324</v>
      </c>
      <c r="I62" s="587">
        <v>9.8813129168249309E-324</v>
      </c>
      <c r="J62" s="588">
        <v>9.8813129168249309E-324</v>
      </c>
      <c r="K62" s="598" t="s">
        <v>299</v>
      </c>
    </row>
    <row r="63" spans="1:11" ht="14.4" customHeight="1" thickBot="1" x14ac:dyDescent="0.35">
      <c r="A63" s="609" t="s">
        <v>359</v>
      </c>
      <c r="B63" s="587">
        <v>11.691911469965</v>
      </c>
      <c r="C63" s="587">
        <v>10.98157</v>
      </c>
      <c r="D63" s="588">
        <v>-0.71034146996500003</v>
      </c>
      <c r="E63" s="589">
        <v>0.93924505229099997</v>
      </c>
      <c r="F63" s="587">
        <v>8.0014919841189993</v>
      </c>
      <c r="G63" s="588">
        <v>1.3335819973530001</v>
      </c>
      <c r="H63" s="590">
        <v>0.64302999999999999</v>
      </c>
      <c r="I63" s="587">
        <v>1.65876</v>
      </c>
      <c r="J63" s="588">
        <v>0.325178002646</v>
      </c>
      <c r="K63" s="591">
        <v>0.20730633777900001</v>
      </c>
    </row>
    <row r="64" spans="1:11" ht="14.4" customHeight="1" thickBot="1" x14ac:dyDescent="0.35">
      <c r="A64" s="608" t="s">
        <v>360</v>
      </c>
      <c r="B64" s="592">
        <v>232.19069335196701</v>
      </c>
      <c r="C64" s="592">
        <v>255.24131</v>
      </c>
      <c r="D64" s="593">
        <v>23.050616648032999</v>
      </c>
      <c r="E64" s="600">
        <v>1.0992745071529999</v>
      </c>
      <c r="F64" s="592">
        <v>206.521182226458</v>
      </c>
      <c r="G64" s="593">
        <v>34.420197037743002</v>
      </c>
      <c r="H64" s="595">
        <v>16.21387</v>
      </c>
      <c r="I64" s="592">
        <v>27.600079999999998</v>
      </c>
      <c r="J64" s="593">
        <v>-6.8201170377429996</v>
      </c>
      <c r="K64" s="599">
        <v>0.13364285301100001</v>
      </c>
    </row>
    <row r="65" spans="1:11" ht="14.4" customHeight="1" thickBot="1" x14ac:dyDescent="0.35">
      <c r="A65" s="609" t="s">
        <v>361</v>
      </c>
      <c r="B65" s="587">
        <v>37.891654294247999</v>
      </c>
      <c r="C65" s="587">
        <v>48.671990000000001</v>
      </c>
      <c r="D65" s="588">
        <v>10.780335705751</v>
      </c>
      <c r="E65" s="589">
        <v>1.284504224123</v>
      </c>
      <c r="F65" s="587">
        <v>43.53857438691</v>
      </c>
      <c r="G65" s="588">
        <v>7.2564290644850002</v>
      </c>
      <c r="H65" s="590">
        <v>3.5577999999999999</v>
      </c>
      <c r="I65" s="587">
        <v>5.4002400000000002</v>
      </c>
      <c r="J65" s="588">
        <v>-1.8561890644850001</v>
      </c>
      <c r="K65" s="591">
        <v>0.124033459433</v>
      </c>
    </row>
    <row r="66" spans="1:11" ht="14.4" customHeight="1" thickBot="1" x14ac:dyDescent="0.35">
      <c r="A66" s="609" t="s">
        <v>362</v>
      </c>
      <c r="B66" s="587">
        <v>1.8690469409029999</v>
      </c>
      <c r="C66" s="587">
        <v>5.5412100000000004</v>
      </c>
      <c r="D66" s="588">
        <v>3.6721630590959999</v>
      </c>
      <c r="E66" s="589">
        <v>2.9647248973429998</v>
      </c>
      <c r="F66" s="587">
        <v>0</v>
      </c>
      <c r="G66" s="588">
        <v>0</v>
      </c>
      <c r="H66" s="590">
        <v>1.9313800000000001</v>
      </c>
      <c r="I66" s="587">
        <v>2.6900499999999998</v>
      </c>
      <c r="J66" s="588">
        <v>2.6900499999999998</v>
      </c>
      <c r="K66" s="598" t="s">
        <v>299</v>
      </c>
    </row>
    <row r="67" spans="1:11" ht="14.4" customHeight="1" thickBot="1" x14ac:dyDescent="0.35">
      <c r="A67" s="609" t="s">
        <v>363</v>
      </c>
      <c r="B67" s="587">
        <v>6.3423159788529997</v>
      </c>
      <c r="C67" s="587">
        <v>6.1275000000000004</v>
      </c>
      <c r="D67" s="588">
        <v>-0.21481597885299999</v>
      </c>
      <c r="E67" s="589">
        <v>0.96612972618000004</v>
      </c>
      <c r="F67" s="587">
        <v>0</v>
      </c>
      <c r="G67" s="588">
        <v>0</v>
      </c>
      <c r="H67" s="590">
        <v>0.93600000000000005</v>
      </c>
      <c r="I67" s="587">
        <v>1.9662299999999999</v>
      </c>
      <c r="J67" s="588">
        <v>1.9662299999999999</v>
      </c>
      <c r="K67" s="598" t="s">
        <v>299</v>
      </c>
    </row>
    <row r="68" spans="1:11" ht="14.4" customHeight="1" thickBot="1" x14ac:dyDescent="0.35">
      <c r="A68" s="609" t="s">
        <v>364</v>
      </c>
      <c r="B68" s="587">
        <v>186.08767613796101</v>
      </c>
      <c r="C68" s="587">
        <v>194.90061</v>
      </c>
      <c r="D68" s="588">
        <v>8.8129338620389994</v>
      </c>
      <c r="E68" s="589">
        <v>1.0473590408819999</v>
      </c>
      <c r="F68" s="587">
        <v>0</v>
      </c>
      <c r="G68" s="588">
        <v>0</v>
      </c>
      <c r="H68" s="590">
        <v>4.9406564584124654E-324</v>
      </c>
      <c r="I68" s="587">
        <v>9.8813129168249309E-324</v>
      </c>
      <c r="J68" s="588">
        <v>9.8813129168249309E-324</v>
      </c>
      <c r="K68" s="598" t="s">
        <v>299</v>
      </c>
    </row>
    <row r="69" spans="1:11" ht="14.4" customHeight="1" thickBot="1" x14ac:dyDescent="0.35">
      <c r="A69" s="609" t="s">
        <v>365</v>
      </c>
      <c r="B69" s="587">
        <v>4.9406564584124654E-324</v>
      </c>
      <c r="C69" s="587">
        <v>4.9406564584124654E-324</v>
      </c>
      <c r="D69" s="588">
        <v>0</v>
      </c>
      <c r="E69" s="589">
        <v>1</v>
      </c>
      <c r="F69" s="587">
        <v>17.001635298974001</v>
      </c>
      <c r="G69" s="588">
        <v>2.8336058831619999</v>
      </c>
      <c r="H69" s="590">
        <v>0.98794000000000004</v>
      </c>
      <c r="I69" s="587">
        <v>2.29345</v>
      </c>
      <c r="J69" s="588">
        <v>-0.54015588316200003</v>
      </c>
      <c r="K69" s="591">
        <v>0.13489584734999999</v>
      </c>
    </row>
    <row r="70" spans="1:11" ht="14.4" customHeight="1" thickBot="1" x14ac:dyDescent="0.35">
      <c r="A70" s="609" t="s">
        <v>366</v>
      </c>
      <c r="B70" s="587">
        <v>4.9406564584124654E-324</v>
      </c>
      <c r="C70" s="587">
        <v>4.9406564584124654E-324</v>
      </c>
      <c r="D70" s="588">
        <v>0</v>
      </c>
      <c r="E70" s="589">
        <v>1</v>
      </c>
      <c r="F70" s="587">
        <v>6.9998640777560004</v>
      </c>
      <c r="G70" s="588">
        <v>1.1666440129590001</v>
      </c>
      <c r="H70" s="590">
        <v>4.9406564584124654E-324</v>
      </c>
      <c r="I70" s="587">
        <v>0.34425</v>
      </c>
      <c r="J70" s="588">
        <v>-0.82239401295900005</v>
      </c>
      <c r="K70" s="591">
        <v>4.9179526369999997E-2</v>
      </c>
    </row>
    <row r="71" spans="1:11" ht="14.4" customHeight="1" thickBot="1" x14ac:dyDescent="0.35">
      <c r="A71" s="609" t="s">
        <v>367</v>
      </c>
      <c r="B71" s="587">
        <v>4.9406564584124654E-324</v>
      </c>
      <c r="C71" s="587">
        <v>4.9406564584124654E-324</v>
      </c>
      <c r="D71" s="588">
        <v>0</v>
      </c>
      <c r="E71" s="589">
        <v>1</v>
      </c>
      <c r="F71" s="587">
        <v>138.98110846281699</v>
      </c>
      <c r="G71" s="588">
        <v>23.163518077136001</v>
      </c>
      <c r="H71" s="590">
        <v>8.8007500000000007</v>
      </c>
      <c r="I71" s="587">
        <v>14.905860000000001</v>
      </c>
      <c r="J71" s="588">
        <v>-8.257658077136</v>
      </c>
      <c r="K71" s="591">
        <v>0.107250979394</v>
      </c>
    </row>
    <row r="72" spans="1:11" ht="14.4" customHeight="1" thickBot="1" x14ac:dyDescent="0.35">
      <c r="A72" s="607" t="s">
        <v>45</v>
      </c>
      <c r="B72" s="587">
        <v>2385.5561588482401</v>
      </c>
      <c r="C72" s="587">
        <v>2378.9949999999999</v>
      </c>
      <c r="D72" s="588">
        <v>-6.5611588482369996</v>
      </c>
      <c r="E72" s="589">
        <v>0.99724963136</v>
      </c>
      <c r="F72" s="587">
        <v>2353.8949031831698</v>
      </c>
      <c r="G72" s="588">
        <v>392.31581719719497</v>
      </c>
      <c r="H72" s="590">
        <v>208.73699999999999</v>
      </c>
      <c r="I72" s="587">
        <v>458.17100000000102</v>
      </c>
      <c r="J72" s="588">
        <v>65.855182802805999</v>
      </c>
      <c r="K72" s="591">
        <v>0.194643779287</v>
      </c>
    </row>
    <row r="73" spans="1:11" ht="14.4" customHeight="1" thickBot="1" x14ac:dyDescent="0.35">
      <c r="A73" s="608" t="s">
        <v>368</v>
      </c>
      <c r="B73" s="592">
        <v>2385.5561588482401</v>
      </c>
      <c r="C73" s="592">
        <v>2378.9949999999999</v>
      </c>
      <c r="D73" s="593">
        <v>-6.5611588482369996</v>
      </c>
      <c r="E73" s="600">
        <v>0.99724963136</v>
      </c>
      <c r="F73" s="592">
        <v>2353.8949031831698</v>
      </c>
      <c r="G73" s="593">
        <v>392.31581719719497</v>
      </c>
      <c r="H73" s="595">
        <v>208.73699999999999</v>
      </c>
      <c r="I73" s="592">
        <v>458.17100000000102</v>
      </c>
      <c r="J73" s="593">
        <v>65.855182802805999</v>
      </c>
      <c r="K73" s="599">
        <v>0.194643779287</v>
      </c>
    </row>
    <row r="74" spans="1:11" ht="14.4" customHeight="1" thickBot="1" x14ac:dyDescent="0.35">
      <c r="A74" s="609" t="s">
        <v>369</v>
      </c>
      <c r="B74" s="587">
        <v>994.463140953736</v>
      </c>
      <c r="C74" s="587">
        <v>1005.476</v>
      </c>
      <c r="D74" s="588">
        <v>11.012859046263999</v>
      </c>
      <c r="E74" s="589">
        <v>1.0110741751929999</v>
      </c>
      <c r="F74" s="587">
        <v>997.96128499323299</v>
      </c>
      <c r="G74" s="588">
        <v>166.32688083220501</v>
      </c>
      <c r="H74" s="590">
        <v>64.858000000000004</v>
      </c>
      <c r="I74" s="587">
        <v>137.18600000000001</v>
      </c>
      <c r="J74" s="588">
        <v>-29.140880832204999</v>
      </c>
      <c r="K74" s="591">
        <v>0.137466254516</v>
      </c>
    </row>
    <row r="75" spans="1:11" ht="14.4" customHeight="1" thickBot="1" x14ac:dyDescent="0.35">
      <c r="A75" s="609" t="s">
        <v>370</v>
      </c>
      <c r="B75" s="587">
        <v>400.017191977994</v>
      </c>
      <c r="C75" s="587">
        <v>430.79500000000002</v>
      </c>
      <c r="D75" s="588">
        <v>30.777808022005001</v>
      </c>
      <c r="E75" s="589">
        <v>1.076941213125</v>
      </c>
      <c r="F75" s="587">
        <v>400.02891862419898</v>
      </c>
      <c r="G75" s="588">
        <v>66.671486437365999</v>
      </c>
      <c r="H75" s="590">
        <v>32.374000000000002</v>
      </c>
      <c r="I75" s="587">
        <v>75.563000000000002</v>
      </c>
      <c r="J75" s="588">
        <v>8.8915135626329995</v>
      </c>
      <c r="K75" s="591">
        <v>0.188893843624</v>
      </c>
    </row>
    <row r="76" spans="1:11" ht="14.4" customHeight="1" thickBot="1" x14ac:dyDescent="0.35">
      <c r="A76" s="609" t="s">
        <v>371</v>
      </c>
      <c r="B76" s="587">
        <v>991.07582591650805</v>
      </c>
      <c r="C76" s="587">
        <v>942.72400000000096</v>
      </c>
      <c r="D76" s="588">
        <v>-48.351825916507003</v>
      </c>
      <c r="E76" s="589">
        <v>0.95121278851500002</v>
      </c>
      <c r="F76" s="587">
        <v>955.90469956573804</v>
      </c>
      <c r="G76" s="588">
        <v>159.31744992762299</v>
      </c>
      <c r="H76" s="590">
        <v>111.505</v>
      </c>
      <c r="I76" s="587">
        <v>245.42200000000099</v>
      </c>
      <c r="J76" s="588">
        <v>86.104550072376995</v>
      </c>
      <c r="K76" s="591">
        <v>0.25674316708700001</v>
      </c>
    </row>
    <row r="77" spans="1:11" ht="14.4" customHeight="1" thickBot="1" x14ac:dyDescent="0.35">
      <c r="A77" s="610" t="s">
        <v>372</v>
      </c>
      <c r="B77" s="592">
        <v>2657.9781563406</v>
      </c>
      <c r="C77" s="592">
        <v>2627.3139999999999</v>
      </c>
      <c r="D77" s="593">
        <v>-30.664156340592999</v>
      </c>
      <c r="E77" s="600">
        <v>0.98846335276700004</v>
      </c>
      <c r="F77" s="592">
        <v>2693.9332001938701</v>
      </c>
      <c r="G77" s="593">
        <v>448.988866698979</v>
      </c>
      <c r="H77" s="595">
        <v>116.11888999999999</v>
      </c>
      <c r="I77" s="592">
        <v>302.38588000000101</v>
      </c>
      <c r="J77" s="593">
        <v>-146.60298669897799</v>
      </c>
      <c r="K77" s="599">
        <v>0.11224698517999999</v>
      </c>
    </row>
    <row r="78" spans="1:11" ht="14.4" customHeight="1" thickBot="1" x14ac:dyDescent="0.35">
      <c r="A78" s="607" t="s">
        <v>48</v>
      </c>
      <c r="B78" s="587">
        <v>470.693002246552</v>
      </c>
      <c r="C78" s="587">
        <v>331.96255000000002</v>
      </c>
      <c r="D78" s="588">
        <v>-138.73045224655201</v>
      </c>
      <c r="E78" s="589">
        <v>0.705263406117</v>
      </c>
      <c r="F78" s="587">
        <v>554.36828865589598</v>
      </c>
      <c r="G78" s="588">
        <v>92.394714775981996</v>
      </c>
      <c r="H78" s="590">
        <v>38.660150000000002</v>
      </c>
      <c r="I78" s="587">
        <v>55.449350000000003</v>
      </c>
      <c r="J78" s="588">
        <v>-36.945364775982</v>
      </c>
      <c r="K78" s="591">
        <v>0.10002258630999999</v>
      </c>
    </row>
    <row r="79" spans="1:11" ht="14.4" customHeight="1" thickBot="1" x14ac:dyDescent="0.35">
      <c r="A79" s="611" t="s">
        <v>373</v>
      </c>
      <c r="B79" s="587">
        <v>470.693002246552</v>
      </c>
      <c r="C79" s="587">
        <v>331.96255000000002</v>
      </c>
      <c r="D79" s="588">
        <v>-138.73045224655201</v>
      </c>
      <c r="E79" s="589">
        <v>0.705263406117</v>
      </c>
      <c r="F79" s="587">
        <v>554.36828865589598</v>
      </c>
      <c r="G79" s="588">
        <v>92.394714775981996</v>
      </c>
      <c r="H79" s="590">
        <v>38.660150000000002</v>
      </c>
      <c r="I79" s="587">
        <v>55.449350000000003</v>
      </c>
      <c r="J79" s="588">
        <v>-36.945364775982</v>
      </c>
      <c r="K79" s="591">
        <v>0.10002258630999999</v>
      </c>
    </row>
    <row r="80" spans="1:11" ht="14.4" customHeight="1" thickBot="1" x14ac:dyDescent="0.35">
      <c r="A80" s="609" t="s">
        <v>374</v>
      </c>
      <c r="B80" s="587">
        <v>244.10444973795501</v>
      </c>
      <c r="C80" s="587">
        <v>146.17357000000001</v>
      </c>
      <c r="D80" s="588">
        <v>-97.930879737954001</v>
      </c>
      <c r="E80" s="589">
        <v>0.598815671557</v>
      </c>
      <c r="F80" s="587">
        <v>134.79247563324</v>
      </c>
      <c r="G80" s="588">
        <v>22.465412605539999</v>
      </c>
      <c r="H80" s="590">
        <v>4.1978</v>
      </c>
      <c r="I80" s="587">
        <v>20.986999999999998</v>
      </c>
      <c r="J80" s="588">
        <v>-1.4784126055389999</v>
      </c>
      <c r="K80" s="591">
        <v>0.155698601879</v>
      </c>
    </row>
    <row r="81" spans="1:11" ht="14.4" customHeight="1" thickBot="1" x14ac:dyDescent="0.35">
      <c r="A81" s="609" t="s">
        <v>375</v>
      </c>
      <c r="B81" s="587">
        <v>57.497589235504002</v>
      </c>
      <c r="C81" s="587">
        <v>30.83905</v>
      </c>
      <c r="D81" s="588">
        <v>-26.658539235504001</v>
      </c>
      <c r="E81" s="589">
        <v>0.53635379169800002</v>
      </c>
      <c r="F81" s="587">
        <v>40.099858193997001</v>
      </c>
      <c r="G81" s="588">
        <v>6.6833096989990004</v>
      </c>
      <c r="H81" s="590">
        <v>3.8096999999999999</v>
      </c>
      <c r="I81" s="587">
        <v>3.8096999999999999</v>
      </c>
      <c r="J81" s="588">
        <v>-2.8736096989990001</v>
      </c>
      <c r="K81" s="591">
        <v>9.5005323498999997E-2</v>
      </c>
    </row>
    <row r="82" spans="1:11" ht="14.4" customHeight="1" thickBot="1" x14ac:dyDescent="0.35">
      <c r="A82" s="609" t="s">
        <v>376</v>
      </c>
      <c r="B82" s="587">
        <v>86.992984238993003</v>
      </c>
      <c r="C82" s="587">
        <v>67.518330000000006</v>
      </c>
      <c r="D82" s="588">
        <v>-19.474654238993001</v>
      </c>
      <c r="E82" s="589">
        <v>0.77613534689700003</v>
      </c>
      <c r="F82" s="587">
        <v>288.99951208030899</v>
      </c>
      <c r="G82" s="588">
        <v>48.166585346718001</v>
      </c>
      <c r="H82" s="590">
        <v>5.2960399999999996</v>
      </c>
      <c r="I82" s="587">
        <v>5.2960399999999996</v>
      </c>
      <c r="J82" s="588">
        <v>-42.870545346718004</v>
      </c>
      <c r="K82" s="591">
        <v>1.8325428862E-2</v>
      </c>
    </row>
    <row r="83" spans="1:11" ht="14.4" customHeight="1" thickBot="1" x14ac:dyDescent="0.35">
      <c r="A83" s="609" t="s">
        <v>377</v>
      </c>
      <c r="B83" s="587">
        <v>76.994320511880005</v>
      </c>
      <c r="C83" s="587">
        <v>87.431600000000003</v>
      </c>
      <c r="D83" s="588">
        <v>10.437279488119</v>
      </c>
      <c r="E83" s="589">
        <v>1.135559083043</v>
      </c>
      <c r="F83" s="587">
        <v>90.476442748348006</v>
      </c>
      <c r="G83" s="588">
        <v>15.079407124724</v>
      </c>
      <c r="H83" s="590">
        <v>25.35661</v>
      </c>
      <c r="I83" s="587">
        <v>25.35661</v>
      </c>
      <c r="J83" s="588">
        <v>10.277202875275</v>
      </c>
      <c r="K83" s="591">
        <v>0.28025648698900002</v>
      </c>
    </row>
    <row r="84" spans="1:11" ht="14.4" customHeight="1" thickBot="1" x14ac:dyDescent="0.35">
      <c r="A84" s="612" t="s">
        <v>49</v>
      </c>
      <c r="B84" s="592">
        <v>0</v>
      </c>
      <c r="C84" s="592">
        <v>164.58199999999999</v>
      </c>
      <c r="D84" s="593">
        <v>164.58199999999999</v>
      </c>
      <c r="E84" s="594" t="s">
        <v>299</v>
      </c>
      <c r="F84" s="592">
        <v>0</v>
      </c>
      <c r="G84" s="593">
        <v>0</v>
      </c>
      <c r="H84" s="595">
        <v>6.55</v>
      </c>
      <c r="I84" s="592">
        <v>9.3870000000000005</v>
      </c>
      <c r="J84" s="593">
        <v>9.3870000000000005</v>
      </c>
      <c r="K84" s="596" t="s">
        <v>299</v>
      </c>
    </row>
    <row r="85" spans="1:11" ht="14.4" customHeight="1" thickBot="1" x14ac:dyDescent="0.35">
      <c r="A85" s="608" t="s">
        <v>378</v>
      </c>
      <c r="B85" s="592">
        <v>0</v>
      </c>
      <c r="C85" s="592">
        <v>123.583</v>
      </c>
      <c r="D85" s="593">
        <v>123.583</v>
      </c>
      <c r="E85" s="594" t="s">
        <v>299</v>
      </c>
      <c r="F85" s="592">
        <v>0</v>
      </c>
      <c r="G85" s="593">
        <v>0</v>
      </c>
      <c r="H85" s="595">
        <v>6.55</v>
      </c>
      <c r="I85" s="592">
        <v>9.3870000000000005</v>
      </c>
      <c r="J85" s="593">
        <v>9.3870000000000005</v>
      </c>
      <c r="K85" s="596" t="s">
        <v>299</v>
      </c>
    </row>
    <row r="86" spans="1:11" ht="14.4" customHeight="1" thickBot="1" x14ac:dyDescent="0.35">
      <c r="A86" s="609" t="s">
        <v>379</v>
      </c>
      <c r="B86" s="587">
        <v>0</v>
      </c>
      <c r="C86" s="587">
        <v>106.128</v>
      </c>
      <c r="D86" s="588">
        <v>106.128</v>
      </c>
      <c r="E86" s="597" t="s">
        <v>299</v>
      </c>
      <c r="F86" s="587">
        <v>0</v>
      </c>
      <c r="G86" s="588">
        <v>0</v>
      </c>
      <c r="H86" s="590">
        <v>3.47</v>
      </c>
      <c r="I86" s="587">
        <v>4.7670000000000003</v>
      </c>
      <c r="J86" s="588">
        <v>4.7670000000000003</v>
      </c>
      <c r="K86" s="598" t="s">
        <v>299</v>
      </c>
    </row>
    <row r="87" spans="1:11" ht="14.4" customHeight="1" thickBot="1" x14ac:dyDescent="0.35">
      <c r="A87" s="609" t="s">
        <v>380</v>
      </c>
      <c r="B87" s="587">
        <v>0</v>
      </c>
      <c r="C87" s="587">
        <v>17.454999999999998</v>
      </c>
      <c r="D87" s="588">
        <v>17.454999999999998</v>
      </c>
      <c r="E87" s="597" t="s">
        <v>299</v>
      </c>
      <c r="F87" s="587">
        <v>0</v>
      </c>
      <c r="G87" s="588">
        <v>0</v>
      </c>
      <c r="H87" s="590">
        <v>3.08</v>
      </c>
      <c r="I87" s="587">
        <v>4.62</v>
      </c>
      <c r="J87" s="588">
        <v>4.62</v>
      </c>
      <c r="K87" s="598" t="s">
        <v>299</v>
      </c>
    </row>
    <row r="88" spans="1:11" ht="14.4" customHeight="1" thickBot="1" x14ac:dyDescent="0.35">
      <c r="A88" s="608" t="s">
        <v>381</v>
      </c>
      <c r="B88" s="592">
        <v>0</v>
      </c>
      <c r="C88" s="592">
        <v>40.999000000000002</v>
      </c>
      <c r="D88" s="593">
        <v>40.999000000000002</v>
      </c>
      <c r="E88" s="594" t="s">
        <v>299</v>
      </c>
      <c r="F88" s="592">
        <v>0</v>
      </c>
      <c r="G88" s="593">
        <v>0</v>
      </c>
      <c r="H88" s="595">
        <v>4.9406564584124654E-324</v>
      </c>
      <c r="I88" s="592">
        <v>9.8813129168249309E-324</v>
      </c>
      <c r="J88" s="593">
        <v>9.8813129168249309E-324</v>
      </c>
      <c r="K88" s="596" t="s">
        <v>299</v>
      </c>
    </row>
    <row r="89" spans="1:11" ht="14.4" customHeight="1" thickBot="1" x14ac:dyDescent="0.35">
      <c r="A89" s="609" t="s">
        <v>382</v>
      </c>
      <c r="B89" s="587">
        <v>0</v>
      </c>
      <c r="C89" s="587">
        <v>40.999000000000002</v>
      </c>
      <c r="D89" s="588">
        <v>40.999000000000002</v>
      </c>
      <c r="E89" s="597" t="s">
        <v>299</v>
      </c>
      <c r="F89" s="587">
        <v>0</v>
      </c>
      <c r="G89" s="588">
        <v>0</v>
      </c>
      <c r="H89" s="590">
        <v>4.9406564584124654E-324</v>
      </c>
      <c r="I89" s="587">
        <v>9.8813129168249309E-324</v>
      </c>
      <c r="J89" s="588">
        <v>9.8813129168249309E-324</v>
      </c>
      <c r="K89" s="598" t="s">
        <v>299</v>
      </c>
    </row>
    <row r="90" spans="1:11" ht="14.4" customHeight="1" thickBot="1" x14ac:dyDescent="0.35">
      <c r="A90" s="607" t="s">
        <v>50</v>
      </c>
      <c r="B90" s="587">
        <v>2187.2851540940401</v>
      </c>
      <c r="C90" s="587">
        <v>2130.7694499999998</v>
      </c>
      <c r="D90" s="588">
        <v>-56.515704094040998</v>
      </c>
      <c r="E90" s="589">
        <v>0.97416171184199996</v>
      </c>
      <c r="F90" s="587">
        <v>2139.5649115379802</v>
      </c>
      <c r="G90" s="588">
        <v>356.59415192299599</v>
      </c>
      <c r="H90" s="590">
        <v>70.908739999999995</v>
      </c>
      <c r="I90" s="587">
        <v>237.549530000001</v>
      </c>
      <c r="J90" s="588">
        <v>-119.04462192299501</v>
      </c>
      <c r="K90" s="591">
        <v>0.111027026438</v>
      </c>
    </row>
    <row r="91" spans="1:11" ht="14.4" customHeight="1" thickBot="1" x14ac:dyDescent="0.35">
      <c r="A91" s="608" t="s">
        <v>383</v>
      </c>
      <c r="B91" s="592">
        <v>3.5941790022409998</v>
      </c>
      <c r="C91" s="592">
        <v>1.59697</v>
      </c>
      <c r="D91" s="593">
        <v>-1.9972090022410001</v>
      </c>
      <c r="E91" s="600">
        <v>0.444321220229</v>
      </c>
      <c r="F91" s="592">
        <v>0.63830696931399999</v>
      </c>
      <c r="G91" s="593">
        <v>0.106384494885</v>
      </c>
      <c r="H91" s="595">
        <v>0.10299999999999999</v>
      </c>
      <c r="I91" s="592">
        <v>0.31</v>
      </c>
      <c r="J91" s="593">
        <v>0.20361550511400001</v>
      </c>
      <c r="K91" s="599">
        <v>0.485659745079</v>
      </c>
    </row>
    <row r="92" spans="1:11" ht="14.4" customHeight="1" thickBot="1" x14ac:dyDescent="0.35">
      <c r="A92" s="609" t="s">
        <v>384</v>
      </c>
      <c r="B92" s="587">
        <v>3.5941790022409998</v>
      </c>
      <c r="C92" s="587">
        <v>1.59697</v>
      </c>
      <c r="D92" s="588">
        <v>-1.9972090022410001</v>
      </c>
      <c r="E92" s="589">
        <v>0.444321220229</v>
      </c>
      <c r="F92" s="587">
        <v>0.63830696931399999</v>
      </c>
      <c r="G92" s="588">
        <v>0.106384494885</v>
      </c>
      <c r="H92" s="590">
        <v>0.10299999999999999</v>
      </c>
      <c r="I92" s="587">
        <v>0.31</v>
      </c>
      <c r="J92" s="588">
        <v>0.20361550511400001</v>
      </c>
      <c r="K92" s="591">
        <v>0.485659745079</v>
      </c>
    </row>
    <row r="93" spans="1:11" ht="14.4" customHeight="1" thickBot="1" x14ac:dyDescent="0.35">
      <c r="A93" s="608" t="s">
        <v>385</v>
      </c>
      <c r="B93" s="592">
        <v>55.788697076703002</v>
      </c>
      <c r="C93" s="592">
        <v>57.418120000000002</v>
      </c>
      <c r="D93" s="593">
        <v>1.629422923296</v>
      </c>
      <c r="E93" s="600">
        <v>1.0292070438750001</v>
      </c>
      <c r="F93" s="592">
        <v>56.052456668818998</v>
      </c>
      <c r="G93" s="593">
        <v>9.3420761114689999</v>
      </c>
      <c r="H93" s="595">
        <v>3.6786400000000001</v>
      </c>
      <c r="I93" s="592">
        <v>7.42232</v>
      </c>
      <c r="J93" s="593">
        <v>-1.919756111469</v>
      </c>
      <c r="K93" s="599">
        <v>0.132417389729</v>
      </c>
    </row>
    <row r="94" spans="1:11" ht="14.4" customHeight="1" thickBot="1" x14ac:dyDescent="0.35">
      <c r="A94" s="609" t="s">
        <v>386</v>
      </c>
      <c r="B94" s="587">
        <v>24.608704440636</v>
      </c>
      <c r="C94" s="587">
        <v>25.369599999999998</v>
      </c>
      <c r="D94" s="588">
        <v>0.76089555936300002</v>
      </c>
      <c r="E94" s="589">
        <v>1.0309197731719999</v>
      </c>
      <c r="F94" s="587">
        <v>25.952751403297999</v>
      </c>
      <c r="G94" s="588">
        <v>4.3254585672159998</v>
      </c>
      <c r="H94" s="590">
        <v>1.2729999999999999</v>
      </c>
      <c r="I94" s="587">
        <v>3.0238999999999998</v>
      </c>
      <c r="J94" s="588">
        <v>-1.3015585672159999</v>
      </c>
      <c r="K94" s="591">
        <v>0.116515584533</v>
      </c>
    </row>
    <row r="95" spans="1:11" ht="14.4" customHeight="1" thickBot="1" x14ac:dyDescent="0.35">
      <c r="A95" s="609" t="s">
        <v>387</v>
      </c>
      <c r="B95" s="587">
        <v>31.179992636066999</v>
      </c>
      <c r="C95" s="587">
        <v>32.048520000000003</v>
      </c>
      <c r="D95" s="588">
        <v>0.86852736393200003</v>
      </c>
      <c r="E95" s="589">
        <v>1.0278552780320001</v>
      </c>
      <c r="F95" s="587">
        <v>30.099705265520999</v>
      </c>
      <c r="G95" s="588">
        <v>5.0166175442530001</v>
      </c>
      <c r="H95" s="590">
        <v>2.40564</v>
      </c>
      <c r="I95" s="587">
        <v>4.3984199999999998</v>
      </c>
      <c r="J95" s="588">
        <v>-0.618197544253</v>
      </c>
      <c r="K95" s="591">
        <v>0.146128341164</v>
      </c>
    </row>
    <row r="96" spans="1:11" ht="14.4" customHeight="1" thickBot="1" x14ac:dyDescent="0.35">
      <c r="A96" s="608" t="s">
        <v>388</v>
      </c>
      <c r="B96" s="592">
        <v>101.488370589233</v>
      </c>
      <c r="C96" s="592">
        <v>116.04652</v>
      </c>
      <c r="D96" s="593">
        <v>14.558149410765999</v>
      </c>
      <c r="E96" s="600">
        <v>1.143446478904</v>
      </c>
      <c r="F96" s="592">
        <v>112.29515961951201</v>
      </c>
      <c r="G96" s="593">
        <v>18.715859936585002</v>
      </c>
      <c r="H96" s="595">
        <v>2.9454400000000001</v>
      </c>
      <c r="I96" s="592">
        <v>26.444579999999998</v>
      </c>
      <c r="J96" s="593">
        <v>7.7287200634140003</v>
      </c>
      <c r="K96" s="599">
        <v>0.23549171744799999</v>
      </c>
    </row>
    <row r="97" spans="1:11" ht="14.4" customHeight="1" thickBot="1" x14ac:dyDescent="0.35">
      <c r="A97" s="609" t="s">
        <v>389</v>
      </c>
      <c r="B97" s="587">
        <v>76.932673293882999</v>
      </c>
      <c r="C97" s="587">
        <v>77.760000000000005</v>
      </c>
      <c r="D97" s="588">
        <v>0.82732670611600001</v>
      </c>
      <c r="E97" s="589">
        <v>1.010753905599</v>
      </c>
      <c r="F97" s="587">
        <v>77.247658499625004</v>
      </c>
      <c r="G97" s="588">
        <v>12.874609749936999</v>
      </c>
      <c r="H97" s="590">
        <v>4.9406564584124654E-324</v>
      </c>
      <c r="I97" s="587">
        <v>19.035</v>
      </c>
      <c r="J97" s="588">
        <v>6.160390250062</v>
      </c>
      <c r="K97" s="591">
        <v>0.246415236004</v>
      </c>
    </row>
    <row r="98" spans="1:11" ht="14.4" customHeight="1" thickBot="1" x14ac:dyDescent="0.35">
      <c r="A98" s="609" t="s">
        <v>390</v>
      </c>
      <c r="B98" s="587">
        <v>24.555697295348999</v>
      </c>
      <c r="C98" s="587">
        <v>38.286520000000003</v>
      </c>
      <c r="D98" s="588">
        <v>13.73082270465</v>
      </c>
      <c r="E98" s="589">
        <v>1.559170547653</v>
      </c>
      <c r="F98" s="587">
        <v>35.047501119886</v>
      </c>
      <c r="G98" s="588">
        <v>5.8412501866469997</v>
      </c>
      <c r="H98" s="590">
        <v>2.9454400000000001</v>
      </c>
      <c r="I98" s="587">
        <v>7.4095800000000001</v>
      </c>
      <c r="J98" s="588">
        <v>1.5683298133520001</v>
      </c>
      <c r="K98" s="591">
        <v>0.21141535810600001</v>
      </c>
    </row>
    <row r="99" spans="1:11" ht="14.4" customHeight="1" thickBot="1" x14ac:dyDescent="0.35">
      <c r="A99" s="608" t="s">
        <v>391</v>
      </c>
      <c r="B99" s="592">
        <v>4.9406564584124654E-324</v>
      </c>
      <c r="C99" s="592">
        <v>2.2000000000000002</v>
      </c>
      <c r="D99" s="593">
        <v>2.2000000000000002</v>
      </c>
      <c r="E99" s="594" t="s">
        <v>305</v>
      </c>
      <c r="F99" s="592">
        <v>0</v>
      </c>
      <c r="G99" s="593">
        <v>0</v>
      </c>
      <c r="H99" s="595">
        <v>4.9406564584124654E-324</v>
      </c>
      <c r="I99" s="592">
        <v>9.8813129168249309E-324</v>
      </c>
      <c r="J99" s="593">
        <v>9.8813129168249309E-324</v>
      </c>
      <c r="K99" s="596" t="s">
        <v>299</v>
      </c>
    </row>
    <row r="100" spans="1:11" ht="14.4" customHeight="1" thickBot="1" x14ac:dyDescent="0.35">
      <c r="A100" s="609" t="s">
        <v>392</v>
      </c>
      <c r="B100" s="587">
        <v>4.9406564584124654E-324</v>
      </c>
      <c r="C100" s="587">
        <v>2.2000000000000002</v>
      </c>
      <c r="D100" s="588">
        <v>2.2000000000000002</v>
      </c>
      <c r="E100" s="597" t="s">
        <v>305</v>
      </c>
      <c r="F100" s="587">
        <v>0</v>
      </c>
      <c r="G100" s="588">
        <v>0</v>
      </c>
      <c r="H100" s="590">
        <v>4.9406564584124654E-324</v>
      </c>
      <c r="I100" s="587">
        <v>9.8813129168249309E-324</v>
      </c>
      <c r="J100" s="588">
        <v>9.8813129168249309E-324</v>
      </c>
      <c r="K100" s="598" t="s">
        <v>299</v>
      </c>
    </row>
    <row r="101" spans="1:11" ht="14.4" customHeight="1" thickBot="1" x14ac:dyDescent="0.35">
      <c r="A101" s="608" t="s">
        <v>393</v>
      </c>
      <c r="B101" s="592">
        <v>1464.4782029929199</v>
      </c>
      <c r="C101" s="592">
        <v>1414.8756000000001</v>
      </c>
      <c r="D101" s="593">
        <v>-49.602602992915998</v>
      </c>
      <c r="E101" s="600">
        <v>0.966129504084</v>
      </c>
      <c r="F101" s="592">
        <v>1431.2057210964899</v>
      </c>
      <c r="G101" s="593">
        <v>238.534286849415</v>
      </c>
      <c r="H101" s="595">
        <v>25.86008</v>
      </c>
      <c r="I101" s="592">
        <v>142.80022000000099</v>
      </c>
      <c r="J101" s="593">
        <v>-95.734066849414006</v>
      </c>
      <c r="K101" s="599">
        <v>9.9776166272999997E-2</v>
      </c>
    </row>
    <row r="102" spans="1:11" ht="14.4" customHeight="1" thickBot="1" x14ac:dyDescent="0.35">
      <c r="A102" s="609" t="s">
        <v>394</v>
      </c>
      <c r="B102" s="587">
        <v>1144.0011616402401</v>
      </c>
      <c r="C102" s="587">
        <v>1089.67723</v>
      </c>
      <c r="D102" s="588">
        <v>-54.323931640243998</v>
      </c>
      <c r="E102" s="589">
        <v>0.95251409398700004</v>
      </c>
      <c r="F102" s="587">
        <v>1103.4157090649501</v>
      </c>
      <c r="G102" s="588">
        <v>183.902618177492</v>
      </c>
      <c r="H102" s="590">
        <v>4.9406564584124654E-324</v>
      </c>
      <c r="I102" s="587">
        <v>88.330560000000006</v>
      </c>
      <c r="J102" s="588">
        <v>-95.572058177491002</v>
      </c>
      <c r="K102" s="591">
        <v>8.0051932625000002E-2</v>
      </c>
    </row>
    <row r="103" spans="1:11" ht="14.4" customHeight="1" thickBot="1" x14ac:dyDescent="0.35">
      <c r="A103" s="609" t="s">
        <v>395</v>
      </c>
      <c r="B103" s="587">
        <v>320.47704135267298</v>
      </c>
      <c r="C103" s="587">
        <v>325.19837000000001</v>
      </c>
      <c r="D103" s="588">
        <v>4.7213286473269998</v>
      </c>
      <c r="E103" s="589">
        <v>1.014732189948</v>
      </c>
      <c r="F103" s="587">
        <v>327.79001203153899</v>
      </c>
      <c r="G103" s="588">
        <v>54.631668671923002</v>
      </c>
      <c r="H103" s="590">
        <v>25.86008</v>
      </c>
      <c r="I103" s="587">
        <v>54.469659999999998</v>
      </c>
      <c r="J103" s="588">
        <v>-0.162008671922</v>
      </c>
      <c r="K103" s="591">
        <v>0.16617242136900001</v>
      </c>
    </row>
    <row r="104" spans="1:11" ht="14.4" customHeight="1" thickBot="1" x14ac:dyDescent="0.35">
      <c r="A104" s="608" t="s">
        <v>396</v>
      </c>
      <c r="B104" s="592">
        <v>555.81759841278097</v>
      </c>
      <c r="C104" s="592">
        <v>517.13822000000005</v>
      </c>
      <c r="D104" s="593">
        <v>-38.679378412779997</v>
      </c>
      <c r="E104" s="600">
        <v>0.93040994289599999</v>
      </c>
      <c r="F104" s="592">
        <v>539.37326718383804</v>
      </c>
      <c r="G104" s="593">
        <v>89.895544530639</v>
      </c>
      <c r="H104" s="595">
        <v>38.321579999999997</v>
      </c>
      <c r="I104" s="592">
        <v>60.164949999999997</v>
      </c>
      <c r="J104" s="593">
        <v>-29.730594530638999</v>
      </c>
      <c r="K104" s="599">
        <v>0.111546036224</v>
      </c>
    </row>
    <row r="105" spans="1:11" ht="14.4" customHeight="1" thickBot="1" x14ac:dyDescent="0.35">
      <c r="A105" s="609" t="s">
        <v>397</v>
      </c>
      <c r="B105" s="587">
        <v>2.0026135587880001</v>
      </c>
      <c r="C105" s="587">
        <v>22.265000000000001</v>
      </c>
      <c r="D105" s="588">
        <v>20.262386441211</v>
      </c>
      <c r="E105" s="589">
        <v>11.117971264247</v>
      </c>
      <c r="F105" s="587">
        <v>20.853725840568</v>
      </c>
      <c r="G105" s="588">
        <v>3.4756209734280001</v>
      </c>
      <c r="H105" s="590">
        <v>4.9406564584124654E-324</v>
      </c>
      <c r="I105" s="587">
        <v>9.8813129168249309E-324</v>
      </c>
      <c r="J105" s="588">
        <v>-3.4756209734280001</v>
      </c>
      <c r="K105" s="591">
        <v>0</v>
      </c>
    </row>
    <row r="106" spans="1:11" ht="14.4" customHeight="1" thickBot="1" x14ac:dyDescent="0.35">
      <c r="A106" s="609" t="s">
        <v>398</v>
      </c>
      <c r="B106" s="587">
        <v>346.50879109886</v>
      </c>
      <c r="C106" s="587">
        <v>340.20679999999999</v>
      </c>
      <c r="D106" s="588">
        <v>-6.3019910988590002</v>
      </c>
      <c r="E106" s="589">
        <v>0.981812896928</v>
      </c>
      <c r="F106" s="587">
        <v>336.35006466313899</v>
      </c>
      <c r="G106" s="588">
        <v>56.058344110523002</v>
      </c>
      <c r="H106" s="590">
        <v>8.3455999999999992</v>
      </c>
      <c r="I106" s="587">
        <v>30.188970000000001</v>
      </c>
      <c r="J106" s="588">
        <v>-25.869374110523001</v>
      </c>
      <c r="K106" s="591">
        <v>8.9754613336999994E-2</v>
      </c>
    </row>
    <row r="107" spans="1:11" ht="14.4" customHeight="1" thickBot="1" x14ac:dyDescent="0.35">
      <c r="A107" s="609" t="s">
        <v>399</v>
      </c>
      <c r="B107" s="587">
        <v>29.984533709773</v>
      </c>
      <c r="C107" s="587">
        <v>31.805730000000001</v>
      </c>
      <c r="D107" s="588">
        <v>1.8211962902259999</v>
      </c>
      <c r="E107" s="589">
        <v>1.0607378559839999</v>
      </c>
      <c r="F107" s="587">
        <v>40.014576669623999</v>
      </c>
      <c r="G107" s="588">
        <v>6.6690961116040004</v>
      </c>
      <c r="H107" s="590">
        <v>4.484</v>
      </c>
      <c r="I107" s="587">
        <v>4.484</v>
      </c>
      <c r="J107" s="588">
        <v>-2.185096111604</v>
      </c>
      <c r="K107" s="591">
        <v>0.11205916376400001</v>
      </c>
    </row>
    <row r="108" spans="1:11" ht="14.4" customHeight="1" thickBot="1" x14ac:dyDescent="0.35">
      <c r="A108" s="609" t="s">
        <v>400</v>
      </c>
      <c r="B108" s="587">
        <v>4.9406564584124654E-324</v>
      </c>
      <c r="C108" s="587">
        <v>7.03247</v>
      </c>
      <c r="D108" s="588">
        <v>7.03247</v>
      </c>
      <c r="E108" s="597" t="s">
        <v>305</v>
      </c>
      <c r="F108" s="587">
        <v>6.6440718321579997</v>
      </c>
      <c r="G108" s="588">
        <v>1.1073453053590001</v>
      </c>
      <c r="H108" s="590">
        <v>2.5167999999999999</v>
      </c>
      <c r="I108" s="587">
        <v>2.5167999999999999</v>
      </c>
      <c r="J108" s="588">
        <v>1.4094546946399999</v>
      </c>
      <c r="K108" s="591">
        <v>0.37880385155000001</v>
      </c>
    </row>
    <row r="109" spans="1:11" ht="14.4" customHeight="1" thickBot="1" x14ac:dyDescent="0.35">
      <c r="A109" s="609" t="s">
        <v>401</v>
      </c>
      <c r="B109" s="587">
        <v>177.32166004536001</v>
      </c>
      <c r="C109" s="587">
        <v>115.82822</v>
      </c>
      <c r="D109" s="588">
        <v>-61.493440045359002</v>
      </c>
      <c r="E109" s="589">
        <v>0.65320965284400001</v>
      </c>
      <c r="F109" s="587">
        <v>135.51082817834799</v>
      </c>
      <c r="G109" s="588">
        <v>22.585138029724</v>
      </c>
      <c r="H109" s="590">
        <v>22.975180000000002</v>
      </c>
      <c r="I109" s="587">
        <v>22.975180000000002</v>
      </c>
      <c r="J109" s="588">
        <v>0.39004197027499998</v>
      </c>
      <c r="K109" s="591">
        <v>0.169544975179</v>
      </c>
    </row>
    <row r="110" spans="1:11" ht="14.4" customHeight="1" thickBot="1" x14ac:dyDescent="0.35">
      <c r="A110" s="608" t="s">
        <v>402</v>
      </c>
      <c r="B110" s="592">
        <v>6.1181060201659996</v>
      </c>
      <c r="C110" s="592">
        <v>20.719000000000001</v>
      </c>
      <c r="D110" s="593">
        <v>14.600893979833</v>
      </c>
      <c r="E110" s="600">
        <v>3.3865055511789999</v>
      </c>
      <c r="F110" s="592">
        <v>0</v>
      </c>
      <c r="G110" s="593">
        <v>0</v>
      </c>
      <c r="H110" s="595">
        <v>4.9406564584124654E-324</v>
      </c>
      <c r="I110" s="592">
        <v>9.8813129168249309E-324</v>
      </c>
      <c r="J110" s="593">
        <v>9.8813129168249309E-324</v>
      </c>
      <c r="K110" s="596" t="s">
        <v>299</v>
      </c>
    </row>
    <row r="111" spans="1:11" ht="14.4" customHeight="1" thickBot="1" x14ac:dyDescent="0.35">
      <c r="A111" s="609" t="s">
        <v>403</v>
      </c>
      <c r="B111" s="587">
        <v>4.9406564584124654E-324</v>
      </c>
      <c r="C111" s="587">
        <v>18.268000000000001</v>
      </c>
      <c r="D111" s="588">
        <v>18.268000000000001</v>
      </c>
      <c r="E111" s="597" t="s">
        <v>305</v>
      </c>
      <c r="F111" s="587">
        <v>0</v>
      </c>
      <c r="G111" s="588">
        <v>0</v>
      </c>
      <c r="H111" s="590">
        <v>4.9406564584124654E-324</v>
      </c>
      <c r="I111" s="587">
        <v>9.8813129168249309E-324</v>
      </c>
      <c r="J111" s="588">
        <v>9.8813129168249309E-324</v>
      </c>
      <c r="K111" s="598" t="s">
        <v>299</v>
      </c>
    </row>
    <row r="112" spans="1:11" ht="14.4" customHeight="1" thickBot="1" x14ac:dyDescent="0.35">
      <c r="A112" s="609" t="s">
        <v>404</v>
      </c>
      <c r="B112" s="587">
        <v>0</v>
      </c>
      <c r="C112" s="587">
        <v>2.4510000000000001</v>
      </c>
      <c r="D112" s="588">
        <v>2.4510000000000001</v>
      </c>
      <c r="E112" s="597" t="s">
        <v>299</v>
      </c>
      <c r="F112" s="587">
        <v>0</v>
      </c>
      <c r="G112" s="588">
        <v>0</v>
      </c>
      <c r="H112" s="590">
        <v>4.9406564584124654E-324</v>
      </c>
      <c r="I112" s="587">
        <v>9.8813129168249309E-324</v>
      </c>
      <c r="J112" s="588">
        <v>9.8813129168249309E-324</v>
      </c>
      <c r="K112" s="598" t="s">
        <v>299</v>
      </c>
    </row>
    <row r="113" spans="1:11" ht="14.4" customHeight="1" thickBot="1" x14ac:dyDescent="0.35">
      <c r="A113" s="608" t="s">
        <v>405</v>
      </c>
      <c r="B113" s="592">
        <v>0</v>
      </c>
      <c r="C113" s="592">
        <v>0.77502000000000004</v>
      </c>
      <c r="D113" s="593">
        <v>0.77502000000000004</v>
      </c>
      <c r="E113" s="594" t="s">
        <v>299</v>
      </c>
      <c r="F113" s="592">
        <v>0</v>
      </c>
      <c r="G113" s="593">
        <v>0</v>
      </c>
      <c r="H113" s="595">
        <v>4.9406564584124654E-324</v>
      </c>
      <c r="I113" s="592">
        <v>0.40745999999999999</v>
      </c>
      <c r="J113" s="593">
        <v>0.40745999999999999</v>
      </c>
      <c r="K113" s="596" t="s">
        <v>299</v>
      </c>
    </row>
    <row r="114" spans="1:11" ht="14.4" customHeight="1" thickBot="1" x14ac:dyDescent="0.35">
      <c r="A114" s="609" t="s">
        <v>406</v>
      </c>
      <c r="B114" s="587">
        <v>0</v>
      </c>
      <c r="C114" s="587">
        <v>0.77502000000000004</v>
      </c>
      <c r="D114" s="588">
        <v>0.77502000000000004</v>
      </c>
      <c r="E114" s="597" t="s">
        <v>299</v>
      </c>
      <c r="F114" s="587">
        <v>0</v>
      </c>
      <c r="G114" s="588">
        <v>0</v>
      </c>
      <c r="H114" s="590">
        <v>4.9406564584124654E-324</v>
      </c>
      <c r="I114" s="587">
        <v>0.40745999999999999</v>
      </c>
      <c r="J114" s="588">
        <v>0.40745999999999999</v>
      </c>
      <c r="K114" s="598" t="s">
        <v>299</v>
      </c>
    </row>
    <row r="115" spans="1:11" ht="14.4" customHeight="1" thickBot="1" x14ac:dyDescent="0.35">
      <c r="A115" s="606" t="s">
        <v>51</v>
      </c>
      <c r="B115" s="587">
        <v>61353.983445809397</v>
      </c>
      <c r="C115" s="587">
        <v>69672.641619999995</v>
      </c>
      <c r="D115" s="588">
        <v>8318.6581741906593</v>
      </c>
      <c r="E115" s="589">
        <v>1.1355846467820001</v>
      </c>
      <c r="F115" s="587">
        <v>68016.335961322693</v>
      </c>
      <c r="G115" s="588">
        <v>11336.0559935538</v>
      </c>
      <c r="H115" s="590">
        <v>5327.62219</v>
      </c>
      <c r="I115" s="587">
        <v>10686.05082</v>
      </c>
      <c r="J115" s="588">
        <v>-650.00517355375496</v>
      </c>
      <c r="K115" s="591">
        <v>0.157110062883</v>
      </c>
    </row>
    <row r="116" spans="1:11" ht="14.4" customHeight="1" thickBot="1" x14ac:dyDescent="0.35">
      <c r="A116" s="612" t="s">
        <v>407</v>
      </c>
      <c r="B116" s="592">
        <v>45475.999999997497</v>
      </c>
      <c r="C116" s="592">
        <v>52078.77</v>
      </c>
      <c r="D116" s="593">
        <v>6602.7700000025097</v>
      </c>
      <c r="E116" s="600">
        <v>1.145192409182</v>
      </c>
      <c r="F116" s="592">
        <v>50448.999999999098</v>
      </c>
      <c r="G116" s="593">
        <v>8408.1666666665096</v>
      </c>
      <c r="H116" s="595">
        <v>3947.6320000000001</v>
      </c>
      <c r="I116" s="592">
        <v>7919.9200000000201</v>
      </c>
      <c r="J116" s="593">
        <v>-488.24666666649301</v>
      </c>
      <c r="K116" s="599">
        <v>0.15698864199400001</v>
      </c>
    </row>
    <row r="117" spans="1:11" ht="14.4" customHeight="1" thickBot="1" x14ac:dyDescent="0.35">
      <c r="A117" s="608" t="s">
        <v>408</v>
      </c>
      <c r="B117" s="592">
        <v>45355.999999997497</v>
      </c>
      <c r="C117" s="592">
        <v>51824.703000000001</v>
      </c>
      <c r="D117" s="593">
        <v>6468.7030000025097</v>
      </c>
      <c r="E117" s="600">
        <v>1.1426206676070001</v>
      </c>
      <c r="F117" s="592">
        <v>50179.999999999098</v>
      </c>
      <c r="G117" s="593">
        <v>8363.3333333331793</v>
      </c>
      <c r="H117" s="595">
        <v>3931.8159999999998</v>
      </c>
      <c r="I117" s="592">
        <v>7883.2310000000198</v>
      </c>
      <c r="J117" s="593">
        <v>-480.10233333316103</v>
      </c>
      <c r="K117" s="599">
        <v>0.15709906337099999</v>
      </c>
    </row>
    <row r="118" spans="1:11" ht="14.4" customHeight="1" thickBot="1" x14ac:dyDescent="0.35">
      <c r="A118" s="609" t="s">
        <v>409</v>
      </c>
      <c r="B118" s="587">
        <v>45355.999999997497</v>
      </c>
      <c r="C118" s="587">
        <v>51824.703000000001</v>
      </c>
      <c r="D118" s="588">
        <v>6468.7030000025097</v>
      </c>
      <c r="E118" s="589">
        <v>1.1426206676070001</v>
      </c>
      <c r="F118" s="587">
        <v>50179.999999999098</v>
      </c>
      <c r="G118" s="588">
        <v>8363.3333333331793</v>
      </c>
      <c r="H118" s="590">
        <v>3931.8159999999998</v>
      </c>
      <c r="I118" s="587">
        <v>7883.2310000000198</v>
      </c>
      <c r="J118" s="588">
        <v>-480.10233333316103</v>
      </c>
      <c r="K118" s="591">
        <v>0.15709906337099999</v>
      </c>
    </row>
    <row r="119" spans="1:11" ht="14.4" customHeight="1" thickBot="1" x14ac:dyDescent="0.35">
      <c r="A119" s="608" t="s">
        <v>410</v>
      </c>
      <c r="B119" s="592">
        <v>0</v>
      </c>
      <c r="C119" s="592">
        <v>1.1020000000000001</v>
      </c>
      <c r="D119" s="593">
        <v>1.1020000000000001</v>
      </c>
      <c r="E119" s="594" t="s">
        <v>299</v>
      </c>
      <c r="F119" s="592">
        <v>0</v>
      </c>
      <c r="G119" s="593">
        <v>0</v>
      </c>
      <c r="H119" s="595">
        <v>4.9406564584124654E-324</v>
      </c>
      <c r="I119" s="592">
        <v>9.2999999999999999E-2</v>
      </c>
      <c r="J119" s="593">
        <v>9.2999999999999999E-2</v>
      </c>
      <c r="K119" s="596" t="s">
        <v>299</v>
      </c>
    </row>
    <row r="120" spans="1:11" ht="14.4" customHeight="1" thickBot="1" x14ac:dyDescent="0.35">
      <c r="A120" s="609" t="s">
        <v>411</v>
      </c>
      <c r="B120" s="587">
        <v>0</v>
      </c>
      <c r="C120" s="587">
        <v>1.1020000000000001</v>
      </c>
      <c r="D120" s="588">
        <v>1.1020000000000001</v>
      </c>
      <c r="E120" s="597" t="s">
        <v>299</v>
      </c>
      <c r="F120" s="587">
        <v>0</v>
      </c>
      <c r="G120" s="588">
        <v>0</v>
      </c>
      <c r="H120" s="590">
        <v>4.9406564584124654E-324</v>
      </c>
      <c r="I120" s="587">
        <v>9.2999999999999999E-2</v>
      </c>
      <c r="J120" s="588">
        <v>9.2999999999999999E-2</v>
      </c>
      <c r="K120" s="598" t="s">
        <v>299</v>
      </c>
    </row>
    <row r="121" spans="1:11" ht="14.4" customHeight="1" thickBot="1" x14ac:dyDescent="0.35">
      <c r="A121" s="608" t="s">
        <v>412</v>
      </c>
      <c r="B121" s="592">
        <v>119.99999999999299</v>
      </c>
      <c r="C121" s="592">
        <v>113.4</v>
      </c>
      <c r="D121" s="593">
        <v>-6.5999999999929999</v>
      </c>
      <c r="E121" s="600">
        <v>0.94499999999999995</v>
      </c>
      <c r="F121" s="592">
        <v>105.999999999998</v>
      </c>
      <c r="G121" s="593">
        <v>17.666666666666</v>
      </c>
      <c r="H121" s="595">
        <v>11.2</v>
      </c>
      <c r="I121" s="592">
        <v>20</v>
      </c>
      <c r="J121" s="593">
        <v>2.333333333333</v>
      </c>
      <c r="K121" s="599">
        <v>0.18867924528300001</v>
      </c>
    </row>
    <row r="122" spans="1:11" ht="14.4" customHeight="1" thickBot="1" x14ac:dyDescent="0.35">
      <c r="A122" s="609" t="s">
        <v>413</v>
      </c>
      <c r="B122" s="587">
        <v>119.99999999999299</v>
      </c>
      <c r="C122" s="587">
        <v>113.4</v>
      </c>
      <c r="D122" s="588">
        <v>-6.5999999999929999</v>
      </c>
      <c r="E122" s="589">
        <v>0.94499999999999995</v>
      </c>
      <c r="F122" s="587">
        <v>105.999999999998</v>
      </c>
      <c r="G122" s="588">
        <v>17.666666666666</v>
      </c>
      <c r="H122" s="590">
        <v>11.2</v>
      </c>
      <c r="I122" s="587">
        <v>20</v>
      </c>
      <c r="J122" s="588">
        <v>2.333333333333</v>
      </c>
      <c r="K122" s="591">
        <v>0.18867924528300001</v>
      </c>
    </row>
    <row r="123" spans="1:11" ht="14.4" customHeight="1" thickBot="1" x14ac:dyDescent="0.35">
      <c r="A123" s="608" t="s">
        <v>414</v>
      </c>
      <c r="B123" s="592">
        <v>0</v>
      </c>
      <c r="C123" s="592">
        <v>139.565</v>
      </c>
      <c r="D123" s="593">
        <v>139.565</v>
      </c>
      <c r="E123" s="594" t="s">
        <v>299</v>
      </c>
      <c r="F123" s="592">
        <v>162.99999999999699</v>
      </c>
      <c r="G123" s="593">
        <v>27.166666666666</v>
      </c>
      <c r="H123" s="595">
        <v>4.6159999999999997</v>
      </c>
      <c r="I123" s="592">
        <v>16.596</v>
      </c>
      <c r="J123" s="593">
        <v>-10.570666666666</v>
      </c>
      <c r="K123" s="599">
        <v>0.10181595092</v>
      </c>
    </row>
    <row r="124" spans="1:11" ht="14.4" customHeight="1" thickBot="1" x14ac:dyDescent="0.35">
      <c r="A124" s="609" t="s">
        <v>415</v>
      </c>
      <c r="B124" s="587">
        <v>0</v>
      </c>
      <c r="C124" s="587">
        <v>139.565</v>
      </c>
      <c r="D124" s="588">
        <v>139.565</v>
      </c>
      <c r="E124" s="597" t="s">
        <v>299</v>
      </c>
      <c r="F124" s="587">
        <v>162.99999999999699</v>
      </c>
      <c r="G124" s="588">
        <v>27.166666666666</v>
      </c>
      <c r="H124" s="590">
        <v>4.6159999999999997</v>
      </c>
      <c r="I124" s="587">
        <v>16.596</v>
      </c>
      <c r="J124" s="588">
        <v>-10.570666666666</v>
      </c>
      <c r="K124" s="591">
        <v>0.10181595092</v>
      </c>
    </row>
    <row r="125" spans="1:11" ht="14.4" customHeight="1" thickBot="1" x14ac:dyDescent="0.35">
      <c r="A125" s="607" t="s">
        <v>416</v>
      </c>
      <c r="B125" s="587">
        <v>15423.9834458119</v>
      </c>
      <c r="C125" s="587">
        <v>17074.230769999998</v>
      </c>
      <c r="D125" s="588">
        <v>1650.24732418811</v>
      </c>
      <c r="E125" s="589">
        <v>1.1069922909329999</v>
      </c>
      <c r="F125" s="587">
        <v>17063.335961323599</v>
      </c>
      <c r="G125" s="588">
        <v>2843.8893268872598</v>
      </c>
      <c r="H125" s="590">
        <v>1340.62354</v>
      </c>
      <c r="I125" s="587">
        <v>2687.1302600000099</v>
      </c>
      <c r="J125" s="588">
        <v>-156.759066887258</v>
      </c>
      <c r="K125" s="591">
        <v>0.15747977219000001</v>
      </c>
    </row>
    <row r="126" spans="1:11" ht="14.4" customHeight="1" thickBot="1" x14ac:dyDescent="0.35">
      <c r="A126" s="608" t="s">
        <v>417</v>
      </c>
      <c r="B126" s="592">
        <v>4082.9999685734902</v>
      </c>
      <c r="C126" s="592">
        <v>4674.4137700000001</v>
      </c>
      <c r="D126" s="593">
        <v>591.41380142651496</v>
      </c>
      <c r="E126" s="600">
        <v>1.1448478584320001</v>
      </c>
      <c r="F126" s="592">
        <v>4517.3359613238399</v>
      </c>
      <c r="G126" s="593">
        <v>752.88932688730699</v>
      </c>
      <c r="H126" s="595">
        <v>354.86955</v>
      </c>
      <c r="I126" s="592">
        <v>711.299280000002</v>
      </c>
      <c r="J126" s="593">
        <v>-41.590046887303998</v>
      </c>
      <c r="K126" s="599">
        <v>0.15745990249299999</v>
      </c>
    </row>
    <row r="127" spans="1:11" ht="14.4" customHeight="1" thickBot="1" x14ac:dyDescent="0.35">
      <c r="A127" s="609" t="s">
        <v>418</v>
      </c>
      <c r="B127" s="587">
        <v>4082.9999685734902</v>
      </c>
      <c r="C127" s="587">
        <v>4674.4137700000001</v>
      </c>
      <c r="D127" s="588">
        <v>591.41380142651496</v>
      </c>
      <c r="E127" s="589">
        <v>1.1448478584320001</v>
      </c>
      <c r="F127" s="587">
        <v>4517.3359613238399</v>
      </c>
      <c r="G127" s="588">
        <v>752.88932688730699</v>
      </c>
      <c r="H127" s="590">
        <v>354.86955</v>
      </c>
      <c r="I127" s="587">
        <v>711.299280000002</v>
      </c>
      <c r="J127" s="588">
        <v>-41.590046887303998</v>
      </c>
      <c r="K127" s="591">
        <v>0.15745990249299999</v>
      </c>
    </row>
    <row r="128" spans="1:11" ht="14.4" customHeight="1" thickBot="1" x14ac:dyDescent="0.35">
      <c r="A128" s="608" t="s">
        <v>419</v>
      </c>
      <c r="B128" s="592">
        <v>11340.9834772384</v>
      </c>
      <c r="C128" s="592">
        <v>12399.816999999999</v>
      </c>
      <c r="D128" s="593">
        <v>1058.8335227615901</v>
      </c>
      <c r="E128" s="600">
        <v>1.0933634657769999</v>
      </c>
      <c r="F128" s="592">
        <v>12545.9999999997</v>
      </c>
      <c r="G128" s="593">
        <v>2090.99999999996</v>
      </c>
      <c r="H128" s="595">
        <v>985.75399000000004</v>
      </c>
      <c r="I128" s="592">
        <v>1975.83098</v>
      </c>
      <c r="J128" s="593">
        <v>-115.16901999995299</v>
      </c>
      <c r="K128" s="599">
        <v>0.15748692651000001</v>
      </c>
    </row>
    <row r="129" spans="1:11" ht="14.4" customHeight="1" thickBot="1" x14ac:dyDescent="0.35">
      <c r="A129" s="609" t="s">
        <v>420</v>
      </c>
      <c r="B129" s="587">
        <v>11340.9834772384</v>
      </c>
      <c r="C129" s="587">
        <v>12399.816999999999</v>
      </c>
      <c r="D129" s="588">
        <v>1058.8335227615901</v>
      </c>
      <c r="E129" s="589">
        <v>1.0933634657769999</v>
      </c>
      <c r="F129" s="587">
        <v>12545.9999999997</v>
      </c>
      <c r="G129" s="588">
        <v>2090.99999999996</v>
      </c>
      <c r="H129" s="590">
        <v>985.75399000000004</v>
      </c>
      <c r="I129" s="587">
        <v>1975.83098</v>
      </c>
      <c r="J129" s="588">
        <v>-115.16901999995299</v>
      </c>
      <c r="K129" s="591">
        <v>0.15748692651000001</v>
      </c>
    </row>
    <row r="130" spans="1:11" ht="14.4" customHeight="1" thickBot="1" x14ac:dyDescent="0.35">
      <c r="A130" s="607" t="s">
        <v>421</v>
      </c>
      <c r="B130" s="587">
        <v>453.99999999997499</v>
      </c>
      <c r="C130" s="587">
        <v>519.64085</v>
      </c>
      <c r="D130" s="588">
        <v>65.640850000024997</v>
      </c>
      <c r="E130" s="589">
        <v>1.144583370044</v>
      </c>
      <c r="F130" s="587">
        <v>503.99999999999</v>
      </c>
      <c r="G130" s="588">
        <v>83.999999999997996</v>
      </c>
      <c r="H130" s="590">
        <v>39.36665</v>
      </c>
      <c r="I130" s="587">
        <v>79.000559999999993</v>
      </c>
      <c r="J130" s="588">
        <v>-4.9994399999979997</v>
      </c>
      <c r="K130" s="591">
        <v>0.156747142857</v>
      </c>
    </row>
    <row r="131" spans="1:11" ht="14.4" customHeight="1" thickBot="1" x14ac:dyDescent="0.35">
      <c r="A131" s="608" t="s">
        <v>422</v>
      </c>
      <c r="B131" s="592">
        <v>453.99999999997499</v>
      </c>
      <c r="C131" s="592">
        <v>519.64085</v>
      </c>
      <c r="D131" s="593">
        <v>65.640850000024997</v>
      </c>
      <c r="E131" s="600">
        <v>1.144583370044</v>
      </c>
      <c r="F131" s="592">
        <v>503.99999999999</v>
      </c>
      <c r="G131" s="593">
        <v>83.999999999997996</v>
      </c>
      <c r="H131" s="595">
        <v>39.36665</v>
      </c>
      <c r="I131" s="592">
        <v>79.000559999999993</v>
      </c>
      <c r="J131" s="593">
        <v>-4.9994399999979997</v>
      </c>
      <c r="K131" s="599">
        <v>0.156747142857</v>
      </c>
    </row>
    <row r="132" spans="1:11" ht="14.4" customHeight="1" thickBot="1" x14ac:dyDescent="0.35">
      <c r="A132" s="609" t="s">
        <v>423</v>
      </c>
      <c r="B132" s="587">
        <v>453.99999999997499</v>
      </c>
      <c r="C132" s="587">
        <v>519.64085</v>
      </c>
      <c r="D132" s="588">
        <v>65.640850000024997</v>
      </c>
      <c r="E132" s="589">
        <v>1.144583370044</v>
      </c>
      <c r="F132" s="587">
        <v>503.99999999999</v>
      </c>
      <c r="G132" s="588">
        <v>83.999999999997996</v>
      </c>
      <c r="H132" s="590">
        <v>39.36665</v>
      </c>
      <c r="I132" s="587">
        <v>79.000559999999993</v>
      </c>
      <c r="J132" s="588">
        <v>-4.9994399999979997</v>
      </c>
      <c r="K132" s="591">
        <v>0.156747142857</v>
      </c>
    </row>
    <row r="133" spans="1:11" ht="14.4" customHeight="1" thickBot="1" x14ac:dyDescent="0.35">
      <c r="A133" s="606" t="s">
        <v>424</v>
      </c>
      <c r="B133" s="587">
        <v>0</v>
      </c>
      <c r="C133" s="587">
        <v>397.00932</v>
      </c>
      <c r="D133" s="588">
        <v>397.00932</v>
      </c>
      <c r="E133" s="597" t="s">
        <v>299</v>
      </c>
      <c r="F133" s="587">
        <v>0</v>
      </c>
      <c r="G133" s="588">
        <v>0</v>
      </c>
      <c r="H133" s="590">
        <v>8.6</v>
      </c>
      <c r="I133" s="587">
        <v>15.0406</v>
      </c>
      <c r="J133" s="588">
        <v>15.0406</v>
      </c>
      <c r="K133" s="598" t="s">
        <v>299</v>
      </c>
    </row>
    <row r="134" spans="1:11" ht="14.4" customHeight="1" thickBot="1" x14ac:dyDescent="0.35">
      <c r="A134" s="607" t="s">
        <v>425</v>
      </c>
      <c r="B134" s="587">
        <v>0</v>
      </c>
      <c r="C134" s="587">
        <v>283.35000000000002</v>
      </c>
      <c r="D134" s="588">
        <v>283.35000000000002</v>
      </c>
      <c r="E134" s="597" t="s">
        <v>299</v>
      </c>
      <c r="F134" s="587">
        <v>0</v>
      </c>
      <c r="G134" s="588">
        <v>0</v>
      </c>
      <c r="H134" s="590">
        <v>4.9406564584124654E-324</v>
      </c>
      <c r="I134" s="587">
        <v>9.8813129168249309E-324</v>
      </c>
      <c r="J134" s="588">
        <v>9.8813129168249309E-324</v>
      </c>
      <c r="K134" s="598" t="s">
        <v>299</v>
      </c>
    </row>
    <row r="135" spans="1:11" ht="14.4" customHeight="1" thickBot="1" x14ac:dyDescent="0.35">
      <c r="A135" s="608" t="s">
        <v>426</v>
      </c>
      <c r="B135" s="592">
        <v>0</v>
      </c>
      <c r="C135" s="592">
        <v>283.35000000000002</v>
      </c>
      <c r="D135" s="593">
        <v>283.35000000000002</v>
      </c>
      <c r="E135" s="594" t="s">
        <v>299</v>
      </c>
      <c r="F135" s="592">
        <v>0</v>
      </c>
      <c r="G135" s="593">
        <v>0</v>
      </c>
      <c r="H135" s="595">
        <v>4.9406564584124654E-324</v>
      </c>
      <c r="I135" s="592">
        <v>9.8813129168249309E-324</v>
      </c>
      <c r="J135" s="593">
        <v>9.8813129168249309E-324</v>
      </c>
      <c r="K135" s="596" t="s">
        <v>299</v>
      </c>
    </row>
    <row r="136" spans="1:11" ht="14.4" customHeight="1" thickBot="1" x14ac:dyDescent="0.35">
      <c r="A136" s="609" t="s">
        <v>427</v>
      </c>
      <c r="B136" s="587">
        <v>0</v>
      </c>
      <c r="C136" s="587">
        <v>283.35000000000002</v>
      </c>
      <c r="D136" s="588">
        <v>283.35000000000002</v>
      </c>
      <c r="E136" s="597" t="s">
        <v>299</v>
      </c>
      <c r="F136" s="587">
        <v>0</v>
      </c>
      <c r="G136" s="588">
        <v>0</v>
      </c>
      <c r="H136" s="590">
        <v>4.9406564584124654E-324</v>
      </c>
      <c r="I136" s="587">
        <v>9.8813129168249309E-324</v>
      </c>
      <c r="J136" s="588">
        <v>9.8813129168249309E-324</v>
      </c>
      <c r="K136" s="598" t="s">
        <v>299</v>
      </c>
    </row>
    <row r="137" spans="1:11" ht="14.4" customHeight="1" thickBot="1" x14ac:dyDescent="0.35">
      <c r="A137" s="607" t="s">
        <v>428</v>
      </c>
      <c r="B137" s="587">
        <v>0</v>
      </c>
      <c r="C137" s="587">
        <v>113.65931999999999</v>
      </c>
      <c r="D137" s="588">
        <v>113.65931999999999</v>
      </c>
      <c r="E137" s="597" t="s">
        <v>299</v>
      </c>
      <c r="F137" s="587">
        <v>0</v>
      </c>
      <c r="G137" s="588">
        <v>0</v>
      </c>
      <c r="H137" s="590">
        <v>8.6</v>
      </c>
      <c r="I137" s="587">
        <v>15.0406</v>
      </c>
      <c r="J137" s="588">
        <v>15.0406</v>
      </c>
      <c r="K137" s="598" t="s">
        <v>299</v>
      </c>
    </row>
    <row r="138" spans="1:11" ht="14.4" customHeight="1" thickBot="1" x14ac:dyDescent="0.35">
      <c r="A138" s="608" t="s">
        <v>429</v>
      </c>
      <c r="B138" s="592">
        <v>0</v>
      </c>
      <c r="C138" s="592">
        <v>73.621440000000007</v>
      </c>
      <c r="D138" s="593">
        <v>73.621440000000007</v>
      </c>
      <c r="E138" s="594" t="s">
        <v>299</v>
      </c>
      <c r="F138" s="592">
        <v>0</v>
      </c>
      <c r="G138" s="593">
        <v>0</v>
      </c>
      <c r="H138" s="595">
        <v>6.8</v>
      </c>
      <c r="I138" s="592">
        <v>13.240600000000001</v>
      </c>
      <c r="J138" s="593">
        <v>13.240600000000001</v>
      </c>
      <c r="K138" s="596" t="s">
        <v>299</v>
      </c>
    </row>
    <row r="139" spans="1:11" ht="14.4" customHeight="1" thickBot="1" x14ac:dyDescent="0.35">
      <c r="A139" s="609" t="s">
        <v>430</v>
      </c>
      <c r="B139" s="587">
        <v>0</v>
      </c>
      <c r="C139" s="587">
        <v>3.0949</v>
      </c>
      <c r="D139" s="588">
        <v>3.0949</v>
      </c>
      <c r="E139" s="597" t="s">
        <v>299</v>
      </c>
      <c r="F139" s="587">
        <v>0</v>
      </c>
      <c r="G139" s="588">
        <v>0</v>
      </c>
      <c r="H139" s="590">
        <v>4.9406564584124654E-324</v>
      </c>
      <c r="I139" s="587">
        <v>0.4556</v>
      </c>
      <c r="J139" s="588">
        <v>0.4556</v>
      </c>
      <c r="K139" s="598" t="s">
        <v>299</v>
      </c>
    </row>
    <row r="140" spans="1:11" ht="14.4" customHeight="1" thickBot="1" x14ac:dyDescent="0.35">
      <c r="A140" s="609" t="s">
        <v>431</v>
      </c>
      <c r="B140" s="587">
        <v>0</v>
      </c>
      <c r="C140" s="587">
        <v>-4.5039999999999996</v>
      </c>
      <c r="D140" s="588">
        <v>-4.5039999999999996</v>
      </c>
      <c r="E140" s="597" t="s">
        <v>299</v>
      </c>
      <c r="F140" s="587">
        <v>0</v>
      </c>
      <c r="G140" s="588">
        <v>0</v>
      </c>
      <c r="H140" s="590">
        <v>4.9406564584124654E-324</v>
      </c>
      <c r="I140" s="587">
        <v>9.8813129168249309E-324</v>
      </c>
      <c r="J140" s="588">
        <v>9.8813129168249309E-324</v>
      </c>
      <c r="K140" s="598" t="s">
        <v>299</v>
      </c>
    </row>
    <row r="141" spans="1:11" ht="14.4" customHeight="1" thickBot="1" x14ac:dyDescent="0.35">
      <c r="A141" s="609" t="s">
        <v>432</v>
      </c>
      <c r="B141" s="587">
        <v>0</v>
      </c>
      <c r="C141" s="587">
        <v>24.678540000000002</v>
      </c>
      <c r="D141" s="588">
        <v>24.678540000000002</v>
      </c>
      <c r="E141" s="597" t="s">
        <v>299</v>
      </c>
      <c r="F141" s="587">
        <v>0</v>
      </c>
      <c r="G141" s="588">
        <v>0</v>
      </c>
      <c r="H141" s="590">
        <v>4.9406564584124654E-324</v>
      </c>
      <c r="I141" s="587">
        <v>9.8813129168249309E-324</v>
      </c>
      <c r="J141" s="588">
        <v>9.8813129168249309E-324</v>
      </c>
      <c r="K141" s="598" t="s">
        <v>299</v>
      </c>
    </row>
    <row r="142" spans="1:11" ht="14.4" customHeight="1" thickBot="1" x14ac:dyDescent="0.35">
      <c r="A142" s="609" t="s">
        <v>433</v>
      </c>
      <c r="B142" s="587">
        <v>0</v>
      </c>
      <c r="C142" s="587">
        <v>49.752000000000002</v>
      </c>
      <c r="D142" s="588">
        <v>49.752000000000002</v>
      </c>
      <c r="E142" s="597" t="s">
        <v>299</v>
      </c>
      <c r="F142" s="587">
        <v>0</v>
      </c>
      <c r="G142" s="588">
        <v>0</v>
      </c>
      <c r="H142" s="590">
        <v>6.8</v>
      </c>
      <c r="I142" s="587">
        <v>12.785</v>
      </c>
      <c r="J142" s="588">
        <v>12.785</v>
      </c>
      <c r="K142" s="598" t="s">
        <v>299</v>
      </c>
    </row>
    <row r="143" spans="1:11" ht="14.4" customHeight="1" thickBot="1" x14ac:dyDescent="0.35">
      <c r="A143" s="609" t="s">
        <v>434</v>
      </c>
      <c r="B143" s="587">
        <v>4.9406564584124654E-324</v>
      </c>
      <c r="C143" s="587">
        <v>0.599999999999</v>
      </c>
      <c r="D143" s="588">
        <v>0.599999999999</v>
      </c>
      <c r="E143" s="597" t="s">
        <v>305</v>
      </c>
      <c r="F143" s="587">
        <v>0</v>
      </c>
      <c r="G143" s="588">
        <v>0</v>
      </c>
      <c r="H143" s="590">
        <v>4.9406564584124654E-324</v>
      </c>
      <c r="I143" s="587">
        <v>9.8813129168249309E-324</v>
      </c>
      <c r="J143" s="588">
        <v>9.8813129168249309E-324</v>
      </c>
      <c r="K143" s="598" t="s">
        <v>299</v>
      </c>
    </row>
    <row r="144" spans="1:11" ht="14.4" customHeight="1" thickBot="1" x14ac:dyDescent="0.35">
      <c r="A144" s="611" t="s">
        <v>435</v>
      </c>
      <c r="B144" s="587">
        <v>0</v>
      </c>
      <c r="C144" s="587">
        <v>23.15</v>
      </c>
      <c r="D144" s="588">
        <v>23.15</v>
      </c>
      <c r="E144" s="597" t="s">
        <v>299</v>
      </c>
      <c r="F144" s="587">
        <v>0</v>
      </c>
      <c r="G144" s="588">
        <v>0</v>
      </c>
      <c r="H144" s="590">
        <v>1.8</v>
      </c>
      <c r="I144" s="587">
        <v>1.8</v>
      </c>
      <c r="J144" s="588">
        <v>1.8</v>
      </c>
      <c r="K144" s="598" t="s">
        <v>299</v>
      </c>
    </row>
    <row r="145" spans="1:11" ht="14.4" customHeight="1" thickBot="1" x14ac:dyDescent="0.35">
      <c r="A145" s="609" t="s">
        <v>436</v>
      </c>
      <c r="B145" s="587">
        <v>0</v>
      </c>
      <c r="C145" s="587">
        <v>23.15</v>
      </c>
      <c r="D145" s="588">
        <v>23.15</v>
      </c>
      <c r="E145" s="597" t="s">
        <v>299</v>
      </c>
      <c r="F145" s="587">
        <v>0</v>
      </c>
      <c r="G145" s="588">
        <v>0</v>
      </c>
      <c r="H145" s="590">
        <v>1.8</v>
      </c>
      <c r="I145" s="587">
        <v>1.8</v>
      </c>
      <c r="J145" s="588">
        <v>1.8</v>
      </c>
      <c r="K145" s="598" t="s">
        <v>299</v>
      </c>
    </row>
    <row r="146" spans="1:11" ht="14.4" customHeight="1" thickBot="1" x14ac:dyDescent="0.35">
      <c r="A146" s="611" t="s">
        <v>437</v>
      </c>
      <c r="B146" s="587">
        <v>0</v>
      </c>
      <c r="C146" s="587">
        <v>5.0199999999999996</v>
      </c>
      <c r="D146" s="588">
        <v>5.0199999999999996</v>
      </c>
      <c r="E146" s="597" t="s">
        <v>299</v>
      </c>
      <c r="F146" s="587">
        <v>0</v>
      </c>
      <c r="G146" s="588">
        <v>0</v>
      </c>
      <c r="H146" s="590">
        <v>4.9406564584124654E-324</v>
      </c>
      <c r="I146" s="587">
        <v>9.8813129168249309E-324</v>
      </c>
      <c r="J146" s="588">
        <v>9.8813129168249309E-324</v>
      </c>
      <c r="K146" s="598" t="s">
        <v>299</v>
      </c>
    </row>
    <row r="147" spans="1:11" ht="14.4" customHeight="1" thickBot="1" x14ac:dyDescent="0.35">
      <c r="A147" s="609" t="s">
        <v>438</v>
      </c>
      <c r="B147" s="587">
        <v>0</v>
      </c>
      <c r="C147" s="587">
        <v>5.0199999999999996</v>
      </c>
      <c r="D147" s="588">
        <v>5.0199999999999996</v>
      </c>
      <c r="E147" s="597" t="s">
        <v>299</v>
      </c>
      <c r="F147" s="587">
        <v>0</v>
      </c>
      <c r="G147" s="588">
        <v>0</v>
      </c>
      <c r="H147" s="590">
        <v>4.9406564584124654E-324</v>
      </c>
      <c r="I147" s="587">
        <v>9.8813129168249309E-324</v>
      </c>
      <c r="J147" s="588">
        <v>9.8813129168249309E-324</v>
      </c>
      <c r="K147" s="598" t="s">
        <v>299</v>
      </c>
    </row>
    <row r="148" spans="1:11" ht="14.4" customHeight="1" thickBot="1" x14ac:dyDescent="0.35">
      <c r="A148" s="608" t="s">
        <v>439</v>
      </c>
      <c r="B148" s="592">
        <v>0</v>
      </c>
      <c r="C148" s="592">
        <v>11.86788</v>
      </c>
      <c r="D148" s="593">
        <v>11.86788</v>
      </c>
      <c r="E148" s="594" t="s">
        <v>299</v>
      </c>
      <c r="F148" s="592">
        <v>0</v>
      </c>
      <c r="G148" s="593">
        <v>0</v>
      </c>
      <c r="H148" s="595">
        <v>4.9406564584124654E-324</v>
      </c>
      <c r="I148" s="592">
        <v>9.8813129168249309E-324</v>
      </c>
      <c r="J148" s="593">
        <v>9.8813129168249309E-324</v>
      </c>
      <c r="K148" s="596" t="s">
        <v>299</v>
      </c>
    </row>
    <row r="149" spans="1:11" ht="14.4" customHeight="1" thickBot="1" x14ac:dyDescent="0.35">
      <c r="A149" s="609" t="s">
        <v>440</v>
      </c>
      <c r="B149" s="587">
        <v>0</v>
      </c>
      <c r="C149" s="587">
        <v>11.86788</v>
      </c>
      <c r="D149" s="588">
        <v>11.86788</v>
      </c>
      <c r="E149" s="597" t="s">
        <v>299</v>
      </c>
      <c r="F149" s="587">
        <v>0</v>
      </c>
      <c r="G149" s="588">
        <v>0</v>
      </c>
      <c r="H149" s="590">
        <v>4.9406564584124654E-324</v>
      </c>
      <c r="I149" s="587">
        <v>9.8813129168249309E-324</v>
      </c>
      <c r="J149" s="588">
        <v>9.8813129168249309E-324</v>
      </c>
      <c r="K149" s="598" t="s">
        <v>299</v>
      </c>
    </row>
    <row r="150" spans="1:11" ht="14.4" customHeight="1" thickBot="1" x14ac:dyDescent="0.35">
      <c r="A150" s="606" t="s">
        <v>441</v>
      </c>
      <c r="B150" s="587">
        <v>3122.9999999998299</v>
      </c>
      <c r="C150" s="587">
        <v>3520.93381</v>
      </c>
      <c r="D150" s="588">
        <v>397.93381000017399</v>
      </c>
      <c r="E150" s="589">
        <v>1.1274203682349999</v>
      </c>
      <c r="F150" s="587">
        <v>3031.97271459473</v>
      </c>
      <c r="G150" s="588">
        <v>505.32878576578901</v>
      </c>
      <c r="H150" s="590">
        <v>254.547</v>
      </c>
      <c r="I150" s="587">
        <v>509.09500000000099</v>
      </c>
      <c r="J150" s="588">
        <v>3.7662142342120002</v>
      </c>
      <c r="K150" s="591">
        <v>0.167908832935</v>
      </c>
    </row>
    <row r="151" spans="1:11" ht="14.4" customHeight="1" thickBot="1" x14ac:dyDescent="0.35">
      <c r="A151" s="607" t="s">
        <v>442</v>
      </c>
      <c r="B151" s="587">
        <v>3122.9999999998299</v>
      </c>
      <c r="C151" s="587">
        <v>3130.4409999999998</v>
      </c>
      <c r="D151" s="588">
        <v>7.441000000172</v>
      </c>
      <c r="E151" s="589">
        <v>1.0023826448919999</v>
      </c>
      <c r="F151" s="587">
        <v>3031.97271459473</v>
      </c>
      <c r="G151" s="588">
        <v>505.32878576578901</v>
      </c>
      <c r="H151" s="590">
        <v>254.547</v>
      </c>
      <c r="I151" s="587">
        <v>509.09500000000099</v>
      </c>
      <c r="J151" s="588">
        <v>3.7662142342120002</v>
      </c>
      <c r="K151" s="591">
        <v>0.167908832935</v>
      </c>
    </row>
    <row r="152" spans="1:11" ht="14.4" customHeight="1" thickBot="1" x14ac:dyDescent="0.35">
      <c r="A152" s="608" t="s">
        <v>443</v>
      </c>
      <c r="B152" s="592">
        <v>3122.9999999998299</v>
      </c>
      <c r="C152" s="592">
        <v>2919.4119999999998</v>
      </c>
      <c r="D152" s="593">
        <v>-203.58799999982699</v>
      </c>
      <c r="E152" s="600">
        <v>0.93481011847499995</v>
      </c>
      <c r="F152" s="592">
        <v>3031.97271459473</v>
      </c>
      <c r="G152" s="593">
        <v>505.32878576578901</v>
      </c>
      <c r="H152" s="595">
        <v>254.547</v>
      </c>
      <c r="I152" s="592">
        <v>509.09500000000099</v>
      </c>
      <c r="J152" s="593">
        <v>3.7662142342120002</v>
      </c>
      <c r="K152" s="599">
        <v>0.167908832935</v>
      </c>
    </row>
    <row r="153" spans="1:11" ht="14.4" customHeight="1" thickBot="1" x14ac:dyDescent="0.35">
      <c r="A153" s="609" t="s">
        <v>444</v>
      </c>
      <c r="B153" s="587">
        <v>311.999999999983</v>
      </c>
      <c r="C153" s="587">
        <v>310.69900000000001</v>
      </c>
      <c r="D153" s="588">
        <v>-1.3009999999820001</v>
      </c>
      <c r="E153" s="589">
        <v>0.99583012820500005</v>
      </c>
      <c r="F153" s="587">
        <v>312.98756457935201</v>
      </c>
      <c r="G153" s="588">
        <v>52.164594096557998</v>
      </c>
      <c r="H153" s="590">
        <v>26.132000000000001</v>
      </c>
      <c r="I153" s="587">
        <v>52.264000000000003</v>
      </c>
      <c r="J153" s="588">
        <v>9.9405903441000004E-2</v>
      </c>
      <c r="K153" s="591">
        <v>0.16698427002999999</v>
      </c>
    </row>
    <row r="154" spans="1:11" ht="14.4" customHeight="1" thickBot="1" x14ac:dyDescent="0.35">
      <c r="A154" s="609" t="s">
        <v>445</v>
      </c>
      <c r="B154" s="587">
        <v>645.99999999996498</v>
      </c>
      <c r="C154" s="587">
        <v>393.93</v>
      </c>
      <c r="D154" s="588">
        <v>-252.06999999996501</v>
      </c>
      <c r="E154" s="589">
        <v>0.60979876160900004</v>
      </c>
      <c r="F154" s="587">
        <v>535.99999999999</v>
      </c>
      <c r="G154" s="588">
        <v>89.333333333330998</v>
      </c>
      <c r="H154" s="590">
        <v>45.417999999999999</v>
      </c>
      <c r="I154" s="587">
        <v>90.835999999999999</v>
      </c>
      <c r="J154" s="588">
        <v>1.502666666668</v>
      </c>
      <c r="K154" s="591">
        <v>0.169470149253</v>
      </c>
    </row>
    <row r="155" spans="1:11" ht="14.4" customHeight="1" thickBot="1" x14ac:dyDescent="0.35">
      <c r="A155" s="609" t="s">
        <v>446</v>
      </c>
      <c r="B155" s="587">
        <v>4.9406564584124654E-324</v>
      </c>
      <c r="C155" s="587">
        <v>2.0550000000000002</v>
      </c>
      <c r="D155" s="588">
        <v>2.0550000000000002</v>
      </c>
      <c r="E155" s="597" t="s">
        <v>305</v>
      </c>
      <c r="F155" s="587">
        <v>8.0000669316599993</v>
      </c>
      <c r="G155" s="588">
        <v>1.3333444886100001</v>
      </c>
      <c r="H155" s="590">
        <v>0.68500000000000005</v>
      </c>
      <c r="I155" s="587">
        <v>1.37</v>
      </c>
      <c r="J155" s="588">
        <v>3.6655511389000001E-2</v>
      </c>
      <c r="K155" s="591">
        <v>0.17124856725599999</v>
      </c>
    </row>
    <row r="156" spans="1:11" ht="14.4" customHeight="1" thickBot="1" x14ac:dyDescent="0.35">
      <c r="A156" s="609" t="s">
        <v>447</v>
      </c>
      <c r="B156" s="587">
        <v>1085.99999999994</v>
      </c>
      <c r="C156" s="587">
        <v>1177.5509999999999</v>
      </c>
      <c r="D156" s="588">
        <v>91.55100000006</v>
      </c>
      <c r="E156" s="589">
        <v>1.0843011049719999</v>
      </c>
      <c r="F156" s="587">
        <v>1210.9850830837499</v>
      </c>
      <c r="G156" s="588">
        <v>201.830847180624</v>
      </c>
      <c r="H156" s="590">
        <v>100.82299999999999</v>
      </c>
      <c r="I156" s="587">
        <v>201.64600000000101</v>
      </c>
      <c r="J156" s="588">
        <v>-0.18484718062300001</v>
      </c>
      <c r="K156" s="591">
        <v>0.16651402467000001</v>
      </c>
    </row>
    <row r="157" spans="1:11" ht="14.4" customHeight="1" thickBot="1" x14ac:dyDescent="0.35">
      <c r="A157" s="609" t="s">
        <v>448</v>
      </c>
      <c r="B157" s="587">
        <v>975.999999999946</v>
      </c>
      <c r="C157" s="587">
        <v>931.8</v>
      </c>
      <c r="D157" s="588">
        <v>-44.199999999946002</v>
      </c>
      <c r="E157" s="589">
        <v>0.954713114754</v>
      </c>
      <c r="F157" s="587">
        <v>854.99999999998499</v>
      </c>
      <c r="G157" s="588">
        <v>142.49999999999699</v>
      </c>
      <c r="H157" s="590">
        <v>72.494</v>
      </c>
      <c r="I157" s="587">
        <v>144.988</v>
      </c>
      <c r="J157" s="588">
        <v>2.4880000000020002</v>
      </c>
      <c r="K157" s="591">
        <v>0.16957660818699999</v>
      </c>
    </row>
    <row r="158" spans="1:11" ht="14.4" customHeight="1" thickBot="1" x14ac:dyDescent="0.35">
      <c r="A158" s="609" t="s">
        <v>449</v>
      </c>
      <c r="B158" s="587">
        <v>102.999999999994</v>
      </c>
      <c r="C158" s="587">
        <v>103.377</v>
      </c>
      <c r="D158" s="588">
        <v>0.377000000005</v>
      </c>
      <c r="E158" s="589">
        <v>1.003660194174</v>
      </c>
      <c r="F158" s="587">
        <v>108.999999999998</v>
      </c>
      <c r="G158" s="588">
        <v>18.166666666666</v>
      </c>
      <c r="H158" s="590">
        <v>8.9949999999999992</v>
      </c>
      <c r="I158" s="587">
        <v>17.991</v>
      </c>
      <c r="J158" s="588">
        <v>-0.175666666666</v>
      </c>
      <c r="K158" s="591">
        <v>0.16505504587100001</v>
      </c>
    </row>
    <row r="159" spans="1:11" ht="14.4" customHeight="1" thickBot="1" x14ac:dyDescent="0.35">
      <c r="A159" s="608" t="s">
        <v>450</v>
      </c>
      <c r="B159" s="592">
        <v>0</v>
      </c>
      <c r="C159" s="592">
        <v>211.029</v>
      </c>
      <c r="D159" s="593">
        <v>211.029</v>
      </c>
      <c r="E159" s="594" t="s">
        <v>299</v>
      </c>
      <c r="F159" s="592">
        <v>0</v>
      </c>
      <c r="G159" s="593">
        <v>0</v>
      </c>
      <c r="H159" s="595">
        <v>4.9406564584124654E-324</v>
      </c>
      <c r="I159" s="592">
        <v>9.8813129168249309E-324</v>
      </c>
      <c r="J159" s="593">
        <v>9.8813129168249309E-324</v>
      </c>
      <c r="K159" s="596" t="s">
        <v>299</v>
      </c>
    </row>
    <row r="160" spans="1:11" ht="14.4" customHeight="1" thickBot="1" x14ac:dyDescent="0.35">
      <c r="A160" s="609" t="s">
        <v>451</v>
      </c>
      <c r="B160" s="587">
        <v>0</v>
      </c>
      <c r="C160" s="587">
        <v>209.52500000000001</v>
      </c>
      <c r="D160" s="588">
        <v>209.52500000000001</v>
      </c>
      <c r="E160" s="597" t="s">
        <v>299</v>
      </c>
      <c r="F160" s="587">
        <v>0</v>
      </c>
      <c r="G160" s="588">
        <v>0</v>
      </c>
      <c r="H160" s="590">
        <v>4.9406564584124654E-324</v>
      </c>
      <c r="I160" s="587">
        <v>9.8813129168249309E-324</v>
      </c>
      <c r="J160" s="588">
        <v>9.8813129168249309E-324</v>
      </c>
      <c r="K160" s="598" t="s">
        <v>299</v>
      </c>
    </row>
    <row r="161" spans="1:11" ht="14.4" customHeight="1" thickBot="1" x14ac:dyDescent="0.35">
      <c r="A161" s="609" t="s">
        <v>452</v>
      </c>
      <c r="B161" s="587">
        <v>4.9406564584124654E-324</v>
      </c>
      <c r="C161" s="587">
        <v>1.504</v>
      </c>
      <c r="D161" s="588">
        <v>1.504</v>
      </c>
      <c r="E161" s="597" t="s">
        <v>305</v>
      </c>
      <c r="F161" s="587">
        <v>0</v>
      </c>
      <c r="G161" s="588">
        <v>0</v>
      </c>
      <c r="H161" s="590">
        <v>4.9406564584124654E-324</v>
      </c>
      <c r="I161" s="587">
        <v>9.8813129168249309E-324</v>
      </c>
      <c r="J161" s="588">
        <v>9.8813129168249309E-324</v>
      </c>
      <c r="K161" s="598" t="s">
        <v>299</v>
      </c>
    </row>
    <row r="162" spans="1:11" ht="14.4" customHeight="1" thickBot="1" x14ac:dyDescent="0.35">
      <c r="A162" s="607" t="s">
        <v>453</v>
      </c>
      <c r="B162" s="587">
        <v>4.9406564584124654E-324</v>
      </c>
      <c r="C162" s="587">
        <v>0.54800000000000004</v>
      </c>
      <c r="D162" s="588">
        <v>0.54800000000000004</v>
      </c>
      <c r="E162" s="597" t="s">
        <v>305</v>
      </c>
      <c r="F162" s="587">
        <v>0</v>
      </c>
      <c r="G162" s="588">
        <v>0</v>
      </c>
      <c r="H162" s="590">
        <v>4.9406564584124654E-324</v>
      </c>
      <c r="I162" s="587">
        <v>9.8813129168249309E-324</v>
      </c>
      <c r="J162" s="588">
        <v>9.8813129168249309E-324</v>
      </c>
      <c r="K162" s="598" t="s">
        <v>299</v>
      </c>
    </row>
    <row r="163" spans="1:11" ht="14.4" customHeight="1" thickBot="1" x14ac:dyDescent="0.35">
      <c r="A163" s="608" t="s">
        <v>454</v>
      </c>
      <c r="B163" s="592">
        <v>4.9406564584124654E-324</v>
      </c>
      <c r="C163" s="592">
        <v>0.54800000000000004</v>
      </c>
      <c r="D163" s="593">
        <v>0.54800000000000004</v>
      </c>
      <c r="E163" s="594" t="s">
        <v>305</v>
      </c>
      <c r="F163" s="592">
        <v>0</v>
      </c>
      <c r="G163" s="593">
        <v>0</v>
      </c>
      <c r="H163" s="595">
        <v>4.9406564584124654E-324</v>
      </c>
      <c r="I163" s="592">
        <v>9.8813129168249309E-324</v>
      </c>
      <c r="J163" s="593">
        <v>9.8813129168249309E-324</v>
      </c>
      <c r="K163" s="596" t="s">
        <v>299</v>
      </c>
    </row>
    <row r="164" spans="1:11" ht="14.4" customHeight="1" thickBot="1" x14ac:dyDescent="0.35">
      <c r="A164" s="609" t="s">
        <v>455</v>
      </c>
      <c r="B164" s="587">
        <v>4.9406564584124654E-324</v>
      </c>
      <c r="C164" s="587">
        <v>0.54800000000000004</v>
      </c>
      <c r="D164" s="588">
        <v>0.54800000000000004</v>
      </c>
      <c r="E164" s="597" t="s">
        <v>305</v>
      </c>
      <c r="F164" s="587">
        <v>0</v>
      </c>
      <c r="G164" s="588">
        <v>0</v>
      </c>
      <c r="H164" s="590">
        <v>4.9406564584124654E-324</v>
      </c>
      <c r="I164" s="587">
        <v>9.8813129168249309E-324</v>
      </c>
      <c r="J164" s="588">
        <v>9.8813129168249309E-324</v>
      </c>
      <c r="K164" s="598" t="s">
        <v>299</v>
      </c>
    </row>
    <row r="165" spans="1:11" ht="14.4" customHeight="1" thickBot="1" x14ac:dyDescent="0.35">
      <c r="A165" s="607" t="s">
        <v>456</v>
      </c>
      <c r="B165" s="587">
        <v>0</v>
      </c>
      <c r="C165" s="587">
        <v>389.94481000000201</v>
      </c>
      <c r="D165" s="588">
        <v>389.94481000000201</v>
      </c>
      <c r="E165" s="597" t="s">
        <v>299</v>
      </c>
      <c r="F165" s="587">
        <v>0</v>
      </c>
      <c r="G165" s="588">
        <v>0</v>
      </c>
      <c r="H165" s="590">
        <v>4.9406564584124654E-324</v>
      </c>
      <c r="I165" s="587">
        <v>9.8813129168249309E-324</v>
      </c>
      <c r="J165" s="588">
        <v>9.8813129168249309E-324</v>
      </c>
      <c r="K165" s="598" t="s">
        <v>299</v>
      </c>
    </row>
    <row r="166" spans="1:11" ht="14.4" customHeight="1" thickBot="1" x14ac:dyDescent="0.35">
      <c r="A166" s="608" t="s">
        <v>457</v>
      </c>
      <c r="B166" s="592">
        <v>0</v>
      </c>
      <c r="C166" s="592">
        <v>359.69682000000199</v>
      </c>
      <c r="D166" s="593">
        <v>359.69682000000199</v>
      </c>
      <c r="E166" s="594" t="s">
        <v>299</v>
      </c>
      <c r="F166" s="592">
        <v>0</v>
      </c>
      <c r="G166" s="593">
        <v>0</v>
      </c>
      <c r="H166" s="595">
        <v>4.9406564584124654E-324</v>
      </c>
      <c r="I166" s="592">
        <v>9.8813129168249309E-324</v>
      </c>
      <c r="J166" s="593">
        <v>9.8813129168249309E-324</v>
      </c>
      <c r="K166" s="596" t="s">
        <v>299</v>
      </c>
    </row>
    <row r="167" spans="1:11" ht="14.4" customHeight="1" thickBot="1" x14ac:dyDescent="0.35">
      <c r="A167" s="609" t="s">
        <v>458</v>
      </c>
      <c r="B167" s="587">
        <v>0</v>
      </c>
      <c r="C167" s="587">
        <v>347.137020000002</v>
      </c>
      <c r="D167" s="588">
        <v>347.137020000002</v>
      </c>
      <c r="E167" s="597" t="s">
        <v>299</v>
      </c>
      <c r="F167" s="587">
        <v>0</v>
      </c>
      <c r="G167" s="588">
        <v>0</v>
      </c>
      <c r="H167" s="590">
        <v>4.9406564584124654E-324</v>
      </c>
      <c r="I167" s="587">
        <v>9.8813129168249309E-324</v>
      </c>
      <c r="J167" s="588">
        <v>9.8813129168249309E-324</v>
      </c>
      <c r="K167" s="598" t="s">
        <v>299</v>
      </c>
    </row>
    <row r="168" spans="1:11" ht="14.4" customHeight="1" thickBot="1" x14ac:dyDescent="0.35">
      <c r="A168" s="609" t="s">
        <v>459</v>
      </c>
      <c r="B168" s="587">
        <v>0</v>
      </c>
      <c r="C168" s="587">
        <v>12.559799999999999</v>
      </c>
      <c r="D168" s="588">
        <v>12.559799999999999</v>
      </c>
      <c r="E168" s="597" t="s">
        <v>299</v>
      </c>
      <c r="F168" s="587">
        <v>0</v>
      </c>
      <c r="G168" s="588">
        <v>0</v>
      </c>
      <c r="H168" s="590">
        <v>4.9406564584124654E-324</v>
      </c>
      <c r="I168" s="587">
        <v>9.8813129168249309E-324</v>
      </c>
      <c r="J168" s="588">
        <v>9.8813129168249309E-324</v>
      </c>
      <c r="K168" s="598" t="s">
        <v>299</v>
      </c>
    </row>
    <row r="169" spans="1:11" ht="14.4" customHeight="1" thickBot="1" x14ac:dyDescent="0.35">
      <c r="A169" s="608" t="s">
        <v>460</v>
      </c>
      <c r="B169" s="592">
        <v>0</v>
      </c>
      <c r="C169" s="592">
        <v>18.893999999999998</v>
      </c>
      <c r="D169" s="593">
        <v>18.893999999999998</v>
      </c>
      <c r="E169" s="594" t="s">
        <v>299</v>
      </c>
      <c r="F169" s="592">
        <v>0</v>
      </c>
      <c r="G169" s="593">
        <v>0</v>
      </c>
      <c r="H169" s="595">
        <v>4.9406564584124654E-324</v>
      </c>
      <c r="I169" s="592">
        <v>9.8813129168249309E-324</v>
      </c>
      <c r="J169" s="593">
        <v>9.8813129168249309E-324</v>
      </c>
      <c r="K169" s="596" t="s">
        <v>299</v>
      </c>
    </row>
    <row r="170" spans="1:11" ht="14.4" customHeight="1" thickBot="1" x14ac:dyDescent="0.35">
      <c r="A170" s="609" t="s">
        <v>461</v>
      </c>
      <c r="B170" s="587">
        <v>0</v>
      </c>
      <c r="C170" s="587">
        <v>9.99</v>
      </c>
      <c r="D170" s="588">
        <v>9.99</v>
      </c>
      <c r="E170" s="597" t="s">
        <v>299</v>
      </c>
      <c r="F170" s="587">
        <v>0</v>
      </c>
      <c r="G170" s="588">
        <v>0</v>
      </c>
      <c r="H170" s="590">
        <v>4.9406564584124654E-324</v>
      </c>
      <c r="I170" s="587">
        <v>9.8813129168249309E-324</v>
      </c>
      <c r="J170" s="588">
        <v>9.8813129168249309E-324</v>
      </c>
      <c r="K170" s="598" t="s">
        <v>299</v>
      </c>
    </row>
    <row r="171" spans="1:11" ht="14.4" customHeight="1" thickBot="1" x14ac:dyDescent="0.35">
      <c r="A171" s="609" t="s">
        <v>462</v>
      </c>
      <c r="B171" s="587">
        <v>0</v>
      </c>
      <c r="C171" s="587">
        <v>8.9039999999989998</v>
      </c>
      <c r="D171" s="588">
        <v>8.9039999999989998</v>
      </c>
      <c r="E171" s="597" t="s">
        <v>299</v>
      </c>
      <c r="F171" s="587">
        <v>0</v>
      </c>
      <c r="G171" s="588">
        <v>0</v>
      </c>
      <c r="H171" s="590">
        <v>4.9406564584124654E-324</v>
      </c>
      <c r="I171" s="587">
        <v>9.8813129168249309E-324</v>
      </c>
      <c r="J171" s="588">
        <v>9.8813129168249309E-324</v>
      </c>
      <c r="K171" s="598" t="s">
        <v>299</v>
      </c>
    </row>
    <row r="172" spans="1:11" ht="14.4" customHeight="1" thickBot="1" x14ac:dyDescent="0.35">
      <c r="A172" s="608" t="s">
        <v>463</v>
      </c>
      <c r="B172" s="592">
        <v>0</v>
      </c>
      <c r="C172" s="592">
        <v>11.35399</v>
      </c>
      <c r="D172" s="593">
        <v>11.35399</v>
      </c>
      <c r="E172" s="594" t="s">
        <v>299</v>
      </c>
      <c r="F172" s="592">
        <v>0</v>
      </c>
      <c r="G172" s="593">
        <v>0</v>
      </c>
      <c r="H172" s="595">
        <v>4.9406564584124654E-324</v>
      </c>
      <c r="I172" s="592">
        <v>9.8813129168249309E-324</v>
      </c>
      <c r="J172" s="593">
        <v>9.8813129168249309E-324</v>
      </c>
      <c r="K172" s="596" t="s">
        <v>299</v>
      </c>
    </row>
    <row r="173" spans="1:11" ht="14.4" customHeight="1" thickBot="1" x14ac:dyDescent="0.35">
      <c r="A173" s="609" t="s">
        <v>464</v>
      </c>
      <c r="B173" s="587">
        <v>0</v>
      </c>
      <c r="C173" s="587">
        <v>11.35399</v>
      </c>
      <c r="D173" s="588">
        <v>11.35399</v>
      </c>
      <c r="E173" s="597" t="s">
        <v>299</v>
      </c>
      <c r="F173" s="587">
        <v>0</v>
      </c>
      <c r="G173" s="588">
        <v>0</v>
      </c>
      <c r="H173" s="590">
        <v>4.9406564584124654E-324</v>
      </c>
      <c r="I173" s="587">
        <v>9.8813129168249309E-324</v>
      </c>
      <c r="J173" s="588">
        <v>9.8813129168249309E-324</v>
      </c>
      <c r="K173" s="598" t="s">
        <v>299</v>
      </c>
    </row>
    <row r="174" spans="1:11" ht="14.4" customHeight="1" thickBot="1" x14ac:dyDescent="0.35">
      <c r="A174" s="606" t="s">
        <v>465</v>
      </c>
      <c r="B174" s="587">
        <v>0</v>
      </c>
      <c r="C174" s="587">
        <v>0.29791000000000001</v>
      </c>
      <c r="D174" s="588">
        <v>0.29791000000000001</v>
      </c>
      <c r="E174" s="597" t="s">
        <v>299</v>
      </c>
      <c r="F174" s="587">
        <v>0</v>
      </c>
      <c r="G174" s="588">
        <v>0</v>
      </c>
      <c r="H174" s="590">
        <v>4.9406564584124654E-324</v>
      </c>
      <c r="I174" s="587">
        <v>9.8813129168249309E-324</v>
      </c>
      <c r="J174" s="588">
        <v>9.8813129168249309E-324</v>
      </c>
      <c r="K174" s="598" t="s">
        <v>299</v>
      </c>
    </row>
    <row r="175" spans="1:11" ht="14.4" customHeight="1" thickBot="1" x14ac:dyDescent="0.35">
      <c r="A175" s="607" t="s">
        <v>466</v>
      </c>
      <c r="B175" s="587">
        <v>0</v>
      </c>
      <c r="C175" s="587">
        <v>0.29791000000000001</v>
      </c>
      <c r="D175" s="588">
        <v>0.29791000000000001</v>
      </c>
      <c r="E175" s="597" t="s">
        <v>299</v>
      </c>
      <c r="F175" s="587">
        <v>0</v>
      </c>
      <c r="G175" s="588">
        <v>0</v>
      </c>
      <c r="H175" s="590">
        <v>4.9406564584124654E-324</v>
      </c>
      <c r="I175" s="587">
        <v>9.8813129168249309E-324</v>
      </c>
      <c r="J175" s="588">
        <v>9.8813129168249309E-324</v>
      </c>
      <c r="K175" s="598" t="s">
        <v>299</v>
      </c>
    </row>
    <row r="176" spans="1:11" ht="14.4" customHeight="1" thickBot="1" x14ac:dyDescent="0.35">
      <c r="A176" s="608" t="s">
        <v>467</v>
      </c>
      <c r="B176" s="592">
        <v>0</v>
      </c>
      <c r="C176" s="592">
        <v>0.29791000000000001</v>
      </c>
      <c r="D176" s="593">
        <v>0.29791000000000001</v>
      </c>
      <c r="E176" s="594" t="s">
        <v>299</v>
      </c>
      <c r="F176" s="592">
        <v>0</v>
      </c>
      <c r="G176" s="593">
        <v>0</v>
      </c>
      <c r="H176" s="595">
        <v>4.9406564584124654E-324</v>
      </c>
      <c r="I176" s="592">
        <v>9.8813129168249309E-324</v>
      </c>
      <c r="J176" s="593">
        <v>9.8813129168249309E-324</v>
      </c>
      <c r="K176" s="596" t="s">
        <v>299</v>
      </c>
    </row>
    <row r="177" spans="1:11" ht="14.4" customHeight="1" thickBot="1" x14ac:dyDescent="0.35">
      <c r="A177" s="609" t="s">
        <v>468</v>
      </c>
      <c r="B177" s="587">
        <v>0</v>
      </c>
      <c r="C177" s="587">
        <v>0.29791000000000001</v>
      </c>
      <c r="D177" s="588">
        <v>0.29791000000000001</v>
      </c>
      <c r="E177" s="597" t="s">
        <v>299</v>
      </c>
      <c r="F177" s="587">
        <v>0</v>
      </c>
      <c r="G177" s="588">
        <v>0</v>
      </c>
      <c r="H177" s="590">
        <v>4.9406564584124654E-324</v>
      </c>
      <c r="I177" s="587">
        <v>9.8813129168249309E-324</v>
      </c>
      <c r="J177" s="588">
        <v>9.8813129168249309E-324</v>
      </c>
      <c r="K177" s="598" t="s">
        <v>299</v>
      </c>
    </row>
    <row r="178" spans="1:11" ht="14.4" customHeight="1" thickBot="1" x14ac:dyDescent="0.35">
      <c r="A178" s="605" t="s">
        <v>469</v>
      </c>
      <c r="B178" s="587">
        <v>89506.294168434193</v>
      </c>
      <c r="C178" s="587">
        <v>83068.048330000005</v>
      </c>
      <c r="D178" s="588">
        <v>-6438.2458384341899</v>
      </c>
      <c r="E178" s="589">
        <v>0.92806935089499998</v>
      </c>
      <c r="F178" s="587">
        <v>97204.886959703406</v>
      </c>
      <c r="G178" s="588">
        <v>16200.8144932839</v>
      </c>
      <c r="H178" s="590">
        <v>8080.0495000000001</v>
      </c>
      <c r="I178" s="587">
        <v>14183.09288</v>
      </c>
      <c r="J178" s="588">
        <v>-2017.7216132839001</v>
      </c>
      <c r="K178" s="591">
        <v>0.14590925748200001</v>
      </c>
    </row>
    <row r="179" spans="1:11" ht="14.4" customHeight="1" thickBot="1" x14ac:dyDescent="0.35">
      <c r="A179" s="606" t="s">
        <v>470</v>
      </c>
      <c r="B179" s="587">
        <v>88881.409500585694</v>
      </c>
      <c r="C179" s="587">
        <v>82558.121270000003</v>
      </c>
      <c r="D179" s="588">
        <v>-6323.2882305856901</v>
      </c>
      <c r="E179" s="589">
        <v>0.92885702121299996</v>
      </c>
      <c r="F179" s="587">
        <v>97100.702804444503</v>
      </c>
      <c r="G179" s="588">
        <v>16183.4504674074</v>
      </c>
      <c r="H179" s="590">
        <v>8079.8445000000002</v>
      </c>
      <c r="I179" s="587">
        <v>14178.326789999999</v>
      </c>
      <c r="J179" s="588">
        <v>-2005.12367740742</v>
      </c>
      <c r="K179" s="591">
        <v>0.14601672676399999</v>
      </c>
    </row>
    <row r="180" spans="1:11" ht="14.4" customHeight="1" thickBot="1" x14ac:dyDescent="0.35">
      <c r="A180" s="607" t="s">
        <v>471</v>
      </c>
      <c r="B180" s="587">
        <v>88881.409500585694</v>
      </c>
      <c r="C180" s="587">
        <v>82558.121270000003</v>
      </c>
      <c r="D180" s="588">
        <v>-6323.2882305856901</v>
      </c>
      <c r="E180" s="589">
        <v>0.92885702121299996</v>
      </c>
      <c r="F180" s="587">
        <v>97100.702804444503</v>
      </c>
      <c r="G180" s="588">
        <v>16183.4504674074</v>
      </c>
      <c r="H180" s="590">
        <v>8079.8445000000002</v>
      </c>
      <c r="I180" s="587">
        <v>14178.326789999999</v>
      </c>
      <c r="J180" s="588">
        <v>-2005.12367740742</v>
      </c>
      <c r="K180" s="591">
        <v>0.14601672676399999</v>
      </c>
    </row>
    <row r="181" spans="1:11" ht="14.4" customHeight="1" thickBot="1" x14ac:dyDescent="0.35">
      <c r="A181" s="608" t="s">
        <v>472</v>
      </c>
      <c r="B181" s="592">
        <v>206.35887429697701</v>
      </c>
      <c r="C181" s="592">
        <v>125.31048</v>
      </c>
      <c r="D181" s="593">
        <v>-81.048394296975999</v>
      </c>
      <c r="E181" s="600">
        <v>0.60724541373300001</v>
      </c>
      <c r="F181" s="592">
        <v>131.70287122877599</v>
      </c>
      <c r="G181" s="593">
        <v>21.950478538129001</v>
      </c>
      <c r="H181" s="595">
        <v>22.451160000000002</v>
      </c>
      <c r="I181" s="592">
        <v>43.0154</v>
      </c>
      <c r="J181" s="593">
        <v>21.06492146187</v>
      </c>
      <c r="K181" s="599">
        <v>0.32660943226700001</v>
      </c>
    </row>
    <row r="182" spans="1:11" ht="14.4" customHeight="1" thickBot="1" x14ac:dyDescent="0.35">
      <c r="A182" s="609" t="s">
        <v>473</v>
      </c>
      <c r="B182" s="587">
        <v>4.1264576317520003</v>
      </c>
      <c r="C182" s="587">
        <v>3.2127500000000002</v>
      </c>
      <c r="D182" s="588">
        <v>-0.91370763175199998</v>
      </c>
      <c r="E182" s="589">
        <v>0.77857336405800004</v>
      </c>
      <c r="F182" s="587">
        <v>3.6100797320589999</v>
      </c>
      <c r="G182" s="588">
        <v>0.60167995534300001</v>
      </c>
      <c r="H182" s="590">
        <v>0.11983000000000001</v>
      </c>
      <c r="I182" s="587">
        <v>0.11983000000000001</v>
      </c>
      <c r="J182" s="588">
        <v>-0.48184995534300001</v>
      </c>
      <c r="K182" s="591">
        <v>3.3193172697999998E-2</v>
      </c>
    </row>
    <row r="183" spans="1:11" ht="14.4" customHeight="1" thickBot="1" x14ac:dyDescent="0.35">
      <c r="A183" s="609" t="s">
        <v>474</v>
      </c>
      <c r="B183" s="587">
        <v>4.9406564584124654E-324</v>
      </c>
      <c r="C183" s="587">
        <v>0.46200000000000002</v>
      </c>
      <c r="D183" s="588">
        <v>0.46200000000000002</v>
      </c>
      <c r="E183" s="597" t="s">
        <v>305</v>
      </c>
      <c r="F183" s="587">
        <v>0.49098892337799999</v>
      </c>
      <c r="G183" s="588">
        <v>8.1831487228999994E-2</v>
      </c>
      <c r="H183" s="590">
        <v>4.9406564584124654E-324</v>
      </c>
      <c r="I183" s="587">
        <v>9.8813129168249309E-324</v>
      </c>
      <c r="J183" s="588">
        <v>-8.1831487228999994E-2</v>
      </c>
      <c r="K183" s="591">
        <v>1.9762625833649862E-323</v>
      </c>
    </row>
    <row r="184" spans="1:11" ht="14.4" customHeight="1" thickBot="1" x14ac:dyDescent="0.35">
      <c r="A184" s="609" t="s">
        <v>475</v>
      </c>
      <c r="B184" s="587">
        <v>12.413087762484</v>
      </c>
      <c r="C184" s="587">
        <v>25.740159999999999</v>
      </c>
      <c r="D184" s="588">
        <v>13.327072237515001</v>
      </c>
      <c r="E184" s="589">
        <v>2.0736307107880001</v>
      </c>
      <c r="F184" s="587">
        <v>25.735459301378999</v>
      </c>
      <c r="G184" s="588">
        <v>4.2892432168959997</v>
      </c>
      <c r="H184" s="590">
        <v>6.26112</v>
      </c>
      <c r="I184" s="587">
        <v>13.217919999999999</v>
      </c>
      <c r="J184" s="588">
        <v>8.9286767831030005</v>
      </c>
      <c r="K184" s="591">
        <v>0.51360730908999996</v>
      </c>
    </row>
    <row r="185" spans="1:11" ht="14.4" customHeight="1" thickBot="1" x14ac:dyDescent="0.35">
      <c r="A185" s="609" t="s">
        <v>476</v>
      </c>
      <c r="B185" s="587">
        <v>142.722980153512</v>
      </c>
      <c r="C185" s="587">
        <v>10.43496</v>
      </c>
      <c r="D185" s="588">
        <v>-132.28802015351201</v>
      </c>
      <c r="E185" s="589">
        <v>7.3113383623999995E-2</v>
      </c>
      <c r="F185" s="587">
        <v>12.017773662186</v>
      </c>
      <c r="G185" s="588">
        <v>2.002962277031</v>
      </c>
      <c r="H185" s="590">
        <v>4.9406564584124654E-324</v>
      </c>
      <c r="I185" s="587">
        <v>0.21560000000000001</v>
      </c>
      <c r="J185" s="588">
        <v>-1.787362277031</v>
      </c>
      <c r="K185" s="591">
        <v>1.7940094901E-2</v>
      </c>
    </row>
    <row r="186" spans="1:11" ht="14.4" customHeight="1" thickBot="1" x14ac:dyDescent="0.35">
      <c r="A186" s="609" t="s">
        <v>477</v>
      </c>
      <c r="B186" s="587">
        <v>46.193205375514999</v>
      </c>
      <c r="C186" s="587">
        <v>85.460610000000003</v>
      </c>
      <c r="D186" s="588">
        <v>39.267404624484001</v>
      </c>
      <c r="E186" s="589">
        <v>1.85006884249</v>
      </c>
      <c r="F186" s="587">
        <v>89.848569609771005</v>
      </c>
      <c r="G186" s="588">
        <v>14.974761601628</v>
      </c>
      <c r="H186" s="590">
        <v>16.070209999999999</v>
      </c>
      <c r="I186" s="587">
        <v>29.462050000000001</v>
      </c>
      <c r="J186" s="588">
        <v>14.487288398371</v>
      </c>
      <c r="K186" s="591">
        <v>0.32790783568300003</v>
      </c>
    </row>
    <row r="187" spans="1:11" ht="14.4" customHeight="1" thickBot="1" x14ac:dyDescent="0.35">
      <c r="A187" s="608" t="s">
        <v>478</v>
      </c>
      <c r="B187" s="592">
        <v>312.004360661303</v>
      </c>
      <c r="C187" s="592">
        <v>95.885310000000004</v>
      </c>
      <c r="D187" s="593">
        <v>-216.11905066130299</v>
      </c>
      <c r="E187" s="600">
        <v>0.30732041628099999</v>
      </c>
      <c r="F187" s="592">
        <v>0</v>
      </c>
      <c r="G187" s="593">
        <v>0</v>
      </c>
      <c r="H187" s="595">
        <v>6.7869999999999999</v>
      </c>
      <c r="I187" s="592">
        <v>-12.029909999999999</v>
      </c>
      <c r="J187" s="593">
        <v>-12.029909999999999</v>
      </c>
      <c r="K187" s="596" t="s">
        <v>299</v>
      </c>
    </row>
    <row r="188" spans="1:11" ht="14.4" customHeight="1" thickBot="1" x14ac:dyDescent="0.35">
      <c r="A188" s="609" t="s">
        <v>479</v>
      </c>
      <c r="B188" s="587">
        <v>312.004360661303</v>
      </c>
      <c r="C188" s="587">
        <v>90.416110000000003</v>
      </c>
      <c r="D188" s="588">
        <v>-221.58825066130299</v>
      </c>
      <c r="E188" s="589">
        <v>0.28979117409799998</v>
      </c>
      <c r="F188" s="587">
        <v>0</v>
      </c>
      <c r="G188" s="588">
        <v>0</v>
      </c>
      <c r="H188" s="590">
        <v>6.7869999999999999</v>
      </c>
      <c r="I188" s="587">
        <v>-12.029909999999999</v>
      </c>
      <c r="J188" s="588">
        <v>-12.029909999999999</v>
      </c>
      <c r="K188" s="598" t="s">
        <v>299</v>
      </c>
    </row>
    <row r="189" spans="1:11" ht="14.4" customHeight="1" thickBot="1" x14ac:dyDescent="0.35">
      <c r="A189" s="609" t="s">
        <v>480</v>
      </c>
      <c r="B189" s="587">
        <v>0</v>
      </c>
      <c r="C189" s="587">
        <v>5.4691999999999998</v>
      </c>
      <c r="D189" s="588">
        <v>5.4691999999999998</v>
      </c>
      <c r="E189" s="597" t="s">
        <v>299</v>
      </c>
      <c r="F189" s="587">
        <v>0</v>
      </c>
      <c r="G189" s="588">
        <v>0</v>
      </c>
      <c r="H189" s="590">
        <v>4.9406564584124654E-324</v>
      </c>
      <c r="I189" s="587">
        <v>9.8813129168249309E-324</v>
      </c>
      <c r="J189" s="588">
        <v>9.8813129168249309E-324</v>
      </c>
      <c r="K189" s="598" t="s">
        <v>299</v>
      </c>
    </row>
    <row r="190" spans="1:11" ht="14.4" customHeight="1" thickBot="1" x14ac:dyDescent="0.35">
      <c r="A190" s="608" t="s">
        <v>481</v>
      </c>
      <c r="B190" s="592">
        <v>583.04110746670199</v>
      </c>
      <c r="C190" s="592">
        <v>132.08920000000001</v>
      </c>
      <c r="D190" s="593">
        <v>-450.95190746670198</v>
      </c>
      <c r="E190" s="600">
        <v>0.22655212181100001</v>
      </c>
      <c r="F190" s="592">
        <v>9.9999332156909997</v>
      </c>
      <c r="G190" s="593">
        <v>1.666655535948</v>
      </c>
      <c r="H190" s="595">
        <v>78.376549999999995</v>
      </c>
      <c r="I190" s="592">
        <v>79.921850000000006</v>
      </c>
      <c r="J190" s="593">
        <v>78.255194464051002</v>
      </c>
      <c r="K190" s="599">
        <v>7.9922383756100004</v>
      </c>
    </row>
    <row r="191" spans="1:11" ht="14.4" customHeight="1" thickBot="1" x14ac:dyDescent="0.35">
      <c r="A191" s="609" t="s">
        <v>482</v>
      </c>
      <c r="B191" s="587">
        <v>24.999154306302</v>
      </c>
      <c r="C191" s="587">
        <v>23.079519999999999</v>
      </c>
      <c r="D191" s="588">
        <v>-1.919634306302</v>
      </c>
      <c r="E191" s="589">
        <v>0.92321203018300002</v>
      </c>
      <c r="F191" s="587">
        <v>9.9999332156909997</v>
      </c>
      <c r="G191" s="588">
        <v>1.666655535948</v>
      </c>
      <c r="H191" s="590">
        <v>4.9406564584124654E-324</v>
      </c>
      <c r="I191" s="587">
        <v>9.8813129168249309E-324</v>
      </c>
      <c r="J191" s="588">
        <v>-1.666655535948</v>
      </c>
      <c r="K191" s="591">
        <v>0</v>
      </c>
    </row>
    <row r="192" spans="1:11" ht="14.4" customHeight="1" thickBot="1" x14ac:dyDescent="0.35">
      <c r="A192" s="609" t="s">
        <v>483</v>
      </c>
      <c r="B192" s="587">
        <v>346.00000521030603</v>
      </c>
      <c r="C192" s="587">
        <v>100.47599</v>
      </c>
      <c r="D192" s="588">
        <v>-245.524015210306</v>
      </c>
      <c r="E192" s="589">
        <v>0.29039303030899999</v>
      </c>
      <c r="F192" s="587">
        <v>0</v>
      </c>
      <c r="G192" s="588">
        <v>0</v>
      </c>
      <c r="H192" s="590">
        <v>4.9406564584124654E-324</v>
      </c>
      <c r="I192" s="587">
        <v>9.8813129168249309E-324</v>
      </c>
      <c r="J192" s="588">
        <v>9.8813129168249309E-324</v>
      </c>
      <c r="K192" s="598" t="s">
        <v>299</v>
      </c>
    </row>
    <row r="193" spans="1:11" ht="14.4" customHeight="1" thickBot="1" x14ac:dyDescent="0.35">
      <c r="A193" s="609" t="s">
        <v>484</v>
      </c>
      <c r="B193" s="587">
        <v>212.041947950094</v>
      </c>
      <c r="C193" s="587">
        <v>8.53369</v>
      </c>
      <c r="D193" s="588">
        <v>-203.50825795009399</v>
      </c>
      <c r="E193" s="589">
        <v>4.0245291474000001E-2</v>
      </c>
      <c r="F193" s="587">
        <v>0</v>
      </c>
      <c r="G193" s="588">
        <v>0</v>
      </c>
      <c r="H193" s="590">
        <v>78.376549999999995</v>
      </c>
      <c r="I193" s="587">
        <v>79.921850000000006</v>
      </c>
      <c r="J193" s="588">
        <v>79.921850000000006</v>
      </c>
      <c r="K193" s="598" t="s">
        <v>299</v>
      </c>
    </row>
    <row r="194" spans="1:11" ht="14.4" customHeight="1" thickBot="1" x14ac:dyDescent="0.35">
      <c r="A194" s="608" t="s">
        <v>485</v>
      </c>
      <c r="B194" s="592">
        <v>0</v>
      </c>
      <c r="C194" s="592">
        <v>-1.92337</v>
      </c>
      <c r="D194" s="593">
        <v>-1.92337</v>
      </c>
      <c r="E194" s="594" t="s">
        <v>299</v>
      </c>
      <c r="F194" s="592">
        <v>0</v>
      </c>
      <c r="G194" s="593">
        <v>0</v>
      </c>
      <c r="H194" s="595">
        <v>4.9406564584124654E-324</v>
      </c>
      <c r="I194" s="592">
        <v>9.8813129168249309E-324</v>
      </c>
      <c r="J194" s="593">
        <v>9.8813129168249309E-324</v>
      </c>
      <c r="K194" s="596" t="s">
        <v>299</v>
      </c>
    </row>
    <row r="195" spans="1:11" ht="14.4" customHeight="1" thickBot="1" x14ac:dyDescent="0.35">
      <c r="A195" s="609" t="s">
        <v>486</v>
      </c>
      <c r="B195" s="587">
        <v>4.9406564584124654E-324</v>
      </c>
      <c r="C195" s="587">
        <v>-1.92337</v>
      </c>
      <c r="D195" s="588">
        <v>-1.92337</v>
      </c>
      <c r="E195" s="597" t="s">
        <v>305</v>
      </c>
      <c r="F195" s="587">
        <v>0</v>
      </c>
      <c r="G195" s="588">
        <v>0</v>
      </c>
      <c r="H195" s="590">
        <v>4.9406564584124654E-324</v>
      </c>
      <c r="I195" s="587">
        <v>9.8813129168249309E-324</v>
      </c>
      <c r="J195" s="588">
        <v>9.8813129168249309E-324</v>
      </c>
      <c r="K195" s="598" t="s">
        <v>299</v>
      </c>
    </row>
    <row r="196" spans="1:11" ht="14.4" customHeight="1" thickBot="1" x14ac:dyDescent="0.35">
      <c r="A196" s="608" t="s">
        <v>487</v>
      </c>
      <c r="B196" s="592">
        <v>87780.005158160697</v>
      </c>
      <c r="C196" s="592">
        <v>78062.253049999999</v>
      </c>
      <c r="D196" s="593">
        <v>-9717.7521081606992</v>
      </c>
      <c r="E196" s="600">
        <v>0.88929424086200004</v>
      </c>
      <c r="F196" s="592">
        <v>96959</v>
      </c>
      <c r="G196" s="593">
        <v>16159.833333333299</v>
      </c>
      <c r="H196" s="595">
        <v>7797.5333199999995</v>
      </c>
      <c r="I196" s="592">
        <v>13692.222089999999</v>
      </c>
      <c r="J196" s="593">
        <v>-2467.6112433333401</v>
      </c>
      <c r="K196" s="599">
        <v>0.14121661826099999</v>
      </c>
    </row>
    <row r="197" spans="1:11" ht="14.4" customHeight="1" thickBot="1" x14ac:dyDescent="0.35">
      <c r="A197" s="609" t="s">
        <v>488</v>
      </c>
      <c r="B197" s="587">
        <v>42130.002871436103</v>
      </c>
      <c r="C197" s="587">
        <v>34787.365819999999</v>
      </c>
      <c r="D197" s="588">
        <v>-7342.6370514360497</v>
      </c>
      <c r="E197" s="589">
        <v>0.82571477448399999</v>
      </c>
      <c r="F197" s="587">
        <v>45630</v>
      </c>
      <c r="G197" s="588">
        <v>7605</v>
      </c>
      <c r="H197" s="590">
        <v>4094.4959100000001</v>
      </c>
      <c r="I197" s="587">
        <v>6315.1735600000002</v>
      </c>
      <c r="J197" s="588">
        <v>-1289.8264400000101</v>
      </c>
      <c r="K197" s="591">
        <v>0.138399595879</v>
      </c>
    </row>
    <row r="198" spans="1:11" ht="14.4" customHeight="1" thickBot="1" x14ac:dyDescent="0.35">
      <c r="A198" s="609" t="s">
        <v>489</v>
      </c>
      <c r="B198" s="587">
        <v>45650.002286724703</v>
      </c>
      <c r="C198" s="587">
        <v>43274.88723</v>
      </c>
      <c r="D198" s="588">
        <v>-2375.11505672466</v>
      </c>
      <c r="E198" s="589">
        <v>0.94797119522999995</v>
      </c>
      <c r="F198" s="587">
        <v>51329</v>
      </c>
      <c r="G198" s="588">
        <v>8554.8333333333394</v>
      </c>
      <c r="H198" s="590">
        <v>3703.0374099999999</v>
      </c>
      <c r="I198" s="587">
        <v>7377.04853</v>
      </c>
      <c r="J198" s="588">
        <v>-1177.7848033333401</v>
      </c>
      <c r="K198" s="591">
        <v>0.14372086987800001</v>
      </c>
    </row>
    <row r="199" spans="1:11" ht="14.4" customHeight="1" thickBot="1" x14ac:dyDescent="0.35">
      <c r="A199" s="608" t="s">
        <v>490</v>
      </c>
      <c r="B199" s="592">
        <v>0</v>
      </c>
      <c r="C199" s="592">
        <v>4144.5065999999997</v>
      </c>
      <c r="D199" s="593">
        <v>4144.5065999999997</v>
      </c>
      <c r="E199" s="594" t="s">
        <v>299</v>
      </c>
      <c r="F199" s="592">
        <v>0</v>
      </c>
      <c r="G199" s="593">
        <v>0</v>
      </c>
      <c r="H199" s="595">
        <v>174.69647000000001</v>
      </c>
      <c r="I199" s="592">
        <v>375.19736</v>
      </c>
      <c r="J199" s="593">
        <v>375.19736</v>
      </c>
      <c r="K199" s="596" t="s">
        <v>299</v>
      </c>
    </row>
    <row r="200" spans="1:11" ht="14.4" customHeight="1" thickBot="1" x14ac:dyDescent="0.35">
      <c r="A200" s="609" t="s">
        <v>491</v>
      </c>
      <c r="B200" s="587">
        <v>4.9406564584124654E-324</v>
      </c>
      <c r="C200" s="587">
        <v>2652.8748399999999</v>
      </c>
      <c r="D200" s="588">
        <v>2652.8748399999999</v>
      </c>
      <c r="E200" s="597" t="s">
        <v>305</v>
      </c>
      <c r="F200" s="587">
        <v>0</v>
      </c>
      <c r="G200" s="588">
        <v>0</v>
      </c>
      <c r="H200" s="590">
        <v>4.9406564584124654E-324</v>
      </c>
      <c r="I200" s="587">
        <v>200.50089</v>
      </c>
      <c r="J200" s="588">
        <v>200.50089</v>
      </c>
      <c r="K200" s="598" t="s">
        <v>299</v>
      </c>
    </row>
    <row r="201" spans="1:11" ht="14.4" customHeight="1" thickBot="1" x14ac:dyDescent="0.35">
      <c r="A201" s="609" t="s">
        <v>492</v>
      </c>
      <c r="B201" s="587">
        <v>0</v>
      </c>
      <c r="C201" s="587">
        <v>1491.63176</v>
      </c>
      <c r="D201" s="588">
        <v>1491.63176</v>
      </c>
      <c r="E201" s="597" t="s">
        <v>299</v>
      </c>
      <c r="F201" s="587">
        <v>0</v>
      </c>
      <c r="G201" s="588">
        <v>0</v>
      </c>
      <c r="H201" s="590">
        <v>174.69647000000001</v>
      </c>
      <c r="I201" s="587">
        <v>174.69647000000001</v>
      </c>
      <c r="J201" s="588">
        <v>174.69647000000001</v>
      </c>
      <c r="K201" s="598" t="s">
        <v>299</v>
      </c>
    </row>
    <row r="202" spans="1:11" ht="14.4" customHeight="1" thickBot="1" x14ac:dyDescent="0.35">
      <c r="A202" s="606" t="s">
        <v>493</v>
      </c>
      <c r="B202" s="587">
        <v>525.88466784849197</v>
      </c>
      <c r="C202" s="587">
        <v>470.28505999999999</v>
      </c>
      <c r="D202" s="588">
        <v>-55.599607848491999</v>
      </c>
      <c r="E202" s="589">
        <v>0.89427414174999997</v>
      </c>
      <c r="F202" s="587">
        <v>58.184155258894997</v>
      </c>
      <c r="G202" s="588">
        <v>9.6973592098149997</v>
      </c>
      <c r="H202" s="590">
        <v>0.20499999999999999</v>
      </c>
      <c r="I202" s="587">
        <v>4.7660900000000002</v>
      </c>
      <c r="J202" s="588">
        <v>-4.9312692098150004</v>
      </c>
      <c r="K202" s="591">
        <v>8.1913881516000001E-2</v>
      </c>
    </row>
    <row r="203" spans="1:11" ht="14.4" customHeight="1" thickBot="1" x14ac:dyDescent="0.35">
      <c r="A203" s="607" t="s">
        <v>494</v>
      </c>
      <c r="B203" s="587">
        <v>470.88235483644098</v>
      </c>
      <c r="C203" s="587">
        <v>319.68675999999999</v>
      </c>
      <c r="D203" s="588">
        <v>-151.19559483644099</v>
      </c>
      <c r="E203" s="589">
        <v>0.67891004348799999</v>
      </c>
      <c r="F203" s="587">
        <v>0</v>
      </c>
      <c r="G203" s="588">
        <v>0</v>
      </c>
      <c r="H203" s="590">
        <v>4.9406564584124654E-324</v>
      </c>
      <c r="I203" s="587">
        <v>0.40745999999999999</v>
      </c>
      <c r="J203" s="588">
        <v>0.40745999999999999</v>
      </c>
      <c r="K203" s="598" t="s">
        <v>299</v>
      </c>
    </row>
    <row r="204" spans="1:11" ht="14.4" customHeight="1" thickBot="1" x14ac:dyDescent="0.35">
      <c r="A204" s="608" t="s">
        <v>495</v>
      </c>
      <c r="B204" s="592">
        <v>0</v>
      </c>
      <c r="C204" s="592">
        <v>12.642899999999999</v>
      </c>
      <c r="D204" s="593">
        <v>12.642899999999999</v>
      </c>
      <c r="E204" s="594" t="s">
        <v>299</v>
      </c>
      <c r="F204" s="592">
        <v>0</v>
      </c>
      <c r="G204" s="593">
        <v>0</v>
      </c>
      <c r="H204" s="595">
        <v>4.9406564584124654E-324</v>
      </c>
      <c r="I204" s="592">
        <v>0.40745999999999999</v>
      </c>
      <c r="J204" s="593">
        <v>0.40745999999999999</v>
      </c>
      <c r="K204" s="596" t="s">
        <v>299</v>
      </c>
    </row>
    <row r="205" spans="1:11" ht="14.4" customHeight="1" thickBot="1" x14ac:dyDescent="0.35">
      <c r="A205" s="609" t="s">
        <v>496</v>
      </c>
      <c r="B205" s="587">
        <v>0</v>
      </c>
      <c r="C205" s="587">
        <v>12.642899999999999</v>
      </c>
      <c r="D205" s="588">
        <v>12.642899999999999</v>
      </c>
      <c r="E205" s="597" t="s">
        <v>299</v>
      </c>
      <c r="F205" s="587">
        <v>0</v>
      </c>
      <c r="G205" s="588">
        <v>0</v>
      </c>
      <c r="H205" s="590">
        <v>4.9406564584124654E-324</v>
      </c>
      <c r="I205" s="587">
        <v>0.40745999999999999</v>
      </c>
      <c r="J205" s="588">
        <v>0.40745999999999999</v>
      </c>
      <c r="K205" s="598" t="s">
        <v>299</v>
      </c>
    </row>
    <row r="206" spans="1:11" ht="14.4" customHeight="1" thickBot="1" x14ac:dyDescent="0.35">
      <c r="A206" s="608" t="s">
        <v>497</v>
      </c>
      <c r="B206" s="592">
        <v>470.88235483644098</v>
      </c>
      <c r="C206" s="592">
        <v>307.04386</v>
      </c>
      <c r="D206" s="593">
        <v>-163.83849483644099</v>
      </c>
      <c r="E206" s="600">
        <v>0.65206066196000001</v>
      </c>
      <c r="F206" s="592">
        <v>0</v>
      </c>
      <c r="G206" s="593">
        <v>0</v>
      </c>
      <c r="H206" s="595">
        <v>4.9406564584124654E-324</v>
      </c>
      <c r="I206" s="592">
        <v>9.8813129168249309E-324</v>
      </c>
      <c r="J206" s="593">
        <v>9.8813129168249309E-324</v>
      </c>
      <c r="K206" s="596" t="s">
        <v>299</v>
      </c>
    </row>
    <row r="207" spans="1:11" ht="14.4" customHeight="1" thickBot="1" x14ac:dyDescent="0.35">
      <c r="A207" s="609" t="s">
        <v>498</v>
      </c>
      <c r="B207" s="587">
        <v>0</v>
      </c>
      <c r="C207" s="587">
        <v>132.94356999999999</v>
      </c>
      <c r="D207" s="588">
        <v>132.94356999999999</v>
      </c>
      <c r="E207" s="597" t="s">
        <v>299</v>
      </c>
      <c r="F207" s="587">
        <v>0</v>
      </c>
      <c r="G207" s="588">
        <v>0</v>
      </c>
      <c r="H207" s="590">
        <v>4.9406564584124654E-324</v>
      </c>
      <c r="I207" s="587">
        <v>9.8813129168249309E-324</v>
      </c>
      <c r="J207" s="588">
        <v>9.8813129168249309E-324</v>
      </c>
      <c r="K207" s="598" t="s">
        <v>299</v>
      </c>
    </row>
    <row r="208" spans="1:11" ht="14.4" customHeight="1" thickBot="1" x14ac:dyDescent="0.35">
      <c r="A208" s="609" t="s">
        <v>499</v>
      </c>
      <c r="B208" s="587">
        <v>0</v>
      </c>
      <c r="C208" s="587">
        <v>23.733789999999999</v>
      </c>
      <c r="D208" s="588">
        <v>23.733789999999999</v>
      </c>
      <c r="E208" s="597" t="s">
        <v>299</v>
      </c>
      <c r="F208" s="587">
        <v>0</v>
      </c>
      <c r="G208" s="588">
        <v>0</v>
      </c>
      <c r="H208" s="590">
        <v>4.9406564584124654E-324</v>
      </c>
      <c r="I208" s="587">
        <v>9.8813129168249309E-324</v>
      </c>
      <c r="J208" s="588">
        <v>9.8813129168249309E-324</v>
      </c>
      <c r="K208" s="598" t="s">
        <v>299</v>
      </c>
    </row>
    <row r="209" spans="1:11" ht="14.4" customHeight="1" thickBot="1" x14ac:dyDescent="0.35">
      <c r="A209" s="609" t="s">
        <v>500</v>
      </c>
      <c r="B209" s="587">
        <v>0</v>
      </c>
      <c r="C209" s="587">
        <v>67.518330000000006</v>
      </c>
      <c r="D209" s="588">
        <v>67.518330000000006</v>
      </c>
      <c r="E209" s="597" t="s">
        <v>299</v>
      </c>
      <c r="F209" s="587">
        <v>0</v>
      </c>
      <c r="G209" s="588">
        <v>0</v>
      </c>
      <c r="H209" s="590">
        <v>4.9406564584124654E-324</v>
      </c>
      <c r="I209" s="587">
        <v>9.8813129168249309E-324</v>
      </c>
      <c r="J209" s="588">
        <v>9.8813129168249309E-324</v>
      </c>
      <c r="K209" s="598" t="s">
        <v>299</v>
      </c>
    </row>
    <row r="210" spans="1:11" ht="14.4" customHeight="1" thickBot="1" x14ac:dyDescent="0.35">
      <c r="A210" s="609" t="s">
        <v>501</v>
      </c>
      <c r="B210" s="587">
        <v>0</v>
      </c>
      <c r="C210" s="587">
        <v>82.848169999999996</v>
      </c>
      <c r="D210" s="588">
        <v>82.848169999999996</v>
      </c>
      <c r="E210" s="597" t="s">
        <v>299</v>
      </c>
      <c r="F210" s="587">
        <v>0</v>
      </c>
      <c r="G210" s="588">
        <v>0</v>
      </c>
      <c r="H210" s="590">
        <v>4.9406564584124654E-324</v>
      </c>
      <c r="I210" s="587">
        <v>9.8813129168249309E-324</v>
      </c>
      <c r="J210" s="588">
        <v>9.8813129168249309E-324</v>
      </c>
      <c r="K210" s="598" t="s">
        <v>299</v>
      </c>
    </row>
    <row r="211" spans="1:11" ht="14.4" customHeight="1" thickBot="1" x14ac:dyDescent="0.35">
      <c r="A211" s="612" t="s">
        <v>502</v>
      </c>
      <c r="B211" s="592">
        <v>55.002313012050998</v>
      </c>
      <c r="C211" s="592">
        <v>150.59829999999999</v>
      </c>
      <c r="D211" s="593">
        <v>95.595986987947995</v>
      </c>
      <c r="E211" s="600">
        <v>2.738035761641</v>
      </c>
      <c r="F211" s="592">
        <v>58.184155258894997</v>
      </c>
      <c r="G211" s="593">
        <v>9.6973592098149997</v>
      </c>
      <c r="H211" s="595">
        <v>0.20499999999999999</v>
      </c>
      <c r="I211" s="592">
        <v>4.3586299999999998</v>
      </c>
      <c r="J211" s="593">
        <v>-5.3387292098149999</v>
      </c>
      <c r="K211" s="599">
        <v>7.4910944063000001E-2</v>
      </c>
    </row>
    <row r="212" spans="1:11" ht="14.4" customHeight="1" thickBot="1" x14ac:dyDescent="0.35">
      <c r="A212" s="608" t="s">
        <v>503</v>
      </c>
      <c r="B212" s="592">
        <v>0</v>
      </c>
      <c r="C212" s="592">
        <v>-6.9999999999999999E-4</v>
      </c>
      <c r="D212" s="593">
        <v>-6.9999999999999999E-4</v>
      </c>
      <c r="E212" s="594" t="s">
        <v>299</v>
      </c>
      <c r="F212" s="592">
        <v>0</v>
      </c>
      <c r="G212" s="593">
        <v>0</v>
      </c>
      <c r="H212" s="595">
        <v>4.9406564584124654E-324</v>
      </c>
      <c r="I212" s="592">
        <v>4.0000000000000002E-4</v>
      </c>
      <c r="J212" s="593">
        <v>4.0000000000000002E-4</v>
      </c>
      <c r="K212" s="596" t="s">
        <v>299</v>
      </c>
    </row>
    <row r="213" spans="1:11" ht="14.4" customHeight="1" thickBot="1" x14ac:dyDescent="0.35">
      <c r="A213" s="609" t="s">
        <v>504</v>
      </c>
      <c r="B213" s="587">
        <v>0</v>
      </c>
      <c r="C213" s="587">
        <v>-6.9999999999999999E-4</v>
      </c>
      <c r="D213" s="588">
        <v>-6.9999999999999999E-4</v>
      </c>
      <c r="E213" s="597" t="s">
        <v>299</v>
      </c>
      <c r="F213" s="587">
        <v>0</v>
      </c>
      <c r="G213" s="588">
        <v>0</v>
      </c>
      <c r="H213" s="590">
        <v>4.9406564584124654E-324</v>
      </c>
      <c r="I213" s="587">
        <v>4.0000000000000002E-4</v>
      </c>
      <c r="J213" s="588">
        <v>4.0000000000000002E-4</v>
      </c>
      <c r="K213" s="598" t="s">
        <v>299</v>
      </c>
    </row>
    <row r="214" spans="1:11" ht="14.4" customHeight="1" thickBot="1" x14ac:dyDescent="0.35">
      <c r="A214" s="608" t="s">
        <v>505</v>
      </c>
      <c r="B214" s="592">
        <v>55.002313012050998</v>
      </c>
      <c r="C214" s="592">
        <v>150.59899999999999</v>
      </c>
      <c r="D214" s="593">
        <v>95.596686987948004</v>
      </c>
      <c r="E214" s="600">
        <v>2.7380484883789999</v>
      </c>
      <c r="F214" s="592">
        <v>58.184155258894997</v>
      </c>
      <c r="G214" s="593">
        <v>9.6973592098149997</v>
      </c>
      <c r="H214" s="595">
        <v>0.20499999999999999</v>
      </c>
      <c r="I214" s="592">
        <v>4.3582299999999998</v>
      </c>
      <c r="J214" s="593">
        <v>-5.3391292098149998</v>
      </c>
      <c r="K214" s="599">
        <v>7.4904069338999998E-2</v>
      </c>
    </row>
    <row r="215" spans="1:11" ht="14.4" customHeight="1" thickBot="1" x14ac:dyDescent="0.35">
      <c r="A215" s="609" t="s">
        <v>506</v>
      </c>
      <c r="B215" s="587">
        <v>0</v>
      </c>
      <c r="C215" s="587">
        <v>0.46500000000000002</v>
      </c>
      <c r="D215" s="588">
        <v>0.46500000000000002</v>
      </c>
      <c r="E215" s="597" t="s">
        <v>299</v>
      </c>
      <c r="F215" s="587">
        <v>0</v>
      </c>
      <c r="G215" s="588">
        <v>0</v>
      </c>
      <c r="H215" s="590">
        <v>0.20499999999999999</v>
      </c>
      <c r="I215" s="587">
        <v>0.22600000000000001</v>
      </c>
      <c r="J215" s="588">
        <v>0.22600000000000001</v>
      </c>
      <c r="K215" s="598" t="s">
        <v>299</v>
      </c>
    </row>
    <row r="216" spans="1:11" ht="14.4" customHeight="1" thickBot="1" x14ac:dyDescent="0.35">
      <c r="A216" s="609" t="s">
        <v>507</v>
      </c>
      <c r="B216" s="587">
        <v>15.652210170768999</v>
      </c>
      <c r="C216" s="587">
        <v>53.7</v>
      </c>
      <c r="D216" s="588">
        <v>38.047789829229998</v>
      </c>
      <c r="E216" s="589">
        <v>3.4308253859429998</v>
      </c>
      <c r="F216" s="587">
        <v>18.782652204923</v>
      </c>
      <c r="G216" s="588">
        <v>3.1304420341529999</v>
      </c>
      <c r="H216" s="590">
        <v>4.9406564584124654E-324</v>
      </c>
      <c r="I216" s="587">
        <v>9.8813129168249309E-324</v>
      </c>
      <c r="J216" s="588">
        <v>-3.1304420341529999</v>
      </c>
      <c r="K216" s="591">
        <v>0</v>
      </c>
    </row>
    <row r="217" spans="1:11" ht="14.4" customHeight="1" thickBot="1" x14ac:dyDescent="0.35">
      <c r="A217" s="609" t="s">
        <v>508</v>
      </c>
      <c r="B217" s="587">
        <v>4.9406564584124654E-324</v>
      </c>
      <c r="C217" s="587">
        <v>2.9000000000000001E-2</v>
      </c>
      <c r="D217" s="588">
        <v>2.9000000000000001E-2</v>
      </c>
      <c r="E217" s="597" t="s">
        <v>305</v>
      </c>
      <c r="F217" s="587">
        <v>5.1400212690000002E-2</v>
      </c>
      <c r="G217" s="588">
        <v>8.5667021149999998E-3</v>
      </c>
      <c r="H217" s="590">
        <v>4.9406564584124654E-324</v>
      </c>
      <c r="I217" s="587">
        <v>9.8813129168249309E-324</v>
      </c>
      <c r="J217" s="588">
        <v>-8.5667021149999998E-3</v>
      </c>
      <c r="K217" s="591">
        <v>1.9268560187808615E-322</v>
      </c>
    </row>
    <row r="218" spans="1:11" ht="14.4" customHeight="1" thickBot="1" x14ac:dyDescent="0.35">
      <c r="A218" s="609" t="s">
        <v>509</v>
      </c>
      <c r="B218" s="587">
        <v>39.350102841281</v>
      </c>
      <c r="C218" s="587">
        <v>96.405000000000001</v>
      </c>
      <c r="D218" s="588">
        <v>57.054897158717999</v>
      </c>
      <c r="E218" s="589">
        <v>2.4499300647019999</v>
      </c>
      <c r="F218" s="587">
        <v>39.350102841281</v>
      </c>
      <c r="G218" s="588">
        <v>6.5583504735459996</v>
      </c>
      <c r="H218" s="590">
        <v>4.9406564584124654E-324</v>
      </c>
      <c r="I218" s="587">
        <v>4.1322299999999998</v>
      </c>
      <c r="J218" s="588">
        <v>-2.4261204735459998</v>
      </c>
      <c r="K218" s="591">
        <v>0.105011923772</v>
      </c>
    </row>
    <row r="219" spans="1:11" ht="14.4" customHeight="1" thickBot="1" x14ac:dyDescent="0.35">
      <c r="A219" s="606" t="s">
        <v>510</v>
      </c>
      <c r="B219" s="587">
        <v>98.999999999999005</v>
      </c>
      <c r="C219" s="587">
        <v>39.642000000000003</v>
      </c>
      <c r="D219" s="588">
        <v>-59.357999999999002</v>
      </c>
      <c r="E219" s="589">
        <v>0.40042424242399999</v>
      </c>
      <c r="F219" s="587">
        <v>46</v>
      </c>
      <c r="G219" s="588">
        <v>7.6666666666659999</v>
      </c>
      <c r="H219" s="590">
        <v>4.9406564584124654E-324</v>
      </c>
      <c r="I219" s="587">
        <v>9.8813129168249309E-324</v>
      </c>
      <c r="J219" s="588">
        <v>-7.6666666666659999</v>
      </c>
      <c r="K219" s="591">
        <v>0</v>
      </c>
    </row>
    <row r="220" spans="1:11" ht="14.4" customHeight="1" thickBot="1" x14ac:dyDescent="0.35">
      <c r="A220" s="612" t="s">
        <v>511</v>
      </c>
      <c r="B220" s="592">
        <v>98.999999999999005</v>
      </c>
      <c r="C220" s="592">
        <v>39.642000000000003</v>
      </c>
      <c r="D220" s="593">
        <v>-59.357999999999002</v>
      </c>
      <c r="E220" s="600">
        <v>0.40042424242399999</v>
      </c>
      <c r="F220" s="592">
        <v>46</v>
      </c>
      <c r="G220" s="593">
        <v>7.6666666666659999</v>
      </c>
      <c r="H220" s="595">
        <v>4.9406564584124654E-324</v>
      </c>
      <c r="I220" s="592">
        <v>9.8813129168249309E-324</v>
      </c>
      <c r="J220" s="593">
        <v>-7.6666666666659999</v>
      </c>
      <c r="K220" s="599">
        <v>0</v>
      </c>
    </row>
    <row r="221" spans="1:11" ht="14.4" customHeight="1" thickBot="1" x14ac:dyDescent="0.35">
      <c r="A221" s="608" t="s">
        <v>512</v>
      </c>
      <c r="B221" s="592">
        <v>98.999999999999005</v>
      </c>
      <c r="C221" s="592">
        <v>39.642000000000003</v>
      </c>
      <c r="D221" s="593">
        <v>-59.357999999999002</v>
      </c>
      <c r="E221" s="600">
        <v>0.40042424242399999</v>
      </c>
      <c r="F221" s="592">
        <v>46</v>
      </c>
      <c r="G221" s="593">
        <v>7.6666666666659999</v>
      </c>
      <c r="H221" s="595">
        <v>4.9406564584124654E-324</v>
      </c>
      <c r="I221" s="592">
        <v>9.8813129168249309E-324</v>
      </c>
      <c r="J221" s="593">
        <v>-7.6666666666659999</v>
      </c>
      <c r="K221" s="599">
        <v>0</v>
      </c>
    </row>
    <row r="222" spans="1:11" ht="14.4" customHeight="1" thickBot="1" x14ac:dyDescent="0.35">
      <c r="A222" s="609" t="s">
        <v>513</v>
      </c>
      <c r="B222" s="587">
        <v>98.999999999999005</v>
      </c>
      <c r="C222" s="587">
        <v>39.642000000000003</v>
      </c>
      <c r="D222" s="588">
        <v>-59.357999999999002</v>
      </c>
      <c r="E222" s="589">
        <v>0.40042424242399999</v>
      </c>
      <c r="F222" s="587">
        <v>46</v>
      </c>
      <c r="G222" s="588">
        <v>7.6666666666659999</v>
      </c>
      <c r="H222" s="590">
        <v>4.9406564584124654E-324</v>
      </c>
      <c r="I222" s="587">
        <v>9.8813129168249309E-324</v>
      </c>
      <c r="J222" s="588">
        <v>-7.6666666666659999</v>
      </c>
      <c r="K222" s="591">
        <v>0</v>
      </c>
    </row>
    <row r="223" spans="1:11" ht="14.4" customHeight="1" thickBot="1" x14ac:dyDescent="0.35">
      <c r="A223" s="605" t="s">
        <v>514</v>
      </c>
      <c r="B223" s="587">
        <v>11755.0277620746</v>
      </c>
      <c r="C223" s="587">
        <v>12357.917020000001</v>
      </c>
      <c r="D223" s="588">
        <v>602.88925792537304</v>
      </c>
      <c r="E223" s="589">
        <v>1.0512877783129999</v>
      </c>
      <c r="F223" s="587">
        <v>11863.0212645308</v>
      </c>
      <c r="G223" s="588">
        <v>1977.17021075513</v>
      </c>
      <c r="H223" s="590">
        <v>1063.3354300000001</v>
      </c>
      <c r="I223" s="587">
        <v>2164.5411600000002</v>
      </c>
      <c r="J223" s="588">
        <v>187.370949244873</v>
      </c>
      <c r="K223" s="591">
        <v>0.18246120543200001</v>
      </c>
    </row>
    <row r="224" spans="1:11" ht="14.4" customHeight="1" thickBot="1" x14ac:dyDescent="0.35">
      <c r="A224" s="610" t="s">
        <v>515</v>
      </c>
      <c r="B224" s="592">
        <v>11755.0277620746</v>
      </c>
      <c r="C224" s="592">
        <v>12357.917020000001</v>
      </c>
      <c r="D224" s="593">
        <v>602.88925792537304</v>
      </c>
      <c r="E224" s="600">
        <v>1.0512877783129999</v>
      </c>
      <c r="F224" s="592">
        <v>11863.0212645308</v>
      </c>
      <c r="G224" s="593">
        <v>1977.17021075513</v>
      </c>
      <c r="H224" s="595">
        <v>1063.3354300000001</v>
      </c>
      <c r="I224" s="592">
        <v>2164.5411600000002</v>
      </c>
      <c r="J224" s="593">
        <v>187.370949244873</v>
      </c>
      <c r="K224" s="599">
        <v>0.18246120543200001</v>
      </c>
    </row>
    <row r="225" spans="1:11" ht="14.4" customHeight="1" thickBot="1" x14ac:dyDescent="0.35">
      <c r="A225" s="612" t="s">
        <v>57</v>
      </c>
      <c r="B225" s="592">
        <v>11755.0277620746</v>
      </c>
      <c r="C225" s="592">
        <v>12357.917020000001</v>
      </c>
      <c r="D225" s="593">
        <v>602.88925792537304</v>
      </c>
      <c r="E225" s="600">
        <v>1.0512877783129999</v>
      </c>
      <c r="F225" s="592">
        <v>11863.0212645308</v>
      </c>
      <c r="G225" s="593">
        <v>1977.17021075513</v>
      </c>
      <c r="H225" s="595">
        <v>1063.3354300000001</v>
      </c>
      <c r="I225" s="592">
        <v>2164.5411600000002</v>
      </c>
      <c r="J225" s="593">
        <v>187.370949244873</v>
      </c>
      <c r="K225" s="599">
        <v>0.18246120543200001</v>
      </c>
    </row>
    <row r="226" spans="1:11" ht="14.4" customHeight="1" thickBot="1" x14ac:dyDescent="0.35">
      <c r="A226" s="608" t="s">
        <v>516</v>
      </c>
      <c r="B226" s="592">
        <v>59.999999999998998</v>
      </c>
      <c r="C226" s="592">
        <v>119.17400000000001</v>
      </c>
      <c r="D226" s="593">
        <v>59.173999999999999</v>
      </c>
      <c r="E226" s="600">
        <v>1.986233333333</v>
      </c>
      <c r="F226" s="592">
        <v>92</v>
      </c>
      <c r="G226" s="593">
        <v>15.333333333333</v>
      </c>
      <c r="H226" s="595">
        <v>10.092499999999999</v>
      </c>
      <c r="I226" s="592">
        <v>20.184999999999999</v>
      </c>
      <c r="J226" s="593">
        <v>4.8516666666660004</v>
      </c>
      <c r="K226" s="599">
        <v>0.21940217391299999</v>
      </c>
    </row>
    <row r="227" spans="1:11" ht="14.4" customHeight="1" thickBot="1" x14ac:dyDescent="0.35">
      <c r="A227" s="609" t="s">
        <v>517</v>
      </c>
      <c r="B227" s="587">
        <v>59.999999999998998</v>
      </c>
      <c r="C227" s="587">
        <v>119.17400000000001</v>
      </c>
      <c r="D227" s="588">
        <v>59.173999999999999</v>
      </c>
      <c r="E227" s="589">
        <v>1.986233333333</v>
      </c>
      <c r="F227" s="587">
        <v>92</v>
      </c>
      <c r="G227" s="588">
        <v>15.333333333333</v>
      </c>
      <c r="H227" s="590">
        <v>10.092499999999999</v>
      </c>
      <c r="I227" s="587">
        <v>20.184999999999999</v>
      </c>
      <c r="J227" s="588">
        <v>4.8516666666660004</v>
      </c>
      <c r="K227" s="591">
        <v>0.21940217391299999</v>
      </c>
    </row>
    <row r="228" spans="1:11" ht="14.4" customHeight="1" thickBot="1" x14ac:dyDescent="0.35">
      <c r="A228" s="608" t="s">
        <v>518</v>
      </c>
      <c r="B228" s="592">
        <v>219.08529364698001</v>
      </c>
      <c r="C228" s="592">
        <v>138.80500000000001</v>
      </c>
      <c r="D228" s="593">
        <v>-80.280293646979999</v>
      </c>
      <c r="E228" s="600">
        <v>0.63356603124400002</v>
      </c>
      <c r="F228" s="592">
        <v>150.02126453076301</v>
      </c>
      <c r="G228" s="593">
        <v>25.00354408846</v>
      </c>
      <c r="H228" s="595">
        <v>12.792999999999999</v>
      </c>
      <c r="I228" s="592">
        <v>25.323</v>
      </c>
      <c r="J228" s="593">
        <v>0.31945591153899999</v>
      </c>
      <c r="K228" s="599">
        <v>0.16879607087099999</v>
      </c>
    </row>
    <row r="229" spans="1:11" ht="14.4" customHeight="1" thickBot="1" x14ac:dyDescent="0.35">
      <c r="A229" s="609" t="s">
        <v>519</v>
      </c>
      <c r="B229" s="587">
        <v>219.08529364698001</v>
      </c>
      <c r="C229" s="587">
        <v>138.80500000000001</v>
      </c>
      <c r="D229" s="588">
        <v>-80.280293646979999</v>
      </c>
      <c r="E229" s="589">
        <v>0.63356603124400002</v>
      </c>
      <c r="F229" s="587">
        <v>150.02126453076301</v>
      </c>
      <c r="G229" s="588">
        <v>25.00354408846</v>
      </c>
      <c r="H229" s="590">
        <v>12.792999999999999</v>
      </c>
      <c r="I229" s="587">
        <v>25.323</v>
      </c>
      <c r="J229" s="588">
        <v>0.31945591153899999</v>
      </c>
      <c r="K229" s="591">
        <v>0.16879607087099999</v>
      </c>
    </row>
    <row r="230" spans="1:11" ht="14.4" customHeight="1" thickBot="1" x14ac:dyDescent="0.35">
      <c r="A230" s="608" t="s">
        <v>520</v>
      </c>
      <c r="B230" s="592">
        <v>1906.9424684277701</v>
      </c>
      <c r="C230" s="592">
        <v>2050.5436</v>
      </c>
      <c r="D230" s="593">
        <v>143.60113157223</v>
      </c>
      <c r="E230" s="600">
        <v>1.0753043859210001</v>
      </c>
      <c r="F230" s="592">
        <v>2246</v>
      </c>
      <c r="G230" s="593">
        <v>374.33333333333297</v>
      </c>
      <c r="H230" s="595">
        <v>193.8827</v>
      </c>
      <c r="I230" s="592">
        <v>381.1112</v>
      </c>
      <c r="J230" s="593">
        <v>6.7778666666660001</v>
      </c>
      <c r="K230" s="599">
        <v>0.16968441674000001</v>
      </c>
    </row>
    <row r="231" spans="1:11" ht="14.4" customHeight="1" thickBot="1" x14ac:dyDescent="0.35">
      <c r="A231" s="609" t="s">
        <v>521</v>
      </c>
      <c r="B231" s="587">
        <v>1906.9424684277701</v>
      </c>
      <c r="C231" s="587">
        <v>2050.5436</v>
      </c>
      <c r="D231" s="588">
        <v>143.60113157223</v>
      </c>
      <c r="E231" s="589">
        <v>1.0753043859210001</v>
      </c>
      <c r="F231" s="587">
        <v>2246</v>
      </c>
      <c r="G231" s="588">
        <v>374.33333333333297</v>
      </c>
      <c r="H231" s="590">
        <v>193.8827</v>
      </c>
      <c r="I231" s="587">
        <v>381.1112</v>
      </c>
      <c r="J231" s="588">
        <v>6.7778666666660001</v>
      </c>
      <c r="K231" s="591">
        <v>0.16968441674000001</v>
      </c>
    </row>
    <row r="232" spans="1:11" ht="14.4" customHeight="1" thickBot="1" x14ac:dyDescent="0.35">
      <c r="A232" s="608" t="s">
        <v>522</v>
      </c>
      <c r="B232" s="592">
        <v>0</v>
      </c>
      <c r="C232" s="592">
        <v>22.015999999999998</v>
      </c>
      <c r="D232" s="593">
        <v>22.015999999999998</v>
      </c>
      <c r="E232" s="594" t="s">
        <v>299</v>
      </c>
      <c r="F232" s="592">
        <v>4.9406564584124654E-324</v>
      </c>
      <c r="G232" s="593">
        <v>0</v>
      </c>
      <c r="H232" s="595">
        <v>1.3939999999999999</v>
      </c>
      <c r="I232" s="592">
        <v>4.0220000000000002</v>
      </c>
      <c r="J232" s="593">
        <v>4.0220000000000002</v>
      </c>
      <c r="K232" s="596" t="s">
        <v>305</v>
      </c>
    </row>
    <row r="233" spans="1:11" ht="14.4" customHeight="1" thickBot="1" x14ac:dyDescent="0.35">
      <c r="A233" s="609" t="s">
        <v>523</v>
      </c>
      <c r="B233" s="587">
        <v>0</v>
      </c>
      <c r="C233" s="587">
        <v>22.015999999999998</v>
      </c>
      <c r="D233" s="588">
        <v>22.015999999999998</v>
      </c>
      <c r="E233" s="597" t="s">
        <v>299</v>
      </c>
      <c r="F233" s="587">
        <v>4.9406564584124654E-324</v>
      </c>
      <c r="G233" s="588">
        <v>0</v>
      </c>
      <c r="H233" s="590">
        <v>1.3939999999999999</v>
      </c>
      <c r="I233" s="587">
        <v>4.0220000000000002</v>
      </c>
      <c r="J233" s="588">
        <v>4.0220000000000002</v>
      </c>
      <c r="K233" s="598" t="s">
        <v>305</v>
      </c>
    </row>
    <row r="234" spans="1:11" ht="14.4" customHeight="1" thickBot="1" x14ac:dyDescent="0.35">
      <c r="A234" s="608" t="s">
        <v>524</v>
      </c>
      <c r="B234" s="592">
        <v>1425.99999999998</v>
      </c>
      <c r="C234" s="592">
        <v>1264.9639199999999</v>
      </c>
      <c r="D234" s="593">
        <v>-161.03607999998201</v>
      </c>
      <c r="E234" s="600">
        <v>0.88707147264999997</v>
      </c>
      <c r="F234" s="592">
        <v>1791</v>
      </c>
      <c r="G234" s="593">
        <v>298.5</v>
      </c>
      <c r="H234" s="595">
        <v>79.557990000000004</v>
      </c>
      <c r="I234" s="592">
        <v>183.75697</v>
      </c>
      <c r="J234" s="593">
        <v>-114.74303</v>
      </c>
      <c r="K234" s="599">
        <v>0.102600206588</v>
      </c>
    </row>
    <row r="235" spans="1:11" ht="14.4" customHeight="1" thickBot="1" x14ac:dyDescent="0.35">
      <c r="A235" s="609" t="s">
        <v>525</v>
      </c>
      <c r="B235" s="587">
        <v>1424.99999999998</v>
      </c>
      <c r="C235" s="587">
        <v>1264.3896</v>
      </c>
      <c r="D235" s="588">
        <v>-160.61039999998201</v>
      </c>
      <c r="E235" s="589">
        <v>0.88729094736799996</v>
      </c>
      <c r="F235" s="587">
        <v>1758</v>
      </c>
      <c r="G235" s="588">
        <v>293</v>
      </c>
      <c r="H235" s="590">
        <v>76.937479999999994</v>
      </c>
      <c r="I235" s="587">
        <v>178.51595</v>
      </c>
      <c r="J235" s="588">
        <v>-114.48405</v>
      </c>
      <c r="K235" s="591">
        <v>0.101544908987</v>
      </c>
    </row>
    <row r="236" spans="1:11" ht="14.4" customHeight="1" thickBot="1" x14ac:dyDescent="0.35">
      <c r="A236" s="609" t="s">
        <v>526</v>
      </c>
      <c r="B236" s="587">
        <v>0.99999999999900002</v>
      </c>
      <c r="C236" s="587">
        <v>0.57432000000000005</v>
      </c>
      <c r="D236" s="588">
        <v>-0.42567999999900002</v>
      </c>
      <c r="E236" s="589">
        <v>0.57432000000000005</v>
      </c>
      <c r="F236" s="587">
        <v>33</v>
      </c>
      <c r="G236" s="588">
        <v>5.5</v>
      </c>
      <c r="H236" s="590">
        <v>2.6205099999999999</v>
      </c>
      <c r="I236" s="587">
        <v>5.2410199999999998</v>
      </c>
      <c r="J236" s="588">
        <v>-0.25897999999999999</v>
      </c>
      <c r="K236" s="591">
        <v>0.158818787878</v>
      </c>
    </row>
    <row r="237" spans="1:11" ht="14.4" customHeight="1" thickBot="1" x14ac:dyDescent="0.35">
      <c r="A237" s="608" t="s">
        <v>527</v>
      </c>
      <c r="B237" s="592">
        <v>0</v>
      </c>
      <c r="C237" s="592">
        <v>1455.20307</v>
      </c>
      <c r="D237" s="593">
        <v>1455.20307</v>
      </c>
      <c r="E237" s="594" t="s">
        <v>299</v>
      </c>
      <c r="F237" s="592">
        <v>4.9406564584124654E-324</v>
      </c>
      <c r="G237" s="593">
        <v>0</v>
      </c>
      <c r="H237" s="595">
        <v>148.92507000000001</v>
      </c>
      <c r="I237" s="592">
        <v>299.25533000000001</v>
      </c>
      <c r="J237" s="593">
        <v>299.25533000000001</v>
      </c>
      <c r="K237" s="596" t="s">
        <v>305</v>
      </c>
    </row>
    <row r="238" spans="1:11" ht="14.4" customHeight="1" thickBot="1" x14ac:dyDescent="0.35">
      <c r="A238" s="609" t="s">
        <v>528</v>
      </c>
      <c r="B238" s="587">
        <v>0</v>
      </c>
      <c r="C238" s="587">
        <v>1455.20307</v>
      </c>
      <c r="D238" s="588">
        <v>1455.20307</v>
      </c>
      <c r="E238" s="597" t="s">
        <v>299</v>
      </c>
      <c r="F238" s="587">
        <v>4.9406564584124654E-324</v>
      </c>
      <c r="G238" s="588">
        <v>0</v>
      </c>
      <c r="H238" s="590">
        <v>148.92507000000001</v>
      </c>
      <c r="I238" s="587">
        <v>299.25533000000001</v>
      </c>
      <c r="J238" s="588">
        <v>299.25533000000001</v>
      </c>
      <c r="K238" s="598" t="s">
        <v>305</v>
      </c>
    </row>
    <row r="239" spans="1:11" ht="14.4" customHeight="1" thickBot="1" x14ac:dyDescent="0.35">
      <c r="A239" s="608" t="s">
        <v>529</v>
      </c>
      <c r="B239" s="592">
        <v>8142.9999999999</v>
      </c>
      <c r="C239" s="592">
        <v>7307.2114300000003</v>
      </c>
      <c r="D239" s="593">
        <v>-835.78856999989796</v>
      </c>
      <c r="E239" s="600">
        <v>0.89736109910299999</v>
      </c>
      <c r="F239" s="592">
        <v>7584</v>
      </c>
      <c r="G239" s="593">
        <v>1264</v>
      </c>
      <c r="H239" s="595">
        <v>616.69016999999997</v>
      </c>
      <c r="I239" s="592">
        <v>1250.8876600000001</v>
      </c>
      <c r="J239" s="593">
        <v>-13.11234</v>
      </c>
      <c r="K239" s="599">
        <v>0.16493771888100001</v>
      </c>
    </row>
    <row r="240" spans="1:11" ht="14.4" customHeight="1" thickBot="1" x14ac:dyDescent="0.35">
      <c r="A240" s="609" t="s">
        <v>530</v>
      </c>
      <c r="B240" s="587">
        <v>8142.9999999999</v>
      </c>
      <c r="C240" s="587">
        <v>7307.2114300000003</v>
      </c>
      <c r="D240" s="588">
        <v>-835.78856999989796</v>
      </c>
      <c r="E240" s="589">
        <v>0.89736109910299999</v>
      </c>
      <c r="F240" s="587">
        <v>7584</v>
      </c>
      <c r="G240" s="588">
        <v>1264</v>
      </c>
      <c r="H240" s="590">
        <v>616.69016999999997</v>
      </c>
      <c r="I240" s="587">
        <v>1250.8876600000001</v>
      </c>
      <c r="J240" s="588">
        <v>-13.11234</v>
      </c>
      <c r="K240" s="591">
        <v>0.16493771888100001</v>
      </c>
    </row>
    <row r="241" spans="1:11" ht="14.4" customHeight="1" thickBot="1" x14ac:dyDescent="0.35">
      <c r="A241" s="613" t="s">
        <v>531</v>
      </c>
      <c r="B241" s="592">
        <v>0</v>
      </c>
      <c r="C241" s="592">
        <v>18.560490000000001</v>
      </c>
      <c r="D241" s="593">
        <v>18.560490000000001</v>
      </c>
      <c r="E241" s="594" t="s">
        <v>299</v>
      </c>
      <c r="F241" s="592">
        <v>4.9406564584124654E-324</v>
      </c>
      <c r="G241" s="593">
        <v>0</v>
      </c>
      <c r="H241" s="595">
        <v>0.88844999999999996</v>
      </c>
      <c r="I241" s="592">
        <v>1.95709</v>
      </c>
      <c r="J241" s="593">
        <v>1.95709</v>
      </c>
      <c r="K241" s="596" t="s">
        <v>305</v>
      </c>
    </row>
    <row r="242" spans="1:11" ht="14.4" customHeight="1" thickBot="1" x14ac:dyDescent="0.35">
      <c r="A242" s="610" t="s">
        <v>532</v>
      </c>
      <c r="B242" s="592">
        <v>0</v>
      </c>
      <c r="C242" s="592">
        <v>18.560490000000001</v>
      </c>
      <c r="D242" s="593">
        <v>18.560490000000001</v>
      </c>
      <c r="E242" s="594" t="s">
        <v>299</v>
      </c>
      <c r="F242" s="592">
        <v>4.9406564584124654E-324</v>
      </c>
      <c r="G242" s="593">
        <v>0</v>
      </c>
      <c r="H242" s="595">
        <v>0.88844999999999996</v>
      </c>
      <c r="I242" s="592">
        <v>1.95709</v>
      </c>
      <c r="J242" s="593">
        <v>1.95709</v>
      </c>
      <c r="K242" s="596" t="s">
        <v>305</v>
      </c>
    </row>
    <row r="243" spans="1:11" ht="14.4" customHeight="1" thickBot="1" x14ac:dyDescent="0.35">
      <c r="A243" s="612" t="s">
        <v>533</v>
      </c>
      <c r="B243" s="592">
        <v>0</v>
      </c>
      <c r="C243" s="592">
        <v>18.560490000000001</v>
      </c>
      <c r="D243" s="593">
        <v>18.560490000000001</v>
      </c>
      <c r="E243" s="594" t="s">
        <v>299</v>
      </c>
      <c r="F243" s="592">
        <v>4.9406564584124654E-324</v>
      </c>
      <c r="G243" s="593">
        <v>0</v>
      </c>
      <c r="H243" s="595">
        <v>0.88844999999999996</v>
      </c>
      <c r="I243" s="592">
        <v>1.95709</v>
      </c>
      <c r="J243" s="593">
        <v>1.95709</v>
      </c>
      <c r="K243" s="596" t="s">
        <v>305</v>
      </c>
    </row>
    <row r="244" spans="1:11" ht="14.4" customHeight="1" thickBot="1" x14ac:dyDescent="0.35">
      <c r="A244" s="608" t="s">
        <v>534</v>
      </c>
      <c r="B244" s="592">
        <v>0</v>
      </c>
      <c r="C244" s="592">
        <v>18.560490000000001</v>
      </c>
      <c r="D244" s="593">
        <v>18.560490000000001</v>
      </c>
      <c r="E244" s="594" t="s">
        <v>299</v>
      </c>
      <c r="F244" s="592">
        <v>4.9406564584124654E-324</v>
      </c>
      <c r="G244" s="593">
        <v>0</v>
      </c>
      <c r="H244" s="595">
        <v>0.88844999999999996</v>
      </c>
      <c r="I244" s="592">
        <v>1.95709</v>
      </c>
      <c r="J244" s="593">
        <v>1.95709</v>
      </c>
      <c r="K244" s="596" t="s">
        <v>305</v>
      </c>
    </row>
    <row r="245" spans="1:11" ht="14.4" customHeight="1" thickBot="1" x14ac:dyDescent="0.35">
      <c r="A245" s="609" t="s">
        <v>535</v>
      </c>
      <c r="B245" s="587">
        <v>0</v>
      </c>
      <c r="C245" s="587">
        <v>9.56799</v>
      </c>
      <c r="D245" s="588">
        <v>9.56799</v>
      </c>
      <c r="E245" s="597" t="s">
        <v>299</v>
      </c>
      <c r="F245" s="587">
        <v>4.9406564584124654E-324</v>
      </c>
      <c r="G245" s="588">
        <v>0</v>
      </c>
      <c r="H245" s="590">
        <v>0.88844999999999996</v>
      </c>
      <c r="I245" s="587">
        <v>1.95709</v>
      </c>
      <c r="J245" s="588">
        <v>1.95709</v>
      </c>
      <c r="K245" s="598" t="s">
        <v>305</v>
      </c>
    </row>
    <row r="246" spans="1:11" ht="14.4" customHeight="1" thickBot="1" x14ac:dyDescent="0.35">
      <c r="A246" s="609" t="s">
        <v>536</v>
      </c>
      <c r="B246" s="587">
        <v>4.9406564584124654E-324</v>
      </c>
      <c r="C246" s="587">
        <v>8.9924999999999997</v>
      </c>
      <c r="D246" s="588">
        <v>8.9924999999999997</v>
      </c>
      <c r="E246" s="597" t="s">
        <v>305</v>
      </c>
      <c r="F246" s="587">
        <v>4.9406564584124654E-324</v>
      </c>
      <c r="G246" s="588">
        <v>0</v>
      </c>
      <c r="H246" s="590">
        <v>4.9406564584124654E-324</v>
      </c>
      <c r="I246" s="587">
        <v>9.8813129168249309E-324</v>
      </c>
      <c r="J246" s="588">
        <v>9.8813129168249309E-324</v>
      </c>
      <c r="K246" s="591">
        <v>2</v>
      </c>
    </row>
    <row r="247" spans="1:11" ht="14.4" customHeight="1" thickBot="1" x14ac:dyDescent="0.35">
      <c r="A247" s="614"/>
      <c r="B247" s="587">
        <v>-22096.740812190299</v>
      </c>
      <c r="C247" s="587">
        <v>-37851.676220000103</v>
      </c>
      <c r="D247" s="588">
        <v>-15754.9354078098</v>
      </c>
      <c r="E247" s="589">
        <v>1.7129981539679999</v>
      </c>
      <c r="F247" s="587">
        <v>-19934.344035314301</v>
      </c>
      <c r="G247" s="588">
        <v>-3322.3906725523898</v>
      </c>
      <c r="H247" s="590">
        <v>-1472.9041099999999</v>
      </c>
      <c r="I247" s="587">
        <v>-4608.13339000004</v>
      </c>
      <c r="J247" s="588">
        <v>-1285.74271744765</v>
      </c>
      <c r="K247" s="591">
        <v>0.231165539324</v>
      </c>
    </row>
    <row r="248" spans="1:11" ht="14.4" customHeight="1" thickBot="1" x14ac:dyDescent="0.35">
      <c r="A248" s="615" t="s">
        <v>69</v>
      </c>
      <c r="B248" s="601">
        <v>-22096.740812190299</v>
      </c>
      <c r="C248" s="601">
        <v>-37851.676220000103</v>
      </c>
      <c r="D248" s="602">
        <v>-15754.9354078098</v>
      </c>
      <c r="E248" s="603" t="s">
        <v>299</v>
      </c>
      <c r="F248" s="601">
        <v>-19934.344035314301</v>
      </c>
      <c r="G248" s="602">
        <v>-3322.3906725523898</v>
      </c>
      <c r="H248" s="601">
        <v>-1472.9041099999999</v>
      </c>
      <c r="I248" s="601">
        <v>-4608.13339000004</v>
      </c>
      <c r="J248" s="602">
        <v>-1285.74271744765</v>
      </c>
      <c r="K248" s="604">
        <v>0.231165539324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6" t="s">
        <v>180</v>
      </c>
      <c r="B1" s="487"/>
      <c r="C1" s="487"/>
      <c r="D1" s="487"/>
      <c r="E1" s="487"/>
      <c r="F1" s="487"/>
      <c r="G1" s="463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6" t="s">
        <v>537</v>
      </c>
      <c r="B4" s="617" t="s">
        <v>538</v>
      </c>
      <c r="C4" s="618" t="s">
        <v>539</v>
      </c>
      <c r="D4" s="618" t="s">
        <v>538</v>
      </c>
      <c r="E4" s="618" t="s">
        <v>538</v>
      </c>
      <c r="F4" s="619" t="s">
        <v>538</v>
      </c>
      <c r="G4" s="618" t="s">
        <v>538</v>
      </c>
      <c r="H4" s="618" t="s">
        <v>77</v>
      </c>
    </row>
    <row r="5" spans="1:8" ht="14.4" customHeight="1" x14ac:dyDescent="0.3">
      <c r="A5" s="616" t="s">
        <v>537</v>
      </c>
      <c r="B5" s="617" t="s">
        <v>540</v>
      </c>
      <c r="C5" s="618" t="s">
        <v>541</v>
      </c>
      <c r="D5" s="618">
        <v>770430.04994208727</v>
      </c>
      <c r="E5" s="618">
        <v>591095.89514409588</v>
      </c>
      <c r="F5" s="619">
        <v>0.76722850463650549</v>
      </c>
      <c r="G5" s="618">
        <v>-179334.15479799139</v>
      </c>
      <c r="H5" s="618" t="s">
        <v>2</v>
      </c>
    </row>
    <row r="6" spans="1:8" ht="14.4" customHeight="1" x14ac:dyDescent="0.3">
      <c r="A6" s="616" t="s">
        <v>537</v>
      </c>
      <c r="B6" s="617" t="s">
        <v>542</v>
      </c>
      <c r="C6" s="618" t="s">
        <v>543</v>
      </c>
      <c r="D6" s="618">
        <v>230597.74434440047</v>
      </c>
      <c r="E6" s="618">
        <v>185154.09426283848</v>
      </c>
      <c r="F6" s="619">
        <v>0.80293107284826093</v>
      </c>
      <c r="G6" s="618">
        <v>-45443.650081561995</v>
      </c>
      <c r="H6" s="618" t="s">
        <v>2</v>
      </c>
    </row>
    <row r="7" spans="1:8" ht="14.4" customHeight="1" x14ac:dyDescent="0.3">
      <c r="A7" s="616" t="s">
        <v>537</v>
      </c>
      <c r="B7" s="617" t="s">
        <v>544</v>
      </c>
      <c r="C7" s="618" t="s">
        <v>545</v>
      </c>
      <c r="D7" s="618">
        <v>22666.865695150365</v>
      </c>
      <c r="E7" s="618">
        <v>42226.200000000004</v>
      </c>
      <c r="F7" s="619">
        <v>1.8629042306909864</v>
      </c>
      <c r="G7" s="618">
        <v>19559.334304849639</v>
      </c>
      <c r="H7" s="618" t="s">
        <v>2</v>
      </c>
    </row>
    <row r="8" spans="1:8" ht="14.4" customHeight="1" x14ac:dyDescent="0.3">
      <c r="A8" s="616" t="s">
        <v>537</v>
      </c>
      <c r="B8" s="617" t="s">
        <v>546</v>
      </c>
      <c r="C8" s="618" t="s">
        <v>547</v>
      </c>
      <c r="D8" s="618">
        <v>193053.36940769714</v>
      </c>
      <c r="E8" s="618">
        <v>266296.98989748204</v>
      </c>
      <c r="F8" s="619">
        <v>1.379395711737651</v>
      </c>
      <c r="G8" s="618">
        <v>73243.620489784895</v>
      </c>
      <c r="H8" s="618" t="s">
        <v>2</v>
      </c>
    </row>
    <row r="9" spans="1:8" ht="14.4" customHeight="1" x14ac:dyDescent="0.3">
      <c r="A9" s="616" t="s">
        <v>537</v>
      </c>
      <c r="B9" s="617" t="s">
        <v>548</v>
      </c>
      <c r="C9" s="618" t="s">
        <v>549</v>
      </c>
      <c r="D9" s="618">
        <v>11167.42380105453</v>
      </c>
      <c r="E9" s="618">
        <v>134255.56178983141</v>
      </c>
      <c r="F9" s="619">
        <v>12.022070996996977</v>
      </c>
      <c r="G9" s="618">
        <v>123088.13798877687</v>
      </c>
      <c r="H9" s="618" t="s">
        <v>2</v>
      </c>
    </row>
    <row r="10" spans="1:8" ht="14.4" customHeight="1" x14ac:dyDescent="0.3">
      <c r="A10" s="616" t="s">
        <v>537</v>
      </c>
      <c r="B10" s="617" t="s">
        <v>6</v>
      </c>
      <c r="C10" s="618" t="s">
        <v>539</v>
      </c>
      <c r="D10" s="618">
        <v>1234582.1198570563</v>
      </c>
      <c r="E10" s="618">
        <v>1219028.7410942477</v>
      </c>
      <c r="F10" s="619">
        <v>0.98740190829540808</v>
      </c>
      <c r="G10" s="618">
        <v>-15553.378762808628</v>
      </c>
      <c r="H10" s="618" t="s">
        <v>550</v>
      </c>
    </row>
    <row r="12" spans="1:8" ht="14.4" customHeight="1" x14ac:dyDescent="0.3">
      <c r="A12" s="616" t="s">
        <v>537</v>
      </c>
      <c r="B12" s="617" t="s">
        <v>538</v>
      </c>
      <c r="C12" s="618" t="s">
        <v>539</v>
      </c>
      <c r="D12" s="618" t="s">
        <v>538</v>
      </c>
      <c r="E12" s="618" t="s">
        <v>538</v>
      </c>
      <c r="F12" s="619" t="s">
        <v>538</v>
      </c>
      <c r="G12" s="618" t="s">
        <v>538</v>
      </c>
      <c r="H12" s="618" t="s">
        <v>77</v>
      </c>
    </row>
    <row r="13" spans="1:8" ht="14.4" customHeight="1" x14ac:dyDescent="0.3">
      <c r="A13" s="616" t="s">
        <v>551</v>
      </c>
      <c r="B13" s="617" t="s">
        <v>540</v>
      </c>
      <c r="C13" s="618" t="s">
        <v>541</v>
      </c>
      <c r="D13" s="618">
        <v>130666.76777756783</v>
      </c>
      <c r="E13" s="618">
        <v>107963.44146246977</v>
      </c>
      <c r="F13" s="619">
        <v>0.82625018815996421</v>
      </c>
      <c r="G13" s="618">
        <v>-22703.326315098064</v>
      </c>
      <c r="H13" s="618" t="s">
        <v>2</v>
      </c>
    </row>
    <row r="14" spans="1:8" ht="14.4" customHeight="1" x14ac:dyDescent="0.3">
      <c r="A14" s="616" t="s">
        <v>551</v>
      </c>
      <c r="B14" s="617" t="s">
        <v>542</v>
      </c>
      <c r="C14" s="618" t="s">
        <v>543</v>
      </c>
      <c r="D14" s="618">
        <v>59441.942463377665</v>
      </c>
      <c r="E14" s="618">
        <v>29380.679994037888</v>
      </c>
      <c r="F14" s="619">
        <v>0.49427523355481529</v>
      </c>
      <c r="G14" s="618">
        <v>-30061.262469339777</v>
      </c>
      <c r="H14" s="618" t="s">
        <v>2</v>
      </c>
    </row>
    <row r="15" spans="1:8" ht="14.4" customHeight="1" x14ac:dyDescent="0.3">
      <c r="A15" s="616" t="s">
        <v>551</v>
      </c>
      <c r="B15" s="617" t="s">
        <v>544</v>
      </c>
      <c r="C15" s="618" t="s">
        <v>545</v>
      </c>
      <c r="D15" s="618">
        <v>6333.3889442331829</v>
      </c>
      <c r="E15" s="618">
        <v>2815.08</v>
      </c>
      <c r="F15" s="619">
        <v>0.44448241293679724</v>
      </c>
      <c r="G15" s="618">
        <v>-3518.308944233183</v>
      </c>
      <c r="H15" s="618" t="s">
        <v>2</v>
      </c>
    </row>
    <row r="16" spans="1:8" ht="14.4" customHeight="1" x14ac:dyDescent="0.3">
      <c r="A16" s="616" t="s">
        <v>551</v>
      </c>
      <c r="B16" s="617" t="s">
        <v>546</v>
      </c>
      <c r="C16" s="618" t="s">
        <v>547</v>
      </c>
      <c r="D16" s="618">
        <v>38996.250971398338</v>
      </c>
      <c r="E16" s="618">
        <v>36176.549561480875</v>
      </c>
      <c r="F16" s="619">
        <v>0.92769301305436869</v>
      </c>
      <c r="G16" s="618">
        <v>-2819.701409917463</v>
      </c>
      <c r="H16" s="618" t="s">
        <v>2</v>
      </c>
    </row>
    <row r="17" spans="1:8" ht="14.4" customHeight="1" x14ac:dyDescent="0.3">
      <c r="A17" s="616" t="s">
        <v>551</v>
      </c>
      <c r="B17" s="617" t="s">
        <v>548</v>
      </c>
      <c r="C17" s="618" t="s">
        <v>549</v>
      </c>
      <c r="D17" s="618">
        <v>1149.5877442262017</v>
      </c>
      <c r="E17" s="618">
        <v>2293.58</v>
      </c>
      <c r="F17" s="619">
        <v>1.9951326129906075</v>
      </c>
      <c r="G17" s="618">
        <v>1143.9922557737982</v>
      </c>
      <c r="H17" s="618" t="s">
        <v>2</v>
      </c>
    </row>
    <row r="18" spans="1:8" ht="14.4" customHeight="1" x14ac:dyDescent="0.3">
      <c r="A18" s="616" t="s">
        <v>551</v>
      </c>
      <c r="B18" s="617" t="s">
        <v>6</v>
      </c>
      <c r="C18" s="618" t="s">
        <v>552</v>
      </c>
      <c r="D18" s="618">
        <v>236587.9379008032</v>
      </c>
      <c r="E18" s="618">
        <v>178629.3310179885</v>
      </c>
      <c r="F18" s="619">
        <v>0.75502298470044726</v>
      </c>
      <c r="G18" s="618">
        <v>-57958.606882814696</v>
      </c>
      <c r="H18" s="618" t="s">
        <v>553</v>
      </c>
    </row>
    <row r="19" spans="1:8" ht="14.4" customHeight="1" x14ac:dyDescent="0.3">
      <c r="A19" s="616" t="s">
        <v>538</v>
      </c>
      <c r="B19" s="617" t="s">
        <v>538</v>
      </c>
      <c r="C19" s="618" t="s">
        <v>538</v>
      </c>
      <c r="D19" s="618" t="s">
        <v>538</v>
      </c>
      <c r="E19" s="618" t="s">
        <v>538</v>
      </c>
      <c r="F19" s="619" t="s">
        <v>538</v>
      </c>
      <c r="G19" s="618" t="s">
        <v>538</v>
      </c>
      <c r="H19" s="618" t="s">
        <v>554</v>
      </c>
    </row>
    <row r="20" spans="1:8" ht="14.4" customHeight="1" x14ac:dyDescent="0.3">
      <c r="A20" s="616" t="s">
        <v>555</v>
      </c>
      <c r="B20" s="617" t="s">
        <v>540</v>
      </c>
      <c r="C20" s="618" t="s">
        <v>541</v>
      </c>
      <c r="D20" s="618">
        <v>171045.34768485834</v>
      </c>
      <c r="E20" s="618">
        <v>136688.14634307532</v>
      </c>
      <c r="F20" s="619">
        <v>0.79913396180126295</v>
      </c>
      <c r="G20" s="618">
        <v>-34357.201341783017</v>
      </c>
      <c r="H20" s="618" t="s">
        <v>2</v>
      </c>
    </row>
    <row r="21" spans="1:8" ht="14.4" customHeight="1" x14ac:dyDescent="0.3">
      <c r="A21" s="616" t="s">
        <v>555</v>
      </c>
      <c r="B21" s="617" t="s">
        <v>542</v>
      </c>
      <c r="C21" s="618" t="s">
        <v>543</v>
      </c>
      <c r="D21" s="618">
        <v>25268.444028851834</v>
      </c>
      <c r="E21" s="618">
        <v>26840.964079746132</v>
      </c>
      <c r="F21" s="619">
        <v>1.0622325636314913</v>
      </c>
      <c r="G21" s="618">
        <v>1572.520050894298</v>
      </c>
      <c r="H21" s="618" t="s">
        <v>2</v>
      </c>
    </row>
    <row r="22" spans="1:8" ht="14.4" customHeight="1" x14ac:dyDescent="0.3">
      <c r="A22" s="616" t="s">
        <v>555</v>
      </c>
      <c r="B22" s="617" t="s">
        <v>544</v>
      </c>
      <c r="C22" s="618" t="s">
        <v>545</v>
      </c>
      <c r="D22" s="618">
        <v>4666.7076431191999</v>
      </c>
      <c r="E22" s="618">
        <v>8445.24</v>
      </c>
      <c r="F22" s="619">
        <v>1.8096783955283839</v>
      </c>
      <c r="G22" s="618">
        <v>3778.5323568807999</v>
      </c>
      <c r="H22" s="618" t="s">
        <v>2</v>
      </c>
    </row>
    <row r="23" spans="1:8" ht="14.4" customHeight="1" x14ac:dyDescent="0.3">
      <c r="A23" s="616" t="s">
        <v>555</v>
      </c>
      <c r="B23" s="617" t="s">
        <v>546</v>
      </c>
      <c r="C23" s="618" t="s">
        <v>547</v>
      </c>
      <c r="D23" s="618">
        <v>60660.834844397497</v>
      </c>
      <c r="E23" s="618">
        <v>89251.097491882218</v>
      </c>
      <c r="F23" s="619">
        <v>1.4713133724720779</v>
      </c>
      <c r="G23" s="618">
        <v>28590.26264748472</v>
      </c>
      <c r="H23" s="618" t="s">
        <v>2</v>
      </c>
    </row>
    <row r="24" spans="1:8" ht="14.4" customHeight="1" x14ac:dyDescent="0.3">
      <c r="A24" s="616" t="s">
        <v>555</v>
      </c>
      <c r="B24" s="617" t="s">
        <v>6</v>
      </c>
      <c r="C24" s="618" t="s">
        <v>556</v>
      </c>
      <c r="D24" s="618">
        <v>269621.81543272338</v>
      </c>
      <c r="E24" s="618">
        <v>261225.44791470366</v>
      </c>
      <c r="F24" s="619">
        <v>0.96885872345105251</v>
      </c>
      <c r="G24" s="618">
        <v>-8396.367518019717</v>
      </c>
      <c r="H24" s="618" t="s">
        <v>553</v>
      </c>
    </row>
    <row r="25" spans="1:8" ht="14.4" customHeight="1" x14ac:dyDescent="0.3">
      <c r="A25" s="616" t="s">
        <v>538</v>
      </c>
      <c r="B25" s="617" t="s">
        <v>538</v>
      </c>
      <c r="C25" s="618" t="s">
        <v>538</v>
      </c>
      <c r="D25" s="618" t="s">
        <v>538</v>
      </c>
      <c r="E25" s="618" t="s">
        <v>538</v>
      </c>
      <c r="F25" s="619" t="s">
        <v>538</v>
      </c>
      <c r="G25" s="618" t="s">
        <v>538</v>
      </c>
      <c r="H25" s="618" t="s">
        <v>554</v>
      </c>
    </row>
    <row r="26" spans="1:8" ht="14.4" customHeight="1" x14ac:dyDescent="0.3">
      <c r="A26" s="616" t="s">
        <v>557</v>
      </c>
      <c r="B26" s="617" t="s">
        <v>540</v>
      </c>
      <c r="C26" s="618" t="s">
        <v>541</v>
      </c>
      <c r="D26" s="618">
        <v>181543.25129010002</v>
      </c>
      <c r="E26" s="618">
        <v>123667.94195912268</v>
      </c>
      <c r="F26" s="619">
        <v>0.68120374114874405</v>
      </c>
      <c r="G26" s="618">
        <v>-57875.309330977339</v>
      </c>
      <c r="H26" s="618" t="s">
        <v>2</v>
      </c>
    </row>
    <row r="27" spans="1:8" ht="14.4" customHeight="1" x14ac:dyDescent="0.3">
      <c r="A27" s="616" t="s">
        <v>557</v>
      </c>
      <c r="B27" s="617" t="s">
        <v>542</v>
      </c>
      <c r="C27" s="618" t="s">
        <v>543</v>
      </c>
      <c r="D27" s="618">
        <v>22508.667663967168</v>
      </c>
      <c r="E27" s="618">
        <v>16117.539663814707</v>
      </c>
      <c r="F27" s="619">
        <v>0.71605924901616236</v>
      </c>
      <c r="G27" s="618">
        <v>-6391.128000152461</v>
      </c>
      <c r="H27" s="618" t="s">
        <v>2</v>
      </c>
    </row>
    <row r="28" spans="1:8" ht="14.4" customHeight="1" x14ac:dyDescent="0.3">
      <c r="A28" s="616" t="s">
        <v>557</v>
      </c>
      <c r="B28" s="617" t="s">
        <v>546</v>
      </c>
      <c r="C28" s="618" t="s">
        <v>547</v>
      </c>
      <c r="D28" s="618">
        <v>58994.32839262834</v>
      </c>
      <c r="E28" s="618">
        <v>60222.451535948538</v>
      </c>
      <c r="F28" s="619">
        <v>1.0208176476753257</v>
      </c>
      <c r="G28" s="618">
        <v>1228.1231433201974</v>
      </c>
      <c r="H28" s="618" t="s">
        <v>2</v>
      </c>
    </row>
    <row r="29" spans="1:8" ht="14.4" customHeight="1" x14ac:dyDescent="0.3">
      <c r="A29" s="616" t="s">
        <v>557</v>
      </c>
      <c r="B29" s="617" t="s">
        <v>548</v>
      </c>
      <c r="C29" s="618" t="s">
        <v>549</v>
      </c>
      <c r="D29" s="618">
        <v>4762.5777975085502</v>
      </c>
      <c r="E29" s="618">
        <v>1491.840359213184</v>
      </c>
      <c r="F29" s="619">
        <v>0.31324220257223118</v>
      </c>
      <c r="G29" s="618">
        <v>-3270.7374382953662</v>
      </c>
      <c r="H29" s="618" t="s">
        <v>2</v>
      </c>
    </row>
    <row r="30" spans="1:8" ht="14.4" customHeight="1" x14ac:dyDescent="0.3">
      <c r="A30" s="616" t="s">
        <v>557</v>
      </c>
      <c r="B30" s="617" t="s">
        <v>6</v>
      </c>
      <c r="C30" s="618" t="s">
        <v>558</v>
      </c>
      <c r="D30" s="618">
        <v>271142.18774643209</v>
      </c>
      <c r="E30" s="618">
        <v>201499.7735180991</v>
      </c>
      <c r="F30" s="619">
        <v>0.74315168433522605</v>
      </c>
      <c r="G30" s="618">
        <v>-69642.414228332986</v>
      </c>
      <c r="H30" s="618" t="s">
        <v>553</v>
      </c>
    </row>
    <row r="31" spans="1:8" ht="14.4" customHeight="1" x14ac:dyDescent="0.3">
      <c r="A31" s="616" t="s">
        <v>538</v>
      </c>
      <c r="B31" s="617" t="s">
        <v>538</v>
      </c>
      <c r="C31" s="618" t="s">
        <v>538</v>
      </c>
      <c r="D31" s="618" t="s">
        <v>538</v>
      </c>
      <c r="E31" s="618" t="s">
        <v>538</v>
      </c>
      <c r="F31" s="619" t="s">
        <v>538</v>
      </c>
      <c r="G31" s="618" t="s">
        <v>538</v>
      </c>
      <c r="H31" s="618" t="s">
        <v>554</v>
      </c>
    </row>
    <row r="32" spans="1:8" ht="14.4" customHeight="1" x14ac:dyDescent="0.3">
      <c r="A32" s="616" t="s">
        <v>559</v>
      </c>
      <c r="B32" s="617" t="s">
        <v>540</v>
      </c>
      <c r="C32" s="618" t="s">
        <v>541</v>
      </c>
      <c r="D32" s="618">
        <v>7076.6276373590663</v>
      </c>
      <c r="E32" s="618">
        <v>8142.6910609495189</v>
      </c>
      <c r="F32" s="619">
        <v>1.1506456858013088</v>
      </c>
      <c r="G32" s="618">
        <v>1066.0634235904527</v>
      </c>
      <c r="H32" s="618" t="s">
        <v>2</v>
      </c>
    </row>
    <row r="33" spans="1:8" ht="14.4" customHeight="1" x14ac:dyDescent="0.3">
      <c r="A33" s="616" t="s">
        <v>559</v>
      </c>
      <c r="B33" s="617" t="s">
        <v>6</v>
      </c>
      <c r="C33" s="618" t="s">
        <v>560</v>
      </c>
      <c r="D33" s="618">
        <v>7135.8068552483601</v>
      </c>
      <c r="E33" s="618">
        <v>8142.6910609495189</v>
      </c>
      <c r="F33" s="619">
        <v>1.141103063203091</v>
      </c>
      <c r="G33" s="618">
        <v>1006.8842057011589</v>
      </c>
      <c r="H33" s="618" t="s">
        <v>553</v>
      </c>
    </row>
    <row r="34" spans="1:8" ht="14.4" customHeight="1" x14ac:dyDescent="0.3">
      <c r="A34" s="616" t="s">
        <v>538</v>
      </c>
      <c r="B34" s="617" t="s">
        <v>538</v>
      </c>
      <c r="C34" s="618" t="s">
        <v>538</v>
      </c>
      <c r="D34" s="618" t="s">
        <v>538</v>
      </c>
      <c r="E34" s="618" t="s">
        <v>538</v>
      </c>
      <c r="F34" s="619" t="s">
        <v>538</v>
      </c>
      <c r="G34" s="618" t="s">
        <v>538</v>
      </c>
      <c r="H34" s="618" t="s">
        <v>554</v>
      </c>
    </row>
    <row r="35" spans="1:8" ht="14.4" customHeight="1" x14ac:dyDescent="0.3">
      <c r="A35" s="616" t="s">
        <v>561</v>
      </c>
      <c r="B35" s="617" t="s">
        <v>540</v>
      </c>
      <c r="C35" s="618" t="s">
        <v>541</v>
      </c>
      <c r="D35" s="618">
        <v>244159.98245009835</v>
      </c>
      <c r="E35" s="618">
        <v>204874.72525821935</v>
      </c>
      <c r="F35" s="619">
        <v>0.83910034397259115</v>
      </c>
      <c r="G35" s="618">
        <v>-39285.257191879005</v>
      </c>
      <c r="H35" s="618" t="s">
        <v>2</v>
      </c>
    </row>
    <row r="36" spans="1:8" ht="14.4" customHeight="1" x14ac:dyDescent="0.3">
      <c r="A36" s="616" t="s">
        <v>561</v>
      </c>
      <c r="B36" s="617" t="s">
        <v>542</v>
      </c>
      <c r="C36" s="618" t="s">
        <v>543</v>
      </c>
      <c r="D36" s="618">
        <v>123378.69018820384</v>
      </c>
      <c r="E36" s="618">
        <v>112814.91052523974</v>
      </c>
      <c r="F36" s="619">
        <v>0.91437922021339391</v>
      </c>
      <c r="G36" s="618">
        <v>-10563.779662964094</v>
      </c>
      <c r="H36" s="618" t="s">
        <v>2</v>
      </c>
    </row>
    <row r="37" spans="1:8" ht="14.4" customHeight="1" x14ac:dyDescent="0.3">
      <c r="A37" s="616" t="s">
        <v>561</v>
      </c>
      <c r="B37" s="617" t="s">
        <v>544</v>
      </c>
      <c r="C37" s="618" t="s">
        <v>545</v>
      </c>
      <c r="D37" s="618">
        <v>8333.406505569983</v>
      </c>
      <c r="E37" s="618">
        <v>30965.88</v>
      </c>
      <c r="F37" s="619">
        <v>3.7158729721516228</v>
      </c>
      <c r="G37" s="618">
        <v>22632.473494430018</v>
      </c>
      <c r="H37" s="618" t="s">
        <v>2</v>
      </c>
    </row>
    <row r="38" spans="1:8" ht="14.4" customHeight="1" x14ac:dyDescent="0.3">
      <c r="A38" s="616" t="s">
        <v>561</v>
      </c>
      <c r="B38" s="617" t="s">
        <v>546</v>
      </c>
      <c r="C38" s="618" t="s">
        <v>547</v>
      </c>
      <c r="D38" s="618">
        <v>34330.032906444663</v>
      </c>
      <c r="E38" s="618">
        <v>80646.891308170394</v>
      </c>
      <c r="F38" s="619">
        <v>2.3491644044719462</v>
      </c>
      <c r="G38" s="618">
        <v>46316.858401725731</v>
      </c>
      <c r="H38" s="618" t="s">
        <v>2</v>
      </c>
    </row>
    <row r="39" spans="1:8" ht="14.4" customHeight="1" x14ac:dyDescent="0.3">
      <c r="A39" s="616" t="s">
        <v>561</v>
      </c>
      <c r="B39" s="617" t="s">
        <v>548</v>
      </c>
      <c r="C39" s="618" t="s">
        <v>549</v>
      </c>
      <c r="D39" s="618">
        <v>3941.4436944898334</v>
      </c>
      <c r="E39" s="618">
        <v>130470.14143061823</v>
      </c>
      <c r="F39" s="619">
        <v>33.102119817927736</v>
      </c>
      <c r="G39" s="618">
        <v>126528.69773612839</v>
      </c>
      <c r="H39" s="618" t="s">
        <v>2</v>
      </c>
    </row>
    <row r="40" spans="1:8" ht="14.4" customHeight="1" x14ac:dyDescent="0.3">
      <c r="A40" s="616" t="s">
        <v>561</v>
      </c>
      <c r="B40" s="617" t="s">
        <v>6</v>
      </c>
      <c r="C40" s="618" t="s">
        <v>562</v>
      </c>
      <c r="D40" s="618">
        <v>414143.55574480671</v>
      </c>
      <c r="E40" s="618">
        <v>559772.5485222477</v>
      </c>
      <c r="F40" s="619">
        <v>1.3516389202665196</v>
      </c>
      <c r="G40" s="618">
        <v>145628.99277744099</v>
      </c>
      <c r="H40" s="618" t="s">
        <v>553</v>
      </c>
    </row>
    <row r="41" spans="1:8" ht="14.4" customHeight="1" x14ac:dyDescent="0.3">
      <c r="A41" s="616" t="s">
        <v>538</v>
      </c>
      <c r="B41" s="617" t="s">
        <v>538</v>
      </c>
      <c r="C41" s="618" t="s">
        <v>538</v>
      </c>
      <c r="D41" s="618" t="s">
        <v>538</v>
      </c>
      <c r="E41" s="618" t="s">
        <v>538</v>
      </c>
      <c r="F41" s="619" t="s">
        <v>538</v>
      </c>
      <c r="G41" s="618" t="s">
        <v>538</v>
      </c>
      <c r="H41" s="618" t="s">
        <v>554</v>
      </c>
    </row>
    <row r="42" spans="1:8" ht="14.4" customHeight="1" x14ac:dyDescent="0.3">
      <c r="A42" s="616" t="s">
        <v>563</v>
      </c>
      <c r="B42" s="617" t="s">
        <v>540</v>
      </c>
      <c r="C42" s="618" t="s">
        <v>541</v>
      </c>
      <c r="D42" s="618">
        <v>30342.5002055115</v>
      </c>
      <c r="E42" s="618">
        <v>5330.25</v>
      </c>
      <c r="F42" s="619">
        <v>0.17566943936385959</v>
      </c>
      <c r="G42" s="618">
        <v>-25012.2502055115</v>
      </c>
      <c r="H42" s="618" t="s">
        <v>2</v>
      </c>
    </row>
    <row r="43" spans="1:8" ht="14.4" customHeight="1" x14ac:dyDescent="0.3">
      <c r="A43" s="616" t="s">
        <v>563</v>
      </c>
      <c r="B43" s="617" t="s">
        <v>6</v>
      </c>
      <c r="C43" s="618" t="s">
        <v>564</v>
      </c>
      <c r="D43" s="618">
        <v>30342.5002055115</v>
      </c>
      <c r="E43" s="618">
        <v>5330.25</v>
      </c>
      <c r="F43" s="619">
        <v>0.17566943936385959</v>
      </c>
      <c r="G43" s="618">
        <v>-25012.2502055115</v>
      </c>
      <c r="H43" s="618" t="s">
        <v>553</v>
      </c>
    </row>
    <row r="44" spans="1:8" ht="14.4" customHeight="1" x14ac:dyDescent="0.3">
      <c r="A44" s="616" t="s">
        <v>538</v>
      </c>
      <c r="B44" s="617" t="s">
        <v>538</v>
      </c>
      <c r="C44" s="618" t="s">
        <v>538</v>
      </c>
      <c r="D44" s="618" t="s">
        <v>538</v>
      </c>
      <c r="E44" s="618" t="s">
        <v>538</v>
      </c>
      <c r="F44" s="619" t="s">
        <v>538</v>
      </c>
      <c r="G44" s="618" t="s">
        <v>538</v>
      </c>
      <c r="H44" s="618" t="s">
        <v>554</v>
      </c>
    </row>
    <row r="45" spans="1:8" ht="14.4" customHeight="1" x14ac:dyDescent="0.3">
      <c r="A45" s="616" t="s">
        <v>565</v>
      </c>
      <c r="B45" s="617" t="s">
        <v>540</v>
      </c>
      <c r="C45" s="618" t="s">
        <v>541</v>
      </c>
      <c r="D45" s="618">
        <v>5595.5728965921162</v>
      </c>
      <c r="E45" s="618">
        <v>4428.6990602591986</v>
      </c>
      <c r="F45" s="619">
        <v>0.79146481372022137</v>
      </c>
      <c r="G45" s="618">
        <v>-1166.8738363329176</v>
      </c>
      <c r="H45" s="618" t="s">
        <v>2</v>
      </c>
    </row>
    <row r="46" spans="1:8" ht="14.4" customHeight="1" x14ac:dyDescent="0.3">
      <c r="A46" s="616" t="s">
        <v>565</v>
      </c>
      <c r="B46" s="617" t="s">
        <v>6</v>
      </c>
      <c r="C46" s="618" t="s">
        <v>566</v>
      </c>
      <c r="D46" s="618">
        <v>5608.3159715311349</v>
      </c>
      <c r="E46" s="618">
        <v>4428.6990602591986</v>
      </c>
      <c r="F46" s="619">
        <v>0.78966646721406331</v>
      </c>
      <c r="G46" s="618">
        <v>-1179.6169112719363</v>
      </c>
      <c r="H46" s="618" t="s">
        <v>553</v>
      </c>
    </row>
    <row r="47" spans="1:8" ht="14.4" customHeight="1" x14ac:dyDescent="0.3">
      <c r="A47" s="616" t="s">
        <v>538</v>
      </c>
      <c r="B47" s="617" t="s">
        <v>538</v>
      </c>
      <c r="C47" s="618" t="s">
        <v>538</v>
      </c>
      <c r="D47" s="618" t="s">
        <v>538</v>
      </c>
      <c r="E47" s="618" t="s">
        <v>538</v>
      </c>
      <c r="F47" s="619" t="s">
        <v>538</v>
      </c>
      <c r="G47" s="618" t="s">
        <v>538</v>
      </c>
      <c r="H47" s="618" t="s">
        <v>554</v>
      </c>
    </row>
    <row r="48" spans="1:8" ht="14.4" customHeight="1" x14ac:dyDescent="0.3">
      <c r="A48" s="616" t="s">
        <v>537</v>
      </c>
      <c r="B48" s="617" t="s">
        <v>6</v>
      </c>
      <c r="C48" s="618" t="s">
        <v>539</v>
      </c>
      <c r="D48" s="618">
        <v>1234582.1198570563</v>
      </c>
      <c r="E48" s="618">
        <v>1219028.7410942477</v>
      </c>
      <c r="F48" s="619">
        <v>0.98740190829540808</v>
      </c>
      <c r="G48" s="618">
        <v>-15553.378762808628</v>
      </c>
      <c r="H48" s="618" t="s">
        <v>550</v>
      </c>
    </row>
  </sheetData>
  <autoFilter ref="A3:G3"/>
  <mergeCells count="1">
    <mergeCell ref="A1:G1"/>
  </mergeCells>
  <conditionalFormatting sqref="F11 F49:F65536">
    <cfRule type="cellIs" dxfId="65" priority="15" stopIfTrue="1" operator="greaterThan">
      <formula>1</formula>
    </cfRule>
  </conditionalFormatting>
  <conditionalFormatting sqref="B4:B10">
    <cfRule type="expression" dxfId="64" priority="12">
      <formula>AND(LEFT(H4,6)&lt;&gt;"mezera",H4&lt;&gt;"")</formula>
    </cfRule>
  </conditionalFormatting>
  <conditionalFormatting sqref="A4:A10">
    <cfRule type="expression" dxfId="63" priority="10">
      <formula>AND(H4&lt;&gt;"",H4&lt;&gt;"mezeraKL")</formula>
    </cfRule>
  </conditionalFormatting>
  <conditionalFormatting sqref="G4:G10">
    <cfRule type="cellIs" dxfId="62" priority="9" operator="greaterThan">
      <formula>0</formula>
    </cfRule>
  </conditionalFormatting>
  <conditionalFormatting sqref="F4:F10">
    <cfRule type="cellIs" dxfId="61" priority="8" operator="greaterThan">
      <formula>1</formula>
    </cfRule>
  </conditionalFormatting>
  <conditionalFormatting sqref="B4:G10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0">
    <cfRule type="expression" dxfId="58" priority="14">
      <formula>$H4&lt;&gt;""</formula>
    </cfRule>
  </conditionalFormatting>
  <conditionalFormatting sqref="F12:F48">
    <cfRule type="cellIs" dxfId="57" priority="3" operator="greaterThan">
      <formula>1</formula>
    </cfRule>
  </conditionalFormatting>
  <conditionalFormatting sqref="B12:B48">
    <cfRule type="expression" dxfId="56" priority="6">
      <formula>AND(LEFT(H12,6)&lt;&gt;"mezera",H12&lt;&gt;"")</formula>
    </cfRule>
  </conditionalFormatting>
  <conditionalFormatting sqref="A12:A48">
    <cfRule type="expression" dxfId="55" priority="4">
      <formula>AND(H12&lt;&gt;"",H12&lt;&gt;"mezeraKL")</formula>
    </cfRule>
  </conditionalFormatting>
  <conditionalFormatting sqref="G12:G48">
    <cfRule type="cellIs" dxfId="54" priority="2" operator="greaterThan">
      <formula>0</formula>
    </cfRule>
  </conditionalFormatting>
  <conditionalFormatting sqref="B12:G48">
    <cfRule type="expression" dxfId="53" priority="5">
      <formula>OR($H12="KL",$H12="SumaKL")</formula>
    </cfRule>
    <cfRule type="expression" dxfId="52" priority="7">
      <formula>$H12="SumaNS"</formula>
    </cfRule>
  </conditionalFormatting>
  <conditionalFormatting sqref="A12:G48">
    <cfRule type="expression" dxfId="51" priority="1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2" t="s">
        <v>212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88"/>
      <c r="D3" s="489"/>
      <c r="E3" s="489"/>
      <c r="F3" s="489"/>
      <c r="G3" s="489"/>
      <c r="H3" s="489"/>
      <c r="I3" s="489"/>
      <c r="J3" s="490" t="s">
        <v>163</v>
      </c>
      <c r="K3" s="491"/>
      <c r="L3" s="213">
        <f>IF(M3&lt;&gt;0,N3/M3,0)</f>
        <v>198.79952398409111</v>
      </c>
      <c r="M3" s="213">
        <f>SUBTOTAL(9,M5:M1048576)</f>
        <v>6131.95</v>
      </c>
      <c r="N3" s="214">
        <f>SUBTOTAL(9,N5:N1048576)</f>
        <v>1219028.7410942474</v>
      </c>
    </row>
    <row r="4" spans="1:14" s="344" customFormat="1" ht="14.4" customHeight="1" thickBot="1" x14ac:dyDescent="0.35">
      <c r="A4" s="620" t="s">
        <v>7</v>
      </c>
      <c r="B4" s="621" t="s">
        <v>8</v>
      </c>
      <c r="C4" s="621" t="s">
        <v>0</v>
      </c>
      <c r="D4" s="621" t="s">
        <v>9</v>
      </c>
      <c r="E4" s="621" t="s">
        <v>10</v>
      </c>
      <c r="F4" s="621" t="s">
        <v>2</v>
      </c>
      <c r="G4" s="621" t="s">
        <v>11</v>
      </c>
      <c r="H4" s="621" t="s">
        <v>12</v>
      </c>
      <c r="I4" s="621" t="s">
        <v>13</v>
      </c>
      <c r="J4" s="622" t="s">
        <v>14</v>
      </c>
      <c r="K4" s="622" t="s">
        <v>15</v>
      </c>
      <c r="L4" s="623" t="s">
        <v>189</v>
      </c>
      <c r="M4" s="623" t="s">
        <v>16</v>
      </c>
      <c r="N4" s="624" t="s">
        <v>206</v>
      </c>
    </row>
    <row r="5" spans="1:14" ht="14.4" customHeight="1" x14ac:dyDescent="0.3">
      <c r="A5" s="625" t="s">
        <v>537</v>
      </c>
      <c r="B5" s="626" t="s">
        <v>539</v>
      </c>
      <c r="C5" s="627" t="s">
        <v>551</v>
      </c>
      <c r="D5" s="628" t="s">
        <v>552</v>
      </c>
      <c r="E5" s="627" t="s">
        <v>540</v>
      </c>
      <c r="F5" s="628" t="s">
        <v>541</v>
      </c>
      <c r="G5" s="627" t="s">
        <v>567</v>
      </c>
      <c r="H5" s="627" t="s">
        <v>568</v>
      </c>
      <c r="I5" s="627" t="s">
        <v>568</v>
      </c>
      <c r="J5" s="627" t="s">
        <v>569</v>
      </c>
      <c r="K5" s="627" t="s">
        <v>570</v>
      </c>
      <c r="L5" s="629">
        <v>179.4</v>
      </c>
      <c r="M5" s="629">
        <v>33</v>
      </c>
      <c r="N5" s="630">
        <v>5920.2</v>
      </c>
    </row>
    <row r="6" spans="1:14" ht="14.4" customHeight="1" x14ac:dyDescent="0.3">
      <c r="A6" s="631" t="s">
        <v>537</v>
      </c>
      <c r="B6" s="632" t="s">
        <v>539</v>
      </c>
      <c r="C6" s="633" t="s">
        <v>551</v>
      </c>
      <c r="D6" s="634" t="s">
        <v>552</v>
      </c>
      <c r="E6" s="633" t="s">
        <v>540</v>
      </c>
      <c r="F6" s="634" t="s">
        <v>541</v>
      </c>
      <c r="G6" s="633" t="s">
        <v>567</v>
      </c>
      <c r="H6" s="633" t="s">
        <v>571</v>
      </c>
      <c r="I6" s="633" t="s">
        <v>571</v>
      </c>
      <c r="J6" s="633" t="s">
        <v>572</v>
      </c>
      <c r="K6" s="633" t="s">
        <v>573</v>
      </c>
      <c r="L6" s="635">
        <v>181.59</v>
      </c>
      <c r="M6" s="635">
        <v>10</v>
      </c>
      <c r="N6" s="636">
        <v>1815.9</v>
      </c>
    </row>
    <row r="7" spans="1:14" ht="14.4" customHeight="1" x14ac:dyDescent="0.3">
      <c r="A7" s="631" t="s">
        <v>537</v>
      </c>
      <c r="B7" s="632" t="s">
        <v>539</v>
      </c>
      <c r="C7" s="633" t="s">
        <v>551</v>
      </c>
      <c r="D7" s="634" t="s">
        <v>552</v>
      </c>
      <c r="E7" s="633" t="s">
        <v>540</v>
      </c>
      <c r="F7" s="634" t="s">
        <v>541</v>
      </c>
      <c r="G7" s="633" t="s">
        <v>567</v>
      </c>
      <c r="H7" s="633" t="s">
        <v>574</v>
      </c>
      <c r="I7" s="633" t="s">
        <v>574</v>
      </c>
      <c r="J7" s="633" t="s">
        <v>575</v>
      </c>
      <c r="K7" s="633" t="s">
        <v>576</v>
      </c>
      <c r="L7" s="635">
        <v>132.25000000000003</v>
      </c>
      <c r="M7" s="635">
        <v>4</v>
      </c>
      <c r="N7" s="636">
        <v>529.00000000000011</v>
      </c>
    </row>
    <row r="8" spans="1:14" ht="14.4" customHeight="1" x14ac:dyDescent="0.3">
      <c r="A8" s="631" t="s">
        <v>537</v>
      </c>
      <c r="B8" s="632" t="s">
        <v>539</v>
      </c>
      <c r="C8" s="633" t="s">
        <v>551</v>
      </c>
      <c r="D8" s="634" t="s">
        <v>552</v>
      </c>
      <c r="E8" s="633" t="s">
        <v>540</v>
      </c>
      <c r="F8" s="634" t="s">
        <v>541</v>
      </c>
      <c r="G8" s="633" t="s">
        <v>567</v>
      </c>
      <c r="H8" s="633" t="s">
        <v>577</v>
      </c>
      <c r="I8" s="633" t="s">
        <v>577</v>
      </c>
      <c r="J8" s="633" t="s">
        <v>569</v>
      </c>
      <c r="K8" s="633" t="s">
        <v>578</v>
      </c>
      <c r="L8" s="635">
        <v>97.18</v>
      </c>
      <c r="M8" s="635">
        <v>11</v>
      </c>
      <c r="N8" s="636">
        <v>1068.98</v>
      </c>
    </row>
    <row r="9" spans="1:14" ht="14.4" customHeight="1" x14ac:dyDescent="0.3">
      <c r="A9" s="631" t="s">
        <v>537</v>
      </c>
      <c r="B9" s="632" t="s">
        <v>539</v>
      </c>
      <c r="C9" s="633" t="s">
        <v>551</v>
      </c>
      <c r="D9" s="634" t="s">
        <v>552</v>
      </c>
      <c r="E9" s="633" t="s">
        <v>540</v>
      </c>
      <c r="F9" s="634" t="s">
        <v>541</v>
      </c>
      <c r="G9" s="633" t="s">
        <v>567</v>
      </c>
      <c r="H9" s="633" t="s">
        <v>579</v>
      </c>
      <c r="I9" s="633" t="s">
        <v>579</v>
      </c>
      <c r="J9" s="633" t="s">
        <v>569</v>
      </c>
      <c r="K9" s="633" t="s">
        <v>580</v>
      </c>
      <c r="L9" s="635">
        <v>97.75</v>
      </c>
      <c r="M9" s="635">
        <v>4</v>
      </c>
      <c r="N9" s="636">
        <v>391</v>
      </c>
    </row>
    <row r="10" spans="1:14" ht="14.4" customHeight="1" x14ac:dyDescent="0.3">
      <c r="A10" s="631" t="s">
        <v>537</v>
      </c>
      <c r="B10" s="632" t="s">
        <v>539</v>
      </c>
      <c r="C10" s="633" t="s">
        <v>551</v>
      </c>
      <c r="D10" s="634" t="s">
        <v>552</v>
      </c>
      <c r="E10" s="633" t="s">
        <v>540</v>
      </c>
      <c r="F10" s="634" t="s">
        <v>541</v>
      </c>
      <c r="G10" s="633" t="s">
        <v>567</v>
      </c>
      <c r="H10" s="633" t="s">
        <v>581</v>
      </c>
      <c r="I10" s="633" t="s">
        <v>582</v>
      </c>
      <c r="J10" s="633" t="s">
        <v>583</v>
      </c>
      <c r="K10" s="633" t="s">
        <v>584</v>
      </c>
      <c r="L10" s="635">
        <v>84.569999999999979</v>
      </c>
      <c r="M10" s="635">
        <v>2</v>
      </c>
      <c r="N10" s="636">
        <v>169.13999999999996</v>
      </c>
    </row>
    <row r="11" spans="1:14" ht="14.4" customHeight="1" x14ac:dyDescent="0.3">
      <c r="A11" s="631" t="s">
        <v>537</v>
      </c>
      <c r="B11" s="632" t="s">
        <v>539</v>
      </c>
      <c r="C11" s="633" t="s">
        <v>551</v>
      </c>
      <c r="D11" s="634" t="s">
        <v>552</v>
      </c>
      <c r="E11" s="633" t="s">
        <v>540</v>
      </c>
      <c r="F11" s="634" t="s">
        <v>541</v>
      </c>
      <c r="G11" s="633" t="s">
        <v>567</v>
      </c>
      <c r="H11" s="633" t="s">
        <v>585</v>
      </c>
      <c r="I11" s="633" t="s">
        <v>586</v>
      </c>
      <c r="J11" s="633" t="s">
        <v>587</v>
      </c>
      <c r="K11" s="633" t="s">
        <v>588</v>
      </c>
      <c r="L11" s="635">
        <v>98.42</v>
      </c>
      <c r="M11" s="635">
        <v>2</v>
      </c>
      <c r="N11" s="636">
        <v>196.84</v>
      </c>
    </row>
    <row r="12" spans="1:14" ht="14.4" customHeight="1" x14ac:dyDescent="0.3">
      <c r="A12" s="631" t="s">
        <v>537</v>
      </c>
      <c r="B12" s="632" t="s">
        <v>539</v>
      </c>
      <c r="C12" s="633" t="s">
        <v>551</v>
      </c>
      <c r="D12" s="634" t="s">
        <v>552</v>
      </c>
      <c r="E12" s="633" t="s">
        <v>540</v>
      </c>
      <c r="F12" s="634" t="s">
        <v>541</v>
      </c>
      <c r="G12" s="633" t="s">
        <v>567</v>
      </c>
      <c r="H12" s="633" t="s">
        <v>589</v>
      </c>
      <c r="I12" s="633" t="s">
        <v>590</v>
      </c>
      <c r="J12" s="633" t="s">
        <v>591</v>
      </c>
      <c r="K12" s="633" t="s">
        <v>592</v>
      </c>
      <c r="L12" s="635">
        <v>65.654945098161491</v>
      </c>
      <c r="M12" s="635">
        <v>6</v>
      </c>
      <c r="N12" s="636">
        <v>393.92967058896897</v>
      </c>
    </row>
    <row r="13" spans="1:14" ht="14.4" customHeight="1" x14ac:dyDescent="0.3">
      <c r="A13" s="631" t="s">
        <v>537</v>
      </c>
      <c r="B13" s="632" t="s">
        <v>539</v>
      </c>
      <c r="C13" s="633" t="s">
        <v>551</v>
      </c>
      <c r="D13" s="634" t="s">
        <v>552</v>
      </c>
      <c r="E13" s="633" t="s">
        <v>540</v>
      </c>
      <c r="F13" s="634" t="s">
        <v>541</v>
      </c>
      <c r="G13" s="633" t="s">
        <v>567</v>
      </c>
      <c r="H13" s="633" t="s">
        <v>593</v>
      </c>
      <c r="I13" s="633" t="s">
        <v>594</v>
      </c>
      <c r="J13" s="633" t="s">
        <v>595</v>
      </c>
      <c r="K13" s="633" t="s">
        <v>596</v>
      </c>
      <c r="L13" s="635">
        <v>77.3</v>
      </c>
      <c r="M13" s="635">
        <v>3</v>
      </c>
      <c r="N13" s="636">
        <v>231.89999999999998</v>
      </c>
    </row>
    <row r="14" spans="1:14" ht="14.4" customHeight="1" x14ac:dyDescent="0.3">
      <c r="A14" s="631" t="s">
        <v>537</v>
      </c>
      <c r="B14" s="632" t="s">
        <v>539</v>
      </c>
      <c r="C14" s="633" t="s">
        <v>551</v>
      </c>
      <c r="D14" s="634" t="s">
        <v>552</v>
      </c>
      <c r="E14" s="633" t="s">
        <v>540</v>
      </c>
      <c r="F14" s="634" t="s">
        <v>541</v>
      </c>
      <c r="G14" s="633" t="s">
        <v>567</v>
      </c>
      <c r="H14" s="633" t="s">
        <v>597</v>
      </c>
      <c r="I14" s="633" t="s">
        <v>598</v>
      </c>
      <c r="J14" s="633" t="s">
        <v>599</v>
      </c>
      <c r="K14" s="633" t="s">
        <v>600</v>
      </c>
      <c r="L14" s="635">
        <v>55.949888799752806</v>
      </c>
      <c r="M14" s="635">
        <v>6</v>
      </c>
      <c r="N14" s="636">
        <v>335.69933279851682</v>
      </c>
    </row>
    <row r="15" spans="1:14" ht="14.4" customHeight="1" x14ac:dyDescent="0.3">
      <c r="A15" s="631" t="s">
        <v>537</v>
      </c>
      <c r="B15" s="632" t="s">
        <v>539</v>
      </c>
      <c r="C15" s="633" t="s">
        <v>551</v>
      </c>
      <c r="D15" s="634" t="s">
        <v>552</v>
      </c>
      <c r="E15" s="633" t="s">
        <v>540</v>
      </c>
      <c r="F15" s="634" t="s">
        <v>541</v>
      </c>
      <c r="G15" s="633" t="s">
        <v>567</v>
      </c>
      <c r="H15" s="633" t="s">
        <v>601</v>
      </c>
      <c r="I15" s="633" t="s">
        <v>602</v>
      </c>
      <c r="J15" s="633" t="s">
        <v>603</v>
      </c>
      <c r="K15" s="633" t="s">
        <v>604</v>
      </c>
      <c r="L15" s="635">
        <v>27.420000000000005</v>
      </c>
      <c r="M15" s="635">
        <v>5</v>
      </c>
      <c r="N15" s="636">
        <v>137.10000000000002</v>
      </c>
    </row>
    <row r="16" spans="1:14" ht="14.4" customHeight="1" x14ac:dyDescent="0.3">
      <c r="A16" s="631" t="s">
        <v>537</v>
      </c>
      <c r="B16" s="632" t="s">
        <v>539</v>
      </c>
      <c r="C16" s="633" t="s">
        <v>551</v>
      </c>
      <c r="D16" s="634" t="s">
        <v>552</v>
      </c>
      <c r="E16" s="633" t="s">
        <v>540</v>
      </c>
      <c r="F16" s="634" t="s">
        <v>541</v>
      </c>
      <c r="G16" s="633" t="s">
        <v>567</v>
      </c>
      <c r="H16" s="633" t="s">
        <v>605</v>
      </c>
      <c r="I16" s="633" t="s">
        <v>606</v>
      </c>
      <c r="J16" s="633" t="s">
        <v>607</v>
      </c>
      <c r="K16" s="633" t="s">
        <v>608</v>
      </c>
      <c r="L16" s="635">
        <v>42</v>
      </c>
      <c r="M16" s="635">
        <v>3</v>
      </c>
      <c r="N16" s="636">
        <v>126</v>
      </c>
    </row>
    <row r="17" spans="1:14" ht="14.4" customHeight="1" x14ac:dyDescent="0.3">
      <c r="A17" s="631" t="s">
        <v>537</v>
      </c>
      <c r="B17" s="632" t="s">
        <v>539</v>
      </c>
      <c r="C17" s="633" t="s">
        <v>551</v>
      </c>
      <c r="D17" s="634" t="s">
        <v>552</v>
      </c>
      <c r="E17" s="633" t="s">
        <v>540</v>
      </c>
      <c r="F17" s="634" t="s">
        <v>541</v>
      </c>
      <c r="G17" s="633" t="s">
        <v>567</v>
      </c>
      <c r="H17" s="633" t="s">
        <v>609</v>
      </c>
      <c r="I17" s="633" t="s">
        <v>610</v>
      </c>
      <c r="J17" s="633" t="s">
        <v>607</v>
      </c>
      <c r="K17" s="633" t="s">
        <v>611</v>
      </c>
      <c r="L17" s="635">
        <v>81.110292839197911</v>
      </c>
      <c r="M17" s="635">
        <v>21</v>
      </c>
      <c r="N17" s="636">
        <v>1703.3161496231562</v>
      </c>
    </row>
    <row r="18" spans="1:14" ht="14.4" customHeight="1" x14ac:dyDescent="0.3">
      <c r="A18" s="631" t="s">
        <v>537</v>
      </c>
      <c r="B18" s="632" t="s">
        <v>539</v>
      </c>
      <c r="C18" s="633" t="s">
        <v>551</v>
      </c>
      <c r="D18" s="634" t="s">
        <v>552</v>
      </c>
      <c r="E18" s="633" t="s">
        <v>540</v>
      </c>
      <c r="F18" s="634" t="s">
        <v>541</v>
      </c>
      <c r="G18" s="633" t="s">
        <v>567</v>
      </c>
      <c r="H18" s="633" t="s">
        <v>612</v>
      </c>
      <c r="I18" s="633" t="s">
        <v>613</v>
      </c>
      <c r="J18" s="633" t="s">
        <v>614</v>
      </c>
      <c r="K18" s="633" t="s">
        <v>615</v>
      </c>
      <c r="L18" s="635">
        <v>55.379342963825778</v>
      </c>
      <c r="M18" s="635">
        <v>2</v>
      </c>
      <c r="N18" s="636">
        <v>110.75868592765156</v>
      </c>
    </row>
    <row r="19" spans="1:14" ht="14.4" customHeight="1" x14ac:dyDescent="0.3">
      <c r="A19" s="631" t="s">
        <v>537</v>
      </c>
      <c r="B19" s="632" t="s">
        <v>539</v>
      </c>
      <c r="C19" s="633" t="s">
        <v>551</v>
      </c>
      <c r="D19" s="634" t="s">
        <v>552</v>
      </c>
      <c r="E19" s="633" t="s">
        <v>540</v>
      </c>
      <c r="F19" s="634" t="s">
        <v>541</v>
      </c>
      <c r="G19" s="633" t="s">
        <v>567</v>
      </c>
      <c r="H19" s="633" t="s">
        <v>616</v>
      </c>
      <c r="I19" s="633" t="s">
        <v>617</v>
      </c>
      <c r="J19" s="633" t="s">
        <v>618</v>
      </c>
      <c r="K19" s="633" t="s">
        <v>600</v>
      </c>
      <c r="L19" s="635">
        <v>67.422456166451866</v>
      </c>
      <c r="M19" s="635">
        <v>8</v>
      </c>
      <c r="N19" s="636">
        <v>539.37964933161493</v>
      </c>
    </row>
    <row r="20" spans="1:14" ht="14.4" customHeight="1" x14ac:dyDescent="0.3">
      <c r="A20" s="631" t="s">
        <v>537</v>
      </c>
      <c r="B20" s="632" t="s">
        <v>539</v>
      </c>
      <c r="C20" s="633" t="s">
        <v>551</v>
      </c>
      <c r="D20" s="634" t="s">
        <v>552</v>
      </c>
      <c r="E20" s="633" t="s">
        <v>540</v>
      </c>
      <c r="F20" s="634" t="s">
        <v>541</v>
      </c>
      <c r="G20" s="633" t="s">
        <v>567</v>
      </c>
      <c r="H20" s="633" t="s">
        <v>619</v>
      </c>
      <c r="I20" s="633" t="s">
        <v>620</v>
      </c>
      <c r="J20" s="633" t="s">
        <v>621</v>
      </c>
      <c r="K20" s="633" t="s">
        <v>622</v>
      </c>
      <c r="L20" s="635">
        <v>60.35</v>
      </c>
      <c r="M20" s="635">
        <v>2</v>
      </c>
      <c r="N20" s="636">
        <v>120.7</v>
      </c>
    </row>
    <row r="21" spans="1:14" ht="14.4" customHeight="1" x14ac:dyDescent="0.3">
      <c r="A21" s="631" t="s">
        <v>537</v>
      </c>
      <c r="B21" s="632" t="s">
        <v>539</v>
      </c>
      <c r="C21" s="633" t="s">
        <v>551</v>
      </c>
      <c r="D21" s="634" t="s">
        <v>552</v>
      </c>
      <c r="E21" s="633" t="s">
        <v>540</v>
      </c>
      <c r="F21" s="634" t="s">
        <v>541</v>
      </c>
      <c r="G21" s="633" t="s">
        <v>567</v>
      </c>
      <c r="H21" s="633" t="s">
        <v>623</v>
      </c>
      <c r="I21" s="633" t="s">
        <v>624</v>
      </c>
      <c r="J21" s="633" t="s">
        <v>625</v>
      </c>
      <c r="K21" s="633" t="s">
        <v>626</v>
      </c>
      <c r="L21" s="635">
        <v>110.57</v>
      </c>
      <c r="M21" s="635">
        <v>2</v>
      </c>
      <c r="N21" s="636">
        <v>221.14</v>
      </c>
    </row>
    <row r="22" spans="1:14" ht="14.4" customHeight="1" x14ac:dyDescent="0.3">
      <c r="A22" s="631" t="s">
        <v>537</v>
      </c>
      <c r="B22" s="632" t="s">
        <v>539</v>
      </c>
      <c r="C22" s="633" t="s">
        <v>551</v>
      </c>
      <c r="D22" s="634" t="s">
        <v>552</v>
      </c>
      <c r="E22" s="633" t="s">
        <v>540</v>
      </c>
      <c r="F22" s="634" t="s">
        <v>541</v>
      </c>
      <c r="G22" s="633" t="s">
        <v>567</v>
      </c>
      <c r="H22" s="633" t="s">
        <v>627</v>
      </c>
      <c r="I22" s="633" t="s">
        <v>628</v>
      </c>
      <c r="J22" s="633" t="s">
        <v>629</v>
      </c>
      <c r="K22" s="633" t="s">
        <v>630</v>
      </c>
      <c r="L22" s="635">
        <v>119.289793334165</v>
      </c>
      <c r="M22" s="635">
        <v>1</v>
      </c>
      <c r="N22" s="636">
        <v>119.289793334165</v>
      </c>
    </row>
    <row r="23" spans="1:14" ht="14.4" customHeight="1" x14ac:dyDescent="0.3">
      <c r="A23" s="631" t="s">
        <v>537</v>
      </c>
      <c r="B23" s="632" t="s">
        <v>539</v>
      </c>
      <c r="C23" s="633" t="s">
        <v>551</v>
      </c>
      <c r="D23" s="634" t="s">
        <v>552</v>
      </c>
      <c r="E23" s="633" t="s">
        <v>540</v>
      </c>
      <c r="F23" s="634" t="s">
        <v>541</v>
      </c>
      <c r="G23" s="633" t="s">
        <v>567</v>
      </c>
      <c r="H23" s="633" t="s">
        <v>631</v>
      </c>
      <c r="I23" s="633" t="s">
        <v>632</v>
      </c>
      <c r="J23" s="633" t="s">
        <v>633</v>
      </c>
      <c r="K23" s="633" t="s">
        <v>634</v>
      </c>
      <c r="L23" s="635">
        <v>101.00086803145378</v>
      </c>
      <c r="M23" s="635">
        <v>3</v>
      </c>
      <c r="N23" s="636">
        <v>303.00260409436135</v>
      </c>
    </row>
    <row r="24" spans="1:14" ht="14.4" customHeight="1" x14ac:dyDescent="0.3">
      <c r="A24" s="631" t="s">
        <v>537</v>
      </c>
      <c r="B24" s="632" t="s">
        <v>539</v>
      </c>
      <c r="C24" s="633" t="s">
        <v>551</v>
      </c>
      <c r="D24" s="634" t="s">
        <v>552</v>
      </c>
      <c r="E24" s="633" t="s">
        <v>540</v>
      </c>
      <c r="F24" s="634" t="s">
        <v>541</v>
      </c>
      <c r="G24" s="633" t="s">
        <v>567</v>
      </c>
      <c r="H24" s="633" t="s">
        <v>635</v>
      </c>
      <c r="I24" s="633" t="s">
        <v>636</v>
      </c>
      <c r="J24" s="633" t="s">
        <v>637</v>
      </c>
      <c r="K24" s="633" t="s">
        <v>638</v>
      </c>
      <c r="L24" s="635">
        <v>260</v>
      </c>
      <c r="M24" s="635">
        <v>19</v>
      </c>
      <c r="N24" s="636">
        <v>4940</v>
      </c>
    </row>
    <row r="25" spans="1:14" ht="14.4" customHeight="1" x14ac:dyDescent="0.3">
      <c r="A25" s="631" t="s">
        <v>537</v>
      </c>
      <c r="B25" s="632" t="s">
        <v>539</v>
      </c>
      <c r="C25" s="633" t="s">
        <v>551</v>
      </c>
      <c r="D25" s="634" t="s">
        <v>552</v>
      </c>
      <c r="E25" s="633" t="s">
        <v>540</v>
      </c>
      <c r="F25" s="634" t="s">
        <v>541</v>
      </c>
      <c r="G25" s="633" t="s">
        <v>567</v>
      </c>
      <c r="H25" s="633" t="s">
        <v>639</v>
      </c>
      <c r="I25" s="633" t="s">
        <v>640</v>
      </c>
      <c r="J25" s="633" t="s">
        <v>641</v>
      </c>
      <c r="K25" s="633" t="s">
        <v>642</v>
      </c>
      <c r="L25" s="635">
        <v>484.68896399621536</v>
      </c>
      <c r="M25" s="635">
        <v>1</v>
      </c>
      <c r="N25" s="636">
        <v>484.68896399621536</v>
      </c>
    </row>
    <row r="26" spans="1:14" ht="14.4" customHeight="1" x14ac:dyDescent="0.3">
      <c r="A26" s="631" t="s">
        <v>537</v>
      </c>
      <c r="B26" s="632" t="s">
        <v>539</v>
      </c>
      <c r="C26" s="633" t="s">
        <v>551</v>
      </c>
      <c r="D26" s="634" t="s">
        <v>552</v>
      </c>
      <c r="E26" s="633" t="s">
        <v>540</v>
      </c>
      <c r="F26" s="634" t="s">
        <v>541</v>
      </c>
      <c r="G26" s="633" t="s">
        <v>567</v>
      </c>
      <c r="H26" s="633" t="s">
        <v>643</v>
      </c>
      <c r="I26" s="633" t="s">
        <v>644</v>
      </c>
      <c r="J26" s="633" t="s">
        <v>645</v>
      </c>
      <c r="K26" s="633" t="s">
        <v>646</v>
      </c>
      <c r="L26" s="635">
        <v>39.69</v>
      </c>
      <c r="M26" s="635">
        <v>2</v>
      </c>
      <c r="N26" s="636">
        <v>79.38</v>
      </c>
    </row>
    <row r="27" spans="1:14" ht="14.4" customHeight="1" x14ac:dyDescent="0.3">
      <c r="A27" s="631" t="s">
        <v>537</v>
      </c>
      <c r="B27" s="632" t="s">
        <v>539</v>
      </c>
      <c r="C27" s="633" t="s">
        <v>551</v>
      </c>
      <c r="D27" s="634" t="s">
        <v>552</v>
      </c>
      <c r="E27" s="633" t="s">
        <v>540</v>
      </c>
      <c r="F27" s="634" t="s">
        <v>541</v>
      </c>
      <c r="G27" s="633" t="s">
        <v>567</v>
      </c>
      <c r="H27" s="633" t="s">
        <v>647</v>
      </c>
      <c r="I27" s="633" t="s">
        <v>647</v>
      </c>
      <c r="J27" s="633" t="s">
        <v>648</v>
      </c>
      <c r="K27" s="633" t="s">
        <v>649</v>
      </c>
      <c r="L27" s="635">
        <v>38.216639456845584</v>
      </c>
      <c r="M27" s="635">
        <v>30</v>
      </c>
      <c r="N27" s="636">
        <v>1146.4991837053676</v>
      </c>
    </row>
    <row r="28" spans="1:14" ht="14.4" customHeight="1" x14ac:dyDescent="0.3">
      <c r="A28" s="631" t="s">
        <v>537</v>
      </c>
      <c r="B28" s="632" t="s">
        <v>539</v>
      </c>
      <c r="C28" s="633" t="s">
        <v>551</v>
      </c>
      <c r="D28" s="634" t="s">
        <v>552</v>
      </c>
      <c r="E28" s="633" t="s">
        <v>540</v>
      </c>
      <c r="F28" s="634" t="s">
        <v>541</v>
      </c>
      <c r="G28" s="633" t="s">
        <v>567</v>
      </c>
      <c r="H28" s="633" t="s">
        <v>650</v>
      </c>
      <c r="I28" s="633" t="s">
        <v>651</v>
      </c>
      <c r="J28" s="633" t="s">
        <v>652</v>
      </c>
      <c r="K28" s="633" t="s">
        <v>653</v>
      </c>
      <c r="L28" s="635">
        <v>237.32261490027611</v>
      </c>
      <c r="M28" s="635">
        <v>11</v>
      </c>
      <c r="N28" s="636">
        <v>2610.5487639030371</v>
      </c>
    </row>
    <row r="29" spans="1:14" ht="14.4" customHeight="1" x14ac:dyDescent="0.3">
      <c r="A29" s="631" t="s">
        <v>537</v>
      </c>
      <c r="B29" s="632" t="s">
        <v>539</v>
      </c>
      <c r="C29" s="633" t="s">
        <v>551</v>
      </c>
      <c r="D29" s="634" t="s">
        <v>552</v>
      </c>
      <c r="E29" s="633" t="s">
        <v>540</v>
      </c>
      <c r="F29" s="634" t="s">
        <v>541</v>
      </c>
      <c r="G29" s="633" t="s">
        <v>567</v>
      </c>
      <c r="H29" s="633" t="s">
        <v>654</v>
      </c>
      <c r="I29" s="633" t="s">
        <v>655</v>
      </c>
      <c r="J29" s="633" t="s">
        <v>656</v>
      </c>
      <c r="K29" s="633" t="s">
        <v>657</v>
      </c>
      <c r="L29" s="635">
        <v>165.199482714189</v>
      </c>
      <c r="M29" s="635">
        <v>1</v>
      </c>
      <c r="N29" s="636">
        <v>165.199482714189</v>
      </c>
    </row>
    <row r="30" spans="1:14" ht="14.4" customHeight="1" x14ac:dyDescent="0.3">
      <c r="A30" s="631" t="s">
        <v>537</v>
      </c>
      <c r="B30" s="632" t="s">
        <v>539</v>
      </c>
      <c r="C30" s="633" t="s">
        <v>551</v>
      </c>
      <c r="D30" s="634" t="s">
        <v>552</v>
      </c>
      <c r="E30" s="633" t="s">
        <v>540</v>
      </c>
      <c r="F30" s="634" t="s">
        <v>541</v>
      </c>
      <c r="G30" s="633" t="s">
        <v>567</v>
      </c>
      <c r="H30" s="633" t="s">
        <v>658</v>
      </c>
      <c r="I30" s="633" t="s">
        <v>659</v>
      </c>
      <c r="J30" s="633" t="s">
        <v>660</v>
      </c>
      <c r="K30" s="633" t="s">
        <v>661</v>
      </c>
      <c r="L30" s="635">
        <v>118.8498026723415</v>
      </c>
      <c r="M30" s="635">
        <v>2</v>
      </c>
      <c r="N30" s="636">
        <v>237.69960534468299</v>
      </c>
    </row>
    <row r="31" spans="1:14" ht="14.4" customHeight="1" x14ac:dyDescent="0.3">
      <c r="A31" s="631" t="s">
        <v>537</v>
      </c>
      <c r="B31" s="632" t="s">
        <v>539</v>
      </c>
      <c r="C31" s="633" t="s">
        <v>551</v>
      </c>
      <c r="D31" s="634" t="s">
        <v>552</v>
      </c>
      <c r="E31" s="633" t="s">
        <v>540</v>
      </c>
      <c r="F31" s="634" t="s">
        <v>541</v>
      </c>
      <c r="G31" s="633" t="s">
        <v>567</v>
      </c>
      <c r="H31" s="633" t="s">
        <v>662</v>
      </c>
      <c r="I31" s="633" t="s">
        <v>663</v>
      </c>
      <c r="J31" s="633" t="s">
        <v>664</v>
      </c>
      <c r="K31" s="633" t="s">
        <v>665</v>
      </c>
      <c r="L31" s="635">
        <v>59.374809959125251</v>
      </c>
      <c r="M31" s="635">
        <v>2</v>
      </c>
      <c r="N31" s="636">
        <v>118.7496199182505</v>
      </c>
    </row>
    <row r="32" spans="1:14" ht="14.4" customHeight="1" x14ac:dyDescent="0.3">
      <c r="A32" s="631" t="s">
        <v>537</v>
      </c>
      <c r="B32" s="632" t="s">
        <v>539</v>
      </c>
      <c r="C32" s="633" t="s">
        <v>551</v>
      </c>
      <c r="D32" s="634" t="s">
        <v>552</v>
      </c>
      <c r="E32" s="633" t="s">
        <v>540</v>
      </c>
      <c r="F32" s="634" t="s">
        <v>541</v>
      </c>
      <c r="G32" s="633" t="s">
        <v>567</v>
      </c>
      <c r="H32" s="633" t="s">
        <v>666</v>
      </c>
      <c r="I32" s="633" t="s">
        <v>667</v>
      </c>
      <c r="J32" s="633" t="s">
        <v>668</v>
      </c>
      <c r="K32" s="633" t="s">
        <v>669</v>
      </c>
      <c r="L32" s="635">
        <v>85.85</v>
      </c>
      <c r="M32" s="635">
        <v>1</v>
      </c>
      <c r="N32" s="636">
        <v>85.85</v>
      </c>
    </row>
    <row r="33" spans="1:14" ht="14.4" customHeight="1" x14ac:dyDescent="0.3">
      <c r="A33" s="631" t="s">
        <v>537</v>
      </c>
      <c r="B33" s="632" t="s">
        <v>539</v>
      </c>
      <c r="C33" s="633" t="s">
        <v>551</v>
      </c>
      <c r="D33" s="634" t="s">
        <v>552</v>
      </c>
      <c r="E33" s="633" t="s">
        <v>540</v>
      </c>
      <c r="F33" s="634" t="s">
        <v>541</v>
      </c>
      <c r="G33" s="633" t="s">
        <v>567</v>
      </c>
      <c r="H33" s="633" t="s">
        <v>670</v>
      </c>
      <c r="I33" s="633" t="s">
        <v>671</v>
      </c>
      <c r="J33" s="633" t="s">
        <v>672</v>
      </c>
      <c r="K33" s="633" t="s">
        <v>673</v>
      </c>
      <c r="L33" s="635">
        <v>108.709117169107</v>
      </c>
      <c r="M33" s="635">
        <v>1</v>
      </c>
      <c r="N33" s="636">
        <v>108.709117169107</v>
      </c>
    </row>
    <row r="34" spans="1:14" ht="14.4" customHeight="1" x14ac:dyDescent="0.3">
      <c r="A34" s="631" t="s">
        <v>537</v>
      </c>
      <c r="B34" s="632" t="s">
        <v>539</v>
      </c>
      <c r="C34" s="633" t="s">
        <v>551</v>
      </c>
      <c r="D34" s="634" t="s">
        <v>552</v>
      </c>
      <c r="E34" s="633" t="s">
        <v>540</v>
      </c>
      <c r="F34" s="634" t="s">
        <v>541</v>
      </c>
      <c r="G34" s="633" t="s">
        <v>567</v>
      </c>
      <c r="H34" s="633" t="s">
        <v>674</v>
      </c>
      <c r="I34" s="633" t="s">
        <v>675</v>
      </c>
      <c r="J34" s="633" t="s">
        <v>676</v>
      </c>
      <c r="K34" s="633" t="s">
        <v>677</v>
      </c>
      <c r="L34" s="635">
        <v>339.61941161999403</v>
      </c>
      <c r="M34" s="635">
        <v>1</v>
      </c>
      <c r="N34" s="636">
        <v>339.61941161999403</v>
      </c>
    </row>
    <row r="35" spans="1:14" ht="14.4" customHeight="1" x14ac:dyDescent="0.3">
      <c r="A35" s="631" t="s">
        <v>537</v>
      </c>
      <c r="B35" s="632" t="s">
        <v>539</v>
      </c>
      <c r="C35" s="633" t="s">
        <v>551</v>
      </c>
      <c r="D35" s="634" t="s">
        <v>552</v>
      </c>
      <c r="E35" s="633" t="s">
        <v>540</v>
      </c>
      <c r="F35" s="634" t="s">
        <v>541</v>
      </c>
      <c r="G35" s="633" t="s">
        <v>567</v>
      </c>
      <c r="H35" s="633" t="s">
        <v>678</v>
      </c>
      <c r="I35" s="633" t="s">
        <v>679</v>
      </c>
      <c r="J35" s="633" t="s">
        <v>680</v>
      </c>
      <c r="K35" s="633" t="s">
        <v>677</v>
      </c>
      <c r="L35" s="635">
        <v>340.29096309126572</v>
      </c>
      <c r="M35" s="635">
        <v>1</v>
      </c>
      <c r="N35" s="636">
        <v>340.29096309126572</v>
      </c>
    </row>
    <row r="36" spans="1:14" ht="14.4" customHeight="1" x14ac:dyDescent="0.3">
      <c r="A36" s="631" t="s">
        <v>537</v>
      </c>
      <c r="B36" s="632" t="s">
        <v>539</v>
      </c>
      <c r="C36" s="633" t="s">
        <v>551</v>
      </c>
      <c r="D36" s="634" t="s">
        <v>552</v>
      </c>
      <c r="E36" s="633" t="s">
        <v>540</v>
      </c>
      <c r="F36" s="634" t="s">
        <v>541</v>
      </c>
      <c r="G36" s="633" t="s">
        <v>567</v>
      </c>
      <c r="H36" s="633" t="s">
        <v>681</v>
      </c>
      <c r="I36" s="633" t="s">
        <v>682</v>
      </c>
      <c r="J36" s="633" t="s">
        <v>683</v>
      </c>
      <c r="K36" s="633" t="s">
        <v>684</v>
      </c>
      <c r="L36" s="635">
        <v>45.999920306577202</v>
      </c>
      <c r="M36" s="635">
        <v>2</v>
      </c>
      <c r="N36" s="636">
        <v>91.999840613154404</v>
      </c>
    </row>
    <row r="37" spans="1:14" ht="14.4" customHeight="1" x14ac:dyDescent="0.3">
      <c r="A37" s="631" t="s">
        <v>537</v>
      </c>
      <c r="B37" s="632" t="s">
        <v>539</v>
      </c>
      <c r="C37" s="633" t="s">
        <v>551</v>
      </c>
      <c r="D37" s="634" t="s">
        <v>552</v>
      </c>
      <c r="E37" s="633" t="s">
        <v>540</v>
      </c>
      <c r="F37" s="634" t="s">
        <v>541</v>
      </c>
      <c r="G37" s="633" t="s">
        <v>567</v>
      </c>
      <c r="H37" s="633" t="s">
        <v>685</v>
      </c>
      <c r="I37" s="633" t="s">
        <v>686</v>
      </c>
      <c r="J37" s="633" t="s">
        <v>621</v>
      </c>
      <c r="K37" s="633" t="s">
        <v>687</v>
      </c>
      <c r="L37" s="635">
        <v>22.4800161581332</v>
      </c>
      <c r="M37" s="635">
        <v>31</v>
      </c>
      <c r="N37" s="636">
        <v>696.88050090212914</v>
      </c>
    </row>
    <row r="38" spans="1:14" ht="14.4" customHeight="1" x14ac:dyDescent="0.3">
      <c r="A38" s="631" t="s">
        <v>537</v>
      </c>
      <c r="B38" s="632" t="s">
        <v>539</v>
      </c>
      <c r="C38" s="633" t="s">
        <v>551</v>
      </c>
      <c r="D38" s="634" t="s">
        <v>552</v>
      </c>
      <c r="E38" s="633" t="s">
        <v>540</v>
      </c>
      <c r="F38" s="634" t="s">
        <v>541</v>
      </c>
      <c r="G38" s="633" t="s">
        <v>567</v>
      </c>
      <c r="H38" s="633" t="s">
        <v>688</v>
      </c>
      <c r="I38" s="633" t="s">
        <v>689</v>
      </c>
      <c r="J38" s="633" t="s">
        <v>690</v>
      </c>
      <c r="K38" s="633" t="s">
        <v>691</v>
      </c>
      <c r="L38" s="635">
        <v>60.510000000000012</v>
      </c>
      <c r="M38" s="635">
        <v>5</v>
      </c>
      <c r="N38" s="636">
        <v>302.55000000000007</v>
      </c>
    </row>
    <row r="39" spans="1:14" ht="14.4" customHeight="1" x14ac:dyDescent="0.3">
      <c r="A39" s="631" t="s">
        <v>537</v>
      </c>
      <c r="B39" s="632" t="s">
        <v>539</v>
      </c>
      <c r="C39" s="633" t="s">
        <v>551</v>
      </c>
      <c r="D39" s="634" t="s">
        <v>552</v>
      </c>
      <c r="E39" s="633" t="s">
        <v>540</v>
      </c>
      <c r="F39" s="634" t="s">
        <v>541</v>
      </c>
      <c r="G39" s="633" t="s">
        <v>567</v>
      </c>
      <c r="H39" s="633" t="s">
        <v>692</v>
      </c>
      <c r="I39" s="633" t="s">
        <v>693</v>
      </c>
      <c r="J39" s="633" t="s">
        <v>694</v>
      </c>
      <c r="K39" s="633" t="s">
        <v>695</v>
      </c>
      <c r="L39" s="635">
        <v>77.059999999999988</v>
      </c>
      <c r="M39" s="635">
        <v>5</v>
      </c>
      <c r="N39" s="636">
        <v>385.29999999999995</v>
      </c>
    </row>
    <row r="40" spans="1:14" ht="14.4" customHeight="1" x14ac:dyDescent="0.3">
      <c r="A40" s="631" t="s">
        <v>537</v>
      </c>
      <c r="B40" s="632" t="s">
        <v>539</v>
      </c>
      <c r="C40" s="633" t="s">
        <v>551</v>
      </c>
      <c r="D40" s="634" t="s">
        <v>552</v>
      </c>
      <c r="E40" s="633" t="s">
        <v>540</v>
      </c>
      <c r="F40" s="634" t="s">
        <v>541</v>
      </c>
      <c r="G40" s="633" t="s">
        <v>567</v>
      </c>
      <c r="H40" s="633" t="s">
        <v>696</v>
      </c>
      <c r="I40" s="633" t="s">
        <v>697</v>
      </c>
      <c r="J40" s="633" t="s">
        <v>698</v>
      </c>
      <c r="K40" s="633" t="s">
        <v>699</v>
      </c>
      <c r="L40" s="635">
        <v>134.23015836676987</v>
      </c>
      <c r="M40" s="635">
        <v>1</v>
      </c>
      <c r="N40" s="636">
        <v>134.23015836676987</v>
      </c>
    </row>
    <row r="41" spans="1:14" ht="14.4" customHeight="1" x14ac:dyDescent="0.3">
      <c r="A41" s="631" t="s">
        <v>537</v>
      </c>
      <c r="B41" s="632" t="s">
        <v>539</v>
      </c>
      <c r="C41" s="633" t="s">
        <v>551</v>
      </c>
      <c r="D41" s="634" t="s">
        <v>552</v>
      </c>
      <c r="E41" s="633" t="s">
        <v>540</v>
      </c>
      <c r="F41" s="634" t="s">
        <v>541</v>
      </c>
      <c r="G41" s="633" t="s">
        <v>567</v>
      </c>
      <c r="H41" s="633" t="s">
        <v>700</v>
      </c>
      <c r="I41" s="633" t="s">
        <v>701</v>
      </c>
      <c r="J41" s="633" t="s">
        <v>702</v>
      </c>
      <c r="K41" s="633" t="s">
        <v>703</v>
      </c>
      <c r="L41" s="635">
        <v>161.82</v>
      </c>
      <c r="M41" s="635">
        <v>4</v>
      </c>
      <c r="N41" s="636">
        <v>647.28</v>
      </c>
    </row>
    <row r="42" spans="1:14" ht="14.4" customHeight="1" x14ac:dyDescent="0.3">
      <c r="A42" s="631" t="s">
        <v>537</v>
      </c>
      <c r="B42" s="632" t="s">
        <v>539</v>
      </c>
      <c r="C42" s="633" t="s">
        <v>551</v>
      </c>
      <c r="D42" s="634" t="s">
        <v>552</v>
      </c>
      <c r="E42" s="633" t="s">
        <v>540</v>
      </c>
      <c r="F42" s="634" t="s">
        <v>541</v>
      </c>
      <c r="G42" s="633" t="s">
        <v>567</v>
      </c>
      <c r="H42" s="633" t="s">
        <v>704</v>
      </c>
      <c r="I42" s="633" t="s">
        <v>705</v>
      </c>
      <c r="J42" s="633" t="s">
        <v>706</v>
      </c>
      <c r="K42" s="633" t="s">
        <v>707</v>
      </c>
      <c r="L42" s="635">
        <v>63.64</v>
      </c>
      <c r="M42" s="635">
        <v>2</v>
      </c>
      <c r="N42" s="636">
        <v>127.28</v>
      </c>
    </row>
    <row r="43" spans="1:14" ht="14.4" customHeight="1" x14ac:dyDescent="0.3">
      <c r="A43" s="631" t="s">
        <v>537</v>
      </c>
      <c r="B43" s="632" t="s">
        <v>539</v>
      </c>
      <c r="C43" s="633" t="s">
        <v>551</v>
      </c>
      <c r="D43" s="634" t="s">
        <v>552</v>
      </c>
      <c r="E43" s="633" t="s">
        <v>540</v>
      </c>
      <c r="F43" s="634" t="s">
        <v>541</v>
      </c>
      <c r="G43" s="633" t="s">
        <v>567</v>
      </c>
      <c r="H43" s="633" t="s">
        <v>708</v>
      </c>
      <c r="I43" s="633" t="s">
        <v>709</v>
      </c>
      <c r="J43" s="633" t="s">
        <v>710</v>
      </c>
      <c r="K43" s="633" t="s">
        <v>711</v>
      </c>
      <c r="L43" s="635">
        <v>119.79905085226271</v>
      </c>
      <c r="M43" s="635">
        <v>2</v>
      </c>
      <c r="N43" s="636">
        <v>239.59810170452542</v>
      </c>
    </row>
    <row r="44" spans="1:14" ht="14.4" customHeight="1" x14ac:dyDescent="0.3">
      <c r="A44" s="631" t="s">
        <v>537</v>
      </c>
      <c r="B44" s="632" t="s">
        <v>539</v>
      </c>
      <c r="C44" s="633" t="s">
        <v>551</v>
      </c>
      <c r="D44" s="634" t="s">
        <v>552</v>
      </c>
      <c r="E44" s="633" t="s">
        <v>540</v>
      </c>
      <c r="F44" s="634" t="s">
        <v>541</v>
      </c>
      <c r="G44" s="633" t="s">
        <v>567</v>
      </c>
      <c r="H44" s="633" t="s">
        <v>712</v>
      </c>
      <c r="I44" s="633" t="s">
        <v>713</v>
      </c>
      <c r="J44" s="633" t="s">
        <v>714</v>
      </c>
      <c r="K44" s="633" t="s">
        <v>715</v>
      </c>
      <c r="L44" s="635">
        <v>122.759999494886</v>
      </c>
      <c r="M44" s="635">
        <v>2</v>
      </c>
      <c r="N44" s="636">
        <v>245.51999898977201</v>
      </c>
    </row>
    <row r="45" spans="1:14" ht="14.4" customHeight="1" x14ac:dyDescent="0.3">
      <c r="A45" s="631" t="s">
        <v>537</v>
      </c>
      <c r="B45" s="632" t="s">
        <v>539</v>
      </c>
      <c r="C45" s="633" t="s">
        <v>551</v>
      </c>
      <c r="D45" s="634" t="s">
        <v>552</v>
      </c>
      <c r="E45" s="633" t="s">
        <v>540</v>
      </c>
      <c r="F45" s="634" t="s">
        <v>541</v>
      </c>
      <c r="G45" s="633" t="s">
        <v>567</v>
      </c>
      <c r="H45" s="633" t="s">
        <v>716</v>
      </c>
      <c r="I45" s="633" t="s">
        <v>717</v>
      </c>
      <c r="J45" s="633" t="s">
        <v>714</v>
      </c>
      <c r="K45" s="633" t="s">
        <v>718</v>
      </c>
      <c r="L45" s="635">
        <v>150.69999999999999</v>
      </c>
      <c r="M45" s="635">
        <v>2</v>
      </c>
      <c r="N45" s="636">
        <v>301.39999999999998</v>
      </c>
    </row>
    <row r="46" spans="1:14" ht="14.4" customHeight="1" x14ac:dyDescent="0.3">
      <c r="A46" s="631" t="s">
        <v>537</v>
      </c>
      <c r="B46" s="632" t="s">
        <v>539</v>
      </c>
      <c r="C46" s="633" t="s">
        <v>551</v>
      </c>
      <c r="D46" s="634" t="s">
        <v>552</v>
      </c>
      <c r="E46" s="633" t="s">
        <v>540</v>
      </c>
      <c r="F46" s="634" t="s">
        <v>541</v>
      </c>
      <c r="G46" s="633" t="s">
        <v>567</v>
      </c>
      <c r="H46" s="633" t="s">
        <v>719</v>
      </c>
      <c r="I46" s="633" t="s">
        <v>720</v>
      </c>
      <c r="J46" s="633" t="s">
        <v>721</v>
      </c>
      <c r="K46" s="633" t="s">
        <v>722</v>
      </c>
      <c r="L46" s="635">
        <v>73.404395409813119</v>
      </c>
      <c r="M46" s="635">
        <v>5</v>
      </c>
      <c r="N46" s="636">
        <v>367.02197704906558</v>
      </c>
    </row>
    <row r="47" spans="1:14" ht="14.4" customHeight="1" x14ac:dyDescent="0.3">
      <c r="A47" s="631" t="s">
        <v>537</v>
      </c>
      <c r="B47" s="632" t="s">
        <v>539</v>
      </c>
      <c r="C47" s="633" t="s">
        <v>551</v>
      </c>
      <c r="D47" s="634" t="s">
        <v>552</v>
      </c>
      <c r="E47" s="633" t="s">
        <v>540</v>
      </c>
      <c r="F47" s="634" t="s">
        <v>541</v>
      </c>
      <c r="G47" s="633" t="s">
        <v>567</v>
      </c>
      <c r="H47" s="633" t="s">
        <v>723</v>
      </c>
      <c r="I47" s="633" t="s">
        <v>724</v>
      </c>
      <c r="J47" s="633" t="s">
        <v>725</v>
      </c>
      <c r="K47" s="633" t="s">
        <v>726</v>
      </c>
      <c r="L47" s="635">
        <v>47.099999999999994</v>
      </c>
      <c r="M47" s="635">
        <v>5</v>
      </c>
      <c r="N47" s="636">
        <v>235.49999999999997</v>
      </c>
    </row>
    <row r="48" spans="1:14" ht="14.4" customHeight="1" x14ac:dyDescent="0.3">
      <c r="A48" s="631" t="s">
        <v>537</v>
      </c>
      <c r="B48" s="632" t="s">
        <v>539</v>
      </c>
      <c r="C48" s="633" t="s">
        <v>551</v>
      </c>
      <c r="D48" s="634" t="s">
        <v>552</v>
      </c>
      <c r="E48" s="633" t="s">
        <v>540</v>
      </c>
      <c r="F48" s="634" t="s">
        <v>541</v>
      </c>
      <c r="G48" s="633" t="s">
        <v>567</v>
      </c>
      <c r="H48" s="633" t="s">
        <v>727</v>
      </c>
      <c r="I48" s="633" t="s">
        <v>728</v>
      </c>
      <c r="J48" s="633" t="s">
        <v>729</v>
      </c>
      <c r="K48" s="633" t="s">
        <v>730</v>
      </c>
      <c r="L48" s="635">
        <v>41.649999999999991</v>
      </c>
      <c r="M48" s="635">
        <v>8</v>
      </c>
      <c r="N48" s="636">
        <v>333.19999999999993</v>
      </c>
    </row>
    <row r="49" spans="1:14" ht="14.4" customHeight="1" x14ac:dyDescent="0.3">
      <c r="A49" s="631" t="s">
        <v>537</v>
      </c>
      <c r="B49" s="632" t="s">
        <v>539</v>
      </c>
      <c r="C49" s="633" t="s">
        <v>551</v>
      </c>
      <c r="D49" s="634" t="s">
        <v>552</v>
      </c>
      <c r="E49" s="633" t="s">
        <v>540</v>
      </c>
      <c r="F49" s="634" t="s">
        <v>541</v>
      </c>
      <c r="G49" s="633" t="s">
        <v>567</v>
      </c>
      <c r="H49" s="633" t="s">
        <v>731</v>
      </c>
      <c r="I49" s="633" t="s">
        <v>732</v>
      </c>
      <c r="J49" s="633" t="s">
        <v>729</v>
      </c>
      <c r="K49" s="633" t="s">
        <v>733</v>
      </c>
      <c r="L49" s="635">
        <v>292.47029435796003</v>
      </c>
      <c r="M49" s="635">
        <v>2</v>
      </c>
      <c r="N49" s="636">
        <v>584.94058871592006</v>
      </c>
    </row>
    <row r="50" spans="1:14" ht="14.4" customHeight="1" x14ac:dyDescent="0.3">
      <c r="A50" s="631" t="s">
        <v>537</v>
      </c>
      <c r="B50" s="632" t="s">
        <v>539</v>
      </c>
      <c r="C50" s="633" t="s">
        <v>551</v>
      </c>
      <c r="D50" s="634" t="s">
        <v>552</v>
      </c>
      <c r="E50" s="633" t="s">
        <v>540</v>
      </c>
      <c r="F50" s="634" t="s">
        <v>541</v>
      </c>
      <c r="G50" s="633" t="s">
        <v>567</v>
      </c>
      <c r="H50" s="633" t="s">
        <v>734</v>
      </c>
      <c r="I50" s="633" t="s">
        <v>735</v>
      </c>
      <c r="J50" s="633" t="s">
        <v>736</v>
      </c>
      <c r="K50" s="633" t="s">
        <v>737</v>
      </c>
      <c r="L50" s="635">
        <v>91.569947119371534</v>
      </c>
      <c r="M50" s="635">
        <v>3</v>
      </c>
      <c r="N50" s="636">
        <v>274.7098413581146</v>
      </c>
    </row>
    <row r="51" spans="1:14" ht="14.4" customHeight="1" x14ac:dyDescent="0.3">
      <c r="A51" s="631" t="s">
        <v>537</v>
      </c>
      <c r="B51" s="632" t="s">
        <v>539</v>
      </c>
      <c r="C51" s="633" t="s">
        <v>551</v>
      </c>
      <c r="D51" s="634" t="s">
        <v>552</v>
      </c>
      <c r="E51" s="633" t="s">
        <v>540</v>
      </c>
      <c r="F51" s="634" t="s">
        <v>541</v>
      </c>
      <c r="G51" s="633" t="s">
        <v>567</v>
      </c>
      <c r="H51" s="633" t="s">
        <v>738</v>
      </c>
      <c r="I51" s="633" t="s">
        <v>739</v>
      </c>
      <c r="J51" s="633" t="s">
        <v>740</v>
      </c>
      <c r="K51" s="633" t="s">
        <v>741</v>
      </c>
      <c r="L51" s="635">
        <v>56.220161616974799</v>
      </c>
      <c r="M51" s="635">
        <v>1</v>
      </c>
      <c r="N51" s="636">
        <v>56.220161616974799</v>
      </c>
    </row>
    <row r="52" spans="1:14" ht="14.4" customHeight="1" x14ac:dyDescent="0.3">
      <c r="A52" s="631" t="s">
        <v>537</v>
      </c>
      <c r="B52" s="632" t="s">
        <v>539</v>
      </c>
      <c r="C52" s="633" t="s">
        <v>551</v>
      </c>
      <c r="D52" s="634" t="s">
        <v>552</v>
      </c>
      <c r="E52" s="633" t="s">
        <v>540</v>
      </c>
      <c r="F52" s="634" t="s">
        <v>541</v>
      </c>
      <c r="G52" s="633" t="s">
        <v>567</v>
      </c>
      <c r="H52" s="633" t="s">
        <v>742</v>
      </c>
      <c r="I52" s="633" t="s">
        <v>743</v>
      </c>
      <c r="J52" s="633" t="s">
        <v>744</v>
      </c>
      <c r="K52" s="633" t="s">
        <v>745</v>
      </c>
      <c r="L52" s="635">
        <v>57.0099012321296</v>
      </c>
      <c r="M52" s="635">
        <v>2</v>
      </c>
      <c r="N52" s="636">
        <v>114.0198024642592</v>
      </c>
    </row>
    <row r="53" spans="1:14" ht="14.4" customHeight="1" x14ac:dyDescent="0.3">
      <c r="A53" s="631" t="s">
        <v>537</v>
      </c>
      <c r="B53" s="632" t="s">
        <v>539</v>
      </c>
      <c r="C53" s="633" t="s">
        <v>551</v>
      </c>
      <c r="D53" s="634" t="s">
        <v>552</v>
      </c>
      <c r="E53" s="633" t="s">
        <v>540</v>
      </c>
      <c r="F53" s="634" t="s">
        <v>541</v>
      </c>
      <c r="G53" s="633" t="s">
        <v>567</v>
      </c>
      <c r="H53" s="633" t="s">
        <v>746</v>
      </c>
      <c r="I53" s="633" t="s">
        <v>747</v>
      </c>
      <c r="J53" s="633" t="s">
        <v>748</v>
      </c>
      <c r="K53" s="633" t="s">
        <v>749</v>
      </c>
      <c r="L53" s="635">
        <v>148.84500000000003</v>
      </c>
      <c r="M53" s="635">
        <v>2</v>
      </c>
      <c r="N53" s="636">
        <v>297.69000000000005</v>
      </c>
    </row>
    <row r="54" spans="1:14" ht="14.4" customHeight="1" x14ac:dyDescent="0.3">
      <c r="A54" s="631" t="s">
        <v>537</v>
      </c>
      <c r="B54" s="632" t="s">
        <v>539</v>
      </c>
      <c r="C54" s="633" t="s">
        <v>551</v>
      </c>
      <c r="D54" s="634" t="s">
        <v>552</v>
      </c>
      <c r="E54" s="633" t="s">
        <v>540</v>
      </c>
      <c r="F54" s="634" t="s">
        <v>541</v>
      </c>
      <c r="G54" s="633" t="s">
        <v>567</v>
      </c>
      <c r="H54" s="633" t="s">
        <v>750</v>
      </c>
      <c r="I54" s="633" t="s">
        <v>246</v>
      </c>
      <c r="J54" s="633" t="s">
        <v>751</v>
      </c>
      <c r="K54" s="633"/>
      <c r="L54" s="635">
        <v>147.49954406331688</v>
      </c>
      <c r="M54" s="635">
        <v>1</v>
      </c>
      <c r="N54" s="636">
        <v>147.49954406331688</v>
      </c>
    </row>
    <row r="55" spans="1:14" ht="14.4" customHeight="1" x14ac:dyDescent="0.3">
      <c r="A55" s="631" t="s">
        <v>537</v>
      </c>
      <c r="B55" s="632" t="s">
        <v>539</v>
      </c>
      <c r="C55" s="633" t="s">
        <v>551</v>
      </c>
      <c r="D55" s="634" t="s">
        <v>552</v>
      </c>
      <c r="E55" s="633" t="s">
        <v>540</v>
      </c>
      <c r="F55" s="634" t="s">
        <v>541</v>
      </c>
      <c r="G55" s="633" t="s">
        <v>567</v>
      </c>
      <c r="H55" s="633" t="s">
        <v>752</v>
      </c>
      <c r="I55" s="633" t="s">
        <v>753</v>
      </c>
      <c r="J55" s="633" t="s">
        <v>754</v>
      </c>
      <c r="K55" s="633" t="s">
        <v>755</v>
      </c>
      <c r="L55" s="635">
        <v>59.460185055102166</v>
      </c>
      <c r="M55" s="635">
        <v>1</v>
      </c>
      <c r="N55" s="636">
        <v>59.460185055102166</v>
      </c>
    </row>
    <row r="56" spans="1:14" ht="14.4" customHeight="1" x14ac:dyDescent="0.3">
      <c r="A56" s="631" t="s">
        <v>537</v>
      </c>
      <c r="B56" s="632" t="s">
        <v>539</v>
      </c>
      <c r="C56" s="633" t="s">
        <v>551</v>
      </c>
      <c r="D56" s="634" t="s">
        <v>552</v>
      </c>
      <c r="E56" s="633" t="s">
        <v>540</v>
      </c>
      <c r="F56" s="634" t="s">
        <v>541</v>
      </c>
      <c r="G56" s="633" t="s">
        <v>567</v>
      </c>
      <c r="H56" s="633" t="s">
        <v>756</v>
      </c>
      <c r="I56" s="633" t="s">
        <v>757</v>
      </c>
      <c r="J56" s="633" t="s">
        <v>758</v>
      </c>
      <c r="K56" s="633" t="s">
        <v>759</v>
      </c>
      <c r="L56" s="635">
        <v>65.151644282525922</v>
      </c>
      <c r="M56" s="635">
        <v>4</v>
      </c>
      <c r="N56" s="636">
        <v>260.60657713010369</v>
      </c>
    </row>
    <row r="57" spans="1:14" ht="14.4" customHeight="1" x14ac:dyDescent="0.3">
      <c r="A57" s="631" t="s">
        <v>537</v>
      </c>
      <c r="B57" s="632" t="s">
        <v>539</v>
      </c>
      <c r="C57" s="633" t="s">
        <v>551</v>
      </c>
      <c r="D57" s="634" t="s">
        <v>552</v>
      </c>
      <c r="E57" s="633" t="s">
        <v>540</v>
      </c>
      <c r="F57" s="634" t="s">
        <v>541</v>
      </c>
      <c r="G57" s="633" t="s">
        <v>567</v>
      </c>
      <c r="H57" s="633" t="s">
        <v>760</v>
      </c>
      <c r="I57" s="633" t="s">
        <v>761</v>
      </c>
      <c r="J57" s="633" t="s">
        <v>762</v>
      </c>
      <c r="K57" s="633" t="s">
        <v>763</v>
      </c>
      <c r="L57" s="635">
        <v>59.21</v>
      </c>
      <c r="M57" s="635">
        <v>1</v>
      </c>
      <c r="N57" s="636">
        <v>59.21</v>
      </c>
    </row>
    <row r="58" spans="1:14" ht="14.4" customHeight="1" x14ac:dyDescent="0.3">
      <c r="A58" s="631" t="s">
        <v>537</v>
      </c>
      <c r="B58" s="632" t="s">
        <v>539</v>
      </c>
      <c r="C58" s="633" t="s">
        <v>551</v>
      </c>
      <c r="D58" s="634" t="s">
        <v>552</v>
      </c>
      <c r="E58" s="633" t="s">
        <v>540</v>
      </c>
      <c r="F58" s="634" t="s">
        <v>541</v>
      </c>
      <c r="G58" s="633" t="s">
        <v>567</v>
      </c>
      <c r="H58" s="633" t="s">
        <v>764</v>
      </c>
      <c r="I58" s="633" t="s">
        <v>765</v>
      </c>
      <c r="J58" s="633" t="s">
        <v>766</v>
      </c>
      <c r="K58" s="633" t="s">
        <v>767</v>
      </c>
      <c r="L58" s="635">
        <v>61.38</v>
      </c>
      <c r="M58" s="635">
        <v>2</v>
      </c>
      <c r="N58" s="636">
        <v>122.76</v>
      </c>
    </row>
    <row r="59" spans="1:14" ht="14.4" customHeight="1" x14ac:dyDescent="0.3">
      <c r="A59" s="631" t="s">
        <v>537</v>
      </c>
      <c r="B59" s="632" t="s">
        <v>539</v>
      </c>
      <c r="C59" s="633" t="s">
        <v>551</v>
      </c>
      <c r="D59" s="634" t="s">
        <v>552</v>
      </c>
      <c r="E59" s="633" t="s">
        <v>540</v>
      </c>
      <c r="F59" s="634" t="s">
        <v>541</v>
      </c>
      <c r="G59" s="633" t="s">
        <v>567</v>
      </c>
      <c r="H59" s="633" t="s">
        <v>768</v>
      </c>
      <c r="I59" s="633" t="s">
        <v>246</v>
      </c>
      <c r="J59" s="633" t="s">
        <v>769</v>
      </c>
      <c r="K59" s="633"/>
      <c r="L59" s="635">
        <v>197.80920325381376</v>
      </c>
      <c r="M59" s="635">
        <v>5</v>
      </c>
      <c r="N59" s="636">
        <v>989.04601626906879</v>
      </c>
    </row>
    <row r="60" spans="1:14" ht="14.4" customHeight="1" x14ac:dyDescent="0.3">
      <c r="A60" s="631" t="s">
        <v>537</v>
      </c>
      <c r="B60" s="632" t="s">
        <v>539</v>
      </c>
      <c r="C60" s="633" t="s">
        <v>551</v>
      </c>
      <c r="D60" s="634" t="s">
        <v>552</v>
      </c>
      <c r="E60" s="633" t="s">
        <v>540</v>
      </c>
      <c r="F60" s="634" t="s">
        <v>541</v>
      </c>
      <c r="G60" s="633" t="s">
        <v>567</v>
      </c>
      <c r="H60" s="633" t="s">
        <v>770</v>
      </c>
      <c r="I60" s="633" t="s">
        <v>246</v>
      </c>
      <c r="J60" s="633" t="s">
        <v>771</v>
      </c>
      <c r="K60" s="633"/>
      <c r="L60" s="635">
        <v>164.97000000000003</v>
      </c>
      <c r="M60" s="635">
        <v>1</v>
      </c>
      <c r="N60" s="636">
        <v>164.97000000000003</v>
      </c>
    </row>
    <row r="61" spans="1:14" ht="14.4" customHeight="1" x14ac:dyDescent="0.3">
      <c r="A61" s="631" t="s">
        <v>537</v>
      </c>
      <c r="B61" s="632" t="s">
        <v>539</v>
      </c>
      <c r="C61" s="633" t="s">
        <v>551</v>
      </c>
      <c r="D61" s="634" t="s">
        <v>552</v>
      </c>
      <c r="E61" s="633" t="s">
        <v>540</v>
      </c>
      <c r="F61" s="634" t="s">
        <v>541</v>
      </c>
      <c r="G61" s="633" t="s">
        <v>567</v>
      </c>
      <c r="H61" s="633" t="s">
        <v>772</v>
      </c>
      <c r="I61" s="633" t="s">
        <v>773</v>
      </c>
      <c r="J61" s="633" t="s">
        <v>595</v>
      </c>
      <c r="K61" s="633" t="s">
        <v>774</v>
      </c>
      <c r="L61" s="635">
        <v>42.534999999999997</v>
      </c>
      <c r="M61" s="635">
        <v>6</v>
      </c>
      <c r="N61" s="636">
        <v>255.20999999999998</v>
      </c>
    </row>
    <row r="62" spans="1:14" ht="14.4" customHeight="1" x14ac:dyDescent="0.3">
      <c r="A62" s="631" t="s">
        <v>537</v>
      </c>
      <c r="B62" s="632" t="s">
        <v>539</v>
      </c>
      <c r="C62" s="633" t="s">
        <v>551</v>
      </c>
      <c r="D62" s="634" t="s">
        <v>552</v>
      </c>
      <c r="E62" s="633" t="s">
        <v>540</v>
      </c>
      <c r="F62" s="634" t="s">
        <v>541</v>
      </c>
      <c r="G62" s="633" t="s">
        <v>567</v>
      </c>
      <c r="H62" s="633" t="s">
        <v>775</v>
      </c>
      <c r="I62" s="633" t="s">
        <v>776</v>
      </c>
      <c r="J62" s="633" t="s">
        <v>777</v>
      </c>
      <c r="K62" s="633" t="s">
        <v>778</v>
      </c>
      <c r="L62" s="635">
        <v>56.1</v>
      </c>
      <c r="M62" s="635">
        <v>1</v>
      </c>
      <c r="N62" s="636">
        <v>56.1</v>
      </c>
    </row>
    <row r="63" spans="1:14" ht="14.4" customHeight="1" x14ac:dyDescent="0.3">
      <c r="A63" s="631" t="s">
        <v>537</v>
      </c>
      <c r="B63" s="632" t="s">
        <v>539</v>
      </c>
      <c r="C63" s="633" t="s">
        <v>551</v>
      </c>
      <c r="D63" s="634" t="s">
        <v>552</v>
      </c>
      <c r="E63" s="633" t="s">
        <v>540</v>
      </c>
      <c r="F63" s="634" t="s">
        <v>541</v>
      </c>
      <c r="G63" s="633" t="s">
        <v>567</v>
      </c>
      <c r="H63" s="633" t="s">
        <v>779</v>
      </c>
      <c r="I63" s="633" t="s">
        <v>780</v>
      </c>
      <c r="J63" s="633" t="s">
        <v>781</v>
      </c>
      <c r="K63" s="633" t="s">
        <v>782</v>
      </c>
      <c r="L63" s="635">
        <v>1665.2</v>
      </c>
      <c r="M63" s="635">
        <v>1</v>
      </c>
      <c r="N63" s="636">
        <v>1665.2</v>
      </c>
    </row>
    <row r="64" spans="1:14" ht="14.4" customHeight="1" x14ac:dyDescent="0.3">
      <c r="A64" s="631" t="s">
        <v>537</v>
      </c>
      <c r="B64" s="632" t="s">
        <v>539</v>
      </c>
      <c r="C64" s="633" t="s">
        <v>551</v>
      </c>
      <c r="D64" s="634" t="s">
        <v>552</v>
      </c>
      <c r="E64" s="633" t="s">
        <v>540</v>
      </c>
      <c r="F64" s="634" t="s">
        <v>541</v>
      </c>
      <c r="G64" s="633" t="s">
        <v>567</v>
      </c>
      <c r="H64" s="633" t="s">
        <v>783</v>
      </c>
      <c r="I64" s="633" t="s">
        <v>784</v>
      </c>
      <c r="J64" s="633" t="s">
        <v>621</v>
      </c>
      <c r="K64" s="633" t="s">
        <v>785</v>
      </c>
      <c r="L64" s="635">
        <v>60.350006518430213</v>
      </c>
      <c r="M64" s="635">
        <v>35</v>
      </c>
      <c r="N64" s="636">
        <v>2112.2502281450575</v>
      </c>
    </row>
    <row r="65" spans="1:14" ht="14.4" customHeight="1" x14ac:dyDescent="0.3">
      <c r="A65" s="631" t="s">
        <v>537</v>
      </c>
      <c r="B65" s="632" t="s">
        <v>539</v>
      </c>
      <c r="C65" s="633" t="s">
        <v>551</v>
      </c>
      <c r="D65" s="634" t="s">
        <v>552</v>
      </c>
      <c r="E65" s="633" t="s">
        <v>540</v>
      </c>
      <c r="F65" s="634" t="s">
        <v>541</v>
      </c>
      <c r="G65" s="633" t="s">
        <v>567</v>
      </c>
      <c r="H65" s="633" t="s">
        <v>786</v>
      </c>
      <c r="I65" s="633" t="s">
        <v>787</v>
      </c>
      <c r="J65" s="633" t="s">
        <v>788</v>
      </c>
      <c r="K65" s="633" t="s">
        <v>789</v>
      </c>
      <c r="L65" s="635">
        <v>95.73</v>
      </c>
      <c r="M65" s="635">
        <v>1</v>
      </c>
      <c r="N65" s="636">
        <v>95.73</v>
      </c>
    </row>
    <row r="66" spans="1:14" ht="14.4" customHeight="1" x14ac:dyDescent="0.3">
      <c r="A66" s="631" t="s">
        <v>537</v>
      </c>
      <c r="B66" s="632" t="s">
        <v>539</v>
      </c>
      <c r="C66" s="633" t="s">
        <v>551</v>
      </c>
      <c r="D66" s="634" t="s">
        <v>552</v>
      </c>
      <c r="E66" s="633" t="s">
        <v>540</v>
      </c>
      <c r="F66" s="634" t="s">
        <v>541</v>
      </c>
      <c r="G66" s="633" t="s">
        <v>567</v>
      </c>
      <c r="H66" s="633" t="s">
        <v>790</v>
      </c>
      <c r="I66" s="633" t="s">
        <v>791</v>
      </c>
      <c r="J66" s="633" t="s">
        <v>792</v>
      </c>
      <c r="K66" s="633" t="s">
        <v>793</v>
      </c>
      <c r="L66" s="635">
        <v>701.04064137071668</v>
      </c>
      <c r="M66" s="635">
        <v>1</v>
      </c>
      <c r="N66" s="636">
        <v>701.04064137071668</v>
      </c>
    </row>
    <row r="67" spans="1:14" ht="14.4" customHeight="1" x14ac:dyDescent="0.3">
      <c r="A67" s="631" t="s">
        <v>537</v>
      </c>
      <c r="B67" s="632" t="s">
        <v>539</v>
      </c>
      <c r="C67" s="633" t="s">
        <v>551</v>
      </c>
      <c r="D67" s="634" t="s">
        <v>552</v>
      </c>
      <c r="E67" s="633" t="s">
        <v>540</v>
      </c>
      <c r="F67" s="634" t="s">
        <v>541</v>
      </c>
      <c r="G67" s="633" t="s">
        <v>567</v>
      </c>
      <c r="H67" s="633" t="s">
        <v>794</v>
      </c>
      <c r="I67" s="633" t="s">
        <v>795</v>
      </c>
      <c r="J67" s="633" t="s">
        <v>796</v>
      </c>
      <c r="K67" s="633" t="s">
        <v>797</v>
      </c>
      <c r="L67" s="635">
        <v>67.412304221500591</v>
      </c>
      <c r="M67" s="635">
        <v>1</v>
      </c>
      <c r="N67" s="636">
        <v>67.412304221500591</v>
      </c>
    </row>
    <row r="68" spans="1:14" ht="14.4" customHeight="1" x14ac:dyDescent="0.3">
      <c r="A68" s="631" t="s">
        <v>537</v>
      </c>
      <c r="B68" s="632" t="s">
        <v>539</v>
      </c>
      <c r="C68" s="633" t="s">
        <v>551</v>
      </c>
      <c r="D68" s="634" t="s">
        <v>552</v>
      </c>
      <c r="E68" s="633" t="s">
        <v>540</v>
      </c>
      <c r="F68" s="634" t="s">
        <v>541</v>
      </c>
      <c r="G68" s="633" t="s">
        <v>567</v>
      </c>
      <c r="H68" s="633" t="s">
        <v>798</v>
      </c>
      <c r="I68" s="633" t="s">
        <v>799</v>
      </c>
      <c r="J68" s="633" t="s">
        <v>800</v>
      </c>
      <c r="K68" s="633" t="s">
        <v>801</v>
      </c>
      <c r="L68" s="635">
        <v>21.9</v>
      </c>
      <c r="M68" s="635">
        <v>20</v>
      </c>
      <c r="N68" s="636">
        <v>438</v>
      </c>
    </row>
    <row r="69" spans="1:14" ht="14.4" customHeight="1" x14ac:dyDescent="0.3">
      <c r="A69" s="631" t="s">
        <v>537</v>
      </c>
      <c r="B69" s="632" t="s">
        <v>539</v>
      </c>
      <c r="C69" s="633" t="s">
        <v>551</v>
      </c>
      <c r="D69" s="634" t="s">
        <v>552</v>
      </c>
      <c r="E69" s="633" t="s">
        <v>540</v>
      </c>
      <c r="F69" s="634" t="s">
        <v>541</v>
      </c>
      <c r="G69" s="633" t="s">
        <v>567</v>
      </c>
      <c r="H69" s="633" t="s">
        <v>802</v>
      </c>
      <c r="I69" s="633" t="s">
        <v>803</v>
      </c>
      <c r="J69" s="633" t="s">
        <v>710</v>
      </c>
      <c r="K69" s="633" t="s">
        <v>804</v>
      </c>
      <c r="L69" s="635">
        <v>74.389752729646673</v>
      </c>
      <c r="M69" s="635">
        <v>1</v>
      </c>
      <c r="N69" s="636">
        <v>74.389752729646673</v>
      </c>
    </row>
    <row r="70" spans="1:14" ht="14.4" customHeight="1" x14ac:dyDescent="0.3">
      <c r="A70" s="631" t="s">
        <v>537</v>
      </c>
      <c r="B70" s="632" t="s">
        <v>539</v>
      </c>
      <c r="C70" s="633" t="s">
        <v>551</v>
      </c>
      <c r="D70" s="634" t="s">
        <v>552</v>
      </c>
      <c r="E70" s="633" t="s">
        <v>540</v>
      </c>
      <c r="F70" s="634" t="s">
        <v>541</v>
      </c>
      <c r="G70" s="633" t="s">
        <v>567</v>
      </c>
      <c r="H70" s="633" t="s">
        <v>805</v>
      </c>
      <c r="I70" s="633" t="s">
        <v>806</v>
      </c>
      <c r="J70" s="633" t="s">
        <v>807</v>
      </c>
      <c r="K70" s="633" t="s">
        <v>808</v>
      </c>
      <c r="L70" s="635">
        <v>43.226979764358262</v>
      </c>
      <c r="M70" s="635">
        <v>37</v>
      </c>
      <c r="N70" s="636">
        <v>1599.3982512812556</v>
      </c>
    </row>
    <row r="71" spans="1:14" ht="14.4" customHeight="1" x14ac:dyDescent="0.3">
      <c r="A71" s="631" t="s">
        <v>537</v>
      </c>
      <c r="B71" s="632" t="s">
        <v>539</v>
      </c>
      <c r="C71" s="633" t="s">
        <v>551</v>
      </c>
      <c r="D71" s="634" t="s">
        <v>552</v>
      </c>
      <c r="E71" s="633" t="s">
        <v>540</v>
      </c>
      <c r="F71" s="634" t="s">
        <v>541</v>
      </c>
      <c r="G71" s="633" t="s">
        <v>567</v>
      </c>
      <c r="H71" s="633" t="s">
        <v>809</v>
      </c>
      <c r="I71" s="633" t="s">
        <v>810</v>
      </c>
      <c r="J71" s="633" t="s">
        <v>811</v>
      </c>
      <c r="K71" s="633" t="s">
        <v>812</v>
      </c>
      <c r="L71" s="635">
        <v>37.225000000000009</v>
      </c>
      <c r="M71" s="635">
        <v>4</v>
      </c>
      <c r="N71" s="636">
        <v>148.90000000000003</v>
      </c>
    </row>
    <row r="72" spans="1:14" ht="14.4" customHeight="1" x14ac:dyDescent="0.3">
      <c r="A72" s="631" t="s">
        <v>537</v>
      </c>
      <c r="B72" s="632" t="s">
        <v>539</v>
      </c>
      <c r="C72" s="633" t="s">
        <v>551</v>
      </c>
      <c r="D72" s="634" t="s">
        <v>552</v>
      </c>
      <c r="E72" s="633" t="s">
        <v>540</v>
      </c>
      <c r="F72" s="634" t="s">
        <v>541</v>
      </c>
      <c r="G72" s="633" t="s">
        <v>567</v>
      </c>
      <c r="H72" s="633" t="s">
        <v>813</v>
      </c>
      <c r="I72" s="633" t="s">
        <v>814</v>
      </c>
      <c r="J72" s="633" t="s">
        <v>811</v>
      </c>
      <c r="K72" s="633" t="s">
        <v>815</v>
      </c>
      <c r="L72" s="635">
        <v>66.848829810511589</v>
      </c>
      <c r="M72" s="635">
        <v>1</v>
      </c>
      <c r="N72" s="636">
        <v>66.848829810511589</v>
      </c>
    </row>
    <row r="73" spans="1:14" ht="14.4" customHeight="1" x14ac:dyDescent="0.3">
      <c r="A73" s="631" t="s">
        <v>537</v>
      </c>
      <c r="B73" s="632" t="s">
        <v>539</v>
      </c>
      <c r="C73" s="633" t="s">
        <v>551</v>
      </c>
      <c r="D73" s="634" t="s">
        <v>552</v>
      </c>
      <c r="E73" s="633" t="s">
        <v>540</v>
      </c>
      <c r="F73" s="634" t="s">
        <v>541</v>
      </c>
      <c r="G73" s="633" t="s">
        <v>567</v>
      </c>
      <c r="H73" s="633" t="s">
        <v>816</v>
      </c>
      <c r="I73" s="633" t="s">
        <v>817</v>
      </c>
      <c r="J73" s="633" t="s">
        <v>818</v>
      </c>
      <c r="K73" s="633" t="s">
        <v>819</v>
      </c>
      <c r="L73" s="635">
        <v>27.159875376828456</v>
      </c>
      <c r="M73" s="635">
        <v>2</v>
      </c>
      <c r="N73" s="636">
        <v>54.319750753656912</v>
      </c>
    </row>
    <row r="74" spans="1:14" ht="14.4" customHeight="1" x14ac:dyDescent="0.3">
      <c r="A74" s="631" t="s">
        <v>537</v>
      </c>
      <c r="B74" s="632" t="s">
        <v>539</v>
      </c>
      <c r="C74" s="633" t="s">
        <v>551</v>
      </c>
      <c r="D74" s="634" t="s">
        <v>552</v>
      </c>
      <c r="E74" s="633" t="s">
        <v>540</v>
      </c>
      <c r="F74" s="634" t="s">
        <v>541</v>
      </c>
      <c r="G74" s="633" t="s">
        <v>567</v>
      </c>
      <c r="H74" s="633" t="s">
        <v>820</v>
      </c>
      <c r="I74" s="633" t="s">
        <v>246</v>
      </c>
      <c r="J74" s="633" t="s">
        <v>821</v>
      </c>
      <c r="K74" s="633"/>
      <c r="L74" s="635">
        <v>71.583500000000001</v>
      </c>
      <c r="M74" s="635">
        <v>1</v>
      </c>
      <c r="N74" s="636">
        <v>71.583500000000001</v>
      </c>
    </row>
    <row r="75" spans="1:14" ht="14.4" customHeight="1" x14ac:dyDescent="0.3">
      <c r="A75" s="631" t="s">
        <v>537</v>
      </c>
      <c r="B75" s="632" t="s">
        <v>539</v>
      </c>
      <c r="C75" s="633" t="s">
        <v>551</v>
      </c>
      <c r="D75" s="634" t="s">
        <v>552</v>
      </c>
      <c r="E75" s="633" t="s">
        <v>540</v>
      </c>
      <c r="F75" s="634" t="s">
        <v>541</v>
      </c>
      <c r="G75" s="633" t="s">
        <v>567</v>
      </c>
      <c r="H75" s="633" t="s">
        <v>822</v>
      </c>
      <c r="I75" s="633" t="s">
        <v>823</v>
      </c>
      <c r="J75" s="633" t="s">
        <v>824</v>
      </c>
      <c r="K75" s="633" t="s">
        <v>825</v>
      </c>
      <c r="L75" s="635">
        <v>49.557254790296582</v>
      </c>
      <c r="M75" s="635">
        <v>8</v>
      </c>
      <c r="N75" s="636">
        <v>396.45803832237266</v>
      </c>
    </row>
    <row r="76" spans="1:14" ht="14.4" customHeight="1" x14ac:dyDescent="0.3">
      <c r="A76" s="631" t="s">
        <v>537</v>
      </c>
      <c r="B76" s="632" t="s">
        <v>539</v>
      </c>
      <c r="C76" s="633" t="s">
        <v>551</v>
      </c>
      <c r="D76" s="634" t="s">
        <v>552</v>
      </c>
      <c r="E76" s="633" t="s">
        <v>540</v>
      </c>
      <c r="F76" s="634" t="s">
        <v>541</v>
      </c>
      <c r="G76" s="633" t="s">
        <v>567</v>
      </c>
      <c r="H76" s="633" t="s">
        <v>826</v>
      </c>
      <c r="I76" s="633" t="s">
        <v>827</v>
      </c>
      <c r="J76" s="633" t="s">
        <v>828</v>
      </c>
      <c r="K76" s="633" t="s">
        <v>829</v>
      </c>
      <c r="L76" s="635">
        <v>147.91974373367199</v>
      </c>
      <c r="M76" s="635">
        <v>1</v>
      </c>
      <c r="N76" s="636">
        <v>147.91974373367199</v>
      </c>
    </row>
    <row r="77" spans="1:14" ht="14.4" customHeight="1" x14ac:dyDescent="0.3">
      <c r="A77" s="631" t="s">
        <v>537</v>
      </c>
      <c r="B77" s="632" t="s">
        <v>539</v>
      </c>
      <c r="C77" s="633" t="s">
        <v>551</v>
      </c>
      <c r="D77" s="634" t="s">
        <v>552</v>
      </c>
      <c r="E77" s="633" t="s">
        <v>540</v>
      </c>
      <c r="F77" s="634" t="s">
        <v>541</v>
      </c>
      <c r="G77" s="633" t="s">
        <v>567</v>
      </c>
      <c r="H77" s="633" t="s">
        <v>830</v>
      </c>
      <c r="I77" s="633" t="s">
        <v>246</v>
      </c>
      <c r="J77" s="633" t="s">
        <v>831</v>
      </c>
      <c r="K77" s="633"/>
      <c r="L77" s="635">
        <v>71.583614390228504</v>
      </c>
      <c r="M77" s="635">
        <v>2</v>
      </c>
      <c r="N77" s="636">
        <v>143.16722878045701</v>
      </c>
    </row>
    <row r="78" spans="1:14" ht="14.4" customHeight="1" x14ac:dyDescent="0.3">
      <c r="A78" s="631" t="s">
        <v>537</v>
      </c>
      <c r="B78" s="632" t="s">
        <v>539</v>
      </c>
      <c r="C78" s="633" t="s">
        <v>551</v>
      </c>
      <c r="D78" s="634" t="s">
        <v>552</v>
      </c>
      <c r="E78" s="633" t="s">
        <v>540</v>
      </c>
      <c r="F78" s="634" t="s">
        <v>541</v>
      </c>
      <c r="G78" s="633" t="s">
        <v>567</v>
      </c>
      <c r="H78" s="633" t="s">
        <v>832</v>
      </c>
      <c r="I78" s="633" t="s">
        <v>833</v>
      </c>
      <c r="J78" s="633" t="s">
        <v>834</v>
      </c>
      <c r="K78" s="633" t="s">
        <v>835</v>
      </c>
      <c r="L78" s="635">
        <v>266.57</v>
      </c>
      <c r="M78" s="635">
        <v>1</v>
      </c>
      <c r="N78" s="636">
        <v>266.57</v>
      </c>
    </row>
    <row r="79" spans="1:14" ht="14.4" customHeight="1" x14ac:dyDescent="0.3">
      <c r="A79" s="631" t="s">
        <v>537</v>
      </c>
      <c r="B79" s="632" t="s">
        <v>539</v>
      </c>
      <c r="C79" s="633" t="s">
        <v>551</v>
      </c>
      <c r="D79" s="634" t="s">
        <v>552</v>
      </c>
      <c r="E79" s="633" t="s">
        <v>540</v>
      </c>
      <c r="F79" s="634" t="s">
        <v>541</v>
      </c>
      <c r="G79" s="633" t="s">
        <v>567</v>
      </c>
      <c r="H79" s="633" t="s">
        <v>836</v>
      </c>
      <c r="I79" s="633" t="s">
        <v>836</v>
      </c>
      <c r="J79" s="633" t="s">
        <v>837</v>
      </c>
      <c r="K79" s="633" t="s">
        <v>838</v>
      </c>
      <c r="L79" s="635">
        <v>142.59998187557801</v>
      </c>
      <c r="M79" s="635">
        <v>2</v>
      </c>
      <c r="N79" s="636">
        <v>285.19996375115602</v>
      </c>
    </row>
    <row r="80" spans="1:14" ht="14.4" customHeight="1" x14ac:dyDescent="0.3">
      <c r="A80" s="631" t="s">
        <v>537</v>
      </c>
      <c r="B80" s="632" t="s">
        <v>539</v>
      </c>
      <c r="C80" s="633" t="s">
        <v>551</v>
      </c>
      <c r="D80" s="634" t="s">
        <v>552</v>
      </c>
      <c r="E80" s="633" t="s">
        <v>540</v>
      </c>
      <c r="F80" s="634" t="s">
        <v>541</v>
      </c>
      <c r="G80" s="633" t="s">
        <v>567</v>
      </c>
      <c r="H80" s="633" t="s">
        <v>839</v>
      </c>
      <c r="I80" s="633" t="s">
        <v>840</v>
      </c>
      <c r="J80" s="633" t="s">
        <v>841</v>
      </c>
      <c r="K80" s="633" t="s">
        <v>842</v>
      </c>
      <c r="L80" s="635">
        <v>29.09991004910184</v>
      </c>
      <c r="M80" s="635">
        <v>2</v>
      </c>
      <c r="N80" s="636">
        <v>58.199820098203681</v>
      </c>
    </row>
    <row r="81" spans="1:14" ht="14.4" customHeight="1" x14ac:dyDescent="0.3">
      <c r="A81" s="631" t="s">
        <v>537</v>
      </c>
      <c r="B81" s="632" t="s">
        <v>539</v>
      </c>
      <c r="C81" s="633" t="s">
        <v>551</v>
      </c>
      <c r="D81" s="634" t="s">
        <v>552</v>
      </c>
      <c r="E81" s="633" t="s">
        <v>540</v>
      </c>
      <c r="F81" s="634" t="s">
        <v>541</v>
      </c>
      <c r="G81" s="633" t="s">
        <v>567</v>
      </c>
      <c r="H81" s="633" t="s">
        <v>843</v>
      </c>
      <c r="I81" s="633" t="s">
        <v>844</v>
      </c>
      <c r="J81" s="633" t="s">
        <v>845</v>
      </c>
      <c r="K81" s="633" t="s">
        <v>846</v>
      </c>
      <c r="L81" s="635">
        <v>108.79377765803282</v>
      </c>
      <c r="M81" s="635">
        <v>16</v>
      </c>
      <c r="N81" s="636">
        <v>1740.7004425285252</v>
      </c>
    </row>
    <row r="82" spans="1:14" ht="14.4" customHeight="1" x14ac:dyDescent="0.3">
      <c r="A82" s="631" t="s">
        <v>537</v>
      </c>
      <c r="B82" s="632" t="s">
        <v>539</v>
      </c>
      <c r="C82" s="633" t="s">
        <v>551</v>
      </c>
      <c r="D82" s="634" t="s">
        <v>552</v>
      </c>
      <c r="E82" s="633" t="s">
        <v>540</v>
      </c>
      <c r="F82" s="634" t="s">
        <v>541</v>
      </c>
      <c r="G82" s="633" t="s">
        <v>567</v>
      </c>
      <c r="H82" s="633" t="s">
        <v>847</v>
      </c>
      <c r="I82" s="633" t="s">
        <v>848</v>
      </c>
      <c r="J82" s="633" t="s">
        <v>849</v>
      </c>
      <c r="K82" s="633" t="s">
        <v>850</v>
      </c>
      <c r="L82" s="635">
        <v>61.269999213132998</v>
      </c>
      <c r="M82" s="635">
        <v>3</v>
      </c>
      <c r="N82" s="636">
        <v>183.809997639399</v>
      </c>
    </row>
    <row r="83" spans="1:14" ht="14.4" customHeight="1" x14ac:dyDescent="0.3">
      <c r="A83" s="631" t="s">
        <v>537</v>
      </c>
      <c r="B83" s="632" t="s">
        <v>539</v>
      </c>
      <c r="C83" s="633" t="s">
        <v>551</v>
      </c>
      <c r="D83" s="634" t="s">
        <v>552</v>
      </c>
      <c r="E83" s="633" t="s">
        <v>540</v>
      </c>
      <c r="F83" s="634" t="s">
        <v>541</v>
      </c>
      <c r="G83" s="633" t="s">
        <v>567</v>
      </c>
      <c r="H83" s="633" t="s">
        <v>851</v>
      </c>
      <c r="I83" s="633" t="s">
        <v>852</v>
      </c>
      <c r="J83" s="633" t="s">
        <v>853</v>
      </c>
      <c r="K83" s="633" t="s">
        <v>854</v>
      </c>
      <c r="L83" s="635">
        <v>723.18999999999971</v>
      </c>
      <c r="M83" s="635">
        <v>1</v>
      </c>
      <c r="N83" s="636">
        <v>723.18999999999971</v>
      </c>
    </row>
    <row r="84" spans="1:14" ht="14.4" customHeight="1" x14ac:dyDescent="0.3">
      <c r="A84" s="631" t="s">
        <v>537</v>
      </c>
      <c r="B84" s="632" t="s">
        <v>539</v>
      </c>
      <c r="C84" s="633" t="s">
        <v>551</v>
      </c>
      <c r="D84" s="634" t="s">
        <v>552</v>
      </c>
      <c r="E84" s="633" t="s">
        <v>540</v>
      </c>
      <c r="F84" s="634" t="s">
        <v>541</v>
      </c>
      <c r="G84" s="633" t="s">
        <v>567</v>
      </c>
      <c r="H84" s="633" t="s">
        <v>855</v>
      </c>
      <c r="I84" s="633" t="s">
        <v>856</v>
      </c>
      <c r="J84" s="633" t="s">
        <v>857</v>
      </c>
      <c r="K84" s="633" t="s">
        <v>858</v>
      </c>
      <c r="L84" s="635">
        <v>117.73976923076923</v>
      </c>
      <c r="M84" s="635">
        <v>26</v>
      </c>
      <c r="N84" s="636">
        <v>3061.2339999999999</v>
      </c>
    </row>
    <row r="85" spans="1:14" ht="14.4" customHeight="1" x14ac:dyDescent="0.3">
      <c r="A85" s="631" t="s">
        <v>537</v>
      </c>
      <c r="B85" s="632" t="s">
        <v>539</v>
      </c>
      <c r="C85" s="633" t="s">
        <v>551</v>
      </c>
      <c r="D85" s="634" t="s">
        <v>552</v>
      </c>
      <c r="E85" s="633" t="s">
        <v>540</v>
      </c>
      <c r="F85" s="634" t="s">
        <v>541</v>
      </c>
      <c r="G85" s="633" t="s">
        <v>567</v>
      </c>
      <c r="H85" s="633" t="s">
        <v>859</v>
      </c>
      <c r="I85" s="633" t="s">
        <v>860</v>
      </c>
      <c r="J85" s="633" t="s">
        <v>861</v>
      </c>
      <c r="K85" s="633" t="s">
        <v>862</v>
      </c>
      <c r="L85" s="635">
        <v>399.48000000000013</v>
      </c>
      <c r="M85" s="635">
        <v>1</v>
      </c>
      <c r="N85" s="636">
        <v>399.48000000000013</v>
      </c>
    </row>
    <row r="86" spans="1:14" ht="14.4" customHeight="1" x14ac:dyDescent="0.3">
      <c r="A86" s="631" t="s">
        <v>537</v>
      </c>
      <c r="B86" s="632" t="s">
        <v>539</v>
      </c>
      <c r="C86" s="633" t="s">
        <v>551</v>
      </c>
      <c r="D86" s="634" t="s">
        <v>552</v>
      </c>
      <c r="E86" s="633" t="s">
        <v>540</v>
      </c>
      <c r="F86" s="634" t="s">
        <v>541</v>
      </c>
      <c r="G86" s="633" t="s">
        <v>567</v>
      </c>
      <c r="H86" s="633" t="s">
        <v>863</v>
      </c>
      <c r="I86" s="633" t="s">
        <v>246</v>
      </c>
      <c r="J86" s="633" t="s">
        <v>864</v>
      </c>
      <c r="K86" s="633"/>
      <c r="L86" s="635">
        <v>280.4856689889736</v>
      </c>
      <c r="M86" s="635">
        <v>2</v>
      </c>
      <c r="N86" s="636">
        <v>560.9713379779472</v>
      </c>
    </row>
    <row r="87" spans="1:14" ht="14.4" customHeight="1" x14ac:dyDescent="0.3">
      <c r="A87" s="631" t="s">
        <v>537</v>
      </c>
      <c r="B87" s="632" t="s">
        <v>539</v>
      </c>
      <c r="C87" s="633" t="s">
        <v>551</v>
      </c>
      <c r="D87" s="634" t="s">
        <v>552</v>
      </c>
      <c r="E87" s="633" t="s">
        <v>540</v>
      </c>
      <c r="F87" s="634" t="s">
        <v>541</v>
      </c>
      <c r="G87" s="633" t="s">
        <v>567</v>
      </c>
      <c r="H87" s="633" t="s">
        <v>865</v>
      </c>
      <c r="I87" s="633" t="s">
        <v>866</v>
      </c>
      <c r="J87" s="633" t="s">
        <v>867</v>
      </c>
      <c r="K87" s="633" t="s">
        <v>868</v>
      </c>
      <c r="L87" s="635">
        <v>60.459941849701778</v>
      </c>
      <c r="M87" s="635">
        <v>3</v>
      </c>
      <c r="N87" s="636">
        <v>181.37982554910533</v>
      </c>
    </row>
    <row r="88" spans="1:14" ht="14.4" customHeight="1" x14ac:dyDescent="0.3">
      <c r="A88" s="631" t="s">
        <v>537</v>
      </c>
      <c r="B88" s="632" t="s">
        <v>539</v>
      </c>
      <c r="C88" s="633" t="s">
        <v>551</v>
      </c>
      <c r="D88" s="634" t="s">
        <v>552</v>
      </c>
      <c r="E88" s="633" t="s">
        <v>540</v>
      </c>
      <c r="F88" s="634" t="s">
        <v>541</v>
      </c>
      <c r="G88" s="633" t="s">
        <v>567</v>
      </c>
      <c r="H88" s="633" t="s">
        <v>869</v>
      </c>
      <c r="I88" s="633" t="s">
        <v>869</v>
      </c>
      <c r="J88" s="633" t="s">
        <v>870</v>
      </c>
      <c r="K88" s="633" t="s">
        <v>871</v>
      </c>
      <c r="L88" s="635">
        <v>1378.85</v>
      </c>
      <c r="M88" s="635">
        <v>1</v>
      </c>
      <c r="N88" s="636">
        <v>1378.85</v>
      </c>
    </row>
    <row r="89" spans="1:14" ht="14.4" customHeight="1" x14ac:dyDescent="0.3">
      <c r="A89" s="631" t="s">
        <v>537</v>
      </c>
      <c r="B89" s="632" t="s">
        <v>539</v>
      </c>
      <c r="C89" s="633" t="s">
        <v>551</v>
      </c>
      <c r="D89" s="634" t="s">
        <v>552</v>
      </c>
      <c r="E89" s="633" t="s">
        <v>540</v>
      </c>
      <c r="F89" s="634" t="s">
        <v>541</v>
      </c>
      <c r="G89" s="633" t="s">
        <v>567</v>
      </c>
      <c r="H89" s="633" t="s">
        <v>872</v>
      </c>
      <c r="I89" s="633" t="s">
        <v>873</v>
      </c>
      <c r="J89" s="633" t="s">
        <v>874</v>
      </c>
      <c r="K89" s="633" t="s">
        <v>875</v>
      </c>
      <c r="L89" s="635">
        <v>169.59</v>
      </c>
      <c r="M89" s="635">
        <v>3</v>
      </c>
      <c r="N89" s="636">
        <v>508.77000000000004</v>
      </c>
    </row>
    <row r="90" spans="1:14" ht="14.4" customHeight="1" x14ac:dyDescent="0.3">
      <c r="A90" s="631" t="s">
        <v>537</v>
      </c>
      <c r="B90" s="632" t="s">
        <v>539</v>
      </c>
      <c r="C90" s="633" t="s">
        <v>551</v>
      </c>
      <c r="D90" s="634" t="s">
        <v>552</v>
      </c>
      <c r="E90" s="633" t="s">
        <v>540</v>
      </c>
      <c r="F90" s="634" t="s">
        <v>541</v>
      </c>
      <c r="G90" s="633" t="s">
        <v>567</v>
      </c>
      <c r="H90" s="633" t="s">
        <v>876</v>
      </c>
      <c r="I90" s="633" t="s">
        <v>246</v>
      </c>
      <c r="J90" s="633" t="s">
        <v>877</v>
      </c>
      <c r="K90" s="633"/>
      <c r="L90" s="635">
        <v>392.84373800845151</v>
      </c>
      <c r="M90" s="635">
        <v>2</v>
      </c>
      <c r="N90" s="636">
        <v>785.68747601690302</v>
      </c>
    </row>
    <row r="91" spans="1:14" ht="14.4" customHeight="1" x14ac:dyDescent="0.3">
      <c r="A91" s="631" t="s">
        <v>537</v>
      </c>
      <c r="B91" s="632" t="s">
        <v>539</v>
      </c>
      <c r="C91" s="633" t="s">
        <v>551</v>
      </c>
      <c r="D91" s="634" t="s">
        <v>552</v>
      </c>
      <c r="E91" s="633" t="s">
        <v>540</v>
      </c>
      <c r="F91" s="634" t="s">
        <v>541</v>
      </c>
      <c r="G91" s="633" t="s">
        <v>567</v>
      </c>
      <c r="H91" s="633" t="s">
        <v>878</v>
      </c>
      <c r="I91" s="633" t="s">
        <v>246</v>
      </c>
      <c r="J91" s="633" t="s">
        <v>879</v>
      </c>
      <c r="K91" s="633"/>
      <c r="L91" s="635">
        <v>89.466000000000008</v>
      </c>
      <c r="M91" s="635">
        <v>2</v>
      </c>
      <c r="N91" s="636">
        <v>178.93200000000002</v>
      </c>
    </row>
    <row r="92" spans="1:14" ht="14.4" customHeight="1" x14ac:dyDescent="0.3">
      <c r="A92" s="631" t="s">
        <v>537</v>
      </c>
      <c r="B92" s="632" t="s">
        <v>539</v>
      </c>
      <c r="C92" s="633" t="s">
        <v>551</v>
      </c>
      <c r="D92" s="634" t="s">
        <v>552</v>
      </c>
      <c r="E92" s="633" t="s">
        <v>540</v>
      </c>
      <c r="F92" s="634" t="s">
        <v>541</v>
      </c>
      <c r="G92" s="633" t="s">
        <v>567</v>
      </c>
      <c r="H92" s="633" t="s">
        <v>880</v>
      </c>
      <c r="I92" s="633" t="s">
        <v>246</v>
      </c>
      <c r="J92" s="633" t="s">
        <v>881</v>
      </c>
      <c r="K92" s="633"/>
      <c r="L92" s="635">
        <v>37.637651396323008</v>
      </c>
      <c r="M92" s="635">
        <v>2</v>
      </c>
      <c r="N92" s="636">
        <v>75.275302792646016</v>
      </c>
    </row>
    <row r="93" spans="1:14" ht="14.4" customHeight="1" x14ac:dyDescent="0.3">
      <c r="A93" s="631" t="s">
        <v>537</v>
      </c>
      <c r="B93" s="632" t="s">
        <v>539</v>
      </c>
      <c r="C93" s="633" t="s">
        <v>551</v>
      </c>
      <c r="D93" s="634" t="s">
        <v>552</v>
      </c>
      <c r="E93" s="633" t="s">
        <v>540</v>
      </c>
      <c r="F93" s="634" t="s">
        <v>541</v>
      </c>
      <c r="G93" s="633" t="s">
        <v>567</v>
      </c>
      <c r="H93" s="633" t="s">
        <v>882</v>
      </c>
      <c r="I93" s="633" t="s">
        <v>246</v>
      </c>
      <c r="J93" s="633" t="s">
        <v>883</v>
      </c>
      <c r="K93" s="633"/>
      <c r="L93" s="635">
        <v>79.491396431817918</v>
      </c>
      <c r="M93" s="635">
        <v>2</v>
      </c>
      <c r="N93" s="636">
        <v>158.98279286363584</v>
      </c>
    </row>
    <row r="94" spans="1:14" ht="14.4" customHeight="1" x14ac:dyDescent="0.3">
      <c r="A94" s="631" t="s">
        <v>537</v>
      </c>
      <c r="B94" s="632" t="s">
        <v>539</v>
      </c>
      <c r="C94" s="633" t="s">
        <v>551</v>
      </c>
      <c r="D94" s="634" t="s">
        <v>552</v>
      </c>
      <c r="E94" s="633" t="s">
        <v>540</v>
      </c>
      <c r="F94" s="634" t="s">
        <v>541</v>
      </c>
      <c r="G94" s="633" t="s">
        <v>567</v>
      </c>
      <c r="H94" s="633" t="s">
        <v>884</v>
      </c>
      <c r="I94" s="633" t="s">
        <v>246</v>
      </c>
      <c r="J94" s="633" t="s">
        <v>885</v>
      </c>
      <c r="K94" s="633"/>
      <c r="L94" s="635">
        <v>590.95608280403894</v>
      </c>
      <c r="M94" s="635">
        <v>1</v>
      </c>
      <c r="N94" s="636">
        <v>590.95608280403894</v>
      </c>
    </row>
    <row r="95" spans="1:14" ht="14.4" customHeight="1" x14ac:dyDescent="0.3">
      <c r="A95" s="631" t="s">
        <v>537</v>
      </c>
      <c r="B95" s="632" t="s">
        <v>539</v>
      </c>
      <c r="C95" s="633" t="s">
        <v>551</v>
      </c>
      <c r="D95" s="634" t="s">
        <v>552</v>
      </c>
      <c r="E95" s="633" t="s">
        <v>540</v>
      </c>
      <c r="F95" s="634" t="s">
        <v>541</v>
      </c>
      <c r="G95" s="633" t="s">
        <v>567</v>
      </c>
      <c r="H95" s="633" t="s">
        <v>886</v>
      </c>
      <c r="I95" s="633" t="s">
        <v>246</v>
      </c>
      <c r="J95" s="633" t="s">
        <v>887</v>
      </c>
      <c r="K95" s="633"/>
      <c r="L95" s="635">
        <v>109.53527142857142</v>
      </c>
      <c r="M95" s="635">
        <v>7</v>
      </c>
      <c r="N95" s="636">
        <v>766.74689999999998</v>
      </c>
    </row>
    <row r="96" spans="1:14" ht="14.4" customHeight="1" x14ac:dyDescent="0.3">
      <c r="A96" s="631" t="s">
        <v>537</v>
      </c>
      <c r="B96" s="632" t="s">
        <v>539</v>
      </c>
      <c r="C96" s="633" t="s">
        <v>551</v>
      </c>
      <c r="D96" s="634" t="s">
        <v>552</v>
      </c>
      <c r="E96" s="633" t="s">
        <v>540</v>
      </c>
      <c r="F96" s="634" t="s">
        <v>541</v>
      </c>
      <c r="G96" s="633" t="s">
        <v>567</v>
      </c>
      <c r="H96" s="633" t="s">
        <v>888</v>
      </c>
      <c r="I96" s="633" t="s">
        <v>889</v>
      </c>
      <c r="J96" s="633" t="s">
        <v>890</v>
      </c>
      <c r="K96" s="633" t="s">
        <v>891</v>
      </c>
      <c r="L96" s="635">
        <v>192.07935671968451</v>
      </c>
      <c r="M96" s="635">
        <v>1</v>
      </c>
      <c r="N96" s="636">
        <v>192.07935671968451</v>
      </c>
    </row>
    <row r="97" spans="1:14" ht="14.4" customHeight="1" x14ac:dyDescent="0.3">
      <c r="A97" s="631" t="s">
        <v>537</v>
      </c>
      <c r="B97" s="632" t="s">
        <v>539</v>
      </c>
      <c r="C97" s="633" t="s">
        <v>551</v>
      </c>
      <c r="D97" s="634" t="s">
        <v>552</v>
      </c>
      <c r="E97" s="633" t="s">
        <v>540</v>
      </c>
      <c r="F97" s="634" t="s">
        <v>541</v>
      </c>
      <c r="G97" s="633" t="s">
        <v>567</v>
      </c>
      <c r="H97" s="633" t="s">
        <v>892</v>
      </c>
      <c r="I97" s="633" t="s">
        <v>893</v>
      </c>
      <c r="J97" s="633" t="s">
        <v>818</v>
      </c>
      <c r="K97" s="633" t="s">
        <v>894</v>
      </c>
      <c r="L97" s="635">
        <v>149.9</v>
      </c>
      <c r="M97" s="635">
        <v>1</v>
      </c>
      <c r="N97" s="636">
        <v>149.9</v>
      </c>
    </row>
    <row r="98" spans="1:14" ht="14.4" customHeight="1" x14ac:dyDescent="0.3">
      <c r="A98" s="631" t="s">
        <v>537</v>
      </c>
      <c r="B98" s="632" t="s">
        <v>539</v>
      </c>
      <c r="C98" s="633" t="s">
        <v>551</v>
      </c>
      <c r="D98" s="634" t="s">
        <v>552</v>
      </c>
      <c r="E98" s="633" t="s">
        <v>540</v>
      </c>
      <c r="F98" s="634" t="s">
        <v>541</v>
      </c>
      <c r="G98" s="633" t="s">
        <v>567</v>
      </c>
      <c r="H98" s="633" t="s">
        <v>895</v>
      </c>
      <c r="I98" s="633" t="s">
        <v>246</v>
      </c>
      <c r="J98" s="633" t="s">
        <v>896</v>
      </c>
      <c r="K98" s="633"/>
      <c r="L98" s="635">
        <v>74.395901337331551</v>
      </c>
      <c r="M98" s="635">
        <v>2</v>
      </c>
      <c r="N98" s="636">
        <v>148.7918026746631</v>
      </c>
    </row>
    <row r="99" spans="1:14" ht="14.4" customHeight="1" x14ac:dyDescent="0.3">
      <c r="A99" s="631" t="s">
        <v>537</v>
      </c>
      <c r="B99" s="632" t="s">
        <v>539</v>
      </c>
      <c r="C99" s="633" t="s">
        <v>551</v>
      </c>
      <c r="D99" s="634" t="s">
        <v>552</v>
      </c>
      <c r="E99" s="633" t="s">
        <v>540</v>
      </c>
      <c r="F99" s="634" t="s">
        <v>541</v>
      </c>
      <c r="G99" s="633" t="s">
        <v>567</v>
      </c>
      <c r="H99" s="633" t="s">
        <v>897</v>
      </c>
      <c r="I99" s="633" t="s">
        <v>898</v>
      </c>
      <c r="J99" s="633" t="s">
        <v>899</v>
      </c>
      <c r="K99" s="633"/>
      <c r="L99" s="635">
        <v>297.71500000000003</v>
      </c>
      <c r="M99" s="635">
        <v>2</v>
      </c>
      <c r="N99" s="636">
        <v>595.43000000000006</v>
      </c>
    </row>
    <row r="100" spans="1:14" ht="14.4" customHeight="1" x14ac:dyDescent="0.3">
      <c r="A100" s="631" t="s">
        <v>537</v>
      </c>
      <c r="B100" s="632" t="s">
        <v>539</v>
      </c>
      <c r="C100" s="633" t="s">
        <v>551</v>
      </c>
      <c r="D100" s="634" t="s">
        <v>552</v>
      </c>
      <c r="E100" s="633" t="s">
        <v>540</v>
      </c>
      <c r="F100" s="634" t="s">
        <v>541</v>
      </c>
      <c r="G100" s="633" t="s">
        <v>567</v>
      </c>
      <c r="H100" s="633" t="s">
        <v>900</v>
      </c>
      <c r="I100" s="633" t="s">
        <v>246</v>
      </c>
      <c r="J100" s="633" t="s">
        <v>901</v>
      </c>
      <c r="K100" s="633"/>
      <c r="L100" s="635">
        <v>265.74</v>
      </c>
      <c r="M100" s="635">
        <v>1</v>
      </c>
      <c r="N100" s="636">
        <v>265.74</v>
      </c>
    </row>
    <row r="101" spans="1:14" ht="14.4" customHeight="1" x14ac:dyDescent="0.3">
      <c r="A101" s="631" t="s">
        <v>537</v>
      </c>
      <c r="B101" s="632" t="s">
        <v>539</v>
      </c>
      <c r="C101" s="633" t="s">
        <v>551</v>
      </c>
      <c r="D101" s="634" t="s">
        <v>552</v>
      </c>
      <c r="E101" s="633" t="s">
        <v>540</v>
      </c>
      <c r="F101" s="634" t="s">
        <v>541</v>
      </c>
      <c r="G101" s="633" t="s">
        <v>567</v>
      </c>
      <c r="H101" s="633" t="s">
        <v>902</v>
      </c>
      <c r="I101" s="633" t="s">
        <v>903</v>
      </c>
      <c r="J101" s="633" t="s">
        <v>904</v>
      </c>
      <c r="K101" s="633"/>
      <c r="L101" s="635">
        <v>1191.24</v>
      </c>
      <c r="M101" s="635">
        <v>1</v>
      </c>
      <c r="N101" s="636">
        <v>1191.24</v>
      </c>
    </row>
    <row r="102" spans="1:14" ht="14.4" customHeight="1" x14ac:dyDescent="0.3">
      <c r="A102" s="631" t="s">
        <v>537</v>
      </c>
      <c r="B102" s="632" t="s">
        <v>539</v>
      </c>
      <c r="C102" s="633" t="s">
        <v>551</v>
      </c>
      <c r="D102" s="634" t="s">
        <v>552</v>
      </c>
      <c r="E102" s="633" t="s">
        <v>540</v>
      </c>
      <c r="F102" s="634" t="s">
        <v>541</v>
      </c>
      <c r="G102" s="633" t="s">
        <v>567</v>
      </c>
      <c r="H102" s="633" t="s">
        <v>905</v>
      </c>
      <c r="I102" s="633" t="s">
        <v>246</v>
      </c>
      <c r="J102" s="633" t="s">
        <v>906</v>
      </c>
      <c r="K102" s="633"/>
      <c r="L102" s="635">
        <v>147.499</v>
      </c>
      <c r="M102" s="635">
        <v>1</v>
      </c>
      <c r="N102" s="636">
        <v>147.499</v>
      </c>
    </row>
    <row r="103" spans="1:14" ht="14.4" customHeight="1" x14ac:dyDescent="0.3">
      <c r="A103" s="631" t="s">
        <v>537</v>
      </c>
      <c r="B103" s="632" t="s">
        <v>539</v>
      </c>
      <c r="C103" s="633" t="s">
        <v>551</v>
      </c>
      <c r="D103" s="634" t="s">
        <v>552</v>
      </c>
      <c r="E103" s="633" t="s">
        <v>540</v>
      </c>
      <c r="F103" s="634" t="s">
        <v>541</v>
      </c>
      <c r="G103" s="633" t="s">
        <v>567</v>
      </c>
      <c r="H103" s="633" t="s">
        <v>907</v>
      </c>
      <c r="I103" s="633" t="s">
        <v>907</v>
      </c>
      <c r="J103" s="633" t="s">
        <v>908</v>
      </c>
      <c r="K103" s="633" t="s">
        <v>909</v>
      </c>
      <c r="L103" s="635">
        <v>162.54009663741181</v>
      </c>
      <c r="M103" s="635">
        <v>1</v>
      </c>
      <c r="N103" s="636">
        <v>162.54009663741181</v>
      </c>
    </row>
    <row r="104" spans="1:14" ht="14.4" customHeight="1" x14ac:dyDescent="0.3">
      <c r="A104" s="631" t="s">
        <v>537</v>
      </c>
      <c r="B104" s="632" t="s">
        <v>539</v>
      </c>
      <c r="C104" s="633" t="s">
        <v>551</v>
      </c>
      <c r="D104" s="634" t="s">
        <v>552</v>
      </c>
      <c r="E104" s="633" t="s">
        <v>540</v>
      </c>
      <c r="F104" s="634" t="s">
        <v>541</v>
      </c>
      <c r="G104" s="633" t="s">
        <v>910</v>
      </c>
      <c r="H104" s="633" t="s">
        <v>911</v>
      </c>
      <c r="I104" s="633" t="s">
        <v>912</v>
      </c>
      <c r="J104" s="633" t="s">
        <v>913</v>
      </c>
      <c r="K104" s="633" t="s">
        <v>914</v>
      </c>
      <c r="L104" s="635">
        <v>36.329937059520603</v>
      </c>
      <c r="M104" s="635">
        <v>5</v>
      </c>
      <c r="N104" s="636">
        <v>181.64968529760301</v>
      </c>
    </row>
    <row r="105" spans="1:14" ht="14.4" customHeight="1" x14ac:dyDescent="0.3">
      <c r="A105" s="631" t="s">
        <v>537</v>
      </c>
      <c r="B105" s="632" t="s">
        <v>539</v>
      </c>
      <c r="C105" s="633" t="s">
        <v>551</v>
      </c>
      <c r="D105" s="634" t="s">
        <v>552</v>
      </c>
      <c r="E105" s="633" t="s">
        <v>540</v>
      </c>
      <c r="F105" s="634" t="s">
        <v>541</v>
      </c>
      <c r="G105" s="633" t="s">
        <v>910</v>
      </c>
      <c r="H105" s="633" t="s">
        <v>915</v>
      </c>
      <c r="I105" s="633" t="s">
        <v>916</v>
      </c>
      <c r="J105" s="633" t="s">
        <v>917</v>
      </c>
      <c r="K105" s="633" t="s">
        <v>918</v>
      </c>
      <c r="L105" s="635">
        <v>134.12162360595372</v>
      </c>
      <c r="M105" s="635">
        <v>1</v>
      </c>
      <c r="N105" s="636">
        <v>134.12162360595372</v>
      </c>
    </row>
    <row r="106" spans="1:14" ht="14.4" customHeight="1" x14ac:dyDescent="0.3">
      <c r="A106" s="631" t="s">
        <v>537</v>
      </c>
      <c r="B106" s="632" t="s">
        <v>539</v>
      </c>
      <c r="C106" s="633" t="s">
        <v>551</v>
      </c>
      <c r="D106" s="634" t="s">
        <v>552</v>
      </c>
      <c r="E106" s="633" t="s">
        <v>540</v>
      </c>
      <c r="F106" s="634" t="s">
        <v>541</v>
      </c>
      <c r="G106" s="633" t="s">
        <v>910</v>
      </c>
      <c r="H106" s="633" t="s">
        <v>919</v>
      </c>
      <c r="I106" s="633" t="s">
        <v>920</v>
      </c>
      <c r="J106" s="633" t="s">
        <v>921</v>
      </c>
      <c r="K106" s="633" t="s">
        <v>922</v>
      </c>
      <c r="L106" s="635">
        <v>55.1</v>
      </c>
      <c r="M106" s="635">
        <v>1</v>
      </c>
      <c r="N106" s="636">
        <v>55.1</v>
      </c>
    </row>
    <row r="107" spans="1:14" ht="14.4" customHeight="1" x14ac:dyDescent="0.3">
      <c r="A107" s="631" t="s">
        <v>537</v>
      </c>
      <c r="B107" s="632" t="s">
        <v>539</v>
      </c>
      <c r="C107" s="633" t="s">
        <v>551</v>
      </c>
      <c r="D107" s="634" t="s">
        <v>552</v>
      </c>
      <c r="E107" s="633" t="s">
        <v>540</v>
      </c>
      <c r="F107" s="634" t="s">
        <v>541</v>
      </c>
      <c r="G107" s="633" t="s">
        <v>910</v>
      </c>
      <c r="H107" s="633" t="s">
        <v>923</v>
      </c>
      <c r="I107" s="633" t="s">
        <v>924</v>
      </c>
      <c r="J107" s="633" t="s">
        <v>925</v>
      </c>
      <c r="K107" s="633" t="s">
        <v>926</v>
      </c>
      <c r="L107" s="635">
        <v>110.42</v>
      </c>
      <c r="M107" s="635">
        <v>1</v>
      </c>
      <c r="N107" s="636">
        <v>110.42</v>
      </c>
    </row>
    <row r="108" spans="1:14" ht="14.4" customHeight="1" x14ac:dyDescent="0.3">
      <c r="A108" s="631" t="s">
        <v>537</v>
      </c>
      <c r="B108" s="632" t="s">
        <v>539</v>
      </c>
      <c r="C108" s="633" t="s">
        <v>551</v>
      </c>
      <c r="D108" s="634" t="s">
        <v>552</v>
      </c>
      <c r="E108" s="633" t="s">
        <v>540</v>
      </c>
      <c r="F108" s="634" t="s">
        <v>541</v>
      </c>
      <c r="G108" s="633" t="s">
        <v>910</v>
      </c>
      <c r="H108" s="633" t="s">
        <v>927</v>
      </c>
      <c r="I108" s="633" t="s">
        <v>928</v>
      </c>
      <c r="J108" s="633" t="s">
        <v>929</v>
      </c>
      <c r="K108" s="633" t="s">
        <v>930</v>
      </c>
      <c r="L108" s="635">
        <v>492.19913737001508</v>
      </c>
      <c r="M108" s="635">
        <v>5</v>
      </c>
      <c r="N108" s="636">
        <v>2460.9956868500753</v>
      </c>
    </row>
    <row r="109" spans="1:14" ht="14.4" customHeight="1" x14ac:dyDescent="0.3">
      <c r="A109" s="631" t="s">
        <v>537</v>
      </c>
      <c r="B109" s="632" t="s">
        <v>539</v>
      </c>
      <c r="C109" s="633" t="s">
        <v>551</v>
      </c>
      <c r="D109" s="634" t="s">
        <v>552</v>
      </c>
      <c r="E109" s="633" t="s">
        <v>540</v>
      </c>
      <c r="F109" s="634" t="s">
        <v>541</v>
      </c>
      <c r="G109" s="633" t="s">
        <v>910</v>
      </c>
      <c r="H109" s="633" t="s">
        <v>931</v>
      </c>
      <c r="I109" s="633" t="s">
        <v>932</v>
      </c>
      <c r="J109" s="633" t="s">
        <v>929</v>
      </c>
      <c r="K109" s="633" t="s">
        <v>933</v>
      </c>
      <c r="L109" s="635">
        <v>943</v>
      </c>
      <c r="M109" s="635">
        <v>3</v>
      </c>
      <c r="N109" s="636">
        <v>2829</v>
      </c>
    </row>
    <row r="110" spans="1:14" ht="14.4" customHeight="1" x14ac:dyDescent="0.3">
      <c r="A110" s="631" t="s">
        <v>537</v>
      </c>
      <c r="B110" s="632" t="s">
        <v>539</v>
      </c>
      <c r="C110" s="633" t="s">
        <v>551</v>
      </c>
      <c r="D110" s="634" t="s">
        <v>552</v>
      </c>
      <c r="E110" s="633" t="s">
        <v>540</v>
      </c>
      <c r="F110" s="634" t="s">
        <v>541</v>
      </c>
      <c r="G110" s="633" t="s">
        <v>910</v>
      </c>
      <c r="H110" s="633" t="s">
        <v>934</v>
      </c>
      <c r="I110" s="633" t="s">
        <v>935</v>
      </c>
      <c r="J110" s="633" t="s">
        <v>929</v>
      </c>
      <c r="K110" s="633" t="s">
        <v>936</v>
      </c>
      <c r="L110" s="635">
        <v>1051.28</v>
      </c>
      <c r="M110" s="635">
        <v>1</v>
      </c>
      <c r="N110" s="636">
        <v>1051.28</v>
      </c>
    </row>
    <row r="111" spans="1:14" ht="14.4" customHeight="1" x14ac:dyDescent="0.3">
      <c r="A111" s="631" t="s">
        <v>537</v>
      </c>
      <c r="B111" s="632" t="s">
        <v>539</v>
      </c>
      <c r="C111" s="633" t="s">
        <v>551</v>
      </c>
      <c r="D111" s="634" t="s">
        <v>552</v>
      </c>
      <c r="E111" s="633" t="s">
        <v>540</v>
      </c>
      <c r="F111" s="634" t="s">
        <v>541</v>
      </c>
      <c r="G111" s="633" t="s">
        <v>910</v>
      </c>
      <c r="H111" s="633" t="s">
        <v>937</v>
      </c>
      <c r="I111" s="633" t="s">
        <v>938</v>
      </c>
      <c r="J111" s="633" t="s">
        <v>939</v>
      </c>
      <c r="K111" s="633" t="s">
        <v>940</v>
      </c>
      <c r="L111" s="635">
        <v>40.35</v>
      </c>
      <c r="M111" s="635">
        <v>2</v>
      </c>
      <c r="N111" s="636">
        <v>80.7</v>
      </c>
    </row>
    <row r="112" spans="1:14" ht="14.4" customHeight="1" x14ac:dyDescent="0.3">
      <c r="A112" s="631" t="s">
        <v>537</v>
      </c>
      <c r="B112" s="632" t="s">
        <v>539</v>
      </c>
      <c r="C112" s="633" t="s">
        <v>551</v>
      </c>
      <c r="D112" s="634" t="s">
        <v>552</v>
      </c>
      <c r="E112" s="633" t="s">
        <v>540</v>
      </c>
      <c r="F112" s="634" t="s">
        <v>541</v>
      </c>
      <c r="G112" s="633" t="s">
        <v>910</v>
      </c>
      <c r="H112" s="633" t="s">
        <v>941</v>
      </c>
      <c r="I112" s="633" t="s">
        <v>942</v>
      </c>
      <c r="J112" s="633" t="s">
        <v>943</v>
      </c>
      <c r="K112" s="633" t="s">
        <v>944</v>
      </c>
      <c r="L112" s="635">
        <v>61.339868888419105</v>
      </c>
      <c r="M112" s="635">
        <v>1</v>
      </c>
      <c r="N112" s="636">
        <v>61.339868888419105</v>
      </c>
    </row>
    <row r="113" spans="1:14" ht="14.4" customHeight="1" x14ac:dyDescent="0.3">
      <c r="A113" s="631" t="s">
        <v>537</v>
      </c>
      <c r="B113" s="632" t="s">
        <v>539</v>
      </c>
      <c r="C113" s="633" t="s">
        <v>551</v>
      </c>
      <c r="D113" s="634" t="s">
        <v>552</v>
      </c>
      <c r="E113" s="633" t="s">
        <v>540</v>
      </c>
      <c r="F113" s="634" t="s">
        <v>541</v>
      </c>
      <c r="G113" s="633" t="s">
        <v>910</v>
      </c>
      <c r="H113" s="633" t="s">
        <v>945</v>
      </c>
      <c r="I113" s="633" t="s">
        <v>946</v>
      </c>
      <c r="J113" s="633" t="s">
        <v>947</v>
      </c>
      <c r="K113" s="633" t="s">
        <v>948</v>
      </c>
      <c r="L113" s="635">
        <v>58.88</v>
      </c>
      <c r="M113" s="635">
        <v>1</v>
      </c>
      <c r="N113" s="636">
        <v>58.88</v>
      </c>
    </row>
    <row r="114" spans="1:14" ht="14.4" customHeight="1" x14ac:dyDescent="0.3">
      <c r="A114" s="631" t="s">
        <v>537</v>
      </c>
      <c r="B114" s="632" t="s">
        <v>539</v>
      </c>
      <c r="C114" s="633" t="s">
        <v>551</v>
      </c>
      <c r="D114" s="634" t="s">
        <v>552</v>
      </c>
      <c r="E114" s="633" t="s">
        <v>540</v>
      </c>
      <c r="F114" s="634" t="s">
        <v>541</v>
      </c>
      <c r="G114" s="633" t="s">
        <v>910</v>
      </c>
      <c r="H114" s="633" t="s">
        <v>949</v>
      </c>
      <c r="I114" s="633" t="s">
        <v>950</v>
      </c>
      <c r="J114" s="633" t="s">
        <v>951</v>
      </c>
      <c r="K114" s="633" t="s">
        <v>952</v>
      </c>
      <c r="L114" s="635">
        <v>45.55</v>
      </c>
      <c r="M114" s="635">
        <v>2</v>
      </c>
      <c r="N114" s="636">
        <v>91.1</v>
      </c>
    </row>
    <row r="115" spans="1:14" ht="14.4" customHeight="1" x14ac:dyDescent="0.3">
      <c r="A115" s="631" t="s">
        <v>537</v>
      </c>
      <c r="B115" s="632" t="s">
        <v>539</v>
      </c>
      <c r="C115" s="633" t="s">
        <v>551</v>
      </c>
      <c r="D115" s="634" t="s">
        <v>552</v>
      </c>
      <c r="E115" s="633" t="s">
        <v>540</v>
      </c>
      <c r="F115" s="634" t="s">
        <v>541</v>
      </c>
      <c r="G115" s="633" t="s">
        <v>910</v>
      </c>
      <c r="H115" s="633" t="s">
        <v>953</v>
      </c>
      <c r="I115" s="633" t="s">
        <v>954</v>
      </c>
      <c r="J115" s="633" t="s">
        <v>955</v>
      </c>
      <c r="K115" s="633" t="s">
        <v>956</v>
      </c>
      <c r="L115" s="635">
        <v>79.83</v>
      </c>
      <c r="M115" s="635">
        <v>1</v>
      </c>
      <c r="N115" s="636">
        <v>79.83</v>
      </c>
    </row>
    <row r="116" spans="1:14" ht="14.4" customHeight="1" x14ac:dyDescent="0.3">
      <c r="A116" s="631" t="s">
        <v>537</v>
      </c>
      <c r="B116" s="632" t="s">
        <v>539</v>
      </c>
      <c r="C116" s="633" t="s">
        <v>551</v>
      </c>
      <c r="D116" s="634" t="s">
        <v>552</v>
      </c>
      <c r="E116" s="633" t="s">
        <v>540</v>
      </c>
      <c r="F116" s="634" t="s">
        <v>541</v>
      </c>
      <c r="G116" s="633" t="s">
        <v>910</v>
      </c>
      <c r="H116" s="633" t="s">
        <v>957</v>
      </c>
      <c r="I116" s="633" t="s">
        <v>958</v>
      </c>
      <c r="J116" s="633" t="s">
        <v>959</v>
      </c>
      <c r="K116" s="633" t="s">
        <v>960</v>
      </c>
      <c r="L116" s="635">
        <v>3450</v>
      </c>
      <c r="M116" s="635">
        <v>5</v>
      </c>
      <c r="N116" s="636">
        <v>17250</v>
      </c>
    </row>
    <row r="117" spans="1:14" ht="14.4" customHeight="1" x14ac:dyDescent="0.3">
      <c r="A117" s="631" t="s">
        <v>537</v>
      </c>
      <c r="B117" s="632" t="s">
        <v>539</v>
      </c>
      <c r="C117" s="633" t="s">
        <v>551</v>
      </c>
      <c r="D117" s="634" t="s">
        <v>552</v>
      </c>
      <c r="E117" s="633" t="s">
        <v>540</v>
      </c>
      <c r="F117" s="634" t="s">
        <v>541</v>
      </c>
      <c r="G117" s="633" t="s">
        <v>910</v>
      </c>
      <c r="H117" s="633" t="s">
        <v>961</v>
      </c>
      <c r="I117" s="633" t="s">
        <v>962</v>
      </c>
      <c r="J117" s="633" t="s">
        <v>963</v>
      </c>
      <c r="K117" s="633" t="s">
        <v>964</v>
      </c>
      <c r="L117" s="635">
        <v>76.64</v>
      </c>
      <c r="M117" s="635">
        <v>1</v>
      </c>
      <c r="N117" s="636">
        <v>76.64</v>
      </c>
    </row>
    <row r="118" spans="1:14" ht="14.4" customHeight="1" x14ac:dyDescent="0.3">
      <c r="A118" s="631" t="s">
        <v>537</v>
      </c>
      <c r="B118" s="632" t="s">
        <v>539</v>
      </c>
      <c r="C118" s="633" t="s">
        <v>551</v>
      </c>
      <c r="D118" s="634" t="s">
        <v>552</v>
      </c>
      <c r="E118" s="633" t="s">
        <v>540</v>
      </c>
      <c r="F118" s="634" t="s">
        <v>541</v>
      </c>
      <c r="G118" s="633" t="s">
        <v>910</v>
      </c>
      <c r="H118" s="633" t="s">
        <v>965</v>
      </c>
      <c r="I118" s="633" t="s">
        <v>966</v>
      </c>
      <c r="J118" s="633" t="s">
        <v>967</v>
      </c>
      <c r="K118" s="633" t="s">
        <v>968</v>
      </c>
      <c r="L118" s="635">
        <v>99.21</v>
      </c>
      <c r="M118" s="635">
        <v>1</v>
      </c>
      <c r="N118" s="636">
        <v>99.21</v>
      </c>
    </row>
    <row r="119" spans="1:14" ht="14.4" customHeight="1" x14ac:dyDescent="0.3">
      <c r="A119" s="631" t="s">
        <v>537</v>
      </c>
      <c r="B119" s="632" t="s">
        <v>539</v>
      </c>
      <c r="C119" s="633" t="s">
        <v>551</v>
      </c>
      <c r="D119" s="634" t="s">
        <v>552</v>
      </c>
      <c r="E119" s="633" t="s">
        <v>540</v>
      </c>
      <c r="F119" s="634" t="s">
        <v>541</v>
      </c>
      <c r="G119" s="633" t="s">
        <v>910</v>
      </c>
      <c r="H119" s="633" t="s">
        <v>969</v>
      </c>
      <c r="I119" s="633" t="s">
        <v>970</v>
      </c>
      <c r="J119" s="633" t="s">
        <v>971</v>
      </c>
      <c r="K119" s="633" t="s">
        <v>972</v>
      </c>
      <c r="L119" s="635">
        <v>71.450386340025389</v>
      </c>
      <c r="M119" s="635">
        <v>6</v>
      </c>
      <c r="N119" s="636">
        <v>428.70231804015236</v>
      </c>
    </row>
    <row r="120" spans="1:14" ht="14.4" customHeight="1" x14ac:dyDescent="0.3">
      <c r="A120" s="631" t="s">
        <v>537</v>
      </c>
      <c r="B120" s="632" t="s">
        <v>539</v>
      </c>
      <c r="C120" s="633" t="s">
        <v>551</v>
      </c>
      <c r="D120" s="634" t="s">
        <v>552</v>
      </c>
      <c r="E120" s="633" t="s">
        <v>540</v>
      </c>
      <c r="F120" s="634" t="s">
        <v>541</v>
      </c>
      <c r="G120" s="633" t="s">
        <v>910</v>
      </c>
      <c r="H120" s="633" t="s">
        <v>973</v>
      </c>
      <c r="I120" s="633" t="s">
        <v>974</v>
      </c>
      <c r="J120" s="633" t="s">
        <v>975</v>
      </c>
      <c r="K120" s="633" t="s">
        <v>976</v>
      </c>
      <c r="L120" s="635">
        <v>144.79</v>
      </c>
      <c r="M120" s="635">
        <v>1</v>
      </c>
      <c r="N120" s="636">
        <v>144.79</v>
      </c>
    </row>
    <row r="121" spans="1:14" ht="14.4" customHeight="1" x14ac:dyDescent="0.3">
      <c r="A121" s="631" t="s">
        <v>537</v>
      </c>
      <c r="B121" s="632" t="s">
        <v>539</v>
      </c>
      <c r="C121" s="633" t="s">
        <v>551</v>
      </c>
      <c r="D121" s="634" t="s">
        <v>552</v>
      </c>
      <c r="E121" s="633" t="s">
        <v>540</v>
      </c>
      <c r="F121" s="634" t="s">
        <v>541</v>
      </c>
      <c r="G121" s="633" t="s">
        <v>910</v>
      </c>
      <c r="H121" s="633" t="s">
        <v>977</v>
      </c>
      <c r="I121" s="633" t="s">
        <v>978</v>
      </c>
      <c r="J121" s="633" t="s">
        <v>979</v>
      </c>
      <c r="K121" s="633" t="s">
        <v>980</v>
      </c>
      <c r="L121" s="635">
        <v>102.75000000000003</v>
      </c>
      <c r="M121" s="635">
        <v>1</v>
      </c>
      <c r="N121" s="636">
        <v>102.75000000000003</v>
      </c>
    </row>
    <row r="122" spans="1:14" ht="14.4" customHeight="1" x14ac:dyDescent="0.3">
      <c r="A122" s="631" t="s">
        <v>537</v>
      </c>
      <c r="B122" s="632" t="s">
        <v>539</v>
      </c>
      <c r="C122" s="633" t="s">
        <v>551</v>
      </c>
      <c r="D122" s="634" t="s">
        <v>552</v>
      </c>
      <c r="E122" s="633" t="s">
        <v>540</v>
      </c>
      <c r="F122" s="634" t="s">
        <v>541</v>
      </c>
      <c r="G122" s="633" t="s">
        <v>910</v>
      </c>
      <c r="H122" s="633" t="s">
        <v>981</v>
      </c>
      <c r="I122" s="633" t="s">
        <v>982</v>
      </c>
      <c r="J122" s="633" t="s">
        <v>983</v>
      </c>
      <c r="K122" s="633" t="s">
        <v>984</v>
      </c>
      <c r="L122" s="635">
        <v>71.67</v>
      </c>
      <c r="M122" s="635">
        <v>1</v>
      </c>
      <c r="N122" s="636">
        <v>71.67</v>
      </c>
    </row>
    <row r="123" spans="1:14" ht="14.4" customHeight="1" x14ac:dyDescent="0.3">
      <c r="A123" s="631" t="s">
        <v>537</v>
      </c>
      <c r="B123" s="632" t="s">
        <v>539</v>
      </c>
      <c r="C123" s="633" t="s">
        <v>551</v>
      </c>
      <c r="D123" s="634" t="s">
        <v>552</v>
      </c>
      <c r="E123" s="633" t="s">
        <v>540</v>
      </c>
      <c r="F123" s="634" t="s">
        <v>541</v>
      </c>
      <c r="G123" s="633" t="s">
        <v>910</v>
      </c>
      <c r="H123" s="633" t="s">
        <v>985</v>
      </c>
      <c r="I123" s="633" t="s">
        <v>986</v>
      </c>
      <c r="J123" s="633" t="s">
        <v>987</v>
      </c>
      <c r="K123" s="633" t="s">
        <v>988</v>
      </c>
      <c r="L123" s="635">
        <v>23.97</v>
      </c>
      <c r="M123" s="635">
        <v>1</v>
      </c>
      <c r="N123" s="636">
        <v>23.97</v>
      </c>
    </row>
    <row r="124" spans="1:14" ht="14.4" customHeight="1" x14ac:dyDescent="0.3">
      <c r="A124" s="631" t="s">
        <v>537</v>
      </c>
      <c r="B124" s="632" t="s">
        <v>539</v>
      </c>
      <c r="C124" s="633" t="s">
        <v>551</v>
      </c>
      <c r="D124" s="634" t="s">
        <v>552</v>
      </c>
      <c r="E124" s="633" t="s">
        <v>540</v>
      </c>
      <c r="F124" s="634" t="s">
        <v>541</v>
      </c>
      <c r="G124" s="633" t="s">
        <v>910</v>
      </c>
      <c r="H124" s="633" t="s">
        <v>989</v>
      </c>
      <c r="I124" s="633" t="s">
        <v>990</v>
      </c>
      <c r="J124" s="633" t="s">
        <v>991</v>
      </c>
      <c r="K124" s="633" t="s">
        <v>992</v>
      </c>
      <c r="L124" s="635">
        <v>150.83008897586194</v>
      </c>
      <c r="M124" s="635">
        <v>2</v>
      </c>
      <c r="N124" s="636">
        <v>301.66017795172388</v>
      </c>
    </row>
    <row r="125" spans="1:14" ht="14.4" customHeight="1" x14ac:dyDescent="0.3">
      <c r="A125" s="631" t="s">
        <v>537</v>
      </c>
      <c r="B125" s="632" t="s">
        <v>539</v>
      </c>
      <c r="C125" s="633" t="s">
        <v>551</v>
      </c>
      <c r="D125" s="634" t="s">
        <v>552</v>
      </c>
      <c r="E125" s="633" t="s">
        <v>540</v>
      </c>
      <c r="F125" s="634" t="s">
        <v>541</v>
      </c>
      <c r="G125" s="633" t="s">
        <v>910</v>
      </c>
      <c r="H125" s="633" t="s">
        <v>993</v>
      </c>
      <c r="I125" s="633" t="s">
        <v>994</v>
      </c>
      <c r="J125" s="633" t="s">
        <v>995</v>
      </c>
      <c r="K125" s="633" t="s">
        <v>996</v>
      </c>
      <c r="L125" s="635">
        <v>472.47951233724393</v>
      </c>
      <c r="M125" s="635">
        <v>2</v>
      </c>
      <c r="N125" s="636">
        <v>944.95902467448786</v>
      </c>
    </row>
    <row r="126" spans="1:14" ht="14.4" customHeight="1" x14ac:dyDescent="0.3">
      <c r="A126" s="631" t="s">
        <v>537</v>
      </c>
      <c r="B126" s="632" t="s">
        <v>539</v>
      </c>
      <c r="C126" s="633" t="s">
        <v>551</v>
      </c>
      <c r="D126" s="634" t="s">
        <v>552</v>
      </c>
      <c r="E126" s="633" t="s">
        <v>540</v>
      </c>
      <c r="F126" s="634" t="s">
        <v>541</v>
      </c>
      <c r="G126" s="633" t="s">
        <v>910</v>
      </c>
      <c r="H126" s="633" t="s">
        <v>997</v>
      </c>
      <c r="I126" s="633" t="s">
        <v>998</v>
      </c>
      <c r="J126" s="633" t="s">
        <v>999</v>
      </c>
      <c r="K126" s="633" t="s">
        <v>1000</v>
      </c>
      <c r="L126" s="635">
        <v>70.928537032533185</v>
      </c>
      <c r="M126" s="635">
        <v>60</v>
      </c>
      <c r="N126" s="636">
        <v>4255.7122219519915</v>
      </c>
    </row>
    <row r="127" spans="1:14" ht="14.4" customHeight="1" x14ac:dyDescent="0.3">
      <c r="A127" s="631" t="s">
        <v>537</v>
      </c>
      <c r="B127" s="632" t="s">
        <v>539</v>
      </c>
      <c r="C127" s="633" t="s">
        <v>551</v>
      </c>
      <c r="D127" s="634" t="s">
        <v>552</v>
      </c>
      <c r="E127" s="633" t="s">
        <v>540</v>
      </c>
      <c r="F127" s="634" t="s">
        <v>541</v>
      </c>
      <c r="G127" s="633" t="s">
        <v>910</v>
      </c>
      <c r="H127" s="633" t="s">
        <v>1001</v>
      </c>
      <c r="I127" s="633" t="s">
        <v>1001</v>
      </c>
      <c r="J127" s="633" t="s">
        <v>1002</v>
      </c>
      <c r="K127" s="633" t="s">
        <v>1003</v>
      </c>
      <c r="L127" s="635">
        <v>107.94008517453553</v>
      </c>
      <c r="M127" s="635">
        <v>1</v>
      </c>
      <c r="N127" s="636">
        <v>107.94008517453553</v>
      </c>
    </row>
    <row r="128" spans="1:14" ht="14.4" customHeight="1" x14ac:dyDescent="0.3">
      <c r="A128" s="631" t="s">
        <v>537</v>
      </c>
      <c r="B128" s="632" t="s">
        <v>539</v>
      </c>
      <c r="C128" s="633" t="s">
        <v>551</v>
      </c>
      <c r="D128" s="634" t="s">
        <v>552</v>
      </c>
      <c r="E128" s="633" t="s">
        <v>540</v>
      </c>
      <c r="F128" s="634" t="s">
        <v>541</v>
      </c>
      <c r="G128" s="633" t="s">
        <v>910</v>
      </c>
      <c r="H128" s="633" t="s">
        <v>1004</v>
      </c>
      <c r="I128" s="633" t="s">
        <v>1005</v>
      </c>
      <c r="J128" s="633" t="s">
        <v>975</v>
      </c>
      <c r="K128" s="633" t="s">
        <v>1006</v>
      </c>
      <c r="L128" s="635">
        <v>117.14</v>
      </c>
      <c r="M128" s="635">
        <v>1</v>
      </c>
      <c r="N128" s="636">
        <v>117.14</v>
      </c>
    </row>
    <row r="129" spans="1:14" ht="14.4" customHeight="1" x14ac:dyDescent="0.3">
      <c r="A129" s="631" t="s">
        <v>537</v>
      </c>
      <c r="B129" s="632" t="s">
        <v>539</v>
      </c>
      <c r="C129" s="633" t="s">
        <v>551</v>
      </c>
      <c r="D129" s="634" t="s">
        <v>552</v>
      </c>
      <c r="E129" s="633" t="s">
        <v>540</v>
      </c>
      <c r="F129" s="634" t="s">
        <v>541</v>
      </c>
      <c r="G129" s="633" t="s">
        <v>910</v>
      </c>
      <c r="H129" s="633" t="s">
        <v>1007</v>
      </c>
      <c r="I129" s="633" t="s">
        <v>1008</v>
      </c>
      <c r="J129" s="633" t="s">
        <v>1009</v>
      </c>
      <c r="K129" s="633" t="s">
        <v>1010</v>
      </c>
      <c r="L129" s="635">
        <v>236.47</v>
      </c>
      <c r="M129" s="635">
        <v>1</v>
      </c>
      <c r="N129" s="636">
        <v>236.47</v>
      </c>
    </row>
    <row r="130" spans="1:14" ht="14.4" customHeight="1" x14ac:dyDescent="0.3">
      <c r="A130" s="631" t="s">
        <v>537</v>
      </c>
      <c r="B130" s="632" t="s">
        <v>539</v>
      </c>
      <c r="C130" s="633" t="s">
        <v>551</v>
      </c>
      <c r="D130" s="634" t="s">
        <v>552</v>
      </c>
      <c r="E130" s="633" t="s">
        <v>540</v>
      </c>
      <c r="F130" s="634" t="s">
        <v>541</v>
      </c>
      <c r="G130" s="633" t="s">
        <v>910</v>
      </c>
      <c r="H130" s="633" t="s">
        <v>1011</v>
      </c>
      <c r="I130" s="633" t="s">
        <v>1012</v>
      </c>
      <c r="J130" s="633" t="s">
        <v>929</v>
      </c>
      <c r="K130" s="633" t="s">
        <v>1013</v>
      </c>
      <c r="L130" s="635">
        <v>356.5</v>
      </c>
      <c r="M130" s="635">
        <v>5</v>
      </c>
      <c r="N130" s="636">
        <v>1782.5</v>
      </c>
    </row>
    <row r="131" spans="1:14" ht="14.4" customHeight="1" x14ac:dyDescent="0.3">
      <c r="A131" s="631" t="s">
        <v>537</v>
      </c>
      <c r="B131" s="632" t="s">
        <v>539</v>
      </c>
      <c r="C131" s="633" t="s">
        <v>551</v>
      </c>
      <c r="D131" s="634" t="s">
        <v>552</v>
      </c>
      <c r="E131" s="633" t="s">
        <v>540</v>
      </c>
      <c r="F131" s="634" t="s">
        <v>541</v>
      </c>
      <c r="G131" s="633" t="s">
        <v>910</v>
      </c>
      <c r="H131" s="633" t="s">
        <v>1014</v>
      </c>
      <c r="I131" s="633" t="s">
        <v>1015</v>
      </c>
      <c r="J131" s="633" t="s">
        <v>929</v>
      </c>
      <c r="K131" s="633" t="s">
        <v>1016</v>
      </c>
      <c r="L131" s="635">
        <v>413.99966108578093</v>
      </c>
      <c r="M131" s="635">
        <v>42</v>
      </c>
      <c r="N131" s="636">
        <v>17387.9857656028</v>
      </c>
    </row>
    <row r="132" spans="1:14" ht="14.4" customHeight="1" x14ac:dyDescent="0.3">
      <c r="A132" s="631" t="s">
        <v>537</v>
      </c>
      <c r="B132" s="632" t="s">
        <v>539</v>
      </c>
      <c r="C132" s="633" t="s">
        <v>551</v>
      </c>
      <c r="D132" s="634" t="s">
        <v>552</v>
      </c>
      <c r="E132" s="633" t="s">
        <v>540</v>
      </c>
      <c r="F132" s="634" t="s">
        <v>541</v>
      </c>
      <c r="G132" s="633" t="s">
        <v>910</v>
      </c>
      <c r="H132" s="633" t="s">
        <v>1017</v>
      </c>
      <c r="I132" s="633" t="s">
        <v>1018</v>
      </c>
      <c r="J132" s="633" t="s">
        <v>1019</v>
      </c>
      <c r="K132" s="633" t="s">
        <v>1020</v>
      </c>
      <c r="L132" s="635">
        <v>162.36000000000004</v>
      </c>
      <c r="M132" s="635">
        <v>1</v>
      </c>
      <c r="N132" s="636">
        <v>162.36000000000004</v>
      </c>
    </row>
    <row r="133" spans="1:14" ht="14.4" customHeight="1" x14ac:dyDescent="0.3">
      <c r="A133" s="631" t="s">
        <v>537</v>
      </c>
      <c r="B133" s="632" t="s">
        <v>539</v>
      </c>
      <c r="C133" s="633" t="s">
        <v>551</v>
      </c>
      <c r="D133" s="634" t="s">
        <v>552</v>
      </c>
      <c r="E133" s="633" t="s">
        <v>540</v>
      </c>
      <c r="F133" s="634" t="s">
        <v>541</v>
      </c>
      <c r="G133" s="633" t="s">
        <v>910</v>
      </c>
      <c r="H133" s="633" t="s">
        <v>1021</v>
      </c>
      <c r="I133" s="633" t="s">
        <v>1022</v>
      </c>
      <c r="J133" s="633" t="s">
        <v>1023</v>
      </c>
      <c r="K133" s="633" t="s">
        <v>1024</v>
      </c>
      <c r="L133" s="635">
        <v>151.24949346028882</v>
      </c>
      <c r="M133" s="635">
        <v>1</v>
      </c>
      <c r="N133" s="636">
        <v>151.24949346028882</v>
      </c>
    </row>
    <row r="134" spans="1:14" ht="14.4" customHeight="1" x14ac:dyDescent="0.3">
      <c r="A134" s="631" t="s">
        <v>537</v>
      </c>
      <c r="B134" s="632" t="s">
        <v>539</v>
      </c>
      <c r="C134" s="633" t="s">
        <v>551</v>
      </c>
      <c r="D134" s="634" t="s">
        <v>552</v>
      </c>
      <c r="E134" s="633" t="s">
        <v>540</v>
      </c>
      <c r="F134" s="634" t="s">
        <v>541</v>
      </c>
      <c r="G134" s="633" t="s">
        <v>910</v>
      </c>
      <c r="H134" s="633" t="s">
        <v>1025</v>
      </c>
      <c r="I134" s="633" t="s">
        <v>1025</v>
      </c>
      <c r="J134" s="633" t="s">
        <v>1026</v>
      </c>
      <c r="K134" s="633" t="s">
        <v>1027</v>
      </c>
      <c r="L134" s="635">
        <v>128.34026445579514</v>
      </c>
      <c r="M134" s="635">
        <v>2</v>
      </c>
      <c r="N134" s="636">
        <v>256.68052891159027</v>
      </c>
    </row>
    <row r="135" spans="1:14" ht="14.4" customHeight="1" x14ac:dyDescent="0.3">
      <c r="A135" s="631" t="s">
        <v>537</v>
      </c>
      <c r="B135" s="632" t="s">
        <v>539</v>
      </c>
      <c r="C135" s="633" t="s">
        <v>551</v>
      </c>
      <c r="D135" s="634" t="s">
        <v>552</v>
      </c>
      <c r="E135" s="633" t="s">
        <v>540</v>
      </c>
      <c r="F135" s="634" t="s">
        <v>541</v>
      </c>
      <c r="G135" s="633" t="s">
        <v>910</v>
      </c>
      <c r="H135" s="633" t="s">
        <v>1028</v>
      </c>
      <c r="I135" s="633" t="s">
        <v>1029</v>
      </c>
      <c r="J135" s="633" t="s">
        <v>1030</v>
      </c>
      <c r="K135" s="633" t="s">
        <v>1031</v>
      </c>
      <c r="L135" s="635">
        <v>550.61000000000013</v>
      </c>
      <c r="M135" s="635">
        <v>1</v>
      </c>
      <c r="N135" s="636">
        <v>550.61000000000013</v>
      </c>
    </row>
    <row r="136" spans="1:14" ht="14.4" customHeight="1" x14ac:dyDescent="0.3">
      <c r="A136" s="631" t="s">
        <v>537</v>
      </c>
      <c r="B136" s="632" t="s">
        <v>539</v>
      </c>
      <c r="C136" s="633" t="s">
        <v>551</v>
      </c>
      <c r="D136" s="634" t="s">
        <v>552</v>
      </c>
      <c r="E136" s="633" t="s">
        <v>540</v>
      </c>
      <c r="F136" s="634" t="s">
        <v>541</v>
      </c>
      <c r="G136" s="633" t="s">
        <v>910</v>
      </c>
      <c r="H136" s="633" t="s">
        <v>1032</v>
      </c>
      <c r="I136" s="633" t="s">
        <v>1033</v>
      </c>
      <c r="J136" s="633" t="s">
        <v>1034</v>
      </c>
      <c r="K136" s="633" t="s">
        <v>1035</v>
      </c>
      <c r="L136" s="635">
        <v>1030.3662233991899</v>
      </c>
      <c r="M136" s="635">
        <v>1</v>
      </c>
      <c r="N136" s="636">
        <v>1030.3662233991899</v>
      </c>
    </row>
    <row r="137" spans="1:14" ht="14.4" customHeight="1" x14ac:dyDescent="0.3">
      <c r="A137" s="631" t="s">
        <v>537</v>
      </c>
      <c r="B137" s="632" t="s">
        <v>539</v>
      </c>
      <c r="C137" s="633" t="s">
        <v>551</v>
      </c>
      <c r="D137" s="634" t="s">
        <v>552</v>
      </c>
      <c r="E137" s="633" t="s">
        <v>540</v>
      </c>
      <c r="F137" s="634" t="s">
        <v>541</v>
      </c>
      <c r="G137" s="633" t="s">
        <v>910</v>
      </c>
      <c r="H137" s="633" t="s">
        <v>1036</v>
      </c>
      <c r="I137" s="633" t="s">
        <v>1036</v>
      </c>
      <c r="J137" s="633" t="s">
        <v>1037</v>
      </c>
      <c r="K137" s="633" t="s">
        <v>1038</v>
      </c>
      <c r="L137" s="635">
        <v>104.17000000000004</v>
      </c>
      <c r="M137" s="635">
        <v>1</v>
      </c>
      <c r="N137" s="636">
        <v>104.17000000000004</v>
      </c>
    </row>
    <row r="138" spans="1:14" ht="14.4" customHeight="1" x14ac:dyDescent="0.3">
      <c r="A138" s="631" t="s">
        <v>537</v>
      </c>
      <c r="B138" s="632" t="s">
        <v>539</v>
      </c>
      <c r="C138" s="633" t="s">
        <v>551</v>
      </c>
      <c r="D138" s="634" t="s">
        <v>552</v>
      </c>
      <c r="E138" s="633" t="s">
        <v>542</v>
      </c>
      <c r="F138" s="634" t="s">
        <v>543</v>
      </c>
      <c r="G138" s="633" t="s">
        <v>567</v>
      </c>
      <c r="H138" s="633" t="s">
        <v>1039</v>
      </c>
      <c r="I138" s="633" t="s">
        <v>1040</v>
      </c>
      <c r="J138" s="633" t="s">
        <v>1041</v>
      </c>
      <c r="K138" s="633" t="s">
        <v>1042</v>
      </c>
      <c r="L138" s="635">
        <v>2331.5115384615387</v>
      </c>
      <c r="M138" s="635">
        <v>5.1999999999999993</v>
      </c>
      <c r="N138" s="636">
        <v>12123.86</v>
      </c>
    </row>
    <row r="139" spans="1:14" ht="14.4" customHeight="1" x14ac:dyDescent="0.3">
      <c r="A139" s="631" t="s">
        <v>537</v>
      </c>
      <c r="B139" s="632" t="s">
        <v>539</v>
      </c>
      <c r="C139" s="633" t="s">
        <v>551</v>
      </c>
      <c r="D139" s="634" t="s">
        <v>552</v>
      </c>
      <c r="E139" s="633" t="s">
        <v>542</v>
      </c>
      <c r="F139" s="634" t="s">
        <v>543</v>
      </c>
      <c r="G139" s="633" t="s">
        <v>567</v>
      </c>
      <c r="H139" s="633" t="s">
        <v>1043</v>
      </c>
      <c r="I139" s="633" t="s">
        <v>1044</v>
      </c>
      <c r="J139" s="633" t="s">
        <v>1045</v>
      </c>
      <c r="K139" s="633" t="s">
        <v>1042</v>
      </c>
      <c r="L139" s="635">
        <v>2223.34</v>
      </c>
      <c r="M139" s="635">
        <v>3</v>
      </c>
      <c r="N139" s="636">
        <v>6670.02</v>
      </c>
    </row>
    <row r="140" spans="1:14" ht="14.4" customHeight="1" x14ac:dyDescent="0.3">
      <c r="A140" s="631" t="s">
        <v>537</v>
      </c>
      <c r="B140" s="632" t="s">
        <v>539</v>
      </c>
      <c r="C140" s="633" t="s">
        <v>551</v>
      </c>
      <c r="D140" s="634" t="s">
        <v>552</v>
      </c>
      <c r="E140" s="633" t="s">
        <v>542</v>
      </c>
      <c r="F140" s="634" t="s">
        <v>543</v>
      </c>
      <c r="G140" s="633" t="s">
        <v>567</v>
      </c>
      <c r="H140" s="633" t="s">
        <v>1046</v>
      </c>
      <c r="I140" s="633" t="s">
        <v>1047</v>
      </c>
      <c r="J140" s="633" t="s">
        <v>1048</v>
      </c>
      <c r="K140" s="633" t="s">
        <v>1042</v>
      </c>
      <c r="L140" s="635">
        <v>2416.0066666666667</v>
      </c>
      <c r="M140" s="635">
        <v>3</v>
      </c>
      <c r="N140" s="636">
        <v>7248.02</v>
      </c>
    </row>
    <row r="141" spans="1:14" ht="14.4" customHeight="1" x14ac:dyDescent="0.3">
      <c r="A141" s="631" t="s">
        <v>537</v>
      </c>
      <c r="B141" s="632" t="s">
        <v>539</v>
      </c>
      <c r="C141" s="633" t="s">
        <v>551</v>
      </c>
      <c r="D141" s="634" t="s">
        <v>552</v>
      </c>
      <c r="E141" s="633" t="s">
        <v>542</v>
      </c>
      <c r="F141" s="634" t="s">
        <v>543</v>
      </c>
      <c r="G141" s="633" t="s">
        <v>910</v>
      </c>
      <c r="H141" s="633" t="s">
        <v>1049</v>
      </c>
      <c r="I141" s="633" t="s">
        <v>1049</v>
      </c>
      <c r="J141" s="633" t="s">
        <v>1050</v>
      </c>
      <c r="K141" s="633" t="s">
        <v>1051</v>
      </c>
      <c r="L141" s="635">
        <v>71.94</v>
      </c>
      <c r="M141" s="635">
        <v>3</v>
      </c>
      <c r="N141" s="636">
        <v>215.82</v>
      </c>
    </row>
    <row r="142" spans="1:14" ht="14.4" customHeight="1" x14ac:dyDescent="0.3">
      <c r="A142" s="631" t="s">
        <v>537</v>
      </c>
      <c r="B142" s="632" t="s">
        <v>539</v>
      </c>
      <c r="C142" s="633" t="s">
        <v>551</v>
      </c>
      <c r="D142" s="634" t="s">
        <v>552</v>
      </c>
      <c r="E142" s="633" t="s">
        <v>542</v>
      </c>
      <c r="F142" s="634" t="s">
        <v>543</v>
      </c>
      <c r="G142" s="633" t="s">
        <v>910</v>
      </c>
      <c r="H142" s="633" t="s">
        <v>1052</v>
      </c>
      <c r="I142" s="633" t="s">
        <v>1053</v>
      </c>
      <c r="J142" s="633" t="s">
        <v>1054</v>
      </c>
      <c r="K142" s="633" t="s">
        <v>1055</v>
      </c>
      <c r="L142" s="635">
        <v>206.99999925473537</v>
      </c>
      <c r="M142" s="635">
        <v>8</v>
      </c>
      <c r="N142" s="636">
        <v>1655.999994037883</v>
      </c>
    </row>
    <row r="143" spans="1:14" ht="14.4" customHeight="1" x14ac:dyDescent="0.3">
      <c r="A143" s="631" t="s">
        <v>537</v>
      </c>
      <c r="B143" s="632" t="s">
        <v>539</v>
      </c>
      <c r="C143" s="633" t="s">
        <v>551</v>
      </c>
      <c r="D143" s="634" t="s">
        <v>552</v>
      </c>
      <c r="E143" s="633" t="s">
        <v>542</v>
      </c>
      <c r="F143" s="634" t="s">
        <v>543</v>
      </c>
      <c r="G143" s="633" t="s">
        <v>910</v>
      </c>
      <c r="H143" s="633" t="s">
        <v>1056</v>
      </c>
      <c r="I143" s="633" t="s">
        <v>1056</v>
      </c>
      <c r="J143" s="633" t="s">
        <v>1050</v>
      </c>
      <c r="K143" s="633" t="s">
        <v>1057</v>
      </c>
      <c r="L143" s="635">
        <v>183.37000000000003</v>
      </c>
      <c r="M143" s="635">
        <v>8</v>
      </c>
      <c r="N143" s="636">
        <v>1466.9600000000003</v>
      </c>
    </row>
    <row r="144" spans="1:14" ht="14.4" customHeight="1" x14ac:dyDescent="0.3">
      <c r="A144" s="631" t="s">
        <v>537</v>
      </c>
      <c r="B144" s="632" t="s">
        <v>539</v>
      </c>
      <c r="C144" s="633" t="s">
        <v>551</v>
      </c>
      <c r="D144" s="634" t="s">
        <v>552</v>
      </c>
      <c r="E144" s="633" t="s">
        <v>546</v>
      </c>
      <c r="F144" s="634" t="s">
        <v>547</v>
      </c>
      <c r="G144" s="633" t="s">
        <v>567</v>
      </c>
      <c r="H144" s="633" t="s">
        <v>1058</v>
      </c>
      <c r="I144" s="633" t="s">
        <v>1059</v>
      </c>
      <c r="J144" s="633" t="s">
        <v>1060</v>
      </c>
      <c r="K144" s="633" t="s">
        <v>1061</v>
      </c>
      <c r="L144" s="635">
        <v>33.409999999999997</v>
      </c>
      <c r="M144" s="635">
        <v>3</v>
      </c>
      <c r="N144" s="636">
        <v>100.22999999999999</v>
      </c>
    </row>
    <row r="145" spans="1:14" ht="14.4" customHeight="1" x14ac:dyDescent="0.3">
      <c r="A145" s="631" t="s">
        <v>537</v>
      </c>
      <c r="B145" s="632" t="s">
        <v>539</v>
      </c>
      <c r="C145" s="633" t="s">
        <v>551</v>
      </c>
      <c r="D145" s="634" t="s">
        <v>552</v>
      </c>
      <c r="E145" s="633" t="s">
        <v>546</v>
      </c>
      <c r="F145" s="634" t="s">
        <v>547</v>
      </c>
      <c r="G145" s="633" t="s">
        <v>567</v>
      </c>
      <c r="H145" s="633" t="s">
        <v>1062</v>
      </c>
      <c r="I145" s="633" t="s">
        <v>1063</v>
      </c>
      <c r="J145" s="633" t="s">
        <v>1064</v>
      </c>
      <c r="K145" s="633" t="s">
        <v>1065</v>
      </c>
      <c r="L145" s="635">
        <v>428.73104223040366</v>
      </c>
      <c r="M145" s="635">
        <v>2.4</v>
      </c>
      <c r="N145" s="636">
        <v>1028.9545013529687</v>
      </c>
    </row>
    <row r="146" spans="1:14" ht="14.4" customHeight="1" x14ac:dyDescent="0.3">
      <c r="A146" s="631" t="s">
        <v>537</v>
      </c>
      <c r="B146" s="632" t="s">
        <v>539</v>
      </c>
      <c r="C146" s="633" t="s">
        <v>551</v>
      </c>
      <c r="D146" s="634" t="s">
        <v>552</v>
      </c>
      <c r="E146" s="633" t="s">
        <v>546</v>
      </c>
      <c r="F146" s="634" t="s">
        <v>547</v>
      </c>
      <c r="G146" s="633" t="s">
        <v>567</v>
      </c>
      <c r="H146" s="633" t="s">
        <v>1066</v>
      </c>
      <c r="I146" s="633" t="s">
        <v>1067</v>
      </c>
      <c r="J146" s="633" t="s">
        <v>1068</v>
      </c>
      <c r="K146" s="633" t="s">
        <v>1069</v>
      </c>
      <c r="L146" s="635">
        <v>641.99000000000024</v>
      </c>
      <c r="M146" s="635">
        <v>0.59999999999999964</v>
      </c>
      <c r="N146" s="636">
        <v>385.1939999999999</v>
      </c>
    </row>
    <row r="147" spans="1:14" ht="14.4" customHeight="1" x14ac:dyDescent="0.3">
      <c r="A147" s="631" t="s">
        <v>537</v>
      </c>
      <c r="B147" s="632" t="s">
        <v>539</v>
      </c>
      <c r="C147" s="633" t="s">
        <v>551</v>
      </c>
      <c r="D147" s="634" t="s">
        <v>552</v>
      </c>
      <c r="E147" s="633" t="s">
        <v>546</v>
      </c>
      <c r="F147" s="634" t="s">
        <v>547</v>
      </c>
      <c r="G147" s="633" t="s">
        <v>567</v>
      </c>
      <c r="H147" s="633" t="s">
        <v>1070</v>
      </c>
      <c r="I147" s="633" t="s">
        <v>1071</v>
      </c>
      <c r="J147" s="633" t="s">
        <v>1072</v>
      </c>
      <c r="K147" s="633" t="s">
        <v>1073</v>
      </c>
      <c r="L147" s="635">
        <v>81.099999999999994</v>
      </c>
      <c r="M147" s="635">
        <v>17</v>
      </c>
      <c r="N147" s="636">
        <v>1378.6999999999998</v>
      </c>
    </row>
    <row r="148" spans="1:14" ht="14.4" customHeight="1" x14ac:dyDescent="0.3">
      <c r="A148" s="631" t="s">
        <v>537</v>
      </c>
      <c r="B148" s="632" t="s">
        <v>539</v>
      </c>
      <c r="C148" s="633" t="s">
        <v>551</v>
      </c>
      <c r="D148" s="634" t="s">
        <v>552</v>
      </c>
      <c r="E148" s="633" t="s">
        <v>546</v>
      </c>
      <c r="F148" s="634" t="s">
        <v>547</v>
      </c>
      <c r="G148" s="633" t="s">
        <v>567</v>
      </c>
      <c r="H148" s="633" t="s">
        <v>1074</v>
      </c>
      <c r="I148" s="633" t="s">
        <v>1075</v>
      </c>
      <c r="J148" s="633" t="s">
        <v>1076</v>
      </c>
      <c r="K148" s="633" t="s">
        <v>1077</v>
      </c>
      <c r="L148" s="635">
        <v>678.12054302245383</v>
      </c>
      <c r="M148" s="635">
        <v>3.5999999999999992</v>
      </c>
      <c r="N148" s="636">
        <v>2441.2339548808332</v>
      </c>
    </row>
    <row r="149" spans="1:14" ht="14.4" customHeight="1" x14ac:dyDescent="0.3">
      <c r="A149" s="631" t="s">
        <v>537</v>
      </c>
      <c r="B149" s="632" t="s">
        <v>539</v>
      </c>
      <c r="C149" s="633" t="s">
        <v>551</v>
      </c>
      <c r="D149" s="634" t="s">
        <v>552</v>
      </c>
      <c r="E149" s="633" t="s">
        <v>546</v>
      </c>
      <c r="F149" s="634" t="s">
        <v>547</v>
      </c>
      <c r="G149" s="633" t="s">
        <v>567</v>
      </c>
      <c r="H149" s="633" t="s">
        <v>1078</v>
      </c>
      <c r="I149" s="633" t="s">
        <v>1079</v>
      </c>
      <c r="J149" s="633" t="s">
        <v>1080</v>
      </c>
      <c r="K149" s="633" t="s">
        <v>1081</v>
      </c>
      <c r="L149" s="635">
        <v>605.26800000000003</v>
      </c>
      <c r="M149" s="635">
        <v>1.85</v>
      </c>
      <c r="N149" s="636">
        <v>1119.7458000000001</v>
      </c>
    </row>
    <row r="150" spans="1:14" ht="14.4" customHeight="1" x14ac:dyDescent="0.3">
      <c r="A150" s="631" t="s">
        <v>537</v>
      </c>
      <c r="B150" s="632" t="s">
        <v>539</v>
      </c>
      <c r="C150" s="633" t="s">
        <v>551</v>
      </c>
      <c r="D150" s="634" t="s">
        <v>552</v>
      </c>
      <c r="E150" s="633" t="s">
        <v>546</v>
      </c>
      <c r="F150" s="634" t="s">
        <v>547</v>
      </c>
      <c r="G150" s="633" t="s">
        <v>567</v>
      </c>
      <c r="H150" s="633" t="s">
        <v>1082</v>
      </c>
      <c r="I150" s="633" t="s">
        <v>1083</v>
      </c>
      <c r="J150" s="633" t="s">
        <v>1084</v>
      </c>
      <c r="K150" s="633" t="s">
        <v>1085</v>
      </c>
      <c r="L150" s="635">
        <v>517.5</v>
      </c>
      <c r="M150" s="635">
        <v>2.1</v>
      </c>
      <c r="N150" s="636">
        <v>1086.75</v>
      </c>
    </row>
    <row r="151" spans="1:14" ht="14.4" customHeight="1" x14ac:dyDescent="0.3">
      <c r="A151" s="631" t="s">
        <v>537</v>
      </c>
      <c r="B151" s="632" t="s">
        <v>539</v>
      </c>
      <c r="C151" s="633" t="s">
        <v>551</v>
      </c>
      <c r="D151" s="634" t="s">
        <v>552</v>
      </c>
      <c r="E151" s="633" t="s">
        <v>546</v>
      </c>
      <c r="F151" s="634" t="s">
        <v>547</v>
      </c>
      <c r="G151" s="633" t="s">
        <v>567</v>
      </c>
      <c r="H151" s="633" t="s">
        <v>1086</v>
      </c>
      <c r="I151" s="633" t="s">
        <v>1087</v>
      </c>
      <c r="J151" s="633" t="s">
        <v>1088</v>
      </c>
      <c r="K151" s="633" t="s">
        <v>1089</v>
      </c>
      <c r="L151" s="635">
        <v>246.00947416432962</v>
      </c>
      <c r="M151" s="635">
        <v>3</v>
      </c>
      <c r="N151" s="636">
        <v>738.02842249298885</v>
      </c>
    </row>
    <row r="152" spans="1:14" ht="14.4" customHeight="1" x14ac:dyDescent="0.3">
      <c r="A152" s="631" t="s">
        <v>537</v>
      </c>
      <c r="B152" s="632" t="s">
        <v>539</v>
      </c>
      <c r="C152" s="633" t="s">
        <v>551</v>
      </c>
      <c r="D152" s="634" t="s">
        <v>552</v>
      </c>
      <c r="E152" s="633" t="s">
        <v>546</v>
      </c>
      <c r="F152" s="634" t="s">
        <v>547</v>
      </c>
      <c r="G152" s="633" t="s">
        <v>567</v>
      </c>
      <c r="H152" s="633" t="s">
        <v>1090</v>
      </c>
      <c r="I152" s="633" t="s">
        <v>1090</v>
      </c>
      <c r="J152" s="633" t="s">
        <v>1091</v>
      </c>
      <c r="K152" s="633" t="s">
        <v>1092</v>
      </c>
      <c r="L152" s="635">
        <v>2165.0179310344829</v>
      </c>
      <c r="M152" s="635">
        <v>2.8999999999999995</v>
      </c>
      <c r="N152" s="636">
        <v>6278.5519999999997</v>
      </c>
    </row>
    <row r="153" spans="1:14" ht="14.4" customHeight="1" x14ac:dyDescent="0.3">
      <c r="A153" s="631" t="s">
        <v>537</v>
      </c>
      <c r="B153" s="632" t="s">
        <v>539</v>
      </c>
      <c r="C153" s="633" t="s">
        <v>551</v>
      </c>
      <c r="D153" s="634" t="s">
        <v>552</v>
      </c>
      <c r="E153" s="633" t="s">
        <v>546</v>
      </c>
      <c r="F153" s="634" t="s">
        <v>547</v>
      </c>
      <c r="G153" s="633" t="s">
        <v>567</v>
      </c>
      <c r="H153" s="633" t="s">
        <v>1093</v>
      </c>
      <c r="I153" s="633" t="s">
        <v>1093</v>
      </c>
      <c r="J153" s="633" t="s">
        <v>1094</v>
      </c>
      <c r="K153" s="633" t="s">
        <v>1095</v>
      </c>
      <c r="L153" s="635">
        <v>920.00000000000023</v>
      </c>
      <c r="M153" s="635">
        <v>0.8999999999999998</v>
      </c>
      <c r="N153" s="636">
        <v>828</v>
      </c>
    </row>
    <row r="154" spans="1:14" ht="14.4" customHeight="1" x14ac:dyDescent="0.3">
      <c r="A154" s="631" t="s">
        <v>537</v>
      </c>
      <c r="B154" s="632" t="s">
        <v>539</v>
      </c>
      <c r="C154" s="633" t="s">
        <v>551</v>
      </c>
      <c r="D154" s="634" t="s">
        <v>552</v>
      </c>
      <c r="E154" s="633" t="s">
        <v>546</v>
      </c>
      <c r="F154" s="634" t="s">
        <v>547</v>
      </c>
      <c r="G154" s="633" t="s">
        <v>910</v>
      </c>
      <c r="H154" s="633" t="s">
        <v>1096</v>
      </c>
      <c r="I154" s="633" t="s">
        <v>1097</v>
      </c>
      <c r="J154" s="633" t="s">
        <v>1098</v>
      </c>
      <c r="K154" s="633" t="s">
        <v>1099</v>
      </c>
      <c r="L154" s="635">
        <v>169.629245721763</v>
      </c>
      <c r="M154" s="635">
        <v>3</v>
      </c>
      <c r="N154" s="636">
        <v>508.88773716528897</v>
      </c>
    </row>
    <row r="155" spans="1:14" ht="14.4" customHeight="1" x14ac:dyDescent="0.3">
      <c r="A155" s="631" t="s">
        <v>537</v>
      </c>
      <c r="B155" s="632" t="s">
        <v>539</v>
      </c>
      <c r="C155" s="633" t="s">
        <v>551</v>
      </c>
      <c r="D155" s="634" t="s">
        <v>552</v>
      </c>
      <c r="E155" s="633" t="s">
        <v>546</v>
      </c>
      <c r="F155" s="634" t="s">
        <v>547</v>
      </c>
      <c r="G155" s="633" t="s">
        <v>910</v>
      </c>
      <c r="H155" s="633" t="s">
        <v>1100</v>
      </c>
      <c r="I155" s="633" t="s">
        <v>1101</v>
      </c>
      <c r="J155" s="633" t="s">
        <v>1102</v>
      </c>
      <c r="K155" s="633" t="s">
        <v>1103</v>
      </c>
      <c r="L155" s="635">
        <v>45.85</v>
      </c>
      <c r="M155" s="635">
        <v>12</v>
      </c>
      <c r="N155" s="636">
        <v>550.20000000000005</v>
      </c>
    </row>
    <row r="156" spans="1:14" ht="14.4" customHeight="1" x14ac:dyDescent="0.3">
      <c r="A156" s="631" t="s">
        <v>537</v>
      </c>
      <c r="B156" s="632" t="s">
        <v>539</v>
      </c>
      <c r="C156" s="633" t="s">
        <v>551</v>
      </c>
      <c r="D156" s="634" t="s">
        <v>552</v>
      </c>
      <c r="E156" s="633" t="s">
        <v>546</v>
      </c>
      <c r="F156" s="634" t="s">
        <v>547</v>
      </c>
      <c r="G156" s="633" t="s">
        <v>910</v>
      </c>
      <c r="H156" s="633" t="s">
        <v>1104</v>
      </c>
      <c r="I156" s="633" t="s">
        <v>1105</v>
      </c>
      <c r="J156" s="633" t="s">
        <v>1106</v>
      </c>
      <c r="K156" s="633" t="s">
        <v>1107</v>
      </c>
      <c r="L156" s="635">
        <v>153.59</v>
      </c>
      <c r="M156" s="635">
        <v>1</v>
      </c>
      <c r="N156" s="636">
        <v>153.59</v>
      </c>
    </row>
    <row r="157" spans="1:14" ht="14.4" customHeight="1" x14ac:dyDescent="0.3">
      <c r="A157" s="631" t="s">
        <v>537</v>
      </c>
      <c r="B157" s="632" t="s">
        <v>539</v>
      </c>
      <c r="C157" s="633" t="s">
        <v>551</v>
      </c>
      <c r="D157" s="634" t="s">
        <v>552</v>
      </c>
      <c r="E157" s="633" t="s">
        <v>546</v>
      </c>
      <c r="F157" s="634" t="s">
        <v>547</v>
      </c>
      <c r="G157" s="633" t="s">
        <v>910</v>
      </c>
      <c r="H157" s="633" t="s">
        <v>1108</v>
      </c>
      <c r="I157" s="633" t="s">
        <v>1109</v>
      </c>
      <c r="J157" s="633" t="s">
        <v>1110</v>
      </c>
      <c r="K157" s="633" t="s">
        <v>1111</v>
      </c>
      <c r="L157" s="635">
        <v>261.05</v>
      </c>
      <c r="M157" s="635">
        <v>9</v>
      </c>
      <c r="N157" s="636">
        <v>2349.4500000000003</v>
      </c>
    </row>
    <row r="158" spans="1:14" ht="14.4" customHeight="1" x14ac:dyDescent="0.3">
      <c r="A158" s="631" t="s">
        <v>537</v>
      </c>
      <c r="B158" s="632" t="s">
        <v>539</v>
      </c>
      <c r="C158" s="633" t="s">
        <v>551</v>
      </c>
      <c r="D158" s="634" t="s">
        <v>552</v>
      </c>
      <c r="E158" s="633" t="s">
        <v>546</v>
      </c>
      <c r="F158" s="634" t="s">
        <v>547</v>
      </c>
      <c r="G158" s="633" t="s">
        <v>910</v>
      </c>
      <c r="H158" s="633" t="s">
        <v>1112</v>
      </c>
      <c r="I158" s="633" t="s">
        <v>1113</v>
      </c>
      <c r="J158" s="633" t="s">
        <v>1114</v>
      </c>
      <c r="K158" s="633" t="s">
        <v>1115</v>
      </c>
      <c r="L158" s="635">
        <v>207.00018340493077</v>
      </c>
      <c r="M158" s="635">
        <v>18.200000000000021</v>
      </c>
      <c r="N158" s="636">
        <v>3767.4033379697444</v>
      </c>
    </row>
    <row r="159" spans="1:14" ht="14.4" customHeight="1" x14ac:dyDescent="0.3">
      <c r="A159" s="631" t="s">
        <v>537</v>
      </c>
      <c r="B159" s="632" t="s">
        <v>539</v>
      </c>
      <c r="C159" s="633" t="s">
        <v>551</v>
      </c>
      <c r="D159" s="634" t="s">
        <v>552</v>
      </c>
      <c r="E159" s="633" t="s">
        <v>546</v>
      </c>
      <c r="F159" s="634" t="s">
        <v>547</v>
      </c>
      <c r="G159" s="633" t="s">
        <v>910</v>
      </c>
      <c r="H159" s="633" t="s">
        <v>1116</v>
      </c>
      <c r="I159" s="633" t="s">
        <v>1117</v>
      </c>
      <c r="J159" s="633" t="s">
        <v>1118</v>
      </c>
      <c r="K159" s="633" t="s">
        <v>1119</v>
      </c>
      <c r="L159" s="635">
        <v>94.947703552307658</v>
      </c>
      <c r="M159" s="635">
        <v>82.800000000000011</v>
      </c>
      <c r="N159" s="636">
        <v>7861.6698541310752</v>
      </c>
    </row>
    <row r="160" spans="1:14" ht="14.4" customHeight="1" x14ac:dyDescent="0.3">
      <c r="A160" s="631" t="s">
        <v>537</v>
      </c>
      <c r="B160" s="632" t="s">
        <v>539</v>
      </c>
      <c r="C160" s="633" t="s">
        <v>551</v>
      </c>
      <c r="D160" s="634" t="s">
        <v>552</v>
      </c>
      <c r="E160" s="633" t="s">
        <v>546</v>
      </c>
      <c r="F160" s="634" t="s">
        <v>547</v>
      </c>
      <c r="G160" s="633" t="s">
        <v>910</v>
      </c>
      <c r="H160" s="633" t="s">
        <v>1120</v>
      </c>
      <c r="I160" s="633" t="s">
        <v>1121</v>
      </c>
      <c r="J160" s="633" t="s">
        <v>1122</v>
      </c>
      <c r="K160" s="633" t="s">
        <v>1123</v>
      </c>
      <c r="L160" s="635">
        <v>75.22</v>
      </c>
      <c r="M160" s="635">
        <v>3</v>
      </c>
      <c r="N160" s="636">
        <v>225.66</v>
      </c>
    </row>
    <row r="161" spans="1:14" ht="14.4" customHeight="1" x14ac:dyDescent="0.3">
      <c r="A161" s="631" t="s">
        <v>537</v>
      </c>
      <c r="B161" s="632" t="s">
        <v>539</v>
      </c>
      <c r="C161" s="633" t="s">
        <v>551</v>
      </c>
      <c r="D161" s="634" t="s">
        <v>552</v>
      </c>
      <c r="E161" s="633" t="s">
        <v>546</v>
      </c>
      <c r="F161" s="634" t="s">
        <v>547</v>
      </c>
      <c r="G161" s="633" t="s">
        <v>910</v>
      </c>
      <c r="H161" s="633" t="s">
        <v>1124</v>
      </c>
      <c r="I161" s="633" t="s">
        <v>1125</v>
      </c>
      <c r="J161" s="633" t="s">
        <v>1126</v>
      </c>
      <c r="K161" s="633" t="s">
        <v>1127</v>
      </c>
      <c r="L161" s="635">
        <v>104.41997674398922</v>
      </c>
      <c r="M161" s="635">
        <v>2</v>
      </c>
      <c r="N161" s="636">
        <v>208.83995348797845</v>
      </c>
    </row>
    <row r="162" spans="1:14" ht="14.4" customHeight="1" x14ac:dyDescent="0.3">
      <c r="A162" s="631" t="s">
        <v>537</v>
      </c>
      <c r="B162" s="632" t="s">
        <v>539</v>
      </c>
      <c r="C162" s="633" t="s">
        <v>551</v>
      </c>
      <c r="D162" s="634" t="s">
        <v>552</v>
      </c>
      <c r="E162" s="633" t="s">
        <v>546</v>
      </c>
      <c r="F162" s="634" t="s">
        <v>547</v>
      </c>
      <c r="G162" s="633" t="s">
        <v>910</v>
      </c>
      <c r="H162" s="633" t="s">
        <v>1128</v>
      </c>
      <c r="I162" s="633" t="s">
        <v>1128</v>
      </c>
      <c r="J162" s="633" t="s">
        <v>1129</v>
      </c>
      <c r="K162" s="633" t="s">
        <v>1130</v>
      </c>
      <c r="L162" s="635">
        <v>1495</v>
      </c>
      <c r="M162" s="635">
        <v>3.2</v>
      </c>
      <c r="N162" s="636">
        <v>4784</v>
      </c>
    </row>
    <row r="163" spans="1:14" ht="14.4" customHeight="1" x14ac:dyDescent="0.3">
      <c r="A163" s="631" t="s">
        <v>537</v>
      </c>
      <c r="B163" s="632" t="s">
        <v>539</v>
      </c>
      <c r="C163" s="633" t="s">
        <v>551</v>
      </c>
      <c r="D163" s="634" t="s">
        <v>552</v>
      </c>
      <c r="E163" s="633" t="s">
        <v>546</v>
      </c>
      <c r="F163" s="634" t="s">
        <v>547</v>
      </c>
      <c r="G163" s="633" t="s">
        <v>910</v>
      </c>
      <c r="H163" s="633" t="s">
        <v>1131</v>
      </c>
      <c r="I163" s="633" t="s">
        <v>1132</v>
      </c>
      <c r="J163" s="633" t="s">
        <v>1133</v>
      </c>
      <c r="K163" s="633" t="s">
        <v>1134</v>
      </c>
      <c r="L163" s="635">
        <v>120</v>
      </c>
      <c r="M163" s="635">
        <v>2</v>
      </c>
      <c r="N163" s="636">
        <v>240</v>
      </c>
    </row>
    <row r="164" spans="1:14" ht="14.4" customHeight="1" x14ac:dyDescent="0.3">
      <c r="A164" s="631" t="s">
        <v>537</v>
      </c>
      <c r="B164" s="632" t="s">
        <v>539</v>
      </c>
      <c r="C164" s="633" t="s">
        <v>551</v>
      </c>
      <c r="D164" s="634" t="s">
        <v>552</v>
      </c>
      <c r="E164" s="633" t="s">
        <v>546</v>
      </c>
      <c r="F164" s="634" t="s">
        <v>547</v>
      </c>
      <c r="G164" s="633" t="s">
        <v>910</v>
      </c>
      <c r="H164" s="633" t="s">
        <v>1135</v>
      </c>
      <c r="I164" s="633" t="s">
        <v>1136</v>
      </c>
      <c r="J164" s="633" t="s">
        <v>1137</v>
      </c>
      <c r="K164" s="633" t="s">
        <v>1138</v>
      </c>
      <c r="L164" s="635">
        <v>70.73</v>
      </c>
      <c r="M164" s="635">
        <v>2</v>
      </c>
      <c r="N164" s="636">
        <v>141.46</v>
      </c>
    </row>
    <row r="165" spans="1:14" ht="14.4" customHeight="1" x14ac:dyDescent="0.3">
      <c r="A165" s="631" t="s">
        <v>537</v>
      </c>
      <c r="B165" s="632" t="s">
        <v>539</v>
      </c>
      <c r="C165" s="633" t="s">
        <v>551</v>
      </c>
      <c r="D165" s="634" t="s">
        <v>552</v>
      </c>
      <c r="E165" s="633" t="s">
        <v>548</v>
      </c>
      <c r="F165" s="634" t="s">
        <v>549</v>
      </c>
      <c r="G165" s="633" t="s">
        <v>910</v>
      </c>
      <c r="H165" s="633" t="s">
        <v>1139</v>
      </c>
      <c r="I165" s="633" t="s">
        <v>1140</v>
      </c>
      <c r="J165" s="633" t="s">
        <v>1141</v>
      </c>
      <c r="K165" s="633" t="s">
        <v>1142</v>
      </c>
      <c r="L165" s="635">
        <v>1834.91</v>
      </c>
      <c r="M165" s="635">
        <v>1</v>
      </c>
      <c r="N165" s="636">
        <v>1834.91</v>
      </c>
    </row>
    <row r="166" spans="1:14" ht="14.4" customHeight="1" x14ac:dyDescent="0.3">
      <c r="A166" s="631" t="s">
        <v>537</v>
      </c>
      <c r="B166" s="632" t="s">
        <v>539</v>
      </c>
      <c r="C166" s="633" t="s">
        <v>551</v>
      </c>
      <c r="D166" s="634" t="s">
        <v>552</v>
      </c>
      <c r="E166" s="633" t="s">
        <v>548</v>
      </c>
      <c r="F166" s="634" t="s">
        <v>549</v>
      </c>
      <c r="G166" s="633" t="s">
        <v>910</v>
      </c>
      <c r="H166" s="633" t="s">
        <v>1143</v>
      </c>
      <c r="I166" s="633" t="s">
        <v>1144</v>
      </c>
      <c r="J166" s="633" t="s">
        <v>1141</v>
      </c>
      <c r="K166" s="633" t="s">
        <v>1145</v>
      </c>
      <c r="L166" s="635">
        <v>458.67</v>
      </c>
      <c r="M166" s="635">
        <v>1</v>
      </c>
      <c r="N166" s="636">
        <v>458.67</v>
      </c>
    </row>
    <row r="167" spans="1:14" ht="14.4" customHeight="1" x14ac:dyDescent="0.3">
      <c r="A167" s="631" t="s">
        <v>537</v>
      </c>
      <c r="B167" s="632" t="s">
        <v>539</v>
      </c>
      <c r="C167" s="633" t="s">
        <v>551</v>
      </c>
      <c r="D167" s="634" t="s">
        <v>552</v>
      </c>
      <c r="E167" s="633" t="s">
        <v>544</v>
      </c>
      <c r="F167" s="634" t="s">
        <v>545</v>
      </c>
      <c r="G167" s="633"/>
      <c r="H167" s="633"/>
      <c r="I167" s="633" t="s">
        <v>1146</v>
      </c>
      <c r="J167" s="633" t="s">
        <v>1147</v>
      </c>
      <c r="K167" s="633"/>
      <c r="L167" s="635">
        <v>1407.54</v>
      </c>
      <c r="M167" s="635">
        <v>2</v>
      </c>
      <c r="N167" s="636">
        <v>2815.08</v>
      </c>
    </row>
    <row r="168" spans="1:14" ht="14.4" customHeight="1" x14ac:dyDescent="0.3">
      <c r="A168" s="631" t="s">
        <v>537</v>
      </c>
      <c r="B168" s="632" t="s">
        <v>539</v>
      </c>
      <c r="C168" s="633" t="s">
        <v>555</v>
      </c>
      <c r="D168" s="634" t="s">
        <v>556</v>
      </c>
      <c r="E168" s="633" t="s">
        <v>540</v>
      </c>
      <c r="F168" s="634" t="s">
        <v>541</v>
      </c>
      <c r="G168" s="633" t="s">
        <v>567</v>
      </c>
      <c r="H168" s="633" t="s">
        <v>568</v>
      </c>
      <c r="I168" s="633" t="s">
        <v>568</v>
      </c>
      <c r="J168" s="633" t="s">
        <v>569</v>
      </c>
      <c r="K168" s="633" t="s">
        <v>570</v>
      </c>
      <c r="L168" s="635">
        <v>179.4</v>
      </c>
      <c r="M168" s="635">
        <v>73</v>
      </c>
      <c r="N168" s="636">
        <v>13096.2</v>
      </c>
    </row>
    <row r="169" spans="1:14" ht="14.4" customHeight="1" x14ac:dyDescent="0.3">
      <c r="A169" s="631" t="s">
        <v>537</v>
      </c>
      <c r="B169" s="632" t="s">
        <v>539</v>
      </c>
      <c r="C169" s="633" t="s">
        <v>555</v>
      </c>
      <c r="D169" s="634" t="s">
        <v>556</v>
      </c>
      <c r="E169" s="633" t="s">
        <v>540</v>
      </c>
      <c r="F169" s="634" t="s">
        <v>541</v>
      </c>
      <c r="G169" s="633" t="s">
        <v>567</v>
      </c>
      <c r="H169" s="633" t="s">
        <v>571</v>
      </c>
      <c r="I169" s="633" t="s">
        <v>571</v>
      </c>
      <c r="J169" s="633" t="s">
        <v>572</v>
      </c>
      <c r="K169" s="633" t="s">
        <v>573</v>
      </c>
      <c r="L169" s="635">
        <v>181.59</v>
      </c>
      <c r="M169" s="635">
        <v>9</v>
      </c>
      <c r="N169" s="636">
        <v>1634.31</v>
      </c>
    </row>
    <row r="170" spans="1:14" ht="14.4" customHeight="1" x14ac:dyDescent="0.3">
      <c r="A170" s="631" t="s">
        <v>537</v>
      </c>
      <c r="B170" s="632" t="s">
        <v>539</v>
      </c>
      <c r="C170" s="633" t="s">
        <v>555</v>
      </c>
      <c r="D170" s="634" t="s">
        <v>556</v>
      </c>
      <c r="E170" s="633" t="s">
        <v>540</v>
      </c>
      <c r="F170" s="634" t="s">
        <v>541</v>
      </c>
      <c r="G170" s="633" t="s">
        <v>567</v>
      </c>
      <c r="H170" s="633" t="s">
        <v>574</v>
      </c>
      <c r="I170" s="633" t="s">
        <v>574</v>
      </c>
      <c r="J170" s="633" t="s">
        <v>575</v>
      </c>
      <c r="K170" s="633" t="s">
        <v>576</v>
      </c>
      <c r="L170" s="635">
        <v>132.25000000000003</v>
      </c>
      <c r="M170" s="635">
        <v>7</v>
      </c>
      <c r="N170" s="636">
        <v>925.75000000000011</v>
      </c>
    </row>
    <row r="171" spans="1:14" ht="14.4" customHeight="1" x14ac:dyDescent="0.3">
      <c r="A171" s="631" t="s">
        <v>537</v>
      </c>
      <c r="B171" s="632" t="s">
        <v>539</v>
      </c>
      <c r="C171" s="633" t="s">
        <v>555</v>
      </c>
      <c r="D171" s="634" t="s">
        <v>556</v>
      </c>
      <c r="E171" s="633" t="s">
        <v>540</v>
      </c>
      <c r="F171" s="634" t="s">
        <v>541</v>
      </c>
      <c r="G171" s="633" t="s">
        <v>567</v>
      </c>
      <c r="H171" s="633" t="s">
        <v>577</v>
      </c>
      <c r="I171" s="633" t="s">
        <v>577</v>
      </c>
      <c r="J171" s="633" t="s">
        <v>569</v>
      </c>
      <c r="K171" s="633" t="s">
        <v>578</v>
      </c>
      <c r="L171" s="635">
        <v>97.1798358132327</v>
      </c>
      <c r="M171" s="635">
        <v>8</v>
      </c>
      <c r="N171" s="636">
        <v>777.4386865058616</v>
      </c>
    </row>
    <row r="172" spans="1:14" ht="14.4" customHeight="1" x14ac:dyDescent="0.3">
      <c r="A172" s="631" t="s">
        <v>537</v>
      </c>
      <c r="B172" s="632" t="s">
        <v>539</v>
      </c>
      <c r="C172" s="633" t="s">
        <v>555</v>
      </c>
      <c r="D172" s="634" t="s">
        <v>556</v>
      </c>
      <c r="E172" s="633" t="s">
        <v>540</v>
      </c>
      <c r="F172" s="634" t="s">
        <v>541</v>
      </c>
      <c r="G172" s="633" t="s">
        <v>567</v>
      </c>
      <c r="H172" s="633" t="s">
        <v>579</v>
      </c>
      <c r="I172" s="633" t="s">
        <v>579</v>
      </c>
      <c r="J172" s="633" t="s">
        <v>569</v>
      </c>
      <c r="K172" s="633" t="s">
        <v>580</v>
      </c>
      <c r="L172" s="635">
        <v>97.75</v>
      </c>
      <c r="M172" s="635">
        <v>3</v>
      </c>
      <c r="N172" s="636">
        <v>293.25</v>
      </c>
    </row>
    <row r="173" spans="1:14" ht="14.4" customHeight="1" x14ac:dyDescent="0.3">
      <c r="A173" s="631" t="s">
        <v>537</v>
      </c>
      <c r="B173" s="632" t="s">
        <v>539</v>
      </c>
      <c r="C173" s="633" t="s">
        <v>555</v>
      </c>
      <c r="D173" s="634" t="s">
        <v>556</v>
      </c>
      <c r="E173" s="633" t="s">
        <v>540</v>
      </c>
      <c r="F173" s="634" t="s">
        <v>541</v>
      </c>
      <c r="G173" s="633" t="s">
        <v>567</v>
      </c>
      <c r="H173" s="633" t="s">
        <v>581</v>
      </c>
      <c r="I173" s="633" t="s">
        <v>582</v>
      </c>
      <c r="J173" s="633" t="s">
        <v>583</v>
      </c>
      <c r="K173" s="633" t="s">
        <v>584</v>
      </c>
      <c r="L173" s="635">
        <v>84.569999999999979</v>
      </c>
      <c r="M173" s="635">
        <v>1</v>
      </c>
      <c r="N173" s="636">
        <v>84.569999999999979</v>
      </c>
    </row>
    <row r="174" spans="1:14" ht="14.4" customHeight="1" x14ac:dyDescent="0.3">
      <c r="A174" s="631" t="s">
        <v>537</v>
      </c>
      <c r="B174" s="632" t="s">
        <v>539</v>
      </c>
      <c r="C174" s="633" t="s">
        <v>555</v>
      </c>
      <c r="D174" s="634" t="s">
        <v>556</v>
      </c>
      <c r="E174" s="633" t="s">
        <v>540</v>
      </c>
      <c r="F174" s="634" t="s">
        <v>541</v>
      </c>
      <c r="G174" s="633" t="s">
        <v>567</v>
      </c>
      <c r="H174" s="633" t="s">
        <v>1148</v>
      </c>
      <c r="I174" s="633" t="s">
        <v>1149</v>
      </c>
      <c r="J174" s="633" t="s">
        <v>587</v>
      </c>
      <c r="K174" s="633" t="s">
        <v>778</v>
      </c>
      <c r="L174" s="635">
        <v>94.56</v>
      </c>
      <c r="M174" s="635">
        <v>2</v>
      </c>
      <c r="N174" s="636">
        <v>189.12</v>
      </c>
    </row>
    <row r="175" spans="1:14" ht="14.4" customHeight="1" x14ac:dyDescent="0.3">
      <c r="A175" s="631" t="s">
        <v>537</v>
      </c>
      <c r="B175" s="632" t="s">
        <v>539</v>
      </c>
      <c r="C175" s="633" t="s">
        <v>555</v>
      </c>
      <c r="D175" s="634" t="s">
        <v>556</v>
      </c>
      <c r="E175" s="633" t="s">
        <v>540</v>
      </c>
      <c r="F175" s="634" t="s">
        <v>541</v>
      </c>
      <c r="G175" s="633" t="s">
        <v>567</v>
      </c>
      <c r="H175" s="633" t="s">
        <v>1150</v>
      </c>
      <c r="I175" s="633" t="s">
        <v>1151</v>
      </c>
      <c r="J175" s="633" t="s">
        <v>824</v>
      </c>
      <c r="K175" s="633" t="s">
        <v>1152</v>
      </c>
      <c r="L175" s="635">
        <v>170.12</v>
      </c>
      <c r="M175" s="635">
        <v>2</v>
      </c>
      <c r="N175" s="636">
        <v>340.24</v>
      </c>
    </row>
    <row r="176" spans="1:14" ht="14.4" customHeight="1" x14ac:dyDescent="0.3">
      <c r="A176" s="631" t="s">
        <v>537</v>
      </c>
      <c r="B176" s="632" t="s">
        <v>539</v>
      </c>
      <c r="C176" s="633" t="s">
        <v>555</v>
      </c>
      <c r="D176" s="634" t="s">
        <v>556</v>
      </c>
      <c r="E176" s="633" t="s">
        <v>540</v>
      </c>
      <c r="F176" s="634" t="s">
        <v>541</v>
      </c>
      <c r="G176" s="633" t="s">
        <v>567</v>
      </c>
      <c r="H176" s="633" t="s">
        <v>589</v>
      </c>
      <c r="I176" s="633" t="s">
        <v>590</v>
      </c>
      <c r="J176" s="633" t="s">
        <v>591</v>
      </c>
      <c r="K176" s="633" t="s">
        <v>592</v>
      </c>
      <c r="L176" s="635">
        <v>67.930000000000007</v>
      </c>
      <c r="M176" s="635">
        <v>2</v>
      </c>
      <c r="N176" s="636">
        <v>135.86000000000001</v>
      </c>
    </row>
    <row r="177" spans="1:14" ht="14.4" customHeight="1" x14ac:dyDescent="0.3">
      <c r="A177" s="631" t="s">
        <v>537</v>
      </c>
      <c r="B177" s="632" t="s">
        <v>539</v>
      </c>
      <c r="C177" s="633" t="s">
        <v>555</v>
      </c>
      <c r="D177" s="634" t="s">
        <v>556</v>
      </c>
      <c r="E177" s="633" t="s">
        <v>540</v>
      </c>
      <c r="F177" s="634" t="s">
        <v>541</v>
      </c>
      <c r="G177" s="633" t="s">
        <v>567</v>
      </c>
      <c r="H177" s="633" t="s">
        <v>597</v>
      </c>
      <c r="I177" s="633" t="s">
        <v>598</v>
      </c>
      <c r="J177" s="633" t="s">
        <v>599</v>
      </c>
      <c r="K177" s="633" t="s">
        <v>600</v>
      </c>
      <c r="L177" s="635">
        <v>56.121137223442155</v>
      </c>
      <c r="M177" s="635">
        <v>17</v>
      </c>
      <c r="N177" s="636">
        <v>954.05933279851661</v>
      </c>
    </row>
    <row r="178" spans="1:14" ht="14.4" customHeight="1" x14ac:dyDescent="0.3">
      <c r="A178" s="631" t="s">
        <v>537</v>
      </c>
      <c r="B178" s="632" t="s">
        <v>539</v>
      </c>
      <c r="C178" s="633" t="s">
        <v>555</v>
      </c>
      <c r="D178" s="634" t="s">
        <v>556</v>
      </c>
      <c r="E178" s="633" t="s">
        <v>540</v>
      </c>
      <c r="F178" s="634" t="s">
        <v>541</v>
      </c>
      <c r="G178" s="633" t="s">
        <v>567</v>
      </c>
      <c r="H178" s="633" t="s">
        <v>1153</v>
      </c>
      <c r="I178" s="633" t="s">
        <v>1154</v>
      </c>
      <c r="J178" s="633" t="s">
        <v>1155</v>
      </c>
      <c r="K178" s="633" t="s">
        <v>1156</v>
      </c>
      <c r="L178" s="635">
        <v>137.23056497655099</v>
      </c>
      <c r="M178" s="635">
        <v>1</v>
      </c>
      <c r="N178" s="636">
        <v>137.23056497655099</v>
      </c>
    </row>
    <row r="179" spans="1:14" ht="14.4" customHeight="1" x14ac:dyDescent="0.3">
      <c r="A179" s="631" t="s">
        <v>537</v>
      </c>
      <c r="B179" s="632" t="s">
        <v>539</v>
      </c>
      <c r="C179" s="633" t="s">
        <v>555</v>
      </c>
      <c r="D179" s="634" t="s">
        <v>556</v>
      </c>
      <c r="E179" s="633" t="s">
        <v>540</v>
      </c>
      <c r="F179" s="634" t="s">
        <v>541</v>
      </c>
      <c r="G179" s="633" t="s">
        <v>567</v>
      </c>
      <c r="H179" s="633" t="s">
        <v>601</v>
      </c>
      <c r="I179" s="633" t="s">
        <v>602</v>
      </c>
      <c r="J179" s="633" t="s">
        <v>603</v>
      </c>
      <c r="K179" s="633" t="s">
        <v>604</v>
      </c>
      <c r="L179" s="635">
        <v>28.049999999999994</v>
      </c>
      <c r="M179" s="635">
        <v>9</v>
      </c>
      <c r="N179" s="636">
        <v>252.44999999999993</v>
      </c>
    </row>
    <row r="180" spans="1:14" ht="14.4" customHeight="1" x14ac:dyDescent="0.3">
      <c r="A180" s="631" t="s">
        <v>537</v>
      </c>
      <c r="B180" s="632" t="s">
        <v>539</v>
      </c>
      <c r="C180" s="633" t="s">
        <v>555</v>
      </c>
      <c r="D180" s="634" t="s">
        <v>556</v>
      </c>
      <c r="E180" s="633" t="s">
        <v>540</v>
      </c>
      <c r="F180" s="634" t="s">
        <v>541</v>
      </c>
      <c r="G180" s="633" t="s">
        <v>567</v>
      </c>
      <c r="H180" s="633" t="s">
        <v>1157</v>
      </c>
      <c r="I180" s="633" t="s">
        <v>1158</v>
      </c>
      <c r="J180" s="633" t="s">
        <v>1159</v>
      </c>
      <c r="K180" s="633" t="s">
        <v>1160</v>
      </c>
      <c r="L180" s="635">
        <v>74.64</v>
      </c>
      <c r="M180" s="635">
        <v>2</v>
      </c>
      <c r="N180" s="636">
        <v>149.28</v>
      </c>
    </row>
    <row r="181" spans="1:14" ht="14.4" customHeight="1" x14ac:dyDescent="0.3">
      <c r="A181" s="631" t="s">
        <v>537</v>
      </c>
      <c r="B181" s="632" t="s">
        <v>539</v>
      </c>
      <c r="C181" s="633" t="s">
        <v>555</v>
      </c>
      <c r="D181" s="634" t="s">
        <v>556</v>
      </c>
      <c r="E181" s="633" t="s">
        <v>540</v>
      </c>
      <c r="F181" s="634" t="s">
        <v>541</v>
      </c>
      <c r="G181" s="633" t="s">
        <v>567</v>
      </c>
      <c r="H181" s="633" t="s">
        <v>609</v>
      </c>
      <c r="I181" s="633" t="s">
        <v>610</v>
      </c>
      <c r="J181" s="633" t="s">
        <v>607</v>
      </c>
      <c r="K181" s="633" t="s">
        <v>611</v>
      </c>
      <c r="L181" s="635">
        <v>81.026643240842759</v>
      </c>
      <c r="M181" s="635">
        <v>18</v>
      </c>
      <c r="N181" s="636">
        <v>1458.4795783351697</v>
      </c>
    </row>
    <row r="182" spans="1:14" ht="14.4" customHeight="1" x14ac:dyDescent="0.3">
      <c r="A182" s="631" t="s">
        <v>537</v>
      </c>
      <c r="B182" s="632" t="s">
        <v>539</v>
      </c>
      <c r="C182" s="633" t="s">
        <v>555</v>
      </c>
      <c r="D182" s="634" t="s">
        <v>556</v>
      </c>
      <c r="E182" s="633" t="s">
        <v>540</v>
      </c>
      <c r="F182" s="634" t="s">
        <v>541</v>
      </c>
      <c r="G182" s="633" t="s">
        <v>567</v>
      </c>
      <c r="H182" s="633" t="s">
        <v>1161</v>
      </c>
      <c r="I182" s="633" t="s">
        <v>1162</v>
      </c>
      <c r="J182" s="633" t="s">
        <v>656</v>
      </c>
      <c r="K182" s="633" t="s">
        <v>1163</v>
      </c>
      <c r="L182" s="635">
        <v>37.769700757011378</v>
      </c>
      <c r="M182" s="635">
        <v>2</v>
      </c>
      <c r="N182" s="636">
        <v>75.539401514022757</v>
      </c>
    </row>
    <row r="183" spans="1:14" ht="14.4" customHeight="1" x14ac:dyDescent="0.3">
      <c r="A183" s="631" t="s">
        <v>537</v>
      </c>
      <c r="B183" s="632" t="s">
        <v>539</v>
      </c>
      <c r="C183" s="633" t="s">
        <v>555</v>
      </c>
      <c r="D183" s="634" t="s">
        <v>556</v>
      </c>
      <c r="E183" s="633" t="s">
        <v>540</v>
      </c>
      <c r="F183" s="634" t="s">
        <v>541</v>
      </c>
      <c r="G183" s="633" t="s">
        <v>567</v>
      </c>
      <c r="H183" s="633" t="s">
        <v>616</v>
      </c>
      <c r="I183" s="633" t="s">
        <v>617</v>
      </c>
      <c r="J183" s="633" t="s">
        <v>618</v>
      </c>
      <c r="K183" s="633" t="s">
        <v>600</v>
      </c>
      <c r="L183" s="635">
        <v>67.438274888602493</v>
      </c>
      <c r="M183" s="635">
        <v>12</v>
      </c>
      <c r="N183" s="636">
        <v>809.25929866322997</v>
      </c>
    </row>
    <row r="184" spans="1:14" ht="14.4" customHeight="1" x14ac:dyDescent="0.3">
      <c r="A184" s="631" t="s">
        <v>537</v>
      </c>
      <c r="B184" s="632" t="s">
        <v>539</v>
      </c>
      <c r="C184" s="633" t="s">
        <v>555</v>
      </c>
      <c r="D184" s="634" t="s">
        <v>556</v>
      </c>
      <c r="E184" s="633" t="s">
        <v>540</v>
      </c>
      <c r="F184" s="634" t="s">
        <v>541</v>
      </c>
      <c r="G184" s="633" t="s">
        <v>567</v>
      </c>
      <c r="H184" s="633" t="s">
        <v>1164</v>
      </c>
      <c r="I184" s="633" t="s">
        <v>1165</v>
      </c>
      <c r="J184" s="633" t="s">
        <v>1166</v>
      </c>
      <c r="K184" s="633" t="s">
        <v>1167</v>
      </c>
      <c r="L184" s="635">
        <v>59.260070829373404</v>
      </c>
      <c r="M184" s="635">
        <v>12</v>
      </c>
      <c r="N184" s="636">
        <v>711.12084995248085</v>
      </c>
    </row>
    <row r="185" spans="1:14" ht="14.4" customHeight="1" x14ac:dyDescent="0.3">
      <c r="A185" s="631" t="s">
        <v>537</v>
      </c>
      <c r="B185" s="632" t="s">
        <v>539</v>
      </c>
      <c r="C185" s="633" t="s">
        <v>555</v>
      </c>
      <c r="D185" s="634" t="s">
        <v>556</v>
      </c>
      <c r="E185" s="633" t="s">
        <v>540</v>
      </c>
      <c r="F185" s="634" t="s">
        <v>541</v>
      </c>
      <c r="G185" s="633" t="s">
        <v>567</v>
      </c>
      <c r="H185" s="633" t="s">
        <v>1168</v>
      </c>
      <c r="I185" s="633" t="s">
        <v>1169</v>
      </c>
      <c r="J185" s="633" t="s">
        <v>1170</v>
      </c>
      <c r="K185" s="633" t="s">
        <v>1171</v>
      </c>
      <c r="L185" s="635">
        <v>29.889784920052495</v>
      </c>
      <c r="M185" s="635">
        <v>3</v>
      </c>
      <c r="N185" s="636">
        <v>89.669354760157489</v>
      </c>
    </row>
    <row r="186" spans="1:14" ht="14.4" customHeight="1" x14ac:dyDescent="0.3">
      <c r="A186" s="631" t="s">
        <v>537</v>
      </c>
      <c r="B186" s="632" t="s">
        <v>539</v>
      </c>
      <c r="C186" s="633" t="s">
        <v>555</v>
      </c>
      <c r="D186" s="634" t="s">
        <v>556</v>
      </c>
      <c r="E186" s="633" t="s">
        <v>540</v>
      </c>
      <c r="F186" s="634" t="s">
        <v>541</v>
      </c>
      <c r="G186" s="633" t="s">
        <v>567</v>
      </c>
      <c r="H186" s="633" t="s">
        <v>619</v>
      </c>
      <c r="I186" s="633" t="s">
        <v>620</v>
      </c>
      <c r="J186" s="633" t="s">
        <v>621</v>
      </c>
      <c r="K186" s="633" t="s">
        <v>622</v>
      </c>
      <c r="L186" s="635">
        <v>60.349999751681203</v>
      </c>
      <c r="M186" s="635">
        <v>3</v>
      </c>
      <c r="N186" s="636">
        <v>181.04999925504362</v>
      </c>
    </row>
    <row r="187" spans="1:14" ht="14.4" customHeight="1" x14ac:dyDescent="0.3">
      <c r="A187" s="631" t="s">
        <v>537</v>
      </c>
      <c r="B187" s="632" t="s">
        <v>539</v>
      </c>
      <c r="C187" s="633" t="s">
        <v>555</v>
      </c>
      <c r="D187" s="634" t="s">
        <v>556</v>
      </c>
      <c r="E187" s="633" t="s">
        <v>540</v>
      </c>
      <c r="F187" s="634" t="s">
        <v>541</v>
      </c>
      <c r="G187" s="633" t="s">
        <v>567</v>
      </c>
      <c r="H187" s="633" t="s">
        <v>623</v>
      </c>
      <c r="I187" s="633" t="s">
        <v>624</v>
      </c>
      <c r="J187" s="633" t="s">
        <v>625</v>
      </c>
      <c r="K187" s="633" t="s">
        <v>626</v>
      </c>
      <c r="L187" s="635">
        <v>112.43866599589329</v>
      </c>
      <c r="M187" s="635">
        <v>1</v>
      </c>
      <c r="N187" s="636">
        <v>112.43866599589329</v>
      </c>
    </row>
    <row r="188" spans="1:14" ht="14.4" customHeight="1" x14ac:dyDescent="0.3">
      <c r="A188" s="631" t="s">
        <v>537</v>
      </c>
      <c r="B188" s="632" t="s">
        <v>539</v>
      </c>
      <c r="C188" s="633" t="s">
        <v>555</v>
      </c>
      <c r="D188" s="634" t="s">
        <v>556</v>
      </c>
      <c r="E188" s="633" t="s">
        <v>540</v>
      </c>
      <c r="F188" s="634" t="s">
        <v>541</v>
      </c>
      <c r="G188" s="633" t="s">
        <v>567</v>
      </c>
      <c r="H188" s="633" t="s">
        <v>635</v>
      </c>
      <c r="I188" s="633" t="s">
        <v>636</v>
      </c>
      <c r="J188" s="633" t="s">
        <v>637</v>
      </c>
      <c r="K188" s="633" t="s">
        <v>638</v>
      </c>
      <c r="L188" s="635">
        <v>260</v>
      </c>
      <c r="M188" s="635">
        <v>24</v>
      </c>
      <c r="N188" s="636">
        <v>6240</v>
      </c>
    </row>
    <row r="189" spans="1:14" ht="14.4" customHeight="1" x14ac:dyDescent="0.3">
      <c r="A189" s="631" t="s">
        <v>537</v>
      </c>
      <c r="B189" s="632" t="s">
        <v>539</v>
      </c>
      <c r="C189" s="633" t="s">
        <v>555</v>
      </c>
      <c r="D189" s="634" t="s">
        <v>556</v>
      </c>
      <c r="E189" s="633" t="s">
        <v>540</v>
      </c>
      <c r="F189" s="634" t="s">
        <v>541</v>
      </c>
      <c r="G189" s="633" t="s">
        <v>567</v>
      </c>
      <c r="H189" s="633" t="s">
        <v>1172</v>
      </c>
      <c r="I189" s="633" t="s">
        <v>1173</v>
      </c>
      <c r="J189" s="633" t="s">
        <v>1174</v>
      </c>
      <c r="K189" s="633" t="s">
        <v>1175</v>
      </c>
      <c r="L189" s="635">
        <v>363.77042918185111</v>
      </c>
      <c r="M189" s="635">
        <v>1</v>
      </c>
      <c r="N189" s="636">
        <v>363.77042918185111</v>
      </c>
    </row>
    <row r="190" spans="1:14" ht="14.4" customHeight="1" x14ac:dyDescent="0.3">
      <c r="A190" s="631" t="s">
        <v>537</v>
      </c>
      <c r="B190" s="632" t="s">
        <v>539</v>
      </c>
      <c r="C190" s="633" t="s">
        <v>555</v>
      </c>
      <c r="D190" s="634" t="s">
        <v>556</v>
      </c>
      <c r="E190" s="633" t="s">
        <v>540</v>
      </c>
      <c r="F190" s="634" t="s">
        <v>541</v>
      </c>
      <c r="G190" s="633" t="s">
        <v>567</v>
      </c>
      <c r="H190" s="633" t="s">
        <v>647</v>
      </c>
      <c r="I190" s="633" t="s">
        <v>647</v>
      </c>
      <c r="J190" s="633" t="s">
        <v>648</v>
      </c>
      <c r="K190" s="633" t="s">
        <v>649</v>
      </c>
      <c r="L190" s="635">
        <v>38.189949116493629</v>
      </c>
      <c r="M190" s="635">
        <v>30</v>
      </c>
      <c r="N190" s="636">
        <v>1145.6984734948089</v>
      </c>
    </row>
    <row r="191" spans="1:14" ht="14.4" customHeight="1" x14ac:dyDescent="0.3">
      <c r="A191" s="631" t="s">
        <v>537</v>
      </c>
      <c r="B191" s="632" t="s">
        <v>539</v>
      </c>
      <c r="C191" s="633" t="s">
        <v>555</v>
      </c>
      <c r="D191" s="634" t="s">
        <v>556</v>
      </c>
      <c r="E191" s="633" t="s">
        <v>540</v>
      </c>
      <c r="F191" s="634" t="s">
        <v>541</v>
      </c>
      <c r="G191" s="633" t="s">
        <v>567</v>
      </c>
      <c r="H191" s="633" t="s">
        <v>1176</v>
      </c>
      <c r="I191" s="633" t="s">
        <v>1177</v>
      </c>
      <c r="J191" s="633" t="s">
        <v>652</v>
      </c>
      <c r="K191" s="633" t="s">
        <v>1178</v>
      </c>
      <c r="L191" s="635">
        <v>73.524216465181979</v>
      </c>
      <c r="M191" s="635">
        <v>10</v>
      </c>
      <c r="N191" s="636">
        <v>735.24216465181985</v>
      </c>
    </row>
    <row r="192" spans="1:14" ht="14.4" customHeight="1" x14ac:dyDescent="0.3">
      <c r="A192" s="631" t="s">
        <v>537</v>
      </c>
      <c r="B192" s="632" t="s">
        <v>539</v>
      </c>
      <c r="C192" s="633" t="s">
        <v>555</v>
      </c>
      <c r="D192" s="634" t="s">
        <v>556</v>
      </c>
      <c r="E192" s="633" t="s">
        <v>540</v>
      </c>
      <c r="F192" s="634" t="s">
        <v>541</v>
      </c>
      <c r="G192" s="633" t="s">
        <v>567</v>
      </c>
      <c r="H192" s="633" t="s">
        <v>650</v>
      </c>
      <c r="I192" s="633" t="s">
        <v>651</v>
      </c>
      <c r="J192" s="633" t="s">
        <v>652</v>
      </c>
      <c r="K192" s="633" t="s">
        <v>653</v>
      </c>
      <c r="L192" s="635">
        <v>238.06</v>
      </c>
      <c r="M192" s="635">
        <v>4</v>
      </c>
      <c r="N192" s="636">
        <v>952.24</v>
      </c>
    </row>
    <row r="193" spans="1:14" ht="14.4" customHeight="1" x14ac:dyDescent="0.3">
      <c r="A193" s="631" t="s">
        <v>537</v>
      </c>
      <c r="B193" s="632" t="s">
        <v>539</v>
      </c>
      <c r="C193" s="633" t="s">
        <v>555</v>
      </c>
      <c r="D193" s="634" t="s">
        <v>556</v>
      </c>
      <c r="E193" s="633" t="s">
        <v>540</v>
      </c>
      <c r="F193" s="634" t="s">
        <v>541</v>
      </c>
      <c r="G193" s="633" t="s">
        <v>567</v>
      </c>
      <c r="H193" s="633" t="s">
        <v>1179</v>
      </c>
      <c r="I193" s="633" t="s">
        <v>1180</v>
      </c>
      <c r="J193" s="633" t="s">
        <v>1181</v>
      </c>
      <c r="K193" s="633" t="s">
        <v>1182</v>
      </c>
      <c r="L193" s="635">
        <v>45.04999999999999</v>
      </c>
      <c r="M193" s="635">
        <v>2</v>
      </c>
      <c r="N193" s="636">
        <v>90.09999999999998</v>
      </c>
    </row>
    <row r="194" spans="1:14" ht="14.4" customHeight="1" x14ac:dyDescent="0.3">
      <c r="A194" s="631" t="s">
        <v>537</v>
      </c>
      <c r="B194" s="632" t="s">
        <v>539</v>
      </c>
      <c r="C194" s="633" t="s">
        <v>555</v>
      </c>
      <c r="D194" s="634" t="s">
        <v>556</v>
      </c>
      <c r="E194" s="633" t="s">
        <v>540</v>
      </c>
      <c r="F194" s="634" t="s">
        <v>541</v>
      </c>
      <c r="G194" s="633" t="s">
        <v>567</v>
      </c>
      <c r="H194" s="633" t="s">
        <v>674</v>
      </c>
      <c r="I194" s="633" t="s">
        <v>675</v>
      </c>
      <c r="J194" s="633" t="s">
        <v>676</v>
      </c>
      <c r="K194" s="633" t="s">
        <v>677</v>
      </c>
      <c r="L194" s="635">
        <v>339.95705971096777</v>
      </c>
      <c r="M194" s="635">
        <v>2</v>
      </c>
      <c r="N194" s="636">
        <v>679.91411942193554</v>
      </c>
    </row>
    <row r="195" spans="1:14" ht="14.4" customHeight="1" x14ac:dyDescent="0.3">
      <c r="A195" s="631" t="s">
        <v>537</v>
      </c>
      <c r="B195" s="632" t="s">
        <v>539</v>
      </c>
      <c r="C195" s="633" t="s">
        <v>555</v>
      </c>
      <c r="D195" s="634" t="s">
        <v>556</v>
      </c>
      <c r="E195" s="633" t="s">
        <v>540</v>
      </c>
      <c r="F195" s="634" t="s">
        <v>541</v>
      </c>
      <c r="G195" s="633" t="s">
        <v>567</v>
      </c>
      <c r="H195" s="633" t="s">
        <v>681</v>
      </c>
      <c r="I195" s="633" t="s">
        <v>682</v>
      </c>
      <c r="J195" s="633" t="s">
        <v>683</v>
      </c>
      <c r="K195" s="633" t="s">
        <v>684</v>
      </c>
      <c r="L195" s="635">
        <v>0</v>
      </c>
      <c r="M195" s="635">
        <v>0</v>
      </c>
      <c r="N195" s="636">
        <v>0</v>
      </c>
    </row>
    <row r="196" spans="1:14" ht="14.4" customHeight="1" x14ac:dyDescent="0.3">
      <c r="A196" s="631" t="s">
        <v>537</v>
      </c>
      <c r="B196" s="632" t="s">
        <v>539</v>
      </c>
      <c r="C196" s="633" t="s">
        <v>555</v>
      </c>
      <c r="D196" s="634" t="s">
        <v>556</v>
      </c>
      <c r="E196" s="633" t="s">
        <v>540</v>
      </c>
      <c r="F196" s="634" t="s">
        <v>541</v>
      </c>
      <c r="G196" s="633" t="s">
        <v>567</v>
      </c>
      <c r="H196" s="633" t="s">
        <v>1183</v>
      </c>
      <c r="I196" s="633" t="s">
        <v>1184</v>
      </c>
      <c r="J196" s="633" t="s">
        <v>1185</v>
      </c>
      <c r="K196" s="633" t="s">
        <v>1186</v>
      </c>
      <c r="L196" s="635">
        <v>87.058967107812776</v>
      </c>
      <c r="M196" s="635">
        <v>1</v>
      </c>
      <c r="N196" s="636">
        <v>87.058967107812776</v>
      </c>
    </row>
    <row r="197" spans="1:14" ht="14.4" customHeight="1" x14ac:dyDescent="0.3">
      <c r="A197" s="631" t="s">
        <v>537</v>
      </c>
      <c r="B197" s="632" t="s">
        <v>539</v>
      </c>
      <c r="C197" s="633" t="s">
        <v>555</v>
      </c>
      <c r="D197" s="634" t="s">
        <v>556</v>
      </c>
      <c r="E197" s="633" t="s">
        <v>540</v>
      </c>
      <c r="F197" s="634" t="s">
        <v>541</v>
      </c>
      <c r="G197" s="633" t="s">
        <v>567</v>
      </c>
      <c r="H197" s="633" t="s">
        <v>685</v>
      </c>
      <c r="I197" s="633" t="s">
        <v>686</v>
      </c>
      <c r="J197" s="633" t="s">
        <v>621</v>
      </c>
      <c r="K197" s="633" t="s">
        <v>687</v>
      </c>
      <c r="L197" s="635">
        <v>22.546930771098076</v>
      </c>
      <c r="M197" s="635">
        <v>39</v>
      </c>
      <c r="N197" s="636">
        <v>879.33030007282491</v>
      </c>
    </row>
    <row r="198" spans="1:14" ht="14.4" customHeight="1" x14ac:dyDescent="0.3">
      <c r="A198" s="631" t="s">
        <v>537</v>
      </c>
      <c r="B198" s="632" t="s">
        <v>539</v>
      </c>
      <c r="C198" s="633" t="s">
        <v>555</v>
      </c>
      <c r="D198" s="634" t="s">
        <v>556</v>
      </c>
      <c r="E198" s="633" t="s">
        <v>540</v>
      </c>
      <c r="F198" s="634" t="s">
        <v>541</v>
      </c>
      <c r="G198" s="633" t="s">
        <v>567</v>
      </c>
      <c r="H198" s="633" t="s">
        <v>700</v>
      </c>
      <c r="I198" s="633" t="s">
        <v>701</v>
      </c>
      <c r="J198" s="633" t="s">
        <v>702</v>
      </c>
      <c r="K198" s="633" t="s">
        <v>703</v>
      </c>
      <c r="L198" s="635">
        <v>161.82</v>
      </c>
      <c r="M198" s="635">
        <v>6</v>
      </c>
      <c r="N198" s="636">
        <v>970.92</v>
      </c>
    </row>
    <row r="199" spans="1:14" ht="14.4" customHeight="1" x14ac:dyDescent="0.3">
      <c r="A199" s="631" t="s">
        <v>537</v>
      </c>
      <c r="B199" s="632" t="s">
        <v>539</v>
      </c>
      <c r="C199" s="633" t="s">
        <v>555</v>
      </c>
      <c r="D199" s="634" t="s">
        <v>556</v>
      </c>
      <c r="E199" s="633" t="s">
        <v>540</v>
      </c>
      <c r="F199" s="634" t="s">
        <v>541</v>
      </c>
      <c r="G199" s="633" t="s">
        <v>567</v>
      </c>
      <c r="H199" s="633" t="s">
        <v>1187</v>
      </c>
      <c r="I199" s="633" t="s">
        <v>1188</v>
      </c>
      <c r="J199" s="633" t="s">
        <v>1189</v>
      </c>
      <c r="K199" s="633" t="s">
        <v>1190</v>
      </c>
      <c r="L199" s="635">
        <v>151.25014921298543</v>
      </c>
      <c r="M199" s="635">
        <v>1</v>
      </c>
      <c r="N199" s="636">
        <v>151.25014921298543</v>
      </c>
    </row>
    <row r="200" spans="1:14" ht="14.4" customHeight="1" x14ac:dyDescent="0.3">
      <c r="A200" s="631" t="s">
        <v>537</v>
      </c>
      <c r="B200" s="632" t="s">
        <v>539</v>
      </c>
      <c r="C200" s="633" t="s">
        <v>555</v>
      </c>
      <c r="D200" s="634" t="s">
        <v>556</v>
      </c>
      <c r="E200" s="633" t="s">
        <v>540</v>
      </c>
      <c r="F200" s="634" t="s">
        <v>541</v>
      </c>
      <c r="G200" s="633" t="s">
        <v>567</v>
      </c>
      <c r="H200" s="633" t="s">
        <v>1191</v>
      </c>
      <c r="I200" s="633" t="s">
        <v>1192</v>
      </c>
      <c r="J200" s="633" t="s">
        <v>1193</v>
      </c>
      <c r="K200" s="633" t="s">
        <v>1194</v>
      </c>
      <c r="L200" s="635">
        <v>87.830418920919797</v>
      </c>
      <c r="M200" s="635">
        <v>1</v>
      </c>
      <c r="N200" s="636">
        <v>87.830418920919797</v>
      </c>
    </row>
    <row r="201" spans="1:14" ht="14.4" customHeight="1" x14ac:dyDescent="0.3">
      <c r="A201" s="631" t="s">
        <v>537</v>
      </c>
      <c r="B201" s="632" t="s">
        <v>539</v>
      </c>
      <c r="C201" s="633" t="s">
        <v>555</v>
      </c>
      <c r="D201" s="634" t="s">
        <v>556</v>
      </c>
      <c r="E201" s="633" t="s">
        <v>540</v>
      </c>
      <c r="F201" s="634" t="s">
        <v>541</v>
      </c>
      <c r="G201" s="633" t="s">
        <v>567</v>
      </c>
      <c r="H201" s="633" t="s">
        <v>1195</v>
      </c>
      <c r="I201" s="633" t="s">
        <v>1196</v>
      </c>
      <c r="J201" s="633" t="s">
        <v>1197</v>
      </c>
      <c r="K201" s="633" t="s">
        <v>1198</v>
      </c>
      <c r="L201" s="635">
        <v>108.39914117183037</v>
      </c>
      <c r="M201" s="635">
        <v>1</v>
      </c>
      <c r="N201" s="636">
        <v>108.39914117183037</v>
      </c>
    </row>
    <row r="202" spans="1:14" ht="14.4" customHeight="1" x14ac:dyDescent="0.3">
      <c r="A202" s="631" t="s">
        <v>537</v>
      </c>
      <c r="B202" s="632" t="s">
        <v>539</v>
      </c>
      <c r="C202" s="633" t="s">
        <v>555</v>
      </c>
      <c r="D202" s="634" t="s">
        <v>556</v>
      </c>
      <c r="E202" s="633" t="s">
        <v>540</v>
      </c>
      <c r="F202" s="634" t="s">
        <v>541</v>
      </c>
      <c r="G202" s="633" t="s">
        <v>567</v>
      </c>
      <c r="H202" s="633" t="s">
        <v>1199</v>
      </c>
      <c r="I202" s="633" t="s">
        <v>1200</v>
      </c>
      <c r="J202" s="633" t="s">
        <v>1201</v>
      </c>
      <c r="K202" s="633" t="s">
        <v>1202</v>
      </c>
      <c r="L202" s="635">
        <v>193.8</v>
      </c>
      <c r="M202" s="635">
        <v>1</v>
      </c>
      <c r="N202" s="636">
        <v>193.8</v>
      </c>
    </row>
    <row r="203" spans="1:14" ht="14.4" customHeight="1" x14ac:dyDescent="0.3">
      <c r="A203" s="631" t="s">
        <v>537</v>
      </c>
      <c r="B203" s="632" t="s">
        <v>539</v>
      </c>
      <c r="C203" s="633" t="s">
        <v>555</v>
      </c>
      <c r="D203" s="634" t="s">
        <v>556</v>
      </c>
      <c r="E203" s="633" t="s">
        <v>540</v>
      </c>
      <c r="F203" s="634" t="s">
        <v>541</v>
      </c>
      <c r="G203" s="633" t="s">
        <v>567</v>
      </c>
      <c r="H203" s="633" t="s">
        <v>704</v>
      </c>
      <c r="I203" s="633" t="s">
        <v>705</v>
      </c>
      <c r="J203" s="633" t="s">
        <v>706</v>
      </c>
      <c r="K203" s="633" t="s">
        <v>707</v>
      </c>
      <c r="L203" s="635">
        <v>63.639999738143992</v>
      </c>
      <c r="M203" s="635">
        <v>3</v>
      </c>
      <c r="N203" s="636">
        <v>190.91999921443198</v>
      </c>
    </row>
    <row r="204" spans="1:14" ht="14.4" customHeight="1" x14ac:dyDescent="0.3">
      <c r="A204" s="631" t="s">
        <v>537</v>
      </c>
      <c r="B204" s="632" t="s">
        <v>539</v>
      </c>
      <c r="C204" s="633" t="s">
        <v>555</v>
      </c>
      <c r="D204" s="634" t="s">
        <v>556</v>
      </c>
      <c r="E204" s="633" t="s">
        <v>540</v>
      </c>
      <c r="F204" s="634" t="s">
        <v>541</v>
      </c>
      <c r="G204" s="633" t="s">
        <v>567</v>
      </c>
      <c r="H204" s="633" t="s">
        <v>1203</v>
      </c>
      <c r="I204" s="633" t="s">
        <v>1204</v>
      </c>
      <c r="J204" s="633" t="s">
        <v>1205</v>
      </c>
      <c r="K204" s="633" t="s">
        <v>1206</v>
      </c>
      <c r="L204" s="635">
        <v>134.63</v>
      </c>
      <c r="M204" s="635">
        <v>1</v>
      </c>
      <c r="N204" s="636">
        <v>134.63</v>
      </c>
    </row>
    <row r="205" spans="1:14" ht="14.4" customHeight="1" x14ac:dyDescent="0.3">
      <c r="A205" s="631" t="s">
        <v>537</v>
      </c>
      <c r="B205" s="632" t="s">
        <v>539</v>
      </c>
      <c r="C205" s="633" t="s">
        <v>555</v>
      </c>
      <c r="D205" s="634" t="s">
        <v>556</v>
      </c>
      <c r="E205" s="633" t="s">
        <v>540</v>
      </c>
      <c r="F205" s="634" t="s">
        <v>541</v>
      </c>
      <c r="G205" s="633" t="s">
        <v>567</v>
      </c>
      <c r="H205" s="633" t="s">
        <v>712</v>
      </c>
      <c r="I205" s="633" t="s">
        <v>713</v>
      </c>
      <c r="J205" s="633" t="s">
        <v>714</v>
      </c>
      <c r="K205" s="633" t="s">
        <v>715</v>
      </c>
      <c r="L205" s="635">
        <v>125.86999999999999</v>
      </c>
      <c r="M205" s="635">
        <v>3</v>
      </c>
      <c r="N205" s="636">
        <v>377.60999999999996</v>
      </c>
    </row>
    <row r="206" spans="1:14" ht="14.4" customHeight="1" x14ac:dyDescent="0.3">
      <c r="A206" s="631" t="s">
        <v>537</v>
      </c>
      <c r="B206" s="632" t="s">
        <v>539</v>
      </c>
      <c r="C206" s="633" t="s">
        <v>555</v>
      </c>
      <c r="D206" s="634" t="s">
        <v>556</v>
      </c>
      <c r="E206" s="633" t="s">
        <v>540</v>
      </c>
      <c r="F206" s="634" t="s">
        <v>541</v>
      </c>
      <c r="G206" s="633" t="s">
        <v>567</v>
      </c>
      <c r="H206" s="633" t="s">
        <v>723</v>
      </c>
      <c r="I206" s="633" t="s">
        <v>724</v>
      </c>
      <c r="J206" s="633" t="s">
        <v>725</v>
      </c>
      <c r="K206" s="633" t="s">
        <v>726</v>
      </c>
      <c r="L206" s="635">
        <v>46.395000000000003</v>
      </c>
      <c r="M206" s="635">
        <v>6</v>
      </c>
      <c r="N206" s="636">
        <v>278.37</v>
      </c>
    </row>
    <row r="207" spans="1:14" ht="14.4" customHeight="1" x14ac:dyDescent="0.3">
      <c r="A207" s="631" t="s">
        <v>537</v>
      </c>
      <c r="B207" s="632" t="s">
        <v>539</v>
      </c>
      <c r="C207" s="633" t="s">
        <v>555</v>
      </c>
      <c r="D207" s="634" t="s">
        <v>556</v>
      </c>
      <c r="E207" s="633" t="s">
        <v>540</v>
      </c>
      <c r="F207" s="634" t="s">
        <v>541</v>
      </c>
      <c r="G207" s="633" t="s">
        <v>567</v>
      </c>
      <c r="H207" s="633" t="s">
        <v>1207</v>
      </c>
      <c r="I207" s="633" t="s">
        <v>1208</v>
      </c>
      <c r="J207" s="633" t="s">
        <v>1209</v>
      </c>
      <c r="K207" s="633" t="s">
        <v>1210</v>
      </c>
      <c r="L207" s="635">
        <v>47.36009533143902</v>
      </c>
      <c r="M207" s="635">
        <v>3</v>
      </c>
      <c r="N207" s="636">
        <v>142.08028599431705</v>
      </c>
    </row>
    <row r="208" spans="1:14" ht="14.4" customHeight="1" x14ac:dyDescent="0.3">
      <c r="A208" s="631" t="s">
        <v>537</v>
      </c>
      <c r="B208" s="632" t="s">
        <v>539</v>
      </c>
      <c r="C208" s="633" t="s">
        <v>555</v>
      </c>
      <c r="D208" s="634" t="s">
        <v>556</v>
      </c>
      <c r="E208" s="633" t="s">
        <v>540</v>
      </c>
      <c r="F208" s="634" t="s">
        <v>541</v>
      </c>
      <c r="G208" s="633" t="s">
        <v>567</v>
      </c>
      <c r="H208" s="633" t="s">
        <v>1211</v>
      </c>
      <c r="I208" s="633" t="s">
        <v>1211</v>
      </c>
      <c r="J208" s="633" t="s">
        <v>1212</v>
      </c>
      <c r="K208" s="633" t="s">
        <v>1213</v>
      </c>
      <c r="L208" s="635">
        <v>106.65</v>
      </c>
      <c r="M208" s="635">
        <v>1</v>
      </c>
      <c r="N208" s="636">
        <v>106.65</v>
      </c>
    </row>
    <row r="209" spans="1:14" ht="14.4" customHeight="1" x14ac:dyDescent="0.3">
      <c r="A209" s="631" t="s">
        <v>537</v>
      </c>
      <c r="B209" s="632" t="s">
        <v>539</v>
      </c>
      <c r="C209" s="633" t="s">
        <v>555</v>
      </c>
      <c r="D209" s="634" t="s">
        <v>556</v>
      </c>
      <c r="E209" s="633" t="s">
        <v>540</v>
      </c>
      <c r="F209" s="634" t="s">
        <v>541</v>
      </c>
      <c r="G209" s="633" t="s">
        <v>567</v>
      </c>
      <c r="H209" s="633" t="s">
        <v>727</v>
      </c>
      <c r="I209" s="633" t="s">
        <v>728</v>
      </c>
      <c r="J209" s="633" t="s">
        <v>729</v>
      </c>
      <c r="K209" s="633" t="s">
        <v>730</v>
      </c>
      <c r="L209" s="635">
        <v>41.61999999999999</v>
      </c>
      <c r="M209" s="635">
        <v>6</v>
      </c>
      <c r="N209" s="636">
        <v>249.71999999999994</v>
      </c>
    </row>
    <row r="210" spans="1:14" ht="14.4" customHeight="1" x14ac:dyDescent="0.3">
      <c r="A210" s="631" t="s">
        <v>537</v>
      </c>
      <c r="B210" s="632" t="s">
        <v>539</v>
      </c>
      <c r="C210" s="633" t="s">
        <v>555</v>
      </c>
      <c r="D210" s="634" t="s">
        <v>556</v>
      </c>
      <c r="E210" s="633" t="s">
        <v>540</v>
      </c>
      <c r="F210" s="634" t="s">
        <v>541</v>
      </c>
      <c r="G210" s="633" t="s">
        <v>567</v>
      </c>
      <c r="H210" s="633" t="s">
        <v>731</v>
      </c>
      <c r="I210" s="633" t="s">
        <v>732</v>
      </c>
      <c r="J210" s="633" t="s">
        <v>729</v>
      </c>
      <c r="K210" s="633" t="s">
        <v>733</v>
      </c>
      <c r="L210" s="635">
        <v>292.65640947982865</v>
      </c>
      <c r="M210" s="635">
        <v>6</v>
      </c>
      <c r="N210" s="636">
        <v>1755.9384568789719</v>
      </c>
    </row>
    <row r="211" spans="1:14" ht="14.4" customHeight="1" x14ac:dyDescent="0.3">
      <c r="A211" s="631" t="s">
        <v>537</v>
      </c>
      <c r="B211" s="632" t="s">
        <v>539</v>
      </c>
      <c r="C211" s="633" t="s">
        <v>555</v>
      </c>
      <c r="D211" s="634" t="s">
        <v>556</v>
      </c>
      <c r="E211" s="633" t="s">
        <v>540</v>
      </c>
      <c r="F211" s="634" t="s">
        <v>541</v>
      </c>
      <c r="G211" s="633" t="s">
        <v>567</v>
      </c>
      <c r="H211" s="633" t="s">
        <v>1214</v>
      </c>
      <c r="I211" s="633" t="s">
        <v>1215</v>
      </c>
      <c r="J211" s="633" t="s">
        <v>1216</v>
      </c>
      <c r="K211" s="633" t="s">
        <v>1217</v>
      </c>
      <c r="L211" s="635">
        <v>393.14628878590793</v>
      </c>
      <c r="M211" s="635">
        <v>6</v>
      </c>
      <c r="N211" s="636">
        <v>2358.8777327154476</v>
      </c>
    </row>
    <row r="212" spans="1:14" ht="14.4" customHeight="1" x14ac:dyDescent="0.3">
      <c r="A212" s="631" t="s">
        <v>537</v>
      </c>
      <c r="B212" s="632" t="s">
        <v>539</v>
      </c>
      <c r="C212" s="633" t="s">
        <v>555</v>
      </c>
      <c r="D212" s="634" t="s">
        <v>556</v>
      </c>
      <c r="E212" s="633" t="s">
        <v>540</v>
      </c>
      <c r="F212" s="634" t="s">
        <v>541</v>
      </c>
      <c r="G212" s="633" t="s">
        <v>567</v>
      </c>
      <c r="H212" s="633" t="s">
        <v>734</v>
      </c>
      <c r="I212" s="633" t="s">
        <v>735</v>
      </c>
      <c r="J212" s="633" t="s">
        <v>736</v>
      </c>
      <c r="K212" s="633" t="s">
        <v>737</v>
      </c>
      <c r="L212" s="635">
        <v>91.569854902406817</v>
      </c>
      <c r="M212" s="635">
        <v>15</v>
      </c>
      <c r="N212" s="636">
        <v>1373.5478235361022</v>
      </c>
    </row>
    <row r="213" spans="1:14" ht="14.4" customHeight="1" x14ac:dyDescent="0.3">
      <c r="A213" s="631" t="s">
        <v>537</v>
      </c>
      <c r="B213" s="632" t="s">
        <v>539</v>
      </c>
      <c r="C213" s="633" t="s">
        <v>555</v>
      </c>
      <c r="D213" s="634" t="s">
        <v>556</v>
      </c>
      <c r="E213" s="633" t="s">
        <v>540</v>
      </c>
      <c r="F213" s="634" t="s">
        <v>541</v>
      </c>
      <c r="G213" s="633" t="s">
        <v>567</v>
      </c>
      <c r="H213" s="633" t="s">
        <v>1218</v>
      </c>
      <c r="I213" s="633" t="s">
        <v>1219</v>
      </c>
      <c r="J213" s="633" t="s">
        <v>1220</v>
      </c>
      <c r="K213" s="633" t="s">
        <v>1221</v>
      </c>
      <c r="L213" s="635">
        <v>111.28494597830269</v>
      </c>
      <c r="M213" s="635">
        <v>8</v>
      </c>
      <c r="N213" s="636">
        <v>890.2795678264215</v>
      </c>
    </row>
    <row r="214" spans="1:14" ht="14.4" customHeight="1" x14ac:dyDescent="0.3">
      <c r="A214" s="631" t="s">
        <v>537</v>
      </c>
      <c r="B214" s="632" t="s">
        <v>539</v>
      </c>
      <c r="C214" s="633" t="s">
        <v>555</v>
      </c>
      <c r="D214" s="634" t="s">
        <v>556</v>
      </c>
      <c r="E214" s="633" t="s">
        <v>540</v>
      </c>
      <c r="F214" s="634" t="s">
        <v>541</v>
      </c>
      <c r="G214" s="633" t="s">
        <v>567</v>
      </c>
      <c r="H214" s="633" t="s">
        <v>1222</v>
      </c>
      <c r="I214" s="633" t="s">
        <v>1223</v>
      </c>
      <c r="J214" s="633" t="s">
        <v>1224</v>
      </c>
      <c r="K214" s="633" t="s">
        <v>1225</v>
      </c>
      <c r="L214" s="635">
        <v>117.09</v>
      </c>
      <c r="M214" s="635">
        <v>1</v>
      </c>
      <c r="N214" s="636">
        <v>117.09</v>
      </c>
    </row>
    <row r="215" spans="1:14" ht="14.4" customHeight="1" x14ac:dyDescent="0.3">
      <c r="A215" s="631" t="s">
        <v>537</v>
      </c>
      <c r="B215" s="632" t="s">
        <v>539</v>
      </c>
      <c r="C215" s="633" t="s">
        <v>555</v>
      </c>
      <c r="D215" s="634" t="s">
        <v>556</v>
      </c>
      <c r="E215" s="633" t="s">
        <v>540</v>
      </c>
      <c r="F215" s="634" t="s">
        <v>541</v>
      </c>
      <c r="G215" s="633" t="s">
        <v>567</v>
      </c>
      <c r="H215" s="633" t="s">
        <v>742</v>
      </c>
      <c r="I215" s="633" t="s">
        <v>743</v>
      </c>
      <c r="J215" s="633" t="s">
        <v>744</v>
      </c>
      <c r="K215" s="633" t="s">
        <v>745</v>
      </c>
      <c r="L215" s="635">
        <v>57.009548322934037</v>
      </c>
      <c r="M215" s="635">
        <v>4</v>
      </c>
      <c r="N215" s="636">
        <v>228.03819329173615</v>
      </c>
    </row>
    <row r="216" spans="1:14" ht="14.4" customHeight="1" x14ac:dyDescent="0.3">
      <c r="A216" s="631" t="s">
        <v>537</v>
      </c>
      <c r="B216" s="632" t="s">
        <v>539</v>
      </c>
      <c r="C216" s="633" t="s">
        <v>555</v>
      </c>
      <c r="D216" s="634" t="s">
        <v>556</v>
      </c>
      <c r="E216" s="633" t="s">
        <v>540</v>
      </c>
      <c r="F216" s="634" t="s">
        <v>541</v>
      </c>
      <c r="G216" s="633" t="s">
        <v>567</v>
      </c>
      <c r="H216" s="633" t="s">
        <v>746</v>
      </c>
      <c r="I216" s="633" t="s">
        <v>747</v>
      </c>
      <c r="J216" s="633" t="s">
        <v>748</v>
      </c>
      <c r="K216" s="633" t="s">
        <v>749</v>
      </c>
      <c r="L216" s="635">
        <v>157.9</v>
      </c>
      <c r="M216" s="635">
        <v>1</v>
      </c>
      <c r="N216" s="636">
        <v>157.9</v>
      </c>
    </row>
    <row r="217" spans="1:14" ht="14.4" customHeight="1" x14ac:dyDescent="0.3">
      <c r="A217" s="631" t="s">
        <v>537</v>
      </c>
      <c r="B217" s="632" t="s">
        <v>539</v>
      </c>
      <c r="C217" s="633" t="s">
        <v>555</v>
      </c>
      <c r="D217" s="634" t="s">
        <v>556</v>
      </c>
      <c r="E217" s="633" t="s">
        <v>540</v>
      </c>
      <c r="F217" s="634" t="s">
        <v>541</v>
      </c>
      <c r="G217" s="633" t="s">
        <v>567</v>
      </c>
      <c r="H217" s="633" t="s">
        <v>1226</v>
      </c>
      <c r="I217" s="633" t="s">
        <v>246</v>
      </c>
      <c r="J217" s="633" t="s">
        <v>1227</v>
      </c>
      <c r="K217" s="633"/>
      <c r="L217" s="635">
        <v>100.68000000000002</v>
      </c>
      <c r="M217" s="635">
        <v>2</v>
      </c>
      <c r="N217" s="636">
        <v>201.36000000000004</v>
      </c>
    </row>
    <row r="218" spans="1:14" ht="14.4" customHeight="1" x14ac:dyDescent="0.3">
      <c r="A218" s="631" t="s">
        <v>537</v>
      </c>
      <c r="B218" s="632" t="s">
        <v>539</v>
      </c>
      <c r="C218" s="633" t="s">
        <v>555</v>
      </c>
      <c r="D218" s="634" t="s">
        <v>556</v>
      </c>
      <c r="E218" s="633" t="s">
        <v>540</v>
      </c>
      <c r="F218" s="634" t="s">
        <v>541</v>
      </c>
      <c r="G218" s="633" t="s">
        <v>567</v>
      </c>
      <c r="H218" s="633" t="s">
        <v>756</v>
      </c>
      <c r="I218" s="633" t="s">
        <v>757</v>
      </c>
      <c r="J218" s="633" t="s">
        <v>758</v>
      </c>
      <c r="K218" s="633" t="s">
        <v>759</v>
      </c>
      <c r="L218" s="635">
        <v>65.069999999999993</v>
      </c>
      <c r="M218" s="635">
        <v>1</v>
      </c>
      <c r="N218" s="636">
        <v>65.069999999999993</v>
      </c>
    </row>
    <row r="219" spans="1:14" ht="14.4" customHeight="1" x14ac:dyDescent="0.3">
      <c r="A219" s="631" t="s">
        <v>537</v>
      </c>
      <c r="B219" s="632" t="s">
        <v>539</v>
      </c>
      <c r="C219" s="633" t="s">
        <v>555</v>
      </c>
      <c r="D219" s="634" t="s">
        <v>556</v>
      </c>
      <c r="E219" s="633" t="s">
        <v>540</v>
      </c>
      <c r="F219" s="634" t="s">
        <v>541</v>
      </c>
      <c r="G219" s="633" t="s">
        <v>567</v>
      </c>
      <c r="H219" s="633" t="s">
        <v>1228</v>
      </c>
      <c r="I219" s="633" t="s">
        <v>1229</v>
      </c>
      <c r="J219" s="633" t="s">
        <v>1230</v>
      </c>
      <c r="K219" s="633" t="s">
        <v>1231</v>
      </c>
      <c r="L219" s="635">
        <v>121.929111242592</v>
      </c>
      <c r="M219" s="635">
        <v>1</v>
      </c>
      <c r="N219" s="636">
        <v>121.929111242592</v>
      </c>
    </row>
    <row r="220" spans="1:14" ht="14.4" customHeight="1" x14ac:dyDescent="0.3">
      <c r="A220" s="631" t="s">
        <v>537</v>
      </c>
      <c r="B220" s="632" t="s">
        <v>539</v>
      </c>
      <c r="C220" s="633" t="s">
        <v>555</v>
      </c>
      <c r="D220" s="634" t="s">
        <v>556</v>
      </c>
      <c r="E220" s="633" t="s">
        <v>540</v>
      </c>
      <c r="F220" s="634" t="s">
        <v>541</v>
      </c>
      <c r="G220" s="633" t="s">
        <v>567</v>
      </c>
      <c r="H220" s="633" t="s">
        <v>1232</v>
      </c>
      <c r="I220" s="633" t="s">
        <v>1233</v>
      </c>
      <c r="J220" s="633" t="s">
        <v>1234</v>
      </c>
      <c r="K220" s="633" t="s">
        <v>1235</v>
      </c>
      <c r="L220" s="635">
        <v>37.56</v>
      </c>
      <c r="M220" s="635">
        <v>3</v>
      </c>
      <c r="N220" s="636">
        <v>112.68</v>
      </c>
    </row>
    <row r="221" spans="1:14" ht="14.4" customHeight="1" x14ac:dyDescent="0.3">
      <c r="A221" s="631" t="s">
        <v>537</v>
      </c>
      <c r="B221" s="632" t="s">
        <v>539</v>
      </c>
      <c r="C221" s="633" t="s">
        <v>555</v>
      </c>
      <c r="D221" s="634" t="s">
        <v>556</v>
      </c>
      <c r="E221" s="633" t="s">
        <v>540</v>
      </c>
      <c r="F221" s="634" t="s">
        <v>541</v>
      </c>
      <c r="G221" s="633" t="s">
        <v>567</v>
      </c>
      <c r="H221" s="633" t="s">
        <v>1236</v>
      </c>
      <c r="I221" s="633" t="s">
        <v>1237</v>
      </c>
      <c r="J221" s="633" t="s">
        <v>762</v>
      </c>
      <c r="K221" s="633" t="s">
        <v>1238</v>
      </c>
      <c r="L221" s="635">
        <v>29.52</v>
      </c>
      <c r="M221" s="635">
        <v>3</v>
      </c>
      <c r="N221" s="636">
        <v>88.56</v>
      </c>
    </row>
    <row r="222" spans="1:14" ht="14.4" customHeight="1" x14ac:dyDescent="0.3">
      <c r="A222" s="631" t="s">
        <v>537</v>
      </c>
      <c r="B222" s="632" t="s">
        <v>539</v>
      </c>
      <c r="C222" s="633" t="s">
        <v>555</v>
      </c>
      <c r="D222" s="634" t="s">
        <v>556</v>
      </c>
      <c r="E222" s="633" t="s">
        <v>540</v>
      </c>
      <c r="F222" s="634" t="s">
        <v>541</v>
      </c>
      <c r="G222" s="633" t="s">
        <v>567</v>
      </c>
      <c r="H222" s="633" t="s">
        <v>1239</v>
      </c>
      <c r="I222" s="633" t="s">
        <v>1240</v>
      </c>
      <c r="J222" s="633" t="s">
        <v>1241</v>
      </c>
      <c r="K222" s="633" t="s">
        <v>1242</v>
      </c>
      <c r="L222" s="635">
        <v>56.45</v>
      </c>
      <c r="M222" s="635">
        <v>1</v>
      </c>
      <c r="N222" s="636">
        <v>56.45</v>
      </c>
    </row>
    <row r="223" spans="1:14" ht="14.4" customHeight="1" x14ac:dyDescent="0.3">
      <c r="A223" s="631" t="s">
        <v>537</v>
      </c>
      <c r="B223" s="632" t="s">
        <v>539</v>
      </c>
      <c r="C223" s="633" t="s">
        <v>555</v>
      </c>
      <c r="D223" s="634" t="s">
        <v>556</v>
      </c>
      <c r="E223" s="633" t="s">
        <v>540</v>
      </c>
      <c r="F223" s="634" t="s">
        <v>541</v>
      </c>
      <c r="G223" s="633" t="s">
        <v>567</v>
      </c>
      <c r="H223" s="633" t="s">
        <v>1243</v>
      </c>
      <c r="I223" s="633" t="s">
        <v>1244</v>
      </c>
      <c r="J223" s="633" t="s">
        <v>1245</v>
      </c>
      <c r="K223" s="633" t="s">
        <v>1246</v>
      </c>
      <c r="L223" s="635">
        <v>19.139782221040175</v>
      </c>
      <c r="M223" s="635">
        <v>4</v>
      </c>
      <c r="N223" s="636">
        <v>76.5591288841607</v>
      </c>
    </row>
    <row r="224" spans="1:14" ht="14.4" customHeight="1" x14ac:dyDescent="0.3">
      <c r="A224" s="631" t="s">
        <v>537</v>
      </c>
      <c r="B224" s="632" t="s">
        <v>539</v>
      </c>
      <c r="C224" s="633" t="s">
        <v>555</v>
      </c>
      <c r="D224" s="634" t="s">
        <v>556</v>
      </c>
      <c r="E224" s="633" t="s">
        <v>540</v>
      </c>
      <c r="F224" s="634" t="s">
        <v>541</v>
      </c>
      <c r="G224" s="633" t="s">
        <v>567</v>
      </c>
      <c r="H224" s="633" t="s">
        <v>1247</v>
      </c>
      <c r="I224" s="633" t="s">
        <v>1248</v>
      </c>
      <c r="J224" s="633" t="s">
        <v>1249</v>
      </c>
      <c r="K224" s="633" t="s">
        <v>1250</v>
      </c>
      <c r="L224" s="635">
        <v>100.8797843733896</v>
      </c>
      <c r="M224" s="635">
        <v>1</v>
      </c>
      <c r="N224" s="636">
        <v>100.8797843733896</v>
      </c>
    </row>
    <row r="225" spans="1:14" ht="14.4" customHeight="1" x14ac:dyDescent="0.3">
      <c r="A225" s="631" t="s">
        <v>537</v>
      </c>
      <c r="B225" s="632" t="s">
        <v>539</v>
      </c>
      <c r="C225" s="633" t="s">
        <v>555</v>
      </c>
      <c r="D225" s="634" t="s">
        <v>556</v>
      </c>
      <c r="E225" s="633" t="s">
        <v>540</v>
      </c>
      <c r="F225" s="634" t="s">
        <v>541</v>
      </c>
      <c r="G225" s="633" t="s">
        <v>567</v>
      </c>
      <c r="H225" s="633" t="s">
        <v>1251</v>
      </c>
      <c r="I225" s="633" t="s">
        <v>1252</v>
      </c>
      <c r="J225" s="633" t="s">
        <v>1253</v>
      </c>
      <c r="K225" s="633" t="s">
        <v>1254</v>
      </c>
      <c r="L225" s="635">
        <v>274.08999999999997</v>
      </c>
      <c r="M225" s="635">
        <v>1</v>
      </c>
      <c r="N225" s="636">
        <v>274.08999999999997</v>
      </c>
    </row>
    <row r="226" spans="1:14" ht="14.4" customHeight="1" x14ac:dyDescent="0.3">
      <c r="A226" s="631" t="s">
        <v>537</v>
      </c>
      <c r="B226" s="632" t="s">
        <v>539</v>
      </c>
      <c r="C226" s="633" t="s">
        <v>555</v>
      </c>
      <c r="D226" s="634" t="s">
        <v>556</v>
      </c>
      <c r="E226" s="633" t="s">
        <v>540</v>
      </c>
      <c r="F226" s="634" t="s">
        <v>541</v>
      </c>
      <c r="G226" s="633" t="s">
        <v>567</v>
      </c>
      <c r="H226" s="633" t="s">
        <v>768</v>
      </c>
      <c r="I226" s="633" t="s">
        <v>246</v>
      </c>
      <c r="J226" s="633" t="s">
        <v>769</v>
      </c>
      <c r="K226" s="633"/>
      <c r="L226" s="635">
        <v>193.60378154272408</v>
      </c>
      <c r="M226" s="635">
        <v>9</v>
      </c>
      <c r="N226" s="636">
        <v>1742.4340338845168</v>
      </c>
    </row>
    <row r="227" spans="1:14" ht="14.4" customHeight="1" x14ac:dyDescent="0.3">
      <c r="A227" s="631" t="s">
        <v>537</v>
      </c>
      <c r="B227" s="632" t="s">
        <v>539</v>
      </c>
      <c r="C227" s="633" t="s">
        <v>555</v>
      </c>
      <c r="D227" s="634" t="s">
        <v>556</v>
      </c>
      <c r="E227" s="633" t="s">
        <v>540</v>
      </c>
      <c r="F227" s="634" t="s">
        <v>541</v>
      </c>
      <c r="G227" s="633" t="s">
        <v>567</v>
      </c>
      <c r="H227" s="633" t="s">
        <v>1255</v>
      </c>
      <c r="I227" s="633" t="s">
        <v>246</v>
      </c>
      <c r="J227" s="633" t="s">
        <v>1256</v>
      </c>
      <c r="K227" s="633"/>
      <c r="L227" s="635">
        <v>98.365227675310436</v>
      </c>
      <c r="M227" s="635">
        <v>2</v>
      </c>
      <c r="N227" s="636">
        <v>196.73045535062087</v>
      </c>
    </row>
    <row r="228" spans="1:14" ht="14.4" customHeight="1" x14ac:dyDescent="0.3">
      <c r="A228" s="631" t="s">
        <v>537</v>
      </c>
      <c r="B228" s="632" t="s">
        <v>539</v>
      </c>
      <c r="C228" s="633" t="s">
        <v>555</v>
      </c>
      <c r="D228" s="634" t="s">
        <v>556</v>
      </c>
      <c r="E228" s="633" t="s">
        <v>540</v>
      </c>
      <c r="F228" s="634" t="s">
        <v>541</v>
      </c>
      <c r="G228" s="633" t="s">
        <v>567</v>
      </c>
      <c r="H228" s="633" t="s">
        <v>772</v>
      </c>
      <c r="I228" s="633" t="s">
        <v>773</v>
      </c>
      <c r="J228" s="633" t="s">
        <v>595</v>
      </c>
      <c r="K228" s="633" t="s">
        <v>774</v>
      </c>
      <c r="L228" s="635">
        <v>41.64459149795826</v>
      </c>
      <c r="M228" s="635">
        <v>19</v>
      </c>
      <c r="N228" s="636">
        <v>791.24723846120696</v>
      </c>
    </row>
    <row r="229" spans="1:14" ht="14.4" customHeight="1" x14ac:dyDescent="0.3">
      <c r="A229" s="631" t="s">
        <v>537</v>
      </c>
      <c r="B229" s="632" t="s">
        <v>539</v>
      </c>
      <c r="C229" s="633" t="s">
        <v>555</v>
      </c>
      <c r="D229" s="634" t="s">
        <v>556</v>
      </c>
      <c r="E229" s="633" t="s">
        <v>540</v>
      </c>
      <c r="F229" s="634" t="s">
        <v>541</v>
      </c>
      <c r="G229" s="633" t="s">
        <v>567</v>
      </c>
      <c r="H229" s="633" t="s">
        <v>1257</v>
      </c>
      <c r="I229" s="633" t="s">
        <v>1258</v>
      </c>
      <c r="J229" s="633" t="s">
        <v>1259</v>
      </c>
      <c r="K229" s="633" t="s">
        <v>1260</v>
      </c>
      <c r="L229" s="635">
        <v>59.54</v>
      </c>
      <c r="M229" s="635">
        <v>6</v>
      </c>
      <c r="N229" s="636">
        <v>357.24</v>
      </c>
    </row>
    <row r="230" spans="1:14" ht="14.4" customHeight="1" x14ac:dyDescent="0.3">
      <c r="A230" s="631" t="s">
        <v>537</v>
      </c>
      <c r="B230" s="632" t="s">
        <v>539</v>
      </c>
      <c r="C230" s="633" t="s">
        <v>555</v>
      </c>
      <c r="D230" s="634" t="s">
        <v>556</v>
      </c>
      <c r="E230" s="633" t="s">
        <v>540</v>
      </c>
      <c r="F230" s="634" t="s">
        <v>541</v>
      </c>
      <c r="G230" s="633" t="s">
        <v>567</v>
      </c>
      <c r="H230" s="633" t="s">
        <v>1261</v>
      </c>
      <c r="I230" s="633" t="s">
        <v>1262</v>
      </c>
      <c r="J230" s="633" t="s">
        <v>1263</v>
      </c>
      <c r="K230" s="633" t="s">
        <v>1264</v>
      </c>
      <c r="L230" s="635">
        <v>707</v>
      </c>
      <c r="M230" s="635">
        <v>1</v>
      </c>
      <c r="N230" s="636">
        <v>707</v>
      </c>
    </row>
    <row r="231" spans="1:14" ht="14.4" customHeight="1" x14ac:dyDescent="0.3">
      <c r="A231" s="631" t="s">
        <v>537</v>
      </c>
      <c r="B231" s="632" t="s">
        <v>539</v>
      </c>
      <c r="C231" s="633" t="s">
        <v>555</v>
      </c>
      <c r="D231" s="634" t="s">
        <v>556</v>
      </c>
      <c r="E231" s="633" t="s">
        <v>540</v>
      </c>
      <c r="F231" s="634" t="s">
        <v>541</v>
      </c>
      <c r="G231" s="633" t="s">
        <v>567</v>
      </c>
      <c r="H231" s="633" t="s">
        <v>779</v>
      </c>
      <c r="I231" s="633" t="s">
        <v>780</v>
      </c>
      <c r="J231" s="633" t="s">
        <v>781</v>
      </c>
      <c r="K231" s="633" t="s">
        <v>782</v>
      </c>
      <c r="L231" s="635">
        <v>1665.2</v>
      </c>
      <c r="M231" s="635">
        <v>1</v>
      </c>
      <c r="N231" s="636">
        <v>1665.2</v>
      </c>
    </row>
    <row r="232" spans="1:14" ht="14.4" customHeight="1" x14ac:dyDescent="0.3">
      <c r="A232" s="631" t="s">
        <v>537</v>
      </c>
      <c r="B232" s="632" t="s">
        <v>539</v>
      </c>
      <c r="C232" s="633" t="s">
        <v>555</v>
      </c>
      <c r="D232" s="634" t="s">
        <v>556</v>
      </c>
      <c r="E232" s="633" t="s">
        <v>540</v>
      </c>
      <c r="F232" s="634" t="s">
        <v>541</v>
      </c>
      <c r="G232" s="633" t="s">
        <v>567</v>
      </c>
      <c r="H232" s="633" t="s">
        <v>1265</v>
      </c>
      <c r="I232" s="633" t="s">
        <v>1266</v>
      </c>
      <c r="J232" s="633" t="s">
        <v>890</v>
      </c>
      <c r="K232" s="633" t="s">
        <v>1267</v>
      </c>
      <c r="L232" s="635">
        <v>119.74912713278501</v>
      </c>
      <c r="M232" s="635">
        <v>1</v>
      </c>
      <c r="N232" s="636">
        <v>119.74912713278501</v>
      </c>
    </row>
    <row r="233" spans="1:14" ht="14.4" customHeight="1" x14ac:dyDescent="0.3">
      <c r="A233" s="631" t="s">
        <v>537</v>
      </c>
      <c r="B233" s="632" t="s">
        <v>539</v>
      </c>
      <c r="C233" s="633" t="s">
        <v>555</v>
      </c>
      <c r="D233" s="634" t="s">
        <v>556</v>
      </c>
      <c r="E233" s="633" t="s">
        <v>540</v>
      </c>
      <c r="F233" s="634" t="s">
        <v>541</v>
      </c>
      <c r="G233" s="633" t="s">
        <v>567</v>
      </c>
      <c r="H233" s="633" t="s">
        <v>1268</v>
      </c>
      <c r="I233" s="633" t="s">
        <v>1269</v>
      </c>
      <c r="J233" s="633" t="s">
        <v>1270</v>
      </c>
      <c r="K233" s="633" t="s">
        <v>1271</v>
      </c>
      <c r="L233" s="635">
        <v>78.67</v>
      </c>
      <c r="M233" s="635">
        <v>2</v>
      </c>
      <c r="N233" s="636">
        <v>157.34</v>
      </c>
    </row>
    <row r="234" spans="1:14" ht="14.4" customHeight="1" x14ac:dyDescent="0.3">
      <c r="A234" s="631" t="s">
        <v>537</v>
      </c>
      <c r="B234" s="632" t="s">
        <v>539</v>
      </c>
      <c r="C234" s="633" t="s">
        <v>555</v>
      </c>
      <c r="D234" s="634" t="s">
        <v>556</v>
      </c>
      <c r="E234" s="633" t="s">
        <v>540</v>
      </c>
      <c r="F234" s="634" t="s">
        <v>541</v>
      </c>
      <c r="G234" s="633" t="s">
        <v>567</v>
      </c>
      <c r="H234" s="633" t="s">
        <v>1272</v>
      </c>
      <c r="I234" s="633" t="s">
        <v>1273</v>
      </c>
      <c r="J234" s="633" t="s">
        <v>1274</v>
      </c>
      <c r="K234" s="633" t="s">
        <v>1275</v>
      </c>
      <c r="L234" s="635">
        <v>259.99999999999994</v>
      </c>
      <c r="M234" s="635">
        <v>2</v>
      </c>
      <c r="N234" s="636">
        <v>519.99999999999989</v>
      </c>
    </row>
    <row r="235" spans="1:14" ht="14.4" customHeight="1" x14ac:dyDescent="0.3">
      <c r="A235" s="631" t="s">
        <v>537</v>
      </c>
      <c r="B235" s="632" t="s">
        <v>539</v>
      </c>
      <c r="C235" s="633" t="s">
        <v>555</v>
      </c>
      <c r="D235" s="634" t="s">
        <v>556</v>
      </c>
      <c r="E235" s="633" t="s">
        <v>540</v>
      </c>
      <c r="F235" s="634" t="s">
        <v>541</v>
      </c>
      <c r="G235" s="633" t="s">
        <v>567</v>
      </c>
      <c r="H235" s="633" t="s">
        <v>783</v>
      </c>
      <c r="I235" s="633" t="s">
        <v>784</v>
      </c>
      <c r="J235" s="633" t="s">
        <v>621</v>
      </c>
      <c r="K235" s="633" t="s">
        <v>785</v>
      </c>
      <c r="L235" s="635">
        <v>60.350013559150881</v>
      </c>
      <c r="M235" s="635">
        <v>72</v>
      </c>
      <c r="N235" s="636">
        <v>4345.2009762588632</v>
      </c>
    </row>
    <row r="236" spans="1:14" ht="14.4" customHeight="1" x14ac:dyDescent="0.3">
      <c r="A236" s="631" t="s">
        <v>537</v>
      </c>
      <c r="B236" s="632" t="s">
        <v>539</v>
      </c>
      <c r="C236" s="633" t="s">
        <v>555</v>
      </c>
      <c r="D236" s="634" t="s">
        <v>556</v>
      </c>
      <c r="E236" s="633" t="s">
        <v>540</v>
      </c>
      <c r="F236" s="634" t="s">
        <v>541</v>
      </c>
      <c r="G236" s="633" t="s">
        <v>567</v>
      </c>
      <c r="H236" s="633" t="s">
        <v>1276</v>
      </c>
      <c r="I236" s="633" t="s">
        <v>1277</v>
      </c>
      <c r="J236" s="633" t="s">
        <v>1278</v>
      </c>
      <c r="K236" s="633" t="s">
        <v>1279</v>
      </c>
      <c r="L236" s="635">
        <v>71.920048256173246</v>
      </c>
      <c r="M236" s="635">
        <v>9</v>
      </c>
      <c r="N236" s="636">
        <v>647.2804343055592</v>
      </c>
    </row>
    <row r="237" spans="1:14" ht="14.4" customHeight="1" x14ac:dyDescent="0.3">
      <c r="A237" s="631" t="s">
        <v>537</v>
      </c>
      <c r="B237" s="632" t="s">
        <v>539</v>
      </c>
      <c r="C237" s="633" t="s">
        <v>555</v>
      </c>
      <c r="D237" s="634" t="s">
        <v>556</v>
      </c>
      <c r="E237" s="633" t="s">
        <v>540</v>
      </c>
      <c r="F237" s="634" t="s">
        <v>541</v>
      </c>
      <c r="G237" s="633" t="s">
        <v>567</v>
      </c>
      <c r="H237" s="633" t="s">
        <v>805</v>
      </c>
      <c r="I237" s="633" t="s">
        <v>806</v>
      </c>
      <c r="J237" s="633" t="s">
        <v>807</v>
      </c>
      <c r="K237" s="633" t="s">
        <v>808</v>
      </c>
      <c r="L237" s="635">
        <v>43.679999999999986</v>
      </c>
      <c r="M237" s="635">
        <v>4</v>
      </c>
      <c r="N237" s="636">
        <v>174.71999999999994</v>
      </c>
    </row>
    <row r="238" spans="1:14" ht="14.4" customHeight="1" x14ac:dyDescent="0.3">
      <c r="A238" s="631" t="s">
        <v>537</v>
      </c>
      <c r="B238" s="632" t="s">
        <v>539</v>
      </c>
      <c r="C238" s="633" t="s">
        <v>555</v>
      </c>
      <c r="D238" s="634" t="s">
        <v>556</v>
      </c>
      <c r="E238" s="633" t="s">
        <v>540</v>
      </c>
      <c r="F238" s="634" t="s">
        <v>541</v>
      </c>
      <c r="G238" s="633" t="s">
        <v>567</v>
      </c>
      <c r="H238" s="633" t="s">
        <v>1280</v>
      </c>
      <c r="I238" s="633" t="s">
        <v>1281</v>
      </c>
      <c r="J238" s="633" t="s">
        <v>1282</v>
      </c>
      <c r="K238" s="633" t="s">
        <v>1283</v>
      </c>
      <c r="L238" s="635">
        <v>178.04000000000005</v>
      </c>
      <c r="M238" s="635">
        <v>1</v>
      </c>
      <c r="N238" s="636">
        <v>178.04000000000005</v>
      </c>
    </row>
    <row r="239" spans="1:14" ht="14.4" customHeight="1" x14ac:dyDescent="0.3">
      <c r="A239" s="631" t="s">
        <v>537</v>
      </c>
      <c r="B239" s="632" t="s">
        <v>539</v>
      </c>
      <c r="C239" s="633" t="s">
        <v>555</v>
      </c>
      <c r="D239" s="634" t="s">
        <v>556</v>
      </c>
      <c r="E239" s="633" t="s">
        <v>540</v>
      </c>
      <c r="F239" s="634" t="s">
        <v>541</v>
      </c>
      <c r="G239" s="633" t="s">
        <v>567</v>
      </c>
      <c r="H239" s="633" t="s">
        <v>1284</v>
      </c>
      <c r="I239" s="633" t="s">
        <v>1285</v>
      </c>
      <c r="J239" s="633" t="s">
        <v>1286</v>
      </c>
      <c r="K239" s="633" t="s">
        <v>1287</v>
      </c>
      <c r="L239" s="635">
        <v>77.840000000000018</v>
      </c>
      <c r="M239" s="635">
        <v>1</v>
      </c>
      <c r="N239" s="636">
        <v>77.840000000000018</v>
      </c>
    </row>
    <row r="240" spans="1:14" ht="14.4" customHeight="1" x14ac:dyDescent="0.3">
      <c r="A240" s="631" t="s">
        <v>537</v>
      </c>
      <c r="B240" s="632" t="s">
        <v>539</v>
      </c>
      <c r="C240" s="633" t="s">
        <v>555</v>
      </c>
      <c r="D240" s="634" t="s">
        <v>556</v>
      </c>
      <c r="E240" s="633" t="s">
        <v>540</v>
      </c>
      <c r="F240" s="634" t="s">
        <v>541</v>
      </c>
      <c r="G240" s="633" t="s">
        <v>567</v>
      </c>
      <c r="H240" s="633" t="s">
        <v>1288</v>
      </c>
      <c r="I240" s="633" t="s">
        <v>1289</v>
      </c>
      <c r="J240" s="633" t="s">
        <v>1290</v>
      </c>
      <c r="K240" s="633" t="s">
        <v>1291</v>
      </c>
      <c r="L240" s="635">
        <v>49.910000000000004</v>
      </c>
      <c r="M240" s="635">
        <v>12</v>
      </c>
      <c r="N240" s="636">
        <v>598.92000000000007</v>
      </c>
    </row>
    <row r="241" spans="1:14" ht="14.4" customHeight="1" x14ac:dyDescent="0.3">
      <c r="A241" s="631" t="s">
        <v>537</v>
      </c>
      <c r="B241" s="632" t="s">
        <v>539</v>
      </c>
      <c r="C241" s="633" t="s">
        <v>555</v>
      </c>
      <c r="D241" s="634" t="s">
        <v>556</v>
      </c>
      <c r="E241" s="633" t="s">
        <v>540</v>
      </c>
      <c r="F241" s="634" t="s">
        <v>541</v>
      </c>
      <c r="G241" s="633" t="s">
        <v>567</v>
      </c>
      <c r="H241" s="633" t="s">
        <v>822</v>
      </c>
      <c r="I241" s="633" t="s">
        <v>823</v>
      </c>
      <c r="J241" s="633" t="s">
        <v>824</v>
      </c>
      <c r="K241" s="633" t="s">
        <v>825</v>
      </c>
      <c r="L241" s="635">
        <v>49.62</v>
      </c>
      <c r="M241" s="635">
        <v>3</v>
      </c>
      <c r="N241" s="636">
        <v>148.85999999999999</v>
      </c>
    </row>
    <row r="242" spans="1:14" ht="14.4" customHeight="1" x14ac:dyDescent="0.3">
      <c r="A242" s="631" t="s">
        <v>537</v>
      </c>
      <c r="B242" s="632" t="s">
        <v>539</v>
      </c>
      <c r="C242" s="633" t="s">
        <v>555</v>
      </c>
      <c r="D242" s="634" t="s">
        <v>556</v>
      </c>
      <c r="E242" s="633" t="s">
        <v>540</v>
      </c>
      <c r="F242" s="634" t="s">
        <v>541</v>
      </c>
      <c r="G242" s="633" t="s">
        <v>567</v>
      </c>
      <c r="H242" s="633" t="s">
        <v>1292</v>
      </c>
      <c r="I242" s="633" t="s">
        <v>246</v>
      </c>
      <c r="J242" s="633" t="s">
        <v>1293</v>
      </c>
      <c r="K242" s="633"/>
      <c r="L242" s="635">
        <v>102.63389643181792</v>
      </c>
      <c r="M242" s="635">
        <v>1</v>
      </c>
      <c r="N242" s="636">
        <v>102.63389643181792</v>
      </c>
    </row>
    <row r="243" spans="1:14" ht="14.4" customHeight="1" x14ac:dyDescent="0.3">
      <c r="A243" s="631" t="s">
        <v>537</v>
      </c>
      <c r="B243" s="632" t="s">
        <v>539</v>
      </c>
      <c r="C243" s="633" t="s">
        <v>555</v>
      </c>
      <c r="D243" s="634" t="s">
        <v>556</v>
      </c>
      <c r="E243" s="633" t="s">
        <v>540</v>
      </c>
      <c r="F243" s="634" t="s">
        <v>541</v>
      </c>
      <c r="G243" s="633" t="s">
        <v>567</v>
      </c>
      <c r="H243" s="633" t="s">
        <v>1294</v>
      </c>
      <c r="I243" s="633" t="s">
        <v>1295</v>
      </c>
      <c r="J243" s="633" t="s">
        <v>1189</v>
      </c>
      <c r="K243" s="633" t="s">
        <v>1296</v>
      </c>
      <c r="L243" s="635">
        <v>422.99</v>
      </c>
      <c r="M243" s="635">
        <v>1</v>
      </c>
      <c r="N243" s="636">
        <v>422.99</v>
      </c>
    </row>
    <row r="244" spans="1:14" ht="14.4" customHeight="1" x14ac:dyDescent="0.3">
      <c r="A244" s="631" t="s">
        <v>537</v>
      </c>
      <c r="B244" s="632" t="s">
        <v>539</v>
      </c>
      <c r="C244" s="633" t="s">
        <v>555</v>
      </c>
      <c r="D244" s="634" t="s">
        <v>556</v>
      </c>
      <c r="E244" s="633" t="s">
        <v>540</v>
      </c>
      <c r="F244" s="634" t="s">
        <v>541</v>
      </c>
      <c r="G244" s="633" t="s">
        <v>567</v>
      </c>
      <c r="H244" s="633" t="s">
        <v>1297</v>
      </c>
      <c r="I244" s="633" t="s">
        <v>1298</v>
      </c>
      <c r="J244" s="633" t="s">
        <v>1299</v>
      </c>
      <c r="K244" s="633" t="s">
        <v>1300</v>
      </c>
      <c r="L244" s="635">
        <v>306.31072372734593</v>
      </c>
      <c r="M244" s="635">
        <v>1</v>
      </c>
      <c r="N244" s="636">
        <v>306.31072372734593</v>
      </c>
    </row>
    <row r="245" spans="1:14" ht="14.4" customHeight="1" x14ac:dyDescent="0.3">
      <c r="A245" s="631" t="s">
        <v>537</v>
      </c>
      <c r="B245" s="632" t="s">
        <v>539</v>
      </c>
      <c r="C245" s="633" t="s">
        <v>555</v>
      </c>
      <c r="D245" s="634" t="s">
        <v>556</v>
      </c>
      <c r="E245" s="633" t="s">
        <v>540</v>
      </c>
      <c r="F245" s="634" t="s">
        <v>541</v>
      </c>
      <c r="G245" s="633" t="s">
        <v>567</v>
      </c>
      <c r="H245" s="633" t="s">
        <v>843</v>
      </c>
      <c r="I245" s="633" t="s">
        <v>844</v>
      </c>
      <c r="J245" s="633" t="s">
        <v>845</v>
      </c>
      <c r="K245" s="633" t="s">
        <v>846</v>
      </c>
      <c r="L245" s="635">
        <v>104.23166666666668</v>
      </c>
      <c r="M245" s="635">
        <v>12</v>
      </c>
      <c r="N245" s="636">
        <v>1250.7800000000002</v>
      </c>
    </row>
    <row r="246" spans="1:14" ht="14.4" customHeight="1" x14ac:dyDescent="0.3">
      <c r="A246" s="631" t="s">
        <v>537</v>
      </c>
      <c r="B246" s="632" t="s">
        <v>539</v>
      </c>
      <c r="C246" s="633" t="s">
        <v>555</v>
      </c>
      <c r="D246" s="634" t="s">
        <v>556</v>
      </c>
      <c r="E246" s="633" t="s">
        <v>540</v>
      </c>
      <c r="F246" s="634" t="s">
        <v>541</v>
      </c>
      <c r="G246" s="633" t="s">
        <v>567</v>
      </c>
      <c r="H246" s="633" t="s">
        <v>1301</v>
      </c>
      <c r="I246" s="633" t="s">
        <v>1302</v>
      </c>
      <c r="J246" s="633" t="s">
        <v>1303</v>
      </c>
      <c r="K246" s="633" t="s">
        <v>1304</v>
      </c>
      <c r="L246" s="635">
        <v>49.679834865020098</v>
      </c>
      <c r="M246" s="635">
        <v>1</v>
      </c>
      <c r="N246" s="636">
        <v>49.679834865020098</v>
      </c>
    </row>
    <row r="247" spans="1:14" ht="14.4" customHeight="1" x14ac:dyDescent="0.3">
      <c r="A247" s="631" t="s">
        <v>537</v>
      </c>
      <c r="B247" s="632" t="s">
        <v>539</v>
      </c>
      <c r="C247" s="633" t="s">
        <v>555</v>
      </c>
      <c r="D247" s="634" t="s">
        <v>556</v>
      </c>
      <c r="E247" s="633" t="s">
        <v>540</v>
      </c>
      <c r="F247" s="634" t="s">
        <v>541</v>
      </c>
      <c r="G247" s="633" t="s">
        <v>567</v>
      </c>
      <c r="H247" s="633" t="s">
        <v>847</v>
      </c>
      <c r="I247" s="633" t="s">
        <v>848</v>
      </c>
      <c r="J247" s="633" t="s">
        <v>849</v>
      </c>
      <c r="K247" s="633" t="s">
        <v>850</v>
      </c>
      <c r="L247" s="635">
        <v>55.890000000000008</v>
      </c>
      <c r="M247" s="635">
        <v>6</v>
      </c>
      <c r="N247" s="636">
        <v>335.34000000000003</v>
      </c>
    </row>
    <row r="248" spans="1:14" ht="14.4" customHeight="1" x14ac:dyDescent="0.3">
      <c r="A248" s="631" t="s">
        <v>537</v>
      </c>
      <c r="B248" s="632" t="s">
        <v>539</v>
      </c>
      <c r="C248" s="633" t="s">
        <v>555</v>
      </c>
      <c r="D248" s="634" t="s">
        <v>556</v>
      </c>
      <c r="E248" s="633" t="s">
        <v>540</v>
      </c>
      <c r="F248" s="634" t="s">
        <v>541</v>
      </c>
      <c r="G248" s="633" t="s">
        <v>567</v>
      </c>
      <c r="H248" s="633" t="s">
        <v>851</v>
      </c>
      <c r="I248" s="633" t="s">
        <v>852</v>
      </c>
      <c r="J248" s="633" t="s">
        <v>853</v>
      </c>
      <c r="K248" s="633" t="s">
        <v>854</v>
      </c>
      <c r="L248" s="635">
        <v>724.03600000000006</v>
      </c>
      <c r="M248" s="635">
        <v>10</v>
      </c>
      <c r="N248" s="636">
        <v>7240.3600000000006</v>
      </c>
    </row>
    <row r="249" spans="1:14" ht="14.4" customHeight="1" x14ac:dyDescent="0.3">
      <c r="A249" s="631" t="s">
        <v>537</v>
      </c>
      <c r="B249" s="632" t="s">
        <v>539</v>
      </c>
      <c r="C249" s="633" t="s">
        <v>555</v>
      </c>
      <c r="D249" s="634" t="s">
        <v>556</v>
      </c>
      <c r="E249" s="633" t="s">
        <v>540</v>
      </c>
      <c r="F249" s="634" t="s">
        <v>541</v>
      </c>
      <c r="G249" s="633" t="s">
        <v>567</v>
      </c>
      <c r="H249" s="633" t="s">
        <v>1305</v>
      </c>
      <c r="I249" s="633" t="s">
        <v>1305</v>
      </c>
      <c r="J249" s="633" t="s">
        <v>1306</v>
      </c>
      <c r="K249" s="633" t="s">
        <v>1307</v>
      </c>
      <c r="L249" s="635">
        <v>231.76095415700283</v>
      </c>
      <c r="M249" s="635">
        <v>2</v>
      </c>
      <c r="N249" s="636">
        <v>463.52190831400566</v>
      </c>
    </row>
    <row r="250" spans="1:14" ht="14.4" customHeight="1" x14ac:dyDescent="0.3">
      <c r="A250" s="631" t="s">
        <v>537</v>
      </c>
      <c r="B250" s="632" t="s">
        <v>539</v>
      </c>
      <c r="C250" s="633" t="s">
        <v>555</v>
      </c>
      <c r="D250" s="634" t="s">
        <v>556</v>
      </c>
      <c r="E250" s="633" t="s">
        <v>540</v>
      </c>
      <c r="F250" s="634" t="s">
        <v>541</v>
      </c>
      <c r="G250" s="633" t="s">
        <v>567</v>
      </c>
      <c r="H250" s="633" t="s">
        <v>855</v>
      </c>
      <c r="I250" s="633" t="s">
        <v>856</v>
      </c>
      <c r="J250" s="633" t="s">
        <v>857</v>
      </c>
      <c r="K250" s="633" t="s">
        <v>858</v>
      </c>
      <c r="L250" s="635">
        <v>117.73931818181815</v>
      </c>
      <c r="M250" s="635">
        <v>44</v>
      </c>
      <c r="N250" s="636">
        <v>5180.5299999999988</v>
      </c>
    </row>
    <row r="251" spans="1:14" ht="14.4" customHeight="1" x14ac:dyDescent="0.3">
      <c r="A251" s="631" t="s">
        <v>537</v>
      </c>
      <c r="B251" s="632" t="s">
        <v>539</v>
      </c>
      <c r="C251" s="633" t="s">
        <v>555</v>
      </c>
      <c r="D251" s="634" t="s">
        <v>556</v>
      </c>
      <c r="E251" s="633" t="s">
        <v>540</v>
      </c>
      <c r="F251" s="634" t="s">
        <v>541</v>
      </c>
      <c r="G251" s="633" t="s">
        <v>567</v>
      </c>
      <c r="H251" s="633" t="s">
        <v>1308</v>
      </c>
      <c r="I251" s="633" t="s">
        <v>1309</v>
      </c>
      <c r="J251" s="633" t="s">
        <v>1306</v>
      </c>
      <c r="K251" s="633" t="s">
        <v>1310</v>
      </c>
      <c r="L251" s="635">
        <v>127.17985784209323</v>
      </c>
      <c r="M251" s="635">
        <v>5</v>
      </c>
      <c r="N251" s="636">
        <v>635.89928921046612</v>
      </c>
    </row>
    <row r="252" spans="1:14" ht="14.4" customHeight="1" x14ac:dyDescent="0.3">
      <c r="A252" s="631" t="s">
        <v>537</v>
      </c>
      <c r="B252" s="632" t="s">
        <v>539</v>
      </c>
      <c r="C252" s="633" t="s">
        <v>555</v>
      </c>
      <c r="D252" s="634" t="s">
        <v>556</v>
      </c>
      <c r="E252" s="633" t="s">
        <v>540</v>
      </c>
      <c r="F252" s="634" t="s">
        <v>541</v>
      </c>
      <c r="G252" s="633" t="s">
        <v>567</v>
      </c>
      <c r="H252" s="633" t="s">
        <v>859</v>
      </c>
      <c r="I252" s="633" t="s">
        <v>860</v>
      </c>
      <c r="J252" s="633" t="s">
        <v>861</v>
      </c>
      <c r="K252" s="633" t="s">
        <v>862</v>
      </c>
      <c r="L252" s="635">
        <v>399.48</v>
      </c>
      <c r="M252" s="635">
        <v>2</v>
      </c>
      <c r="N252" s="636">
        <v>798.96</v>
      </c>
    </row>
    <row r="253" spans="1:14" ht="14.4" customHeight="1" x14ac:dyDescent="0.3">
      <c r="A253" s="631" t="s">
        <v>537</v>
      </c>
      <c r="B253" s="632" t="s">
        <v>539</v>
      </c>
      <c r="C253" s="633" t="s">
        <v>555</v>
      </c>
      <c r="D253" s="634" t="s">
        <v>556</v>
      </c>
      <c r="E253" s="633" t="s">
        <v>540</v>
      </c>
      <c r="F253" s="634" t="s">
        <v>541</v>
      </c>
      <c r="G253" s="633" t="s">
        <v>567</v>
      </c>
      <c r="H253" s="633" t="s">
        <v>1311</v>
      </c>
      <c r="I253" s="633" t="s">
        <v>246</v>
      </c>
      <c r="J253" s="633" t="s">
        <v>1312</v>
      </c>
      <c r="K253" s="633"/>
      <c r="L253" s="635">
        <v>71.772940187827473</v>
      </c>
      <c r="M253" s="635">
        <v>5</v>
      </c>
      <c r="N253" s="636">
        <v>358.86470093913738</v>
      </c>
    </row>
    <row r="254" spans="1:14" ht="14.4" customHeight="1" x14ac:dyDescent="0.3">
      <c r="A254" s="631" t="s">
        <v>537</v>
      </c>
      <c r="B254" s="632" t="s">
        <v>539</v>
      </c>
      <c r="C254" s="633" t="s">
        <v>555</v>
      </c>
      <c r="D254" s="634" t="s">
        <v>556</v>
      </c>
      <c r="E254" s="633" t="s">
        <v>540</v>
      </c>
      <c r="F254" s="634" t="s">
        <v>541</v>
      </c>
      <c r="G254" s="633" t="s">
        <v>567</v>
      </c>
      <c r="H254" s="633" t="s">
        <v>863</v>
      </c>
      <c r="I254" s="633" t="s">
        <v>246</v>
      </c>
      <c r="J254" s="633" t="s">
        <v>864</v>
      </c>
      <c r="K254" s="633"/>
      <c r="L254" s="635">
        <v>280.48500000000001</v>
      </c>
      <c r="M254" s="635">
        <v>1</v>
      </c>
      <c r="N254" s="636">
        <v>280.48500000000001</v>
      </c>
    </row>
    <row r="255" spans="1:14" ht="14.4" customHeight="1" x14ac:dyDescent="0.3">
      <c r="A255" s="631" t="s">
        <v>537</v>
      </c>
      <c r="B255" s="632" t="s">
        <v>539</v>
      </c>
      <c r="C255" s="633" t="s">
        <v>555</v>
      </c>
      <c r="D255" s="634" t="s">
        <v>556</v>
      </c>
      <c r="E255" s="633" t="s">
        <v>540</v>
      </c>
      <c r="F255" s="634" t="s">
        <v>541</v>
      </c>
      <c r="G255" s="633" t="s">
        <v>567</v>
      </c>
      <c r="H255" s="633" t="s">
        <v>865</v>
      </c>
      <c r="I255" s="633" t="s">
        <v>866</v>
      </c>
      <c r="J255" s="633" t="s">
        <v>867</v>
      </c>
      <c r="K255" s="633" t="s">
        <v>868</v>
      </c>
      <c r="L255" s="635">
        <v>60.46</v>
      </c>
      <c r="M255" s="635">
        <v>1</v>
      </c>
      <c r="N255" s="636">
        <v>60.46</v>
      </c>
    </row>
    <row r="256" spans="1:14" ht="14.4" customHeight="1" x14ac:dyDescent="0.3">
      <c r="A256" s="631" t="s">
        <v>537</v>
      </c>
      <c r="B256" s="632" t="s">
        <v>539</v>
      </c>
      <c r="C256" s="633" t="s">
        <v>555</v>
      </c>
      <c r="D256" s="634" t="s">
        <v>556</v>
      </c>
      <c r="E256" s="633" t="s">
        <v>540</v>
      </c>
      <c r="F256" s="634" t="s">
        <v>541</v>
      </c>
      <c r="G256" s="633" t="s">
        <v>567</v>
      </c>
      <c r="H256" s="633" t="s">
        <v>1313</v>
      </c>
      <c r="I256" s="633" t="s">
        <v>1314</v>
      </c>
      <c r="J256" s="633" t="s">
        <v>1315</v>
      </c>
      <c r="K256" s="633" t="s">
        <v>1316</v>
      </c>
      <c r="L256" s="635">
        <v>339.94</v>
      </c>
      <c r="M256" s="635">
        <v>3</v>
      </c>
      <c r="N256" s="636">
        <v>1019.8199999999999</v>
      </c>
    </row>
    <row r="257" spans="1:14" ht="14.4" customHeight="1" x14ac:dyDescent="0.3">
      <c r="A257" s="631" t="s">
        <v>537</v>
      </c>
      <c r="B257" s="632" t="s">
        <v>539</v>
      </c>
      <c r="C257" s="633" t="s">
        <v>555</v>
      </c>
      <c r="D257" s="634" t="s">
        <v>556</v>
      </c>
      <c r="E257" s="633" t="s">
        <v>540</v>
      </c>
      <c r="F257" s="634" t="s">
        <v>541</v>
      </c>
      <c r="G257" s="633" t="s">
        <v>567</v>
      </c>
      <c r="H257" s="633" t="s">
        <v>1317</v>
      </c>
      <c r="I257" s="633" t="s">
        <v>246</v>
      </c>
      <c r="J257" s="633" t="s">
        <v>1318</v>
      </c>
      <c r="K257" s="633"/>
      <c r="L257" s="635">
        <v>48.14848879048796</v>
      </c>
      <c r="M257" s="635">
        <v>1</v>
      </c>
      <c r="N257" s="636">
        <v>48.14848879048796</v>
      </c>
    </row>
    <row r="258" spans="1:14" ht="14.4" customHeight="1" x14ac:dyDescent="0.3">
      <c r="A258" s="631" t="s">
        <v>537</v>
      </c>
      <c r="B258" s="632" t="s">
        <v>539</v>
      </c>
      <c r="C258" s="633" t="s">
        <v>555</v>
      </c>
      <c r="D258" s="634" t="s">
        <v>556</v>
      </c>
      <c r="E258" s="633" t="s">
        <v>540</v>
      </c>
      <c r="F258" s="634" t="s">
        <v>541</v>
      </c>
      <c r="G258" s="633" t="s">
        <v>567</v>
      </c>
      <c r="H258" s="633" t="s">
        <v>1319</v>
      </c>
      <c r="I258" s="633" t="s">
        <v>246</v>
      </c>
      <c r="J258" s="633" t="s">
        <v>1320</v>
      </c>
      <c r="K258" s="633"/>
      <c r="L258" s="635">
        <v>264.47704699412634</v>
      </c>
      <c r="M258" s="635">
        <v>1</v>
      </c>
      <c r="N258" s="636">
        <v>264.47704699412634</v>
      </c>
    </row>
    <row r="259" spans="1:14" ht="14.4" customHeight="1" x14ac:dyDescent="0.3">
      <c r="A259" s="631" t="s">
        <v>537</v>
      </c>
      <c r="B259" s="632" t="s">
        <v>539</v>
      </c>
      <c r="C259" s="633" t="s">
        <v>555</v>
      </c>
      <c r="D259" s="634" t="s">
        <v>556</v>
      </c>
      <c r="E259" s="633" t="s">
        <v>540</v>
      </c>
      <c r="F259" s="634" t="s">
        <v>541</v>
      </c>
      <c r="G259" s="633" t="s">
        <v>567</v>
      </c>
      <c r="H259" s="633" t="s">
        <v>1321</v>
      </c>
      <c r="I259" s="633" t="s">
        <v>246</v>
      </c>
      <c r="J259" s="633" t="s">
        <v>1322</v>
      </c>
      <c r="K259" s="633"/>
      <c r="L259" s="635">
        <v>153.23630879651427</v>
      </c>
      <c r="M259" s="635">
        <v>1</v>
      </c>
      <c r="N259" s="636">
        <v>153.23630879651427</v>
      </c>
    </row>
    <row r="260" spans="1:14" ht="14.4" customHeight="1" x14ac:dyDescent="0.3">
      <c r="A260" s="631" t="s">
        <v>537</v>
      </c>
      <c r="B260" s="632" t="s">
        <v>539</v>
      </c>
      <c r="C260" s="633" t="s">
        <v>555</v>
      </c>
      <c r="D260" s="634" t="s">
        <v>556</v>
      </c>
      <c r="E260" s="633" t="s">
        <v>540</v>
      </c>
      <c r="F260" s="634" t="s">
        <v>541</v>
      </c>
      <c r="G260" s="633" t="s">
        <v>567</v>
      </c>
      <c r="H260" s="633" t="s">
        <v>1323</v>
      </c>
      <c r="I260" s="633" t="s">
        <v>246</v>
      </c>
      <c r="J260" s="633" t="s">
        <v>1324</v>
      </c>
      <c r="K260" s="633"/>
      <c r="L260" s="635">
        <v>103.03300872905467</v>
      </c>
      <c r="M260" s="635">
        <v>2</v>
      </c>
      <c r="N260" s="636">
        <v>206.06601745810934</v>
      </c>
    </row>
    <row r="261" spans="1:14" ht="14.4" customHeight="1" x14ac:dyDescent="0.3">
      <c r="A261" s="631" t="s">
        <v>537</v>
      </c>
      <c r="B261" s="632" t="s">
        <v>539</v>
      </c>
      <c r="C261" s="633" t="s">
        <v>555</v>
      </c>
      <c r="D261" s="634" t="s">
        <v>556</v>
      </c>
      <c r="E261" s="633" t="s">
        <v>540</v>
      </c>
      <c r="F261" s="634" t="s">
        <v>541</v>
      </c>
      <c r="G261" s="633" t="s">
        <v>567</v>
      </c>
      <c r="H261" s="633" t="s">
        <v>1325</v>
      </c>
      <c r="I261" s="633" t="s">
        <v>1326</v>
      </c>
      <c r="J261" s="633" t="s">
        <v>1327</v>
      </c>
      <c r="K261" s="633" t="s">
        <v>984</v>
      </c>
      <c r="L261" s="635">
        <v>180.88</v>
      </c>
      <c r="M261" s="635">
        <v>1</v>
      </c>
      <c r="N261" s="636">
        <v>180.88</v>
      </c>
    </row>
    <row r="262" spans="1:14" ht="14.4" customHeight="1" x14ac:dyDescent="0.3">
      <c r="A262" s="631" t="s">
        <v>537</v>
      </c>
      <c r="B262" s="632" t="s">
        <v>539</v>
      </c>
      <c r="C262" s="633" t="s">
        <v>555</v>
      </c>
      <c r="D262" s="634" t="s">
        <v>556</v>
      </c>
      <c r="E262" s="633" t="s">
        <v>540</v>
      </c>
      <c r="F262" s="634" t="s">
        <v>541</v>
      </c>
      <c r="G262" s="633" t="s">
        <v>567</v>
      </c>
      <c r="H262" s="633" t="s">
        <v>1328</v>
      </c>
      <c r="I262" s="633" t="s">
        <v>1329</v>
      </c>
      <c r="J262" s="633" t="s">
        <v>1330</v>
      </c>
      <c r="K262" s="633" t="s">
        <v>1331</v>
      </c>
      <c r="L262" s="635">
        <v>138.38999999999999</v>
      </c>
      <c r="M262" s="635">
        <v>1</v>
      </c>
      <c r="N262" s="636">
        <v>138.38999999999999</v>
      </c>
    </row>
    <row r="263" spans="1:14" ht="14.4" customHeight="1" x14ac:dyDescent="0.3">
      <c r="A263" s="631" t="s">
        <v>537</v>
      </c>
      <c r="B263" s="632" t="s">
        <v>539</v>
      </c>
      <c r="C263" s="633" t="s">
        <v>555</v>
      </c>
      <c r="D263" s="634" t="s">
        <v>556</v>
      </c>
      <c r="E263" s="633" t="s">
        <v>540</v>
      </c>
      <c r="F263" s="634" t="s">
        <v>541</v>
      </c>
      <c r="G263" s="633" t="s">
        <v>567</v>
      </c>
      <c r="H263" s="633" t="s">
        <v>1332</v>
      </c>
      <c r="I263" s="633" t="s">
        <v>1332</v>
      </c>
      <c r="J263" s="633" t="s">
        <v>1333</v>
      </c>
      <c r="K263" s="633" t="s">
        <v>1334</v>
      </c>
      <c r="L263" s="635">
        <v>258.75</v>
      </c>
      <c r="M263" s="635">
        <v>2</v>
      </c>
      <c r="N263" s="636">
        <v>517.5</v>
      </c>
    </row>
    <row r="264" spans="1:14" ht="14.4" customHeight="1" x14ac:dyDescent="0.3">
      <c r="A264" s="631" t="s">
        <v>537</v>
      </c>
      <c r="B264" s="632" t="s">
        <v>539</v>
      </c>
      <c r="C264" s="633" t="s">
        <v>555</v>
      </c>
      <c r="D264" s="634" t="s">
        <v>556</v>
      </c>
      <c r="E264" s="633" t="s">
        <v>540</v>
      </c>
      <c r="F264" s="634" t="s">
        <v>541</v>
      </c>
      <c r="G264" s="633" t="s">
        <v>567</v>
      </c>
      <c r="H264" s="633" t="s">
        <v>900</v>
      </c>
      <c r="I264" s="633" t="s">
        <v>246</v>
      </c>
      <c r="J264" s="633" t="s">
        <v>901</v>
      </c>
      <c r="K264" s="633"/>
      <c r="L264" s="635">
        <v>265.74</v>
      </c>
      <c r="M264" s="635">
        <v>1</v>
      </c>
      <c r="N264" s="636">
        <v>265.74</v>
      </c>
    </row>
    <row r="265" spans="1:14" ht="14.4" customHeight="1" x14ac:dyDescent="0.3">
      <c r="A265" s="631" t="s">
        <v>537</v>
      </c>
      <c r="B265" s="632" t="s">
        <v>539</v>
      </c>
      <c r="C265" s="633" t="s">
        <v>555</v>
      </c>
      <c r="D265" s="634" t="s">
        <v>556</v>
      </c>
      <c r="E265" s="633" t="s">
        <v>540</v>
      </c>
      <c r="F265" s="634" t="s">
        <v>541</v>
      </c>
      <c r="G265" s="633" t="s">
        <v>567</v>
      </c>
      <c r="H265" s="633" t="s">
        <v>1335</v>
      </c>
      <c r="I265" s="633" t="s">
        <v>1335</v>
      </c>
      <c r="J265" s="633" t="s">
        <v>683</v>
      </c>
      <c r="K265" s="633" t="s">
        <v>1336</v>
      </c>
      <c r="L265" s="635">
        <v>92.12</v>
      </c>
      <c r="M265" s="635">
        <v>3</v>
      </c>
      <c r="N265" s="636">
        <v>276.36</v>
      </c>
    </row>
    <row r="266" spans="1:14" ht="14.4" customHeight="1" x14ac:dyDescent="0.3">
      <c r="A266" s="631" t="s">
        <v>537</v>
      </c>
      <c r="B266" s="632" t="s">
        <v>539</v>
      </c>
      <c r="C266" s="633" t="s">
        <v>555</v>
      </c>
      <c r="D266" s="634" t="s">
        <v>556</v>
      </c>
      <c r="E266" s="633" t="s">
        <v>540</v>
      </c>
      <c r="F266" s="634" t="s">
        <v>541</v>
      </c>
      <c r="G266" s="633" t="s">
        <v>567</v>
      </c>
      <c r="H266" s="633" t="s">
        <v>1337</v>
      </c>
      <c r="I266" s="633" t="s">
        <v>1338</v>
      </c>
      <c r="J266" s="633" t="s">
        <v>1339</v>
      </c>
      <c r="K266" s="633" t="s">
        <v>1340</v>
      </c>
      <c r="L266" s="635">
        <v>1170.3899999999999</v>
      </c>
      <c r="M266" s="635">
        <v>1</v>
      </c>
      <c r="N266" s="636">
        <v>1170.3899999999999</v>
      </c>
    </row>
    <row r="267" spans="1:14" ht="14.4" customHeight="1" x14ac:dyDescent="0.3">
      <c r="A267" s="631" t="s">
        <v>537</v>
      </c>
      <c r="B267" s="632" t="s">
        <v>539</v>
      </c>
      <c r="C267" s="633" t="s">
        <v>555</v>
      </c>
      <c r="D267" s="634" t="s">
        <v>556</v>
      </c>
      <c r="E267" s="633" t="s">
        <v>540</v>
      </c>
      <c r="F267" s="634" t="s">
        <v>541</v>
      </c>
      <c r="G267" s="633" t="s">
        <v>910</v>
      </c>
      <c r="H267" s="633" t="s">
        <v>1341</v>
      </c>
      <c r="I267" s="633" t="s">
        <v>1342</v>
      </c>
      <c r="J267" s="633" t="s">
        <v>1343</v>
      </c>
      <c r="K267" s="633" t="s">
        <v>1344</v>
      </c>
      <c r="L267" s="635">
        <v>106.84922116190425</v>
      </c>
      <c r="M267" s="635">
        <v>1</v>
      </c>
      <c r="N267" s="636">
        <v>106.84922116190425</v>
      </c>
    </row>
    <row r="268" spans="1:14" ht="14.4" customHeight="1" x14ac:dyDescent="0.3">
      <c r="A268" s="631" t="s">
        <v>537</v>
      </c>
      <c r="B268" s="632" t="s">
        <v>539</v>
      </c>
      <c r="C268" s="633" t="s">
        <v>555</v>
      </c>
      <c r="D268" s="634" t="s">
        <v>556</v>
      </c>
      <c r="E268" s="633" t="s">
        <v>540</v>
      </c>
      <c r="F268" s="634" t="s">
        <v>541</v>
      </c>
      <c r="G268" s="633" t="s">
        <v>910</v>
      </c>
      <c r="H268" s="633" t="s">
        <v>1345</v>
      </c>
      <c r="I268" s="633" t="s">
        <v>1346</v>
      </c>
      <c r="J268" s="633" t="s">
        <v>1347</v>
      </c>
      <c r="K268" s="633" t="s">
        <v>1348</v>
      </c>
      <c r="L268" s="635">
        <v>47.23985397661756</v>
      </c>
      <c r="M268" s="635">
        <v>1</v>
      </c>
      <c r="N268" s="636">
        <v>47.23985397661756</v>
      </c>
    </row>
    <row r="269" spans="1:14" ht="14.4" customHeight="1" x14ac:dyDescent="0.3">
      <c r="A269" s="631" t="s">
        <v>537</v>
      </c>
      <c r="B269" s="632" t="s">
        <v>539</v>
      </c>
      <c r="C269" s="633" t="s">
        <v>555</v>
      </c>
      <c r="D269" s="634" t="s">
        <v>556</v>
      </c>
      <c r="E269" s="633" t="s">
        <v>540</v>
      </c>
      <c r="F269" s="634" t="s">
        <v>541</v>
      </c>
      <c r="G269" s="633" t="s">
        <v>910</v>
      </c>
      <c r="H269" s="633" t="s">
        <v>1349</v>
      </c>
      <c r="I269" s="633" t="s">
        <v>1350</v>
      </c>
      <c r="J269" s="633" t="s">
        <v>1351</v>
      </c>
      <c r="K269" s="633" t="s">
        <v>1352</v>
      </c>
      <c r="L269" s="635">
        <v>103.42</v>
      </c>
      <c r="M269" s="635">
        <v>1</v>
      </c>
      <c r="N269" s="636">
        <v>103.42</v>
      </c>
    </row>
    <row r="270" spans="1:14" ht="14.4" customHeight="1" x14ac:dyDescent="0.3">
      <c r="A270" s="631" t="s">
        <v>537</v>
      </c>
      <c r="B270" s="632" t="s">
        <v>539</v>
      </c>
      <c r="C270" s="633" t="s">
        <v>555</v>
      </c>
      <c r="D270" s="634" t="s">
        <v>556</v>
      </c>
      <c r="E270" s="633" t="s">
        <v>540</v>
      </c>
      <c r="F270" s="634" t="s">
        <v>541</v>
      </c>
      <c r="G270" s="633" t="s">
        <v>910</v>
      </c>
      <c r="H270" s="633" t="s">
        <v>927</v>
      </c>
      <c r="I270" s="633" t="s">
        <v>928</v>
      </c>
      <c r="J270" s="633" t="s">
        <v>929</v>
      </c>
      <c r="K270" s="633" t="s">
        <v>930</v>
      </c>
      <c r="L270" s="635">
        <v>492.1992138385271</v>
      </c>
      <c r="M270" s="635">
        <v>6</v>
      </c>
      <c r="N270" s="636">
        <v>2953.1952830311625</v>
      </c>
    </row>
    <row r="271" spans="1:14" ht="14.4" customHeight="1" x14ac:dyDescent="0.3">
      <c r="A271" s="631" t="s">
        <v>537</v>
      </c>
      <c r="B271" s="632" t="s">
        <v>539</v>
      </c>
      <c r="C271" s="633" t="s">
        <v>555</v>
      </c>
      <c r="D271" s="634" t="s">
        <v>556</v>
      </c>
      <c r="E271" s="633" t="s">
        <v>540</v>
      </c>
      <c r="F271" s="634" t="s">
        <v>541</v>
      </c>
      <c r="G271" s="633" t="s">
        <v>910</v>
      </c>
      <c r="H271" s="633" t="s">
        <v>931</v>
      </c>
      <c r="I271" s="633" t="s">
        <v>932</v>
      </c>
      <c r="J271" s="633" t="s">
        <v>929</v>
      </c>
      <c r="K271" s="633" t="s">
        <v>933</v>
      </c>
      <c r="L271" s="635">
        <v>943</v>
      </c>
      <c r="M271" s="635">
        <v>1</v>
      </c>
      <c r="N271" s="636">
        <v>943</v>
      </c>
    </row>
    <row r="272" spans="1:14" ht="14.4" customHeight="1" x14ac:dyDescent="0.3">
      <c r="A272" s="631" t="s">
        <v>537</v>
      </c>
      <c r="B272" s="632" t="s">
        <v>539</v>
      </c>
      <c r="C272" s="633" t="s">
        <v>555</v>
      </c>
      <c r="D272" s="634" t="s">
        <v>556</v>
      </c>
      <c r="E272" s="633" t="s">
        <v>540</v>
      </c>
      <c r="F272" s="634" t="s">
        <v>541</v>
      </c>
      <c r="G272" s="633" t="s">
        <v>910</v>
      </c>
      <c r="H272" s="633" t="s">
        <v>934</v>
      </c>
      <c r="I272" s="633" t="s">
        <v>935</v>
      </c>
      <c r="J272" s="633" t="s">
        <v>929</v>
      </c>
      <c r="K272" s="633" t="s">
        <v>936</v>
      </c>
      <c r="L272" s="635">
        <v>1057.46</v>
      </c>
      <c r="M272" s="635">
        <v>1</v>
      </c>
      <c r="N272" s="636">
        <v>1057.46</v>
      </c>
    </row>
    <row r="273" spans="1:14" ht="14.4" customHeight="1" x14ac:dyDescent="0.3">
      <c r="A273" s="631" t="s">
        <v>537</v>
      </c>
      <c r="B273" s="632" t="s">
        <v>539</v>
      </c>
      <c r="C273" s="633" t="s">
        <v>555</v>
      </c>
      <c r="D273" s="634" t="s">
        <v>556</v>
      </c>
      <c r="E273" s="633" t="s">
        <v>540</v>
      </c>
      <c r="F273" s="634" t="s">
        <v>541</v>
      </c>
      <c r="G273" s="633" t="s">
        <v>910</v>
      </c>
      <c r="H273" s="633" t="s">
        <v>957</v>
      </c>
      <c r="I273" s="633" t="s">
        <v>958</v>
      </c>
      <c r="J273" s="633" t="s">
        <v>959</v>
      </c>
      <c r="K273" s="633" t="s">
        <v>960</v>
      </c>
      <c r="L273" s="635">
        <v>3450</v>
      </c>
      <c r="M273" s="635">
        <v>4</v>
      </c>
      <c r="N273" s="636">
        <v>13800</v>
      </c>
    </row>
    <row r="274" spans="1:14" ht="14.4" customHeight="1" x14ac:dyDescent="0.3">
      <c r="A274" s="631" t="s">
        <v>537</v>
      </c>
      <c r="B274" s="632" t="s">
        <v>539</v>
      </c>
      <c r="C274" s="633" t="s">
        <v>555</v>
      </c>
      <c r="D274" s="634" t="s">
        <v>556</v>
      </c>
      <c r="E274" s="633" t="s">
        <v>540</v>
      </c>
      <c r="F274" s="634" t="s">
        <v>541</v>
      </c>
      <c r="G274" s="633" t="s">
        <v>910</v>
      </c>
      <c r="H274" s="633" t="s">
        <v>961</v>
      </c>
      <c r="I274" s="633" t="s">
        <v>962</v>
      </c>
      <c r="J274" s="633" t="s">
        <v>963</v>
      </c>
      <c r="K274" s="633" t="s">
        <v>964</v>
      </c>
      <c r="L274" s="635">
        <v>76.489999999999995</v>
      </c>
      <c r="M274" s="635">
        <v>1</v>
      </c>
      <c r="N274" s="636">
        <v>76.489999999999995</v>
      </c>
    </row>
    <row r="275" spans="1:14" ht="14.4" customHeight="1" x14ac:dyDescent="0.3">
      <c r="A275" s="631" t="s">
        <v>537</v>
      </c>
      <c r="B275" s="632" t="s">
        <v>539</v>
      </c>
      <c r="C275" s="633" t="s">
        <v>555</v>
      </c>
      <c r="D275" s="634" t="s">
        <v>556</v>
      </c>
      <c r="E275" s="633" t="s">
        <v>540</v>
      </c>
      <c r="F275" s="634" t="s">
        <v>541</v>
      </c>
      <c r="G275" s="633" t="s">
        <v>910</v>
      </c>
      <c r="H275" s="633" t="s">
        <v>1353</v>
      </c>
      <c r="I275" s="633" t="s">
        <v>1354</v>
      </c>
      <c r="J275" s="633" t="s">
        <v>1355</v>
      </c>
      <c r="K275" s="633" t="s">
        <v>1356</v>
      </c>
      <c r="L275" s="635">
        <v>50.539830740383458</v>
      </c>
      <c r="M275" s="635">
        <v>2</v>
      </c>
      <c r="N275" s="636">
        <v>101.07966148076692</v>
      </c>
    </row>
    <row r="276" spans="1:14" ht="14.4" customHeight="1" x14ac:dyDescent="0.3">
      <c r="A276" s="631" t="s">
        <v>537</v>
      </c>
      <c r="B276" s="632" t="s">
        <v>539</v>
      </c>
      <c r="C276" s="633" t="s">
        <v>555</v>
      </c>
      <c r="D276" s="634" t="s">
        <v>556</v>
      </c>
      <c r="E276" s="633" t="s">
        <v>540</v>
      </c>
      <c r="F276" s="634" t="s">
        <v>541</v>
      </c>
      <c r="G276" s="633" t="s">
        <v>910</v>
      </c>
      <c r="H276" s="633" t="s">
        <v>1357</v>
      </c>
      <c r="I276" s="633" t="s">
        <v>1358</v>
      </c>
      <c r="J276" s="633" t="s">
        <v>967</v>
      </c>
      <c r="K276" s="633" t="s">
        <v>1359</v>
      </c>
      <c r="L276" s="635">
        <v>34.43</v>
      </c>
      <c r="M276" s="635">
        <v>1</v>
      </c>
      <c r="N276" s="636">
        <v>34.43</v>
      </c>
    </row>
    <row r="277" spans="1:14" ht="14.4" customHeight="1" x14ac:dyDescent="0.3">
      <c r="A277" s="631" t="s">
        <v>537</v>
      </c>
      <c r="B277" s="632" t="s">
        <v>539</v>
      </c>
      <c r="C277" s="633" t="s">
        <v>555</v>
      </c>
      <c r="D277" s="634" t="s">
        <v>556</v>
      </c>
      <c r="E277" s="633" t="s">
        <v>540</v>
      </c>
      <c r="F277" s="634" t="s">
        <v>541</v>
      </c>
      <c r="G277" s="633" t="s">
        <v>910</v>
      </c>
      <c r="H277" s="633" t="s">
        <v>965</v>
      </c>
      <c r="I277" s="633" t="s">
        <v>966</v>
      </c>
      <c r="J277" s="633" t="s">
        <v>967</v>
      </c>
      <c r="K277" s="633" t="s">
        <v>968</v>
      </c>
      <c r="L277" s="635">
        <v>95.380191991398931</v>
      </c>
      <c r="M277" s="635">
        <v>2</v>
      </c>
      <c r="N277" s="636">
        <v>190.76038398279786</v>
      </c>
    </row>
    <row r="278" spans="1:14" ht="14.4" customHeight="1" x14ac:dyDescent="0.3">
      <c r="A278" s="631" t="s">
        <v>537</v>
      </c>
      <c r="B278" s="632" t="s">
        <v>539</v>
      </c>
      <c r="C278" s="633" t="s">
        <v>555</v>
      </c>
      <c r="D278" s="634" t="s">
        <v>556</v>
      </c>
      <c r="E278" s="633" t="s">
        <v>540</v>
      </c>
      <c r="F278" s="634" t="s">
        <v>541</v>
      </c>
      <c r="G278" s="633" t="s">
        <v>910</v>
      </c>
      <c r="H278" s="633" t="s">
        <v>1360</v>
      </c>
      <c r="I278" s="633" t="s">
        <v>1361</v>
      </c>
      <c r="J278" s="633" t="s">
        <v>1362</v>
      </c>
      <c r="K278" s="633" t="s">
        <v>1363</v>
      </c>
      <c r="L278" s="635">
        <v>2434.96</v>
      </c>
      <c r="M278" s="635">
        <v>1</v>
      </c>
      <c r="N278" s="636">
        <v>2434.96</v>
      </c>
    </row>
    <row r="279" spans="1:14" ht="14.4" customHeight="1" x14ac:dyDescent="0.3">
      <c r="A279" s="631" t="s">
        <v>537</v>
      </c>
      <c r="B279" s="632" t="s">
        <v>539</v>
      </c>
      <c r="C279" s="633" t="s">
        <v>555</v>
      </c>
      <c r="D279" s="634" t="s">
        <v>556</v>
      </c>
      <c r="E279" s="633" t="s">
        <v>540</v>
      </c>
      <c r="F279" s="634" t="s">
        <v>541</v>
      </c>
      <c r="G279" s="633" t="s">
        <v>910</v>
      </c>
      <c r="H279" s="633" t="s">
        <v>1364</v>
      </c>
      <c r="I279" s="633" t="s">
        <v>1365</v>
      </c>
      <c r="J279" s="633" t="s">
        <v>1366</v>
      </c>
      <c r="K279" s="633" t="s">
        <v>1367</v>
      </c>
      <c r="L279" s="635">
        <v>57.98</v>
      </c>
      <c r="M279" s="635">
        <v>2</v>
      </c>
      <c r="N279" s="636">
        <v>115.96</v>
      </c>
    </row>
    <row r="280" spans="1:14" ht="14.4" customHeight="1" x14ac:dyDescent="0.3">
      <c r="A280" s="631" t="s">
        <v>537</v>
      </c>
      <c r="B280" s="632" t="s">
        <v>539</v>
      </c>
      <c r="C280" s="633" t="s">
        <v>555</v>
      </c>
      <c r="D280" s="634" t="s">
        <v>556</v>
      </c>
      <c r="E280" s="633" t="s">
        <v>540</v>
      </c>
      <c r="F280" s="634" t="s">
        <v>541</v>
      </c>
      <c r="G280" s="633" t="s">
        <v>910</v>
      </c>
      <c r="H280" s="633" t="s">
        <v>1368</v>
      </c>
      <c r="I280" s="633" t="s">
        <v>1368</v>
      </c>
      <c r="J280" s="633" t="s">
        <v>1026</v>
      </c>
      <c r="K280" s="633" t="s">
        <v>1369</v>
      </c>
      <c r="L280" s="635">
        <v>65.309999999999988</v>
      </c>
      <c r="M280" s="635">
        <v>3</v>
      </c>
      <c r="N280" s="636">
        <v>195.92999999999995</v>
      </c>
    </row>
    <row r="281" spans="1:14" ht="14.4" customHeight="1" x14ac:dyDescent="0.3">
      <c r="A281" s="631" t="s">
        <v>537</v>
      </c>
      <c r="B281" s="632" t="s">
        <v>539</v>
      </c>
      <c r="C281" s="633" t="s">
        <v>555</v>
      </c>
      <c r="D281" s="634" t="s">
        <v>556</v>
      </c>
      <c r="E281" s="633" t="s">
        <v>540</v>
      </c>
      <c r="F281" s="634" t="s">
        <v>541</v>
      </c>
      <c r="G281" s="633" t="s">
        <v>910</v>
      </c>
      <c r="H281" s="633" t="s">
        <v>1370</v>
      </c>
      <c r="I281" s="633" t="s">
        <v>1371</v>
      </c>
      <c r="J281" s="633" t="s">
        <v>971</v>
      </c>
      <c r="K281" s="633" t="s">
        <v>1372</v>
      </c>
      <c r="L281" s="635">
        <v>47.149899218926642</v>
      </c>
      <c r="M281" s="635">
        <v>1</v>
      </c>
      <c r="N281" s="636">
        <v>47.149899218926642</v>
      </c>
    </row>
    <row r="282" spans="1:14" ht="14.4" customHeight="1" x14ac:dyDescent="0.3">
      <c r="A282" s="631" t="s">
        <v>537</v>
      </c>
      <c r="B282" s="632" t="s">
        <v>539</v>
      </c>
      <c r="C282" s="633" t="s">
        <v>555</v>
      </c>
      <c r="D282" s="634" t="s">
        <v>556</v>
      </c>
      <c r="E282" s="633" t="s">
        <v>540</v>
      </c>
      <c r="F282" s="634" t="s">
        <v>541</v>
      </c>
      <c r="G282" s="633" t="s">
        <v>910</v>
      </c>
      <c r="H282" s="633" t="s">
        <v>1373</v>
      </c>
      <c r="I282" s="633" t="s">
        <v>1374</v>
      </c>
      <c r="J282" s="633" t="s">
        <v>1375</v>
      </c>
      <c r="K282" s="633" t="s">
        <v>1376</v>
      </c>
      <c r="L282" s="635">
        <v>48.960000000000015</v>
      </c>
      <c r="M282" s="635">
        <v>1</v>
      </c>
      <c r="N282" s="636">
        <v>48.960000000000015</v>
      </c>
    </row>
    <row r="283" spans="1:14" ht="14.4" customHeight="1" x14ac:dyDescent="0.3">
      <c r="A283" s="631" t="s">
        <v>537</v>
      </c>
      <c r="B283" s="632" t="s">
        <v>539</v>
      </c>
      <c r="C283" s="633" t="s">
        <v>555</v>
      </c>
      <c r="D283" s="634" t="s">
        <v>556</v>
      </c>
      <c r="E283" s="633" t="s">
        <v>540</v>
      </c>
      <c r="F283" s="634" t="s">
        <v>541</v>
      </c>
      <c r="G283" s="633" t="s">
        <v>910</v>
      </c>
      <c r="H283" s="633" t="s">
        <v>977</v>
      </c>
      <c r="I283" s="633" t="s">
        <v>978</v>
      </c>
      <c r="J283" s="633" t="s">
        <v>979</v>
      </c>
      <c r="K283" s="633" t="s">
        <v>980</v>
      </c>
      <c r="L283" s="635">
        <v>102.549659126566</v>
      </c>
      <c r="M283" s="635">
        <v>1</v>
      </c>
      <c r="N283" s="636">
        <v>102.549659126566</v>
      </c>
    </row>
    <row r="284" spans="1:14" ht="14.4" customHeight="1" x14ac:dyDescent="0.3">
      <c r="A284" s="631" t="s">
        <v>537</v>
      </c>
      <c r="B284" s="632" t="s">
        <v>539</v>
      </c>
      <c r="C284" s="633" t="s">
        <v>555</v>
      </c>
      <c r="D284" s="634" t="s">
        <v>556</v>
      </c>
      <c r="E284" s="633" t="s">
        <v>540</v>
      </c>
      <c r="F284" s="634" t="s">
        <v>541</v>
      </c>
      <c r="G284" s="633" t="s">
        <v>910</v>
      </c>
      <c r="H284" s="633" t="s">
        <v>1377</v>
      </c>
      <c r="I284" s="633" t="s">
        <v>1378</v>
      </c>
      <c r="J284" s="633" t="s">
        <v>991</v>
      </c>
      <c r="K284" s="633" t="s">
        <v>1379</v>
      </c>
      <c r="L284" s="635">
        <v>36.320054718902796</v>
      </c>
      <c r="M284" s="635">
        <v>2</v>
      </c>
      <c r="N284" s="636">
        <v>72.640109437805592</v>
      </c>
    </row>
    <row r="285" spans="1:14" ht="14.4" customHeight="1" x14ac:dyDescent="0.3">
      <c r="A285" s="631" t="s">
        <v>537</v>
      </c>
      <c r="B285" s="632" t="s">
        <v>539</v>
      </c>
      <c r="C285" s="633" t="s">
        <v>555</v>
      </c>
      <c r="D285" s="634" t="s">
        <v>556</v>
      </c>
      <c r="E285" s="633" t="s">
        <v>540</v>
      </c>
      <c r="F285" s="634" t="s">
        <v>541</v>
      </c>
      <c r="G285" s="633" t="s">
        <v>910</v>
      </c>
      <c r="H285" s="633" t="s">
        <v>1380</v>
      </c>
      <c r="I285" s="633" t="s">
        <v>1381</v>
      </c>
      <c r="J285" s="633" t="s">
        <v>1382</v>
      </c>
      <c r="K285" s="633" t="s">
        <v>1383</v>
      </c>
      <c r="L285" s="635">
        <v>65.459999999999951</v>
      </c>
      <c r="M285" s="635">
        <v>1</v>
      </c>
      <c r="N285" s="636">
        <v>65.459999999999951</v>
      </c>
    </row>
    <row r="286" spans="1:14" ht="14.4" customHeight="1" x14ac:dyDescent="0.3">
      <c r="A286" s="631" t="s">
        <v>537</v>
      </c>
      <c r="B286" s="632" t="s">
        <v>539</v>
      </c>
      <c r="C286" s="633" t="s">
        <v>555</v>
      </c>
      <c r="D286" s="634" t="s">
        <v>556</v>
      </c>
      <c r="E286" s="633" t="s">
        <v>540</v>
      </c>
      <c r="F286" s="634" t="s">
        <v>541</v>
      </c>
      <c r="G286" s="633" t="s">
        <v>910</v>
      </c>
      <c r="H286" s="633" t="s">
        <v>993</v>
      </c>
      <c r="I286" s="633" t="s">
        <v>994</v>
      </c>
      <c r="J286" s="633" t="s">
        <v>995</v>
      </c>
      <c r="K286" s="633" t="s">
        <v>996</v>
      </c>
      <c r="L286" s="635">
        <v>473.40000000000003</v>
      </c>
      <c r="M286" s="635">
        <v>3</v>
      </c>
      <c r="N286" s="636">
        <v>1420.2</v>
      </c>
    </row>
    <row r="287" spans="1:14" ht="14.4" customHeight="1" x14ac:dyDescent="0.3">
      <c r="A287" s="631" t="s">
        <v>537</v>
      </c>
      <c r="B287" s="632" t="s">
        <v>539</v>
      </c>
      <c r="C287" s="633" t="s">
        <v>555</v>
      </c>
      <c r="D287" s="634" t="s">
        <v>556</v>
      </c>
      <c r="E287" s="633" t="s">
        <v>540</v>
      </c>
      <c r="F287" s="634" t="s">
        <v>541</v>
      </c>
      <c r="G287" s="633" t="s">
        <v>910</v>
      </c>
      <c r="H287" s="633" t="s">
        <v>1384</v>
      </c>
      <c r="I287" s="633" t="s">
        <v>1385</v>
      </c>
      <c r="J287" s="633" t="s">
        <v>1386</v>
      </c>
      <c r="K287" s="633" t="s">
        <v>1387</v>
      </c>
      <c r="L287" s="635">
        <v>73.046613785993159</v>
      </c>
      <c r="M287" s="635">
        <v>6</v>
      </c>
      <c r="N287" s="636">
        <v>438.27968271595898</v>
      </c>
    </row>
    <row r="288" spans="1:14" ht="14.4" customHeight="1" x14ac:dyDescent="0.3">
      <c r="A288" s="631" t="s">
        <v>537</v>
      </c>
      <c r="B288" s="632" t="s">
        <v>539</v>
      </c>
      <c r="C288" s="633" t="s">
        <v>555</v>
      </c>
      <c r="D288" s="634" t="s">
        <v>556</v>
      </c>
      <c r="E288" s="633" t="s">
        <v>540</v>
      </c>
      <c r="F288" s="634" t="s">
        <v>541</v>
      </c>
      <c r="G288" s="633" t="s">
        <v>910</v>
      </c>
      <c r="H288" s="633" t="s">
        <v>997</v>
      </c>
      <c r="I288" s="633" t="s">
        <v>998</v>
      </c>
      <c r="J288" s="633" t="s">
        <v>999</v>
      </c>
      <c r="K288" s="633" t="s">
        <v>1000</v>
      </c>
      <c r="L288" s="635">
        <v>70.938961144392636</v>
      </c>
      <c r="M288" s="635">
        <v>96</v>
      </c>
      <c r="N288" s="636">
        <v>6810.140269861693</v>
      </c>
    </row>
    <row r="289" spans="1:14" ht="14.4" customHeight="1" x14ac:dyDescent="0.3">
      <c r="A289" s="631" t="s">
        <v>537</v>
      </c>
      <c r="B289" s="632" t="s">
        <v>539</v>
      </c>
      <c r="C289" s="633" t="s">
        <v>555</v>
      </c>
      <c r="D289" s="634" t="s">
        <v>556</v>
      </c>
      <c r="E289" s="633" t="s">
        <v>540</v>
      </c>
      <c r="F289" s="634" t="s">
        <v>541</v>
      </c>
      <c r="G289" s="633" t="s">
        <v>910</v>
      </c>
      <c r="H289" s="633" t="s">
        <v>1388</v>
      </c>
      <c r="I289" s="633" t="s">
        <v>1389</v>
      </c>
      <c r="J289" s="633" t="s">
        <v>1390</v>
      </c>
      <c r="K289" s="633" t="s">
        <v>1391</v>
      </c>
      <c r="L289" s="635">
        <v>18.93</v>
      </c>
      <c r="M289" s="635">
        <v>1</v>
      </c>
      <c r="N289" s="636">
        <v>18.93</v>
      </c>
    </row>
    <row r="290" spans="1:14" ht="14.4" customHeight="1" x14ac:dyDescent="0.3">
      <c r="A290" s="631" t="s">
        <v>537</v>
      </c>
      <c r="B290" s="632" t="s">
        <v>539</v>
      </c>
      <c r="C290" s="633" t="s">
        <v>555</v>
      </c>
      <c r="D290" s="634" t="s">
        <v>556</v>
      </c>
      <c r="E290" s="633" t="s">
        <v>540</v>
      </c>
      <c r="F290" s="634" t="s">
        <v>541</v>
      </c>
      <c r="G290" s="633" t="s">
        <v>910</v>
      </c>
      <c r="H290" s="633" t="s">
        <v>1001</v>
      </c>
      <c r="I290" s="633" t="s">
        <v>1001</v>
      </c>
      <c r="J290" s="633" t="s">
        <v>1002</v>
      </c>
      <c r="K290" s="633" t="s">
        <v>1003</v>
      </c>
      <c r="L290" s="635">
        <v>107.72</v>
      </c>
      <c r="M290" s="635">
        <v>1</v>
      </c>
      <c r="N290" s="636">
        <v>107.72</v>
      </c>
    </row>
    <row r="291" spans="1:14" ht="14.4" customHeight="1" x14ac:dyDescent="0.3">
      <c r="A291" s="631" t="s">
        <v>537</v>
      </c>
      <c r="B291" s="632" t="s">
        <v>539</v>
      </c>
      <c r="C291" s="633" t="s">
        <v>555</v>
      </c>
      <c r="D291" s="634" t="s">
        <v>556</v>
      </c>
      <c r="E291" s="633" t="s">
        <v>540</v>
      </c>
      <c r="F291" s="634" t="s">
        <v>541</v>
      </c>
      <c r="G291" s="633" t="s">
        <v>910</v>
      </c>
      <c r="H291" s="633" t="s">
        <v>1392</v>
      </c>
      <c r="I291" s="633" t="s">
        <v>1392</v>
      </c>
      <c r="J291" s="633" t="s">
        <v>1393</v>
      </c>
      <c r="K291" s="633" t="s">
        <v>1394</v>
      </c>
      <c r="L291" s="635">
        <v>696.92999999999961</v>
      </c>
      <c r="M291" s="635">
        <v>1</v>
      </c>
      <c r="N291" s="636">
        <v>696.92999999999961</v>
      </c>
    </row>
    <row r="292" spans="1:14" ht="14.4" customHeight="1" x14ac:dyDescent="0.3">
      <c r="A292" s="631" t="s">
        <v>537</v>
      </c>
      <c r="B292" s="632" t="s">
        <v>539</v>
      </c>
      <c r="C292" s="633" t="s">
        <v>555</v>
      </c>
      <c r="D292" s="634" t="s">
        <v>556</v>
      </c>
      <c r="E292" s="633" t="s">
        <v>540</v>
      </c>
      <c r="F292" s="634" t="s">
        <v>541</v>
      </c>
      <c r="G292" s="633" t="s">
        <v>910</v>
      </c>
      <c r="H292" s="633" t="s">
        <v>1007</v>
      </c>
      <c r="I292" s="633" t="s">
        <v>1008</v>
      </c>
      <c r="J292" s="633" t="s">
        <v>1009</v>
      </c>
      <c r="K292" s="633" t="s">
        <v>1010</v>
      </c>
      <c r="L292" s="635">
        <v>236.47</v>
      </c>
      <c r="M292" s="635">
        <v>1</v>
      </c>
      <c r="N292" s="636">
        <v>236.47</v>
      </c>
    </row>
    <row r="293" spans="1:14" ht="14.4" customHeight="1" x14ac:dyDescent="0.3">
      <c r="A293" s="631" t="s">
        <v>537</v>
      </c>
      <c r="B293" s="632" t="s">
        <v>539</v>
      </c>
      <c r="C293" s="633" t="s">
        <v>555</v>
      </c>
      <c r="D293" s="634" t="s">
        <v>556</v>
      </c>
      <c r="E293" s="633" t="s">
        <v>540</v>
      </c>
      <c r="F293" s="634" t="s">
        <v>541</v>
      </c>
      <c r="G293" s="633" t="s">
        <v>910</v>
      </c>
      <c r="H293" s="633" t="s">
        <v>1011</v>
      </c>
      <c r="I293" s="633" t="s">
        <v>1012</v>
      </c>
      <c r="J293" s="633" t="s">
        <v>929</v>
      </c>
      <c r="K293" s="633" t="s">
        <v>1013</v>
      </c>
      <c r="L293" s="635">
        <v>356.5</v>
      </c>
      <c r="M293" s="635">
        <v>12</v>
      </c>
      <c r="N293" s="636">
        <v>4278</v>
      </c>
    </row>
    <row r="294" spans="1:14" ht="14.4" customHeight="1" x14ac:dyDescent="0.3">
      <c r="A294" s="631" t="s">
        <v>537</v>
      </c>
      <c r="B294" s="632" t="s">
        <v>539</v>
      </c>
      <c r="C294" s="633" t="s">
        <v>555</v>
      </c>
      <c r="D294" s="634" t="s">
        <v>556</v>
      </c>
      <c r="E294" s="633" t="s">
        <v>540</v>
      </c>
      <c r="F294" s="634" t="s">
        <v>541</v>
      </c>
      <c r="G294" s="633" t="s">
        <v>910</v>
      </c>
      <c r="H294" s="633" t="s">
        <v>1014</v>
      </c>
      <c r="I294" s="633" t="s">
        <v>1015</v>
      </c>
      <c r="J294" s="633" t="s">
        <v>929</v>
      </c>
      <c r="K294" s="633" t="s">
        <v>1016</v>
      </c>
      <c r="L294" s="635">
        <v>413.99922652946435</v>
      </c>
      <c r="M294" s="635">
        <v>42</v>
      </c>
      <c r="N294" s="636">
        <v>17387.967514237502</v>
      </c>
    </row>
    <row r="295" spans="1:14" ht="14.4" customHeight="1" x14ac:dyDescent="0.3">
      <c r="A295" s="631" t="s">
        <v>537</v>
      </c>
      <c r="B295" s="632" t="s">
        <v>539</v>
      </c>
      <c r="C295" s="633" t="s">
        <v>555</v>
      </c>
      <c r="D295" s="634" t="s">
        <v>556</v>
      </c>
      <c r="E295" s="633" t="s">
        <v>540</v>
      </c>
      <c r="F295" s="634" t="s">
        <v>541</v>
      </c>
      <c r="G295" s="633" t="s">
        <v>910</v>
      </c>
      <c r="H295" s="633" t="s">
        <v>1395</v>
      </c>
      <c r="I295" s="633" t="s">
        <v>1396</v>
      </c>
      <c r="J295" s="633" t="s">
        <v>1397</v>
      </c>
      <c r="K295" s="633" t="s">
        <v>1398</v>
      </c>
      <c r="L295" s="635">
        <v>97.57</v>
      </c>
      <c r="M295" s="635">
        <v>1</v>
      </c>
      <c r="N295" s="636">
        <v>97.57</v>
      </c>
    </row>
    <row r="296" spans="1:14" ht="14.4" customHeight="1" x14ac:dyDescent="0.3">
      <c r="A296" s="631" t="s">
        <v>537</v>
      </c>
      <c r="B296" s="632" t="s">
        <v>539</v>
      </c>
      <c r="C296" s="633" t="s">
        <v>555</v>
      </c>
      <c r="D296" s="634" t="s">
        <v>556</v>
      </c>
      <c r="E296" s="633" t="s">
        <v>540</v>
      </c>
      <c r="F296" s="634" t="s">
        <v>541</v>
      </c>
      <c r="G296" s="633" t="s">
        <v>910</v>
      </c>
      <c r="H296" s="633" t="s">
        <v>1399</v>
      </c>
      <c r="I296" s="633" t="s">
        <v>1400</v>
      </c>
      <c r="J296" s="633" t="s">
        <v>1401</v>
      </c>
      <c r="K296" s="633" t="s">
        <v>1402</v>
      </c>
      <c r="L296" s="635">
        <v>380.51918665505758</v>
      </c>
      <c r="M296" s="635">
        <v>1</v>
      </c>
      <c r="N296" s="636">
        <v>380.51918665505758</v>
      </c>
    </row>
    <row r="297" spans="1:14" ht="14.4" customHeight="1" x14ac:dyDescent="0.3">
      <c r="A297" s="631" t="s">
        <v>537</v>
      </c>
      <c r="B297" s="632" t="s">
        <v>539</v>
      </c>
      <c r="C297" s="633" t="s">
        <v>555</v>
      </c>
      <c r="D297" s="634" t="s">
        <v>556</v>
      </c>
      <c r="E297" s="633" t="s">
        <v>540</v>
      </c>
      <c r="F297" s="634" t="s">
        <v>541</v>
      </c>
      <c r="G297" s="633" t="s">
        <v>910</v>
      </c>
      <c r="H297" s="633" t="s">
        <v>1403</v>
      </c>
      <c r="I297" s="633" t="s">
        <v>1404</v>
      </c>
      <c r="J297" s="633" t="s">
        <v>1405</v>
      </c>
      <c r="K297" s="633" t="s">
        <v>1406</v>
      </c>
      <c r="L297" s="635">
        <v>250.82</v>
      </c>
      <c r="M297" s="635">
        <v>1</v>
      </c>
      <c r="N297" s="636">
        <v>250.82</v>
      </c>
    </row>
    <row r="298" spans="1:14" ht="14.4" customHeight="1" x14ac:dyDescent="0.3">
      <c r="A298" s="631" t="s">
        <v>537</v>
      </c>
      <c r="B298" s="632" t="s">
        <v>539</v>
      </c>
      <c r="C298" s="633" t="s">
        <v>555</v>
      </c>
      <c r="D298" s="634" t="s">
        <v>556</v>
      </c>
      <c r="E298" s="633" t="s">
        <v>540</v>
      </c>
      <c r="F298" s="634" t="s">
        <v>541</v>
      </c>
      <c r="G298" s="633" t="s">
        <v>910</v>
      </c>
      <c r="H298" s="633" t="s">
        <v>1407</v>
      </c>
      <c r="I298" s="633" t="s">
        <v>1408</v>
      </c>
      <c r="J298" s="633" t="s">
        <v>1409</v>
      </c>
      <c r="K298" s="633" t="s">
        <v>1410</v>
      </c>
      <c r="L298" s="635">
        <v>1497.8799999999997</v>
      </c>
      <c r="M298" s="635">
        <v>2</v>
      </c>
      <c r="N298" s="636">
        <v>2995.7599999999993</v>
      </c>
    </row>
    <row r="299" spans="1:14" ht="14.4" customHeight="1" x14ac:dyDescent="0.3">
      <c r="A299" s="631" t="s">
        <v>537</v>
      </c>
      <c r="B299" s="632" t="s">
        <v>539</v>
      </c>
      <c r="C299" s="633" t="s">
        <v>555</v>
      </c>
      <c r="D299" s="634" t="s">
        <v>556</v>
      </c>
      <c r="E299" s="633" t="s">
        <v>540</v>
      </c>
      <c r="F299" s="634" t="s">
        <v>541</v>
      </c>
      <c r="G299" s="633" t="s">
        <v>910</v>
      </c>
      <c r="H299" s="633" t="s">
        <v>1411</v>
      </c>
      <c r="I299" s="633" t="s">
        <v>1412</v>
      </c>
      <c r="J299" s="633" t="s">
        <v>1413</v>
      </c>
      <c r="K299" s="633" t="s">
        <v>1414</v>
      </c>
      <c r="L299" s="635">
        <v>133.34015731673318</v>
      </c>
      <c r="M299" s="635">
        <v>1</v>
      </c>
      <c r="N299" s="636">
        <v>133.34015731673318</v>
      </c>
    </row>
    <row r="300" spans="1:14" ht="14.4" customHeight="1" x14ac:dyDescent="0.3">
      <c r="A300" s="631" t="s">
        <v>537</v>
      </c>
      <c r="B300" s="632" t="s">
        <v>539</v>
      </c>
      <c r="C300" s="633" t="s">
        <v>555</v>
      </c>
      <c r="D300" s="634" t="s">
        <v>556</v>
      </c>
      <c r="E300" s="633" t="s">
        <v>540</v>
      </c>
      <c r="F300" s="634" t="s">
        <v>541</v>
      </c>
      <c r="G300" s="633" t="s">
        <v>910</v>
      </c>
      <c r="H300" s="633" t="s">
        <v>1415</v>
      </c>
      <c r="I300" s="633" t="s">
        <v>1416</v>
      </c>
      <c r="J300" s="633" t="s">
        <v>1417</v>
      </c>
      <c r="K300" s="633" t="s">
        <v>1418</v>
      </c>
      <c r="L300" s="635">
        <v>230.24</v>
      </c>
      <c r="M300" s="635">
        <v>1</v>
      </c>
      <c r="N300" s="636">
        <v>230.24</v>
      </c>
    </row>
    <row r="301" spans="1:14" ht="14.4" customHeight="1" x14ac:dyDescent="0.3">
      <c r="A301" s="631" t="s">
        <v>537</v>
      </c>
      <c r="B301" s="632" t="s">
        <v>539</v>
      </c>
      <c r="C301" s="633" t="s">
        <v>555</v>
      </c>
      <c r="D301" s="634" t="s">
        <v>556</v>
      </c>
      <c r="E301" s="633" t="s">
        <v>542</v>
      </c>
      <c r="F301" s="634" t="s">
        <v>543</v>
      </c>
      <c r="G301" s="633" t="s">
        <v>567</v>
      </c>
      <c r="H301" s="633" t="s">
        <v>1039</v>
      </c>
      <c r="I301" s="633" t="s">
        <v>1040</v>
      </c>
      <c r="J301" s="633" t="s">
        <v>1041</v>
      </c>
      <c r="K301" s="633" t="s">
        <v>1042</v>
      </c>
      <c r="L301" s="635">
        <v>2332.2900000000004</v>
      </c>
      <c r="M301" s="635">
        <v>6</v>
      </c>
      <c r="N301" s="636">
        <v>13993.740000000002</v>
      </c>
    </row>
    <row r="302" spans="1:14" ht="14.4" customHeight="1" x14ac:dyDescent="0.3">
      <c r="A302" s="631" t="s">
        <v>537</v>
      </c>
      <c r="B302" s="632" t="s">
        <v>539</v>
      </c>
      <c r="C302" s="633" t="s">
        <v>555</v>
      </c>
      <c r="D302" s="634" t="s">
        <v>556</v>
      </c>
      <c r="E302" s="633" t="s">
        <v>542</v>
      </c>
      <c r="F302" s="634" t="s">
        <v>543</v>
      </c>
      <c r="G302" s="633" t="s">
        <v>567</v>
      </c>
      <c r="H302" s="633" t="s">
        <v>1043</v>
      </c>
      <c r="I302" s="633" t="s">
        <v>1044</v>
      </c>
      <c r="J302" s="633" t="s">
        <v>1045</v>
      </c>
      <c r="K302" s="633" t="s">
        <v>1042</v>
      </c>
      <c r="L302" s="635">
        <v>2223.3400000000006</v>
      </c>
      <c r="M302" s="635">
        <v>5.6</v>
      </c>
      <c r="N302" s="636">
        <v>12450.704000000002</v>
      </c>
    </row>
    <row r="303" spans="1:14" ht="14.4" customHeight="1" x14ac:dyDescent="0.3">
      <c r="A303" s="631" t="s">
        <v>537</v>
      </c>
      <c r="B303" s="632" t="s">
        <v>539</v>
      </c>
      <c r="C303" s="633" t="s">
        <v>555</v>
      </c>
      <c r="D303" s="634" t="s">
        <v>556</v>
      </c>
      <c r="E303" s="633" t="s">
        <v>542</v>
      </c>
      <c r="F303" s="634" t="s">
        <v>543</v>
      </c>
      <c r="G303" s="633" t="s">
        <v>910</v>
      </c>
      <c r="H303" s="633" t="s">
        <v>1419</v>
      </c>
      <c r="I303" s="633" t="s">
        <v>1420</v>
      </c>
      <c r="J303" s="633" t="s">
        <v>1421</v>
      </c>
      <c r="K303" s="633" t="s">
        <v>1422</v>
      </c>
      <c r="L303" s="635">
        <v>198.26003987306541</v>
      </c>
      <c r="M303" s="635">
        <v>2</v>
      </c>
      <c r="N303" s="636">
        <v>396.52007974613082</v>
      </c>
    </row>
    <row r="304" spans="1:14" ht="14.4" customHeight="1" x14ac:dyDescent="0.3">
      <c r="A304" s="631" t="s">
        <v>537</v>
      </c>
      <c r="B304" s="632" t="s">
        <v>539</v>
      </c>
      <c r="C304" s="633" t="s">
        <v>555</v>
      </c>
      <c r="D304" s="634" t="s">
        <v>556</v>
      </c>
      <c r="E304" s="633" t="s">
        <v>546</v>
      </c>
      <c r="F304" s="634" t="s">
        <v>547</v>
      </c>
      <c r="G304" s="633" t="s">
        <v>567</v>
      </c>
      <c r="H304" s="633" t="s">
        <v>1423</v>
      </c>
      <c r="I304" s="633" t="s">
        <v>1424</v>
      </c>
      <c r="J304" s="633" t="s">
        <v>1425</v>
      </c>
      <c r="K304" s="633" t="s">
        <v>1426</v>
      </c>
      <c r="L304" s="635">
        <v>34.606060537776301</v>
      </c>
      <c r="M304" s="635">
        <v>66</v>
      </c>
      <c r="N304" s="636">
        <v>2283.9999954932359</v>
      </c>
    </row>
    <row r="305" spans="1:14" ht="14.4" customHeight="1" x14ac:dyDescent="0.3">
      <c r="A305" s="631" t="s">
        <v>537</v>
      </c>
      <c r="B305" s="632" t="s">
        <v>539</v>
      </c>
      <c r="C305" s="633" t="s">
        <v>555</v>
      </c>
      <c r="D305" s="634" t="s">
        <v>556</v>
      </c>
      <c r="E305" s="633" t="s">
        <v>546</v>
      </c>
      <c r="F305" s="634" t="s">
        <v>547</v>
      </c>
      <c r="G305" s="633" t="s">
        <v>567</v>
      </c>
      <c r="H305" s="633" t="s">
        <v>1427</v>
      </c>
      <c r="I305" s="633" t="s">
        <v>1428</v>
      </c>
      <c r="J305" s="633" t="s">
        <v>1429</v>
      </c>
      <c r="K305" s="633" t="s">
        <v>1430</v>
      </c>
      <c r="L305" s="635">
        <v>39.312696919613089</v>
      </c>
      <c r="M305" s="635">
        <v>15</v>
      </c>
      <c r="N305" s="636">
        <v>589.69045379419629</v>
      </c>
    </row>
    <row r="306" spans="1:14" ht="14.4" customHeight="1" x14ac:dyDescent="0.3">
      <c r="A306" s="631" t="s">
        <v>537</v>
      </c>
      <c r="B306" s="632" t="s">
        <v>539</v>
      </c>
      <c r="C306" s="633" t="s">
        <v>555</v>
      </c>
      <c r="D306" s="634" t="s">
        <v>556</v>
      </c>
      <c r="E306" s="633" t="s">
        <v>546</v>
      </c>
      <c r="F306" s="634" t="s">
        <v>547</v>
      </c>
      <c r="G306" s="633" t="s">
        <v>567</v>
      </c>
      <c r="H306" s="633" t="s">
        <v>1431</v>
      </c>
      <c r="I306" s="633" t="s">
        <v>1432</v>
      </c>
      <c r="J306" s="633" t="s">
        <v>1433</v>
      </c>
      <c r="K306" s="633" t="s">
        <v>1434</v>
      </c>
      <c r="L306" s="635">
        <v>66.20760090763946</v>
      </c>
      <c r="M306" s="635">
        <v>17</v>
      </c>
      <c r="N306" s="636">
        <v>1125.5292154298709</v>
      </c>
    </row>
    <row r="307" spans="1:14" ht="14.4" customHeight="1" x14ac:dyDescent="0.3">
      <c r="A307" s="631" t="s">
        <v>537</v>
      </c>
      <c r="B307" s="632" t="s">
        <v>539</v>
      </c>
      <c r="C307" s="633" t="s">
        <v>555</v>
      </c>
      <c r="D307" s="634" t="s">
        <v>556</v>
      </c>
      <c r="E307" s="633" t="s">
        <v>546</v>
      </c>
      <c r="F307" s="634" t="s">
        <v>547</v>
      </c>
      <c r="G307" s="633" t="s">
        <v>567</v>
      </c>
      <c r="H307" s="633" t="s">
        <v>1058</v>
      </c>
      <c r="I307" s="633" t="s">
        <v>1059</v>
      </c>
      <c r="J307" s="633" t="s">
        <v>1060</v>
      </c>
      <c r="K307" s="633" t="s">
        <v>1061</v>
      </c>
      <c r="L307" s="635">
        <v>33.409999999999997</v>
      </c>
      <c r="M307" s="635">
        <v>3</v>
      </c>
      <c r="N307" s="636">
        <v>100.22999999999999</v>
      </c>
    </row>
    <row r="308" spans="1:14" ht="14.4" customHeight="1" x14ac:dyDescent="0.3">
      <c r="A308" s="631" t="s">
        <v>537</v>
      </c>
      <c r="B308" s="632" t="s">
        <v>539</v>
      </c>
      <c r="C308" s="633" t="s">
        <v>555</v>
      </c>
      <c r="D308" s="634" t="s">
        <v>556</v>
      </c>
      <c r="E308" s="633" t="s">
        <v>546</v>
      </c>
      <c r="F308" s="634" t="s">
        <v>547</v>
      </c>
      <c r="G308" s="633" t="s">
        <v>567</v>
      </c>
      <c r="H308" s="633" t="s">
        <v>1062</v>
      </c>
      <c r="I308" s="633" t="s">
        <v>1063</v>
      </c>
      <c r="J308" s="633" t="s">
        <v>1064</v>
      </c>
      <c r="K308" s="633" t="s">
        <v>1065</v>
      </c>
      <c r="L308" s="635">
        <v>428.7312598220729</v>
      </c>
      <c r="M308" s="635">
        <v>7</v>
      </c>
      <c r="N308" s="636">
        <v>3001.1188187545104</v>
      </c>
    </row>
    <row r="309" spans="1:14" ht="14.4" customHeight="1" x14ac:dyDescent="0.3">
      <c r="A309" s="631" t="s">
        <v>537</v>
      </c>
      <c r="B309" s="632" t="s">
        <v>539</v>
      </c>
      <c r="C309" s="633" t="s">
        <v>555</v>
      </c>
      <c r="D309" s="634" t="s">
        <v>556</v>
      </c>
      <c r="E309" s="633" t="s">
        <v>546</v>
      </c>
      <c r="F309" s="634" t="s">
        <v>547</v>
      </c>
      <c r="G309" s="633" t="s">
        <v>567</v>
      </c>
      <c r="H309" s="633" t="s">
        <v>1435</v>
      </c>
      <c r="I309" s="633" t="s">
        <v>1436</v>
      </c>
      <c r="J309" s="633" t="s">
        <v>1102</v>
      </c>
      <c r="K309" s="633" t="s">
        <v>1437</v>
      </c>
      <c r="L309" s="635">
        <v>181.79999999999995</v>
      </c>
      <c r="M309" s="635">
        <v>2</v>
      </c>
      <c r="N309" s="636">
        <v>363.59999999999991</v>
      </c>
    </row>
    <row r="310" spans="1:14" ht="14.4" customHeight="1" x14ac:dyDescent="0.3">
      <c r="A310" s="631" t="s">
        <v>537</v>
      </c>
      <c r="B310" s="632" t="s">
        <v>539</v>
      </c>
      <c r="C310" s="633" t="s">
        <v>555</v>
      </c>
      <c r="D310" s="634" t="s">
        <v>556</v>
      </c>
      <c r="E310" s="633" t="s">
        <v>546</v>
      </c>
      <c r="F310" s="634" t="s">
        <v>547</v>
      </c>
      <c r="G310" s="633" t="s">
        <v>567</v>
      </c>
      <c r="H310" s="633" t="s">
        <v>1438</v>
      </c>
      <c r="I310" s="633" t="s">
        <v>1439</v>
      </c>
      <c r="J310" s="633" t="s">
        <v>1440</v>
      </c>
      <c r="K310" s="633" t="s">
        <v>1441</v>
      </c>
      <c r="L310" s="635">
        <v>1157.95</v>
      </c>
      <c r="M310" s="635">
        <v>1</v>
      </c>
      <c r="N310" s="636">
        <v>1157.95</v>
      </c>
    </row>
    <row r="311" spans="1:14" ht="14.4" customHeight="1" x14ac:dyDescent="0.3">
      <c r="A311" s="631" t="s">
        <v>537</v>
      </c>
      <c r="B311" s="632" t="s">
        <v>539</v>
      </c>
      <c r="C311" s="633" t="s">
        <v>555</v>
      </c>
      <c r="D311" s="634" t="s">
        <v>556</v>
      </c>
      <c r="E311" s="633" t="s">
        <v>546</v>
      </c>
      <c r="F311" s="634" t="s">
        <v>547</v>
      </c>
      <c r="G311" s="633" t="s">
        <v>567</v>
      </c>
      <c r="H311" s="633" t="s">
        <v>1442</v>
      </c>
      <c r="I311" s="633" t="s">
        <v>1442</v>
      </c>
      <c r="J311" s="633" t="s">
        <v>1443</v>
      </c>
      <c r="K311" s="633" t="s">
        <v>1444</v>
      </c>
      <c r="L311" s="635">
        <v>610.95000000000005</v>
      </c>
      <c r="M311" s="635">
        <v>3</v>
      </c>
      <c r="N311" s="636">
        <v>1832.8500000000001</v>
      </c>
    </row>
    <row r="312" spans="1:14" ht="14.4" customHeight="1" x14ac:dyDescent="0.3">
      <c r="A312" s="631" t="s">
        <v>537</v>
      </c>
      <c r="B312" s="632" t="s">
        <v>539</v>
      </c>
      <c r="C312" s="633" t="s">
        <v>555</v>
      </c>
      <c r="D312" s="634" t="s">
        <v>556</v>
      </c>
      <c r="E312" s="633" t="s">
        <v>546</v>
      </c>
      <c r="F312" s="634" t="s">
        <v>547</v>
      </c>
      <c r="G312" s="633" t="s">
        <v>567</v>
      </c>
      <c r="H312" s="633" t="s">
        <v>1445</v>
      </c>
      <c r="I312" s="633" t="s">
        <v>1446</v>
      </c>
      <c r="J312" s="633" t="s">
        <v>1447</v>
      </c>
      <c r="K312" s="633" t="s">
        <v>1448</v>
      </c>
      <c r="L312" s="635">
        <v>246.559998985493</v>
      </c>
      <c r="M312" s="635">
        <v>0.5</v>
      </c>
      <c r="N312" s="636">
        <v>123.2799994927465</v>
      </c>
    </row>
    <row r="313" spans="1:14" ht="14.4" customHeight="1" x14ac:dyDescent="0.3">
      <c r="A313" s="631" t="s">
        <v>537</v>
      </c>
      <c r="B313" s="632" t="s">
        <v>539</v>
      </c>
      <c r="C313" s="633" t="s">
        <v>555</v>
      </c>
      <c r="D313" s="634" t="s">
        <v>556</v>
      </c>
      <c r="E313" s="633" t="s">
        <v>546</v>
      </c>
      <c r="F313" s="634" t="s">
        <v>547</v>
      </c>
      <c r="G313" s="633" t="s">
        <v>567</v>
      </c>
      <c r="H313" s="633" t="s">
        <v>1449</v>
      </c>
      <c r="I313" s="633" t="s">
        <v>1450</v>
      </c>
      <c r="J313" s="633" t="s">
        <v>1451</v>
      </c>
      <c r="K313" s="633" t="s">
        <v>1115</v>
      </c>
      <c r="L313" s="635">
        <v>2899.2060371856078</v>
      </c>
      <c r="M313" s="635">
        <v>8</v>
      </c>
      <c r="N313" s="636">
        <v>23193.648297484862</v>
      </c>
    </row>
    <row r="314" spans="1:14" ht="14.4" customHeight="1" x14ac:dyDescent="0.3">
      <c r="A314" s="631" t="s">
        <v>537</v>
      </c>
      <c r="B314" s="632" t="s">
        <v>539</v>
      </c>
      <c r="C314" s="633" t="s">
        <v>555</v>
      </c>
      <c r="D314" s="634" t="s">
        <v>556</v>
      </c>
      <c r="E314" s="633" t="s">
        <v>546</v>
      </c>
      <c r="F314" s="634" t="s">
        <v>547</v>
      </c>
      <c r="G314" s="633" t="s">
        <v>567</v>
      </c>
      <c r="H314" s="633" t="s">
        <v>1452</v>
      </c>
      <c r="I314" s="633" t="s">
        <v>1453</v>
      </c>
      <c r="J314" s="633" t="s">
        <v>1454</v>
      </c>
      <c r="K314" s="633" t="s">
        <v>1455</v>
      </c>
      <c r="L314" s="635">
        <v>1597.5199999999998</v>
      </c>
      <c r="M314" s="635">
        <v>1.5</v>
      </c>
      <c r="N314" s="636">
        <v>2396.2799999999997</v>
      </c>
    </row>
    <row r="315" spans="1:14" ht="14.4" customHeight="1" x14ac:dyDescent="0.3">
      <c r="A315" s="631" t="s">
        <v>537</v>
      </c>
      <c r="B315" s="632" t="s">
        <v>539</v>
      </c>
      <c r="C315" s="633" t="s">
        <v>555</v>
      </c>
      <c r="D315" s="634" t="s">
        <v>556</v>
      </c>
      <c r="E315" s="633" t="s">
        <v>546</v>
      </c>
      <c r="F315" s="634" t="s">
        <v>547</v>
      </c>
      <c r="G315" s="633" t="s">
        <v>567</v>
      </c>
      <c r="H315" s="633" t="s">
        <v>1074</v>
      </c>
      <c r="I315" s="633" t="s">
        <v>1075</v>
      </c>
      <c r="J315" s="633" t="s">
        <v>1076</v>
      </c>
      <c r="K315" s="633" t="s">
        <v>1077</v>
      </c>
      <c r="L315" s="635">
        <v>678.12025165982368</v>
      </c>
      <c r="M315" s="635">
        <v>5.1000000000000005</v>
      </c>
      <c r="N315" s="636">
        <v>3458.4132834651009</v>
      </c>
    </row>
    <row r="316" spans="1:14" ht="14.4" customHeight="1" x14ac:dyDescent="0.3">
      <c r="A316" s="631" t="s">
        <v>537</v>
      </c>
      <c r="B316" s="632" t="s">
        <v>539</v>
      </c>
      <c r="C316" s="633" t="s">
        <v>555</v>
      </c>
      <c r="D316" s="634" t="s">
        <v>556</v>
      </c>
      <c r="E316" s="633" t="s">
        <v>546</v>
      </c>
      <c r="F316" s="634" t="s">
        <v>547</v>
      </c>
      <c r="G316" s="633" t="s">
        <v>567</v>
      </c>
      <c r="H316" s="633" t="s">
        <v>1078</v>
      </c>
      <c r="I316" s="633" t="s">
        <v>1079</v>
      </c>
      <c r="J316" s="633" t="s">
        <v>1080</v>
      </c>
      <c r="K316" s="633" t="s">
        <v>1081</v>
      </c>
      <c r="L316" s="635">
        <v>605.2679882422409</v>
      </c>
      <c r="M316" s="635">
        <v>2</v>
      </c>
      <c r="N316" s="636">
        <v>1210.5359764844818</v>
      </c>
    </row>
    <row r="317" spans="1:14" ht="14.4" customHeight="1" x14ac:dyDescent="0.3">
      <c r="A317" s="631" t="s">
        <v>537</v>
      </c>
      <c r="B317" s="632" t="s">
        <v>539</v>
      </c>
      <c r="C317" s="633" t="s">
        <v>555</v>
      </c>
      <c r="D317" s="634" t="s">
        <v>556</v>
      </c>
      <c r="E317" s="633" t="s">
        <v>546</v>
      </c>
      <c r="F317" s="634" t="s">
        <v>547</v>
      </c>
      <c r="G317" s="633" t="s">
        <v>567</v>
      </c>
      <c r="H317" s="633" t="s">
        <v>1082</v>
      </c>
      <c r="I317" s="633" t="s">
        <v>1083</v>
      </c>
      <c r="J317" s="633" t="s">
        <v>1084</v>
      </c>
      <c r="K317" s="633" t="s">
        <v>1085</v>
      </c>
      <c r="L317" s="635">
        <v>517.50016737322073</v>
      </c>
      <c r="M317" s="635">
        <v>3.9999999999999996</v>
      </c>
      <c r="N317" s="636">
        <v>2070.0006694928825</v>
      </c>
    </row>
    <row r="318" spans="1:14" ht="14.4" customHeight="1" x14ac:dyDescent="0.3">
      <c r="A318" s="631" t="s">
        <v>537</v>
      </c>
      <c r="B318" s="632" t="s">
        <v>539</v>
      </c>
      <c r="C318" s="633" t="s">
        <v>555</v>
      </c>
      <c r="D318" s="634" t="s">
        <v>556</v>
      </c>
      <c r="E318" s="633" t="s">
        <v>546</v>
      </c>
      <c r="F318" s="634" t="s">
        <v>547</v>
      </c>
      <c r="G318" s="633" t="s">
        <v>567</v>
      </c>
      <c r="H318" s="633" t="s">
        <v>1456</v>
      </c>
      <c r="I318" s="633" t="s">
        <v>1457</v>
      </c>
      <c r="J318" s="633" t="s">
        <v>1458</v>
      </c>
      <c r="K318" s="633" t="s">
        <v>1459</v>
      </c>
      <c r="L318" s="635">
        <v>115.30999999999999</v>
      </c>
      <c r="M318" s="635">
        <v>2</v>
      </c>
      <c r="N318" s="636">
        <v>230.61999999999998</v>
      </c>
    </row>
    <row r="319" spans="1:14" ht="14.4" customHeight="1" x14ac:dyDescent="0.3">
      <c r="A319" s="631" t="s">
        <v>537</v>
      </c>
      <c r="B319" s="632" t="s">
        <v>539</v>
      </c>
      <c r="C319" s="633" t="s">
        <v>555</v>
      </c>
      <c r="D319" s="634" t="s">
        <v>556</v>
      </c>
      <c r="E319" s="633" t="s">
        <v>546</v>
      </c>
      <c r="F319" s="634" t="s">
        <v>547</v>
      </c>
      <c r="G319" s="633" t="s">
        <v>567</v>
      </c>
      <c r="H319" s="633" t="s">
        <v>1460</v>
      </c>
      <c r="I319" s="633" t="s">
        <v>1460</v>
      </c>
      <c r="J319" s="633" t="s">
        <v>1461</v>
      </c>
      <c r="K319" s="633" t="s">
        <v>1462</v>
      </c>
      <c r="L319" s="635">
        <v>814.62723636425324</v>
      </c>
      <c r="M319" s="635">
        <v>1</v>
      </c>
      <c r="N319" s="636">
        <v>814.62723636425324</v>
      </c>
    </row>
    <row r="320" spans="1:14" ht="14.4" customHeight="1" x14ac:dyDescent="0.3">
      <c r="A320" s="631" t="s">
        <v>537</v>
      </c>
      <c r="B320" s="632" t="s">
        <v>539</v>
      </c>
      <c r="C320" s="633" t="s">
        <v>555</v>
      </c>
      <c r="D320" s="634" t="s">
        <v>556</v>
      </c>
      <c r="E320" s="633" t="s">
        <v>546</v>
      </c>
      <c r="F320" s="634" t="s">
        <v>547</v>
      </c>
      <c r="G320" s="633" t="s">
        <v>567</v>
      </c>
      <c r="H320" s="633" t="s">
        <v>1086</v>
      </c>
      <c r="I320" s="633" t="s">
        <v>1087</v>
      </c>
      <c r="J320" s="633" t="s">
        <v>1088</v>
      </c>
      <c r="K320" s="633" t="s">
        <v>1089</v>
      </c>
      <c r="L320" s="635">
        <v>246.20048539082791</v>
      </c>
      <c r="M320" s="635">
        <v>5</v>
      </c>
      <c r="N320" s="636">
        <v>1231.0024269541395</v>
      </c>
    </row>
    <row r="321" spans="1:14" ht="14.4" customHeight="1" x14ac:dyDescent="0.3">
      <c r="A321" s="631" t="s">
        <v>537</v>
      </c>
      <c r="B321" s="632" t="s">
        <v>539</v>
      </c>
      <c r="C321" s="633" t="s">
        <v>555</v>
      </c>
      <c r="D321" s="634" t="s">
        <v>556</v>
      </c>
      <c r="E321" s="633" t="s">
        <v>546</v>
      </c>
      <c r="F321" s="634" t="s">
        <v>547</v>
      </c>
      <c r="G321" s="633" t="s">
        <v>567</v>
      </c>
      <c r="H321" s="633" t="s">
        <v>1463</v>
      </c>
      <c r="I321" s="633" t="s">
        <v>1464</v>
      </c>
      <c r="J321" s="633" t="s">
        <v>1076</v>
      </c>
      <c r="K321" s="633" t="s">
        <v>1465</v>
      </c>
      <c r="L321" s="635">
        <v>119.91</v>
      </c>
      <c r="M321" s="635">
        <v>1</v>
      </c>
      <c r="N321" s="636">
        <v>119.91</v>
      </c>
    </row>
    <row r="322" spans="1:14" ht="14.4" customHeight="1" x14ac:dyDescent="0.3">
      <c r="A322" s="631" t="s">
        <v>537</v>
      </c>
      <c r="B322" s="632" t="s">
        <v>539</v>
      </c>
      <c r="C322" s="633" t="s">
        <v>555</v>
      </c>
      <c r="D322" s="634" t="s">
        <v>556</v>
      </c>
      <c r="E322" s="633" t="s">
        <v>546</v>
      </c>
      <c r="F322" s="634" t="s">
        <v>547</v>
      </c>
      <c r="G322" s="633" t="s">
        <v>567</v>
      </c>
      <c r="H322" s="633" t="s">
        <v>1090</v>
      </c>
      <c r="I322" s="633" t="s">
        <v>1090</v>
      </c>
      <c r="J322" s="633" t="s">
        <v>1091</v>
      </c>
      <c r="K322" s="633" t="s">
        <v>1092</v>
      </c>
      <c r="L322" s="635">
        <v>1959.7383333333328</v>
      </c>
      <c r="M322" s="635">
        <v>2.4</v>
      </c>
      <c r="N322" s="636">
        <v>4703.3719999999985</v>
      </c>
    </row>
    <row r="323" spans="1:14" ht="14.4" customHeight="1" x14ac:dyDescent="0.3">
      <c r="A323" s="631" t="s">
        <v>537</v>
      </c>
      <c r="B323" s="632" t="s">
        <v>539</v>
      </c>
      <c r="C323" s="633" t="s">
        <v>555</v>
      </c>
      <c r="D323" s="634" t="s">
        <v>556</v>
      </c>
      <c r="E323" s="633" t="s">
        <v>546</v>
      </c>
      <c r="F323" s="634" t="s">
        <v>547</v>
      </c>
      <c r="G323" s="633" t="s">
        <v>567</v>
      </c>
      <c r="H323" s="633" t="s">
        <v>1093</v>
      </c>
      <c r="I323" s="633" t="s">
        <v>1093</v>
      </c>
      <c r="J323" s="633" t="s">
        <v>1094</v>
      </c>
      <c r="K323" s="633" t="s">
        <v>1095</v>
      </c>
      <c r="L323" s="635">
        <v>0</v>
      </c>
      <c r="M323" s="635">
        <v>0</v>
      </c>
      <c r="N323" s="636">
        <v>0</v>
      </c>
    </row>
    <row r="324" spans="1:14" ht="14.4" customHeight="1" x14ac:dyDescent="0.3">
      <c r="A324" s="631" t="s">
        <v>537</v>
      </c>
      <c r="B324" s="632" t="s">
        <v>539</v>
      </c>
      <c r="C324" s="633" t="s">
        <v>555</v>
      </c>
      <c r="D324" s="634" t="s">
        <v>556</v>
      </c>
      <c r="E324" s="633" t="s">
        <v>546</v>
      </c>
      <c r="F324" s="634" t="s">
        <v>547</v>
      </c>
      <c r="G324" s="633" t="s">
        <v>910</v>
      </c>
      <c r="H324" s="633" t="s">
        <v>1096</v>
      </c>
      <c r="I324" s="633" t="s">
        <v>1097</v>
      </c>
      <c r="J324" s="633" t="s">
        <v>1098</v>
      </c>
      <c r="K324" s="633" t="s">
        <v>1099</v>
      </c>
      <c r="L324" s="635">
        <v>169.62917939532514</v>
      </c>
      <c r="M324" s="635">
        <v>8</v>
      </c>
      <c r="N324" s="636">
        <v>1357.0334351626011</v>
      </c>
    </row>
    <row r="325" spans="1:14" ht="14.4" customHeight="1" x14ac:dyDescent="0.3">
      <c r="A325" s="631" t="s">
        <v>537</v>
      </c>
      <c r="B325" s="632" t="s">
        <v>539</v>
      </c>
      <c r="C325" s="633" t="s">
        <v>555</v>
      </c>
      <c r="D325" s="634" t="s">
        <v>556</v>
      </c>
      <c r="E325" s="633" t="s">
        <v>546</v>
      </c>
      <c r="F325" s="634" t="s">
        <v>547</v>
      </c>
      <c r="G325" s="633" t="s">
        <v>910</v>
      </c>
      <c r="H325" s="633" t="s">
        <v>1466</v>
      </c>
      <c r="I325" s="633" t="s">
        <v>1467</v>
      </c>
      <c r="J325" s="633" t="s">
        <v>1468</v>
      </c>
      <c r="K325" s="633" t="s">
        <v>1469</v>
      </c>
      <c r="L325" s="635">
        <v>88.6</v>
      </c>
      <c r="M325" s="635">
        <v>40</v>
      </c>
      <c r="N325" s="636">
        <v>3544</v>
      </c>
    </row>
    <row r="326" spans="1:14" ht="14.4" customHeight="1" x14ac:dyDescent="0.3">
      <c r="A326" s="631" t="s">
        <v>537</v>
      </c>
      <c r="B326" s="632" t="s">
        <v>539</v>
      </c>
      <c r="C326" s="633" t="s">
        <v>555</v>
      </c>
      <c r="D326" s="634" t="s">
        <v>556</v>
      </c>
      <c r="E326" s="633" t="s">
        <v>546</v>
      </c>
      <c r="F326" s="634" t="s">
        <v>547</v>
      </c>
      <c r="G326" s="633" t="s">
        <v>910</v>
      </c>
      <c r="H326" s="633" t="s">
        <v>1100</v>
      </c>
      <c r="I326" s="633" t="s">
        <v>1101</v>
      </c>
      <c r="J326" s="633" t="s">
        <v>1102</v>
      </c>
      <c r="K326" s="633" t="s">
        <v>1103</v>
      </c>
      <c r="L326" s="635">
        <v>45.850044798449865</v>
      </c>
      <c r="M326" s="635">
        <v>49</v>
      </c>
      <c r="N326" s="636">
        <v>2246.6521951240434</v>
      </c>
    </row>
    <row r="327" spans="1:14" ht="14.4" customHeight="1" x14ac:dyDescent="0.3">
      <c r="A327" s="631" t="s">
        <v>537</v>
      </c>
      <c r="B327" s="632" t="s">
        <v>539</v>
      </c>
      <c r="C327" s="633" t="s">
        <v>555</v>
      </c>
      <c r="D327" s="634" t="s">
        <v>556</v>
      </c>
      <c r="E327" s="633" t="s">
        <v>546</v>
      </c>
      <c r="F327" s="634" t="s">
        <v>547</v>
      </c>
      <c r="G327" s="633" t="s">
        <v>910</v>
      </c>
      <c r="H327" s="633" t="s">
        <v>1470</v>
      </c>
      <c r="I327" s="633" t="s">
        <v>1471</v>
      </c>
      <c r="J327" s="633" t="s">
        <v>1472</v>
      </c>
      <c r="K327" s="633" t="s">
        <v>1473</v>
      </c>
      <c r="L327" s="635">
        <v>138.08890594481602</v>
      </c>
      <c r="M327" s="635">
        <v>2</v>
      </c>
      <c r="N327" s="636">
        <v>276.17781188963204</v>
      </c>
    </row>
    <row r="328" spans="1:14" ht="14.4" customHeight="1" x14ac:dyDescent="0.3">
      <c r="A328" s="631" t="s">
        <v>537</v>
      </c>
      <c r="B328" s="632" t="s">
        <v>539</v>
      </c>
      <c r="C328" s="633" t="s">
        <v>555</v>
      </c>
      <c r="D328" s="634" t="s">
        <v>556</v>
      </c>
      <c r="E328" s="633" t="s">
        <v>546</v>
      </c>
      <c r="F328" s="634" t="s">
        <v>547</v>
      </c>
      <c r="G328" s="633" t="s">
        <v>910</v>
      </c>
      <c r="H328" s="633" t="s">
        <v>1474</v>
      </c>
      <c r="I328" s="633" t="s">
        <v>1475</v>
      </c>
      <c r="J328" s="633" t="s">
        <v>1476</v>
      </c>
      <c r="K328" s="633" t="s">
        <v>1473</v>
      </c>
      <c r="L328" s="635">
        <v>57.37</v>
      </c>
      <c r="M328" s="635">
        <v>2</v>
      </c>
      <c r="N328" s="636">
        <v>114.74</v>
      </c>
    </row>
    <row r="329" spans="1:14" ht="14.4" customHeight="1" x14ac:dyDescent="0.3">
      <c r="A329" s="631" t="s">
        <v>537</v>
      </c>
      <c r="B329" s="632" t="s">
        <v>539</v>
      </c>
      <c r="C329" s="633" t="s">
        <v>555</v>
      </c>
      <c r="D329" s="634" t="s">
        <v>556</v>
      </c>
      <c r="E329" s="633" t="s">
        <v>546</v>
      </c>
      <c r="F329" s="634" t="s">
        <v>547</v>
      </c>
      <c r="G329" s="633" t="s">
        <v>910</v>
      </c>
      <c r="H329" s="633" t="s">
        <v>1108</v>
      </c>
      <c r="I329" s="633" t="s">
        <v>1109</v>
      </c>
      <c r="J329" s="633" t="s">
        <v>1110</v>
      </c>
      <c r="K329" s="633" t="s">
        <v>1111</v>
      </c>
      <c r="L329" s="635">
        <v>261.05</v>
      </c>
      <c r="M329" s="635">
        <v>20</v>
      </c>
      <c r="N329" s="636">
        <v>5221</v>
      </c>
    </row>
    <row r="330" spans="1:14" ht="14.4" customHeight="1" x14ac:dyDescent="0.3">
      <c r="A330" s="631" t="s">
        <v>537</v>
      </c>
      <c r="B330" s="632" t="s">
        <v>539</v>
      </c>
      <c r="C330" s="633" t="s">
        <v>555</v>
      </c>
      <c r="D330" s="634" t="s">
        <v>556</v>
      </c>
      <c r="E330" s="633" t="s">
        <v>546</v>
      </c>
      <c r="F330" s="634" t="s">
        <v>547</v>
      </c>
      <c r="G330" s="633" t="s">
        <v>910</v>
      </c>
      <c r="H330" s="633" t="s">
        <v>1112</v>
      </c>
      <c r="I330" s="633" t="s">
        <v>1113</v>
      </c>
      <c r="J330" s="633" t="s">
        <v>1114</v>
      </c>
      <c r="K330" s="633" t="s">
        <v>1115</v>
      </c>
      <c r="L330" s="635">
        <v>209.84167085383402</v>
      </c>
      <c r="M330" s="635">
        <v>21.200000000000024</v>
      </c>
      <c r="N330" s="636">
        <v>4448.643422101286</v>
      </c>
    </row>
    <row r="331" spans="1:14" ht="14.4" customHeight="1" x14ac:dyDescent="0.3">
      <c r="A331" s="631" t="s">
        <v>537</v>
      </c>
      <c r="B331" s="632" t="s">
        <v>539</v>
      </c>
      <c r="C331" s="633" t="s">
        <v>555</v>
      </c>
      <c r="D331" s="634" t="s">
        <v>556</v>
      </c>
      <c r="E331" s="633" t="s">
        <v>546</v>
      </c>
      <c r="F331" s="634" t="s">
        <v>547</v>
      </c>
      <c r="G331" s="633" t="s">
        <v>910</v>
      </c>
      <c r="H331" s="633" t="s">
        <v>1116</v>
      </c>
      <c r="I331" s="633" t="s">
        <v>1117</v>
      </c>
      <c r="J331" s="633" t="s">
        <v>1118</v>
      </c>
      <c r="K331" s="633" t="s">
        <v>1119</v>
      </c>
      <c r="L331" s="635">
        <v>99.927723743883263</v>
      </c>
      <c r="M331" s="635">
        <v>99.2</v>
      </c>
      <c r="N331" s="636">
        <v>9912.8301953932205</v>
      </c>
    </row>
    <row r="332" spans="1:14" ht="14.4" customHeight="1" x14ac:dyDescent="0.3">
      <c r="A332" s="631" t="s">
        <v>537</v>
      </c>
      <c r="B332" s="632" t="s">
        <v>539</v>
      </c>
      <c r="C332" s="633" t="s">
        <v>555</v>
      </c>
      <c r="D332" s="634" t="s">
        <v>556</v>
      </c>
      <c r="E332" s="633" t="s">
        <v>546</v>
      </c>
      <c r="F332" s="634" t="s">
        <v>547</v>
      </c>
      <c r="G332" s="633" t="s">
        <v>910</v>
      </c>
      <c r="H332" s="633" t="s">
        <v>1124</v>
      </c>
      <c r="I332" s="633" t="s">
        <v>1125</v>
      </c>
      <c r="J332" s="633" t="s">
        <v>1126</v>
      </c>
      <c r="K332" s="633" t="s">
        <v>1127</v>
      </c>
      <c r="L332" s="635">
        <v>104.42</v>
      </c>
      <c r="M332" s="635">
        <v>3</v>
      </c>
      <c r="N332" s="636">
        <v>313.26</v>
      </c>
    </row>
    <row r="333" spans="1:14" ht="14.4" customHeight="1" x14ac:dyDescent="0.3">
      <c r="A333" s="631" t="s">
        <v>537</v>
      </c>
      <c r="B333" s="632" t="s">
        <v>539</v>
      </c>
      <c r="C333" s="633" t="s">
        <v>555</v>
      </c>
      <c r="D333" s="634" t="s">
        <v>556</v>
      </c>
      <c r="E333" s="633" t="s">
        <v>546</v>
      </c>
      <c r="F333" s="634" t="s">
        <v>547</v>
      </c>
      <c r="G333" s="633" t="s">
        <v>910</v>
      </c>
      <c r="H333" s="633" t="s">
        <v>1477</v>
      </c>
      <c r="I333" s="633" t="s">
        <v>1478</v>
      </c>
      <c r="J333" s="633" t="s">
        <v>1479</v>
      </c>
      <c r="K333" s="633" t="s">
        <v>1480</v>
      </c>
      <c r="L333" s="635">
        <v>154.05000000000001</v>
      </c>
      <c r="M333" s="635">
        <v>30</v>
      </c>
      <c r="N333" s="636">
        <v>4621.5</v>
      </c>
    </row>
    <row r="334" spans="1:14" ht="14.4" customHeight="1" x14ac:dyDescent="0.3">
      <c r="A334" s="631" t="s">
        <v>537</v>
      </c>
      <c r="B334" s="632" t="s">
        <v>539</v>
      </c>
      <c r="C334" s="633" t="s">
        <v>555</v>
      </c>
      <c r="D334" s="634" t="s">
        <v>556</v>
      </c>
      <c r="E334" s="633" t="s">
        <v>546</v>
      </c>
      <c r="F334" s="634" t="s">
        <v>547</v>
      </c>
      <c r="G334" s="633" t="s">
        <v>910</v>
      </c>
      <c r="H334" s="633" t="s">
        <v>1481</v>
      </c>
      <c r="I334" s="633" t="s">
        <v>1482</v>
      </c>
      <c r="J334" s="633" t="s">
        <v>1483</v>
      </c>
      <c r="K334" s="633" t="s">
        <v>1484</v>
      </c>
      <c r="L334" s="635">
        <v>54.430098706143198</v>
      </c>
      <c r="M334" s="635">
        <v>20</v>
      </c>
      <c r="N334" s="636">
        <v>1088.601974122864</v>
      </c>
    </row>
    <row r="335" spans="1:14" ht="14.4" customHeight="1" x14ac:dyDescent="0.3">
      <c r="A335" s="631" t="s">
        <v>537</v>
      </c>
      <c r="B335" s="632" t="s">
        <v>539</v>
      </c>
      <c r="C335" s="633" t="s">
        <v>555</v>
      </c>
      <c r="D335" s="634" t="s">
        <v>556</v>
      </c>
      <c r="E335" s="633" t="s">
        <v>546</v>
      </c>
      <c r="F335" s="634" t="s">
        <v>547</v>
      </c>
      <c r="G335" s="633" t="s">
        <v>910</v>
      </c>
      <c r="H335" s="633" t="s">
        <v>1485</v>
      </c>
      <c r="I335" s="633" t="s">
        <v>1486</v>
      </c>
      <c r="J335" s="633" t="s">
        <v>1468</v>
      </c>
      <c r="K335" s="633" t="s">
        <v>1487</v>
      </c>
      <c r="L335" s="635">
        <v>0</v>
      </c>
      <c r="M335" s="635">
        <v>0</v>
      </c>
      <c r="N335" s="636">
        <v>8.4878306097380118E-5</v>
      </c>
    </row>
    <row r="336" spans="1:14" ht="14.4" customHeight="1" x14ac:dyDescent="0.3">
      <c r="A336" s="631" t="s">
        <v>537</v>
      </c>
      <c r="B336" s="632" t="s">
        <v>539</v>
      </c>
      <c r="C336" s="633" t="s">
        <v>555</v>
      </c>
      <c r="D336" s="634" t="s">
        <v>556</v>
      </c>
      <c r="E336" s="633" t="s">
        <v>546</v>
      </c>
      <c r="F336" s="634" t="s">
        <v>547</v>
      </c>
      <c r="G336" s="633" t="s">
        <v>910</v>
      </c>
      <c r="H336" s="633" t="s">
        <v>1128</v>
      </c>
      <c r="I336" s="633" t="s">
        <v>1128</v>
      </c>
      <c r="J336" s="633" t="s">
        <v>1129</v>
      </c>
      <c r="K336" s="633" t="s">
        <v>1130</v>
      </c>
      <c r="L336" s="635">
        <v>1495</v>
      </c>
      <c r="M336" s="635">
        <v>4</v>
      </c>
      <c r="N336" s="636">
        <v>5980</v>
      </c>
    </row>
    <row r="337" spans="1:14" ht="14.4" customHeight="1" x14ac:dyDescent="0.3">
      <c r="A337" s="631" t="s">
        <v>537</v>
      </c>
      <c r="B337" s="632" t="s">
        <v>539</v>
      </c>
      <c r="C337" s="633" t="s">
        <v>555</v>
      </c>
      <c r="D337" s="634" t="s">
        <v>556</v>
      </c>
      <c r="E337" s="633" t="s">
        <v>546</v>
      </c>
      <c r="F337" s="634" t="s">
        <v>547</v>
      </c>
      <c r="G337" s="633" t="s">
        <v>910</v>
      </c>
      <c r="H337" s="633" t="s">
        <v>1131</v>
      </c>
      <c r="I337" s="633" t="s">
        <v>1132</v>
      </c>
      <c r="J337" s="633" t="s">
        <v>1133</v>
      </c>
      <c r="K337" s="633" t="s">
        <v>1134</v>
      </c>
      <c r="L337" s="635">
        <v>120</v>
      </c>
      <c r="M337" s="635">
        <v>1</v>
      </c>
      <c r="N337" s="636">
        <v>120</v>
      </c>
    </row>
    <row r="338" spans="1:14" ht="14.4" customHeight="1" x14ac:dyDescent="0.3">
      <c r="A338" s="631" t="s">
        <v>537</v>
      </c>
      <c r="B338" s="632" t="s">
        <v>539</v>
      </c>
      <c r="C338" s="633" t="s">
        <v>555</v>
      </c>
      <c r="D338" s="634" t="s">
        <v>556</v>
      </c>
      <c r="E338" s="633" t="s">
        <v>544</v>
      </c>
      <c r="F338" s="634" t="s">
        <v>545</v>
      </c>
      <c r="G338" s="633"/>
      <c r="H338" s="633"/>
      <c r="I338" s="633" t="s">
        <v>1146</v>
      </c>
      <c r="J338" s="633" t="s">
        <v>1147</v>
      </c>
      <c r="K338" s="633"/>
      <c r="L338" s="635">
        <v>1407.54</v>
      </c>
      <c r="M338" s="635">
        <v>6</v>
      </c>
      <c r="N338" s="636">
        <v>8445.24</v>
      </c>
    </row>
    <row r="339" spans="1:14" ht="14.4" customHeight="1" x14ac:dyDescent="0.3">
      <c r="A339" s="631" t="s">
        <v>537</v>
      </c>
      <c r="B339" s="632" t="s">
        <v>539</v>
      </c>
      <c r="C339" s="633" t="s">
        <v>557</v>
      </c>
      <c r="D339" s="634" t="s">
        <v>558</v>
      </c>
      <c r="E339" s="633" t="s">
        <v>540</v>
      </c>
      <c r="F339" s="634" t="s">
        <v>541</v>
      </c>
      <c r="G339" s="633" t="s">
        <v>567</v>
      </c>
      <c r="H339" s="633" t="s">
        <v>568</v>
      </c>
      <c r="I339" s="633" t="s">
        <v>568</v>
      </c>
      <c r="J339" s="633" t="s">
        <v>569</v>
      </c>
      <c r="K339" s="633" t="s">
        <v>570</v>
      </c>
      <c r="L339" s="635">
        <v>179.4</v>
      </c>
      <c r="M339" s="635">
        <v>30</v>
      </c>
      <c r="N339" s="636">
        <v>5382</v>
      </c>
    </row>
    <row r="340" spans="1:14" ht="14.4" customHeight="1" x14ac:dyDescent="0.3">
      <c r="A340" s="631" t="s">
        <v>537</v>
      </c>
      <c r="B340" s="632" t="s">
        <v>539</v>
      </c>
      <c r="C340" s="633" t="s">
        <v>557</v>
      </c>
      <c r="D340" s="634" t="s">
        <v>558</v>
      </c>
      <c r="E340" s="633" t="s">
        <v>540</v>
      </c>
      <c r="F340" s="634" t="s">
        <v>541</v>
      </c>
      <c r="G340" s="633" t="s">
        <v>567</v>
      </c>
      <c r="H340" s="633" t="s">
        <v>571</v>
      </c>
      <c r="I340" s="633" t="s">
        <v>571</v>
      </c>
      <c r="J340" s="633" t="s">
        <v>572</v>
      </c>
      <c r="K340" s="633" t="s">
        <v>573</v>
      </c>
      <c r="L340" s="635">
        <v>181.59</v>
      </c>
      <c r="M340" s="635">
        <v>11</v>
      </c>
      <c r="N340" s="636">
        <v>1997.49</v>
      </c>
    </row>
    <row r="341" spans="1:14" ht="14.4" customHeight="1" x14ac:dyDescent="0.3">
      <c r="A341" s="631" t="s">
        <v>537</v>
      </c>
      <c r="B341" s="632" t="s">
        <v>539</v>
      </c>
      <c r="C341" s="633" t="s">
        <v>557</v>
      </c>
      <c r="D341" s="634" t="s">
        <v>558</v>
      </c>
      <c r="E341" s="633" t="s">
        <v>540</v>
      </c>
      <c r="F341" s="634" t="s">
        <v>541</v>
      </c>
      <c r="G341" s="633" t="s">
        <v>567</v>
      </c>
      <c r="H341" s="633" t="s">
        <v>577</v>
      </c>
      <c r="I341" s="633" t="s">
        <v>577</v>
      </c>
      <c r="J341" s="633" t="s">
        <v>569</v>
      </c>
      <c r="K341" s="633" t="s">
        <v>578</v>
      </c>
      <c r="L341" s="635">
        <v>97.179747404973398</v>
      </c>
      <c r="M341" s="635">
        <v>13</v>
      </c>
      <c r="N341" s="636">
        <v>1263.3367162646541</v>
      </c>
    </row>
    <row r="342" spans="1:14" ht="14.4" customHeight="1" x14ac:dyDescent="0.3">
      <c r="A342" s="631" t="s">
        <v>537</v>
      </c>
      <c r="B342" s="632" t="s">
        <v>539</v>
      </c>
      <c r="C342" s="633" t="s">
        <v>557</v>
      </c>
      <c r="D342" s="634" t="s">
        <v>558</v>
      </c>
      <c r="E342" s="633" t="s">
        <v>540</v>
      </c>
      <c r="F342" s="634" t="s">
        <v>541</v>
      </c>
      <c r="G342" s="633" t="s">
        <v>567</v>
      </c>
      <c r="H342" s="633" t="s">
        <v>1488</v>
      </c>
      <c r="I342" s="633" t="s">
        <v>1489</v>
      </c>
      <c r="J342" s="633" t="s">
        <v>1490</v>
      </c>
      <c r="K342" s="633" t="s">
        <v>1163</v>
      </c>
      <c r="L342" s="635">
        <v>40.14</v>
      </c>
      <c r="M342" s="635">
        <v>1</v>
      </c>
      <c r="N342" s="636">
        <v>40.14</v>
      </c>
    </row>
    <row r="343" spans="1:14" ht="14.4" customHeight="1" x14ac:dyDescent="0.3">
      <c r="A343" s="631" t="s">
        <v>537</v>
      </c>
      <c r="B343" s="632" t="s">
        <v>539</v>
      </c>
      <c r="C343" s="633" t="s">
        <v>557</v>
      </c>
      <c r="D343" s="634" t="s">
        <v>558</v>
      </c>
      <c r="E343" s="633" t="s">
        <v>540</v>
      </c>
      <c r="F343" s="634" t="s">
        <v>541</v>
      </c>
      <c r="G343" s="633" t="s">
        <v>567</v>
      </c>
      <c r="H343" s="633" t="s">
        <v>581</v>
      </c>
      <c r="I343" s="633" t="s">
        <v>582</v>
      </c>
      <c r="J343" s="633" t="s">
        <v>583</v>
      </c>
      <c r="K343" s="633" t="s">
        <v>584</v>
      </c>
      <c r="L343" s="635">
        <v>84.569755982266571</v>
      </c>
      <c r="M343" s="635">
        <v>10</v>
      </c>
      <c r="N343" s="636">
        <v>845.69755982266565</v>
      </c>
    </row>
    <row r="344" spans="1:14" ht="14.4" customHeight="1" x14ac:dyDescent="0.3">
      <c r="A344" s="631" t="s">
        <v>537</v>
      </c>
      <c r="B344" s="632" t="s">
        <v>539</v>
      </c>
      <c r="C344" s="633" t="s">
        <v>557</v>
      </c>
      <c r="D344" s="634" t="s">
        <v>558</v>
      </c>
      <c r="E344" s="633" t="s">
        <v>540</v>
      </c>
      <c r="F344" s="634" t="s">
        <v>541</v>
      </c>
      <c r="G344" s="633" t="s">
        <v>567</v>
      </c>
      <c r="H344" s="633" t="s">
        <v>1148</v>
      </c>
      <c r="I344" s="633" t="s">
        <v>1149</v>
      </c>
      <c r="J344" s="633" t="s">
        <v>587</v>
      </c>
      <c r="K344" s="633" t="s">
        <v>778</v>
      </c>
      <c r="L344" s="635">
        <v>94.56</v>
      </c>
      <c r="M344" s="635">
        <v>8</v>
      </c>
      <c r="N344" s="636">
        <v>756.48</v>
      </c>
    </row>
    <row r="345" spans="1:14" ht="14.4" customHeight="1" x14ac:dyDescent="0.3">
      <c r="A345" s="631" t="s">
        <v>537</v>
      </c>
      <c r="B345" s="632" t="s">
        <v>539</v>
      </c>
      <c r="C345" s="633" t="s">
        <v>557</v>
      </c>
      <c r="D345" s="634" t="s">
        <v>558</v>
      </c>
      <c r="E345" s="633" t="s">
        <v>540</v>
      </c>
      <c r="F345" s="634" t="s">
        <v>541</v>
      </c>
      <c r="G345" s="633" t="s">
        <v>567</v>
      </c>
      <c r="H345" s="633" t="s">
        <v>589</v>
      </c>
      <c r="I345" s="633" t="s">
        <v>590</v>
      </c>
      <c r="J345" s="633" t="s">
        <v>591</v>
      </c>
      <c r="K345" s="633" t="s">
        <v>592</v>
      </c>
      <c r="L345" s="635">
        <v>67.930000000000007</v>
      </c>
      <c r="M345" s="635">
        <v>6</v>
      </c>
      <c r="N345" s="636">
        <v>407.58000000000004</v>
      </c>
    </row>
    <row r="346" spans="1:14" ht="14.4" customHeight="1" x14ac:dyDescent="0.3">
      <c r="A346" s="631" t="s">
        <v>537</v>
      </c>
      <c r="B346" s="632" t="s">
        <v>539</v>
      </c>
      <c r="C346" s="633" t="s">
        <v>557</v>
      </c>
      <c r="D346" s="634" t="s">
        <v>558</v>
      </c>
      <c r="E346" s="633" t="s">
        <v>540</v>
      </c>
      <c r="F346" s="634" t="s">
        <v>541</v>
      </c>
      <c r="G346" s="633" t="s">
        <v>567</v>
      </c>
      <c r="H346" s="633" t="s">
        <v>597</v>
      </c>
      <c r="I346" s="633" t="s">
        <v>598</v>
      </c>
      <c r="J346" s="633" t="s">
        <v>599</v>
      </c>
      <c r="K346" s="633" t="s">
        <v>600</v>
      </c>
      <c r="L346" s="635">
        <v>56.180378957484521</v>
      </c>
      <c r="M346" s="635">
        <v>19</v>
      </c>
      <c r="N346" s="636">
        <v>1067.4272001922059</v>
      </c>
    </row>
    <row r="347" spans="1:14" ht="14.4" customHeight="1" x14ac:dyDescent="0.3">
      <c r="A347" s="631" t="s">
        <v>537</v>
      </c>
      <c r="B347" s="632" t="s">
        <v>539</v>
      </c>
      <c r="C347" s="633" t="s">
        <v>557</v>
      </c>
      <c r="D347" s="634" t="s">
        <v>558</v>
      </c>
      <c r="E347" s="633" t="s">
        <v>540</v>
      </c>
      <c r="F347" s="634" t="s">
        <v>541</v>
      </c>
      <c r="G347" s="633" t="s">
        <v>567</v>
      </c>
      <c r="H347" s="633" t="s">
        <v>1491</v>
      </c>
      <c r="I347" s="633" t="s">
        <v>1492</v>
      </c>
      <c r="J347" s="633" t="s">
        <v>1493</v>
      </c>
      <c r="K347" s="633" t="s">
        <v>600</v>
      </c>
      <c r="L347" s="635">
        <v>31.100000000000005</v>
      </c>
      <c r="M347" s="635">
        <v>6</v>
      </c>
      <c r="N347" s="636">
        <v>186.60000000000002</v>
      </c>
    </row>
    <row r="348" spans="1:14" ht="14.4" customHeight="1" x14ac:dyDescent="0.3">
      <c r="A348" s="631" t="s">
        <v>537</v>
      </c>
      <c r="B348" s="632" t="s">
        <v>539</v>
      </c>
      <c r="C348" s="633" t="s">
        <v>557</v>
      </c>
      <c r="D348" s="634" t="s">
        <v>558</v>
      </c>
      <c r="E348" s="633" t="s">
        <v>540</v>
      </c>
      <c r="F348" s="634" t="s">
        <v>541</v>
      </c>
      <c r="G348" s="633" t="s">
        <v>567</v>
      </c>
      <c r="H348" s="633" t="s">
        <v>1494</v>
      </c>
      <c r="I348" s="633" t="s">
        <v>1495</v>
      </c>
      <c r="J348" s="633" t="s">
        <v>1496</v>
      </c>
      <c r="K348" s="633" t="s">
        <v>1497</v>
      </c>
      <c r="L348" s="635">
        <v>84.19</v>
      </c>
      <c r="M348" s="635">
        <v>2</v>
      </c>
      <c r="N348" s="636">
        <v>168.38</v>
      </c>
    </row>
    <row r="349" spans="1:14" ht="14.4" customHeight="1" x14ac:dyDescent="0.3">
      <c r="A349" s="631" t="s">
        <v>537</v>
      </c>
      <c r="B349" s="632" t="s">
        <v>539</v>
      </c>
      <c r="C349" s="633" t="s">
        <v>557</v>
      </c>
      <c r="D349" s="634" t="s">
        <v>558</v>
      </c>
      <c r="E349" s="633" t="s">
        <v>540</v>
      </c>
      <c r="F349" s="634" t="s">
        <v>541</v>
      </c>
      <c r="G349" s="633" t="s">
        <v>567</v>
      </c>
      <c r="H349" s="633" t="s">
        <v>609</v>
      </c>
      <c r="I349" s="633" t="s">
        <v>610</v>
      </c>
      <c r="J349" s="633" t="s">
        <v>607</v>
      </c>
      <c r="K349" s="633" t="s">
        <v>611</v>
      </c>
      <c r="L349" s="635">
        <v>81.169979903150377</v>
      </c>
      <c r="M349" s="635">
        <v>20</v>
      </c>
      <c r="N349" s="636">
        <v>1623.3995980630075</v>
      </c>
    </row>
    <row r="350" spans="1:14" ht="14.4" customHeight="1" x14ac:dyDescent="0.3">
      <c r="A350" s="631" t="s">
        <v>537</v>
      </c>
      <c r="B350" s="632" t="s">
        <v>539</v>
      </c>
      <c r="C350" s="633" t="s">
        <v>557</v>
      </c>
      <c r="D350" s="634" t="s">
        <v>558</v>
      </c>
      <c r="E350" s="633" t="s">
        <v>540</v>
      </c>
      <c r="F350" s="634" t="s">
        <v>541</v>
      </c>
      <c r="G350" s="633" t="s">
        <v>567</v>
      </c>
      <c r="H350" s="633" t="s">
        <v>1498</v>
      </c>
      <c r="I350" s="633" t="s">
        <v>1499</v>
      </c>
      <c r="J350" s="633" t="s">
        <v>614</v>
      </c>
      <c r="K350" s="633" t="s">
        <v>1500</v>
      </c>
      <c r="L350" s="635">
        <v>38.189918370536759</v>
      </c>
      <c r="M350" s="635">
        <v>1</v>
      </c>
      <c r="N350" s="636">
        <v>38.189918370536759</v>
      </c>
    </row>
    <row r="351" spans="1:14" ht="14.4" customHeight="1" x14ac:dyDescent="0.3">
      <c r="A351" s="631" t="s">
        <v>537</v>
      </c>
      <c r="B351" s="632" t="s">
        <v>539</v>
      </c>
      <c r="C351" s="633" t="s">
        <v>557</v>
      </c>
      <c r="D351" s="634" t="s">
        <v>558</v>
      </c>
      <c r="E351" s="633" t="s">
        <v>540</v>
      </c>
      <c r="F351" s="634" t="s">
        <v>541</v>
      </c>
      <c r="G351" s="633" t="s">
        <v>567</v>
      </c>
      <c r="H351" s="633" t="s">
        <v>1501</v>
      </c>
      <c r="I351" s="633" t="s">
        <v>1502</v>
      </c>
      <c r="J351" s="633" t="s">
        <v>1503</v>
      </c>
      <c r="K351" s="633" t="s">
        <v>1504</v>
      </c>
      <c r="L351" s="635">
        <v>37.189761712065675</v>
      </c>
      <c r="M351" s="635">
        <v>2</v>
      </c>
      <c r="N351" s="636">
        <v>74.379523424131349</v>
      </c>
    </row>
    <row r="352" spans="1:14" ht="14.4" customHeight="1" x14ac:dyDescent="0.3">
      <c r="A352" s="631" t="s">
        <v>537</v>
      </c>
      <c r="B352" s="632" t="s">
        <v>539</v>
      </c>
      <c r="C352" s="633" t="s">
        <v>557</v>
      </c>
      <c r="D352" s="634" t="s">
        <v>558</v>
      </c>
      <c r="E352" s="633" t="s">
        <v>540</v>
      </c>
      <c r="F352" s="634" t="s">
        <v>541</v>
      </c>
      <c r="G352" s="633" t="s">
        <v>567</v>
      </c>
      <c r="H352" s="633" t="s">
        <v>616</v>
      </c>
      <c r="I352" s="633" t="s">
        <v>617</v>
      </c>
      <c r="J352" s="633" t="s">
        <v>618</v>
      </c>
      <c r="K352" s="633" t="s">
        <v>600</v>
      </c>
      <c r="L352" s="635">
        <v>67.469747545097462</v>
      </c>
      <c r="M352" s="635">
        <v>13</v>
      </c>
      <c r="N352" s="636">
        <v>877.10671808626694</v>
      </c>
    </row>
    <row r="353" spans="1:14" ht="14.4" customHeight="1" x14ac:dyDescent="0.3">
      <c r="A353" s="631" t="s">
        <v>537</v>
      </c>
      <c r="B353" s="632" t="s">
        <v>539</v>
      </c>
      <c r="C353" s="633" t="s">
        <v>557</v>
      </c>
      <c r="D353" s="634" t="s">
        <v>558</v>
      </c>
      <c r="E353" s="633" t="s">
        <v>540</v>
      </c>
      <c r="F353" s="634" t="s">
        <v>541</v>
      </c>
      <c r="G353" s="633" t="s">
        <v>567</v>
      </c>
      <c r="H353" s="633" t="s">
        <v>1164</v>
      </c>
      <c r="I353" s="633" t="s">
        <v>1165</v>
      </c>
      <c r="J353" s="633" t="s">
        <v>1166</v>
      </c>
      <c r="K353" s="633" t="s">
        <v>1167</v>
      </c>
      <c r="L353" s="635">
        <v>59.199763369711235</v>
      </c>
      <c r="M353" s="635">
        <v>6</v>
      </c>
      <c r="N353" s="636">
        <v>355.19858021826741</v>
      </c>
    </row>
    <row r="354" spans="1:14" ht="14.4" customHeight="1" x14ac:dyDescent="0.3">
      <c r="A354" s="631" t="s">
        <v>537</v>
      </c>
      <c r="B354" s="632" t="s">
        <v>539</v>
      </c>
      <c r="C354" s="633" t="s">
        <v>557</v>
      </c>
      <c r="D354" s="634" t="s">
        <v>558</v>
      </c>
      <c r="E354" s="633" t="s">
        <v>540</v>
      </c>
      <c r="F354" s="634" t="s">
        <v>541</v>
      </c>
      <c r="G354" s="633" t="s">
        <v>567</v>
      </c>
      <c r="H354" s="633" t="s">
        <v>623</v>
      </c>
      <c r="I354" s="633" t="s">
        <v>624</v>
      </c>
      <c r="J354" s="633" t="s">
        <v>625</v>
      </c>
      <c r="K354" s="633" t="s">
        <v>626</v>
      </c>
      <c r="L354" s="635">
        <v>112.43866599589329</v>
      </c>
      <c r="M354" s="635">
        <v>2</v>
      </c>
      <c r="N354" s="636">
        <v>224.87733199178658</v>
      </c>
    </row>
    <row r="355" spans="1:14" ht="14.4" customHeight="1" x14ac:dyDescent="0.3">
      <c r="A355" s="631" t="s">
        <v>537</v>
      </c>
      <c r="B355" s="632" t="s">
        <v>539</v>
      </c>
      <c r="C355" s="633" t="s">
        <v>557</v>
      </c>
      <c r="D355" s="634" t="s">
        <v>558</v>
      </c>
      <c r="E355" s="633" t="s">
        <v>540</v>
      </c>
      <c r="F355" s="634" t="s">
        <v>541</v>
      </c>
      <c r="G355" s="633" t="s">
        <v>567</v>
      </c>
      <c r="H355" s="633" t="s">
        <v>631</v>
      </c>
      <c r="I355" s="633" t="s">
        <v>632</v>
      </c>
      <c r="J355" s="633" t="s">
        <v>633</v>
      </c>
      <c r="K355" s="633" t="s">
        <v>634</v>
      </c>
      <c r="L355" s="635">
        <v>101.32000000000002</v>
      </c>
      <c r="M355" s="635">
        <v>1</v>
      </c>
      <c r="N355" s="636">
        <v>101.32000000000002</v>
      </c>
    </row>
    <row r="356" spans="1:14" ht="14.4" customHeight="1" x14ac:dyDescent="0.3">
      <c r="A356" s="631" t="s">
        <v>537</v>
      </c>
      <c r="B356" s="632" t="s">
        <v>539</v>
      </c>
      <c r="C356" s="633" t="s">
        <v>557</v>
      </c>
      <c r="D356" s="634" t="s">
        <v>558</v>
      </c>
      <c r="E356" s="633" t="s">
        <v>540</v>
      </c>
      <c r="F356" s="634" t="s">
        <v>541</v>
      </c>
      <c r="G356" s="633" t="s">
        <v>567</v>
      </c>
      <c r="H356" s="633" t="s">
        <v>635</v>
      </c>
      <c r="I356" s="633" t="s">
        <v>636</v>
      </c>
      <c r="J356" s="633" t="s">
        <v>637</v>
      </c>
      <c r="K356" s="633" t="s">
        <v>638</v>
      </c>
      <c r="L356" s="635">
        <v>260</v>
      </c>
      <c r="M356" s="635">
        <v>34</v>
      </c>
      <c r="N356" s="636">
        <v>8840</v>
      </c>
    </row>
    <row r="357" spans="1:14" ht="14.4" customHeight="1" x14ac:dyDescent="0.3">
      <c r="A357" s="631" t="s">
        <v>537</v>
      </c>
      <c r="B357" s="632" t="s">
        <v>539</v>
      </c>
      <c r="C357" s="633" t="s">
        <v>557</v>
      </c>
      <c r="D357" s="634" t="s">
        <v>558</v>
      </c>
      <c r="E357" s="633" t="s">
        <v>540</v>
      </c>
      <c r="F357" s="634" t="s">
        <v>541</v>
      </c>
      <c r="G357" s="633" t="s">
        <v>567</v>
      </c>
      <c r="H357" s="633" t="s">
        <v>1505</v>
      </c>
      <c r="I357" s="633" t="s">
        <v>1506</v>
      </c>
      <c r="J357" s="633" t="s">
        <v>1507</v>
      </c>
      <c r="K357" s="633" t="s">
        <v>1508</v>
      </c>
      <c r="L357" s="635">
        <v>116.17</v>
      </c>
      <c r="M357" s="635">
        <v>1</v>
      </c>
      <c r="N357" s="636">
        <v>116.17</v>
      </c>
    </row>
    <row r="358" spans="1:14" ht="14.4" customHeight="1" x14ac:dyDescent="0.3">
      <c r="A358" s="631" t="s">
        <v>537</v>
      </c>
      <c r="B358" s="632" t="s">
        <v>539</v>
      </c>
      <c r="C358" s="633" t="s">
        <v>557</v>
      </c>
      <c r="D358" s="634" t="s">
        <v>558</v>
      </c>
      <c r="E358" s="633" t="s">
        <v>540</v>
      </c>
      <c r="F358" s="634" t="s">
        <v>541</v>
      </c>
      <c r="G358" s="633" t="s">
        <v>567</v>
      </c>
      <c r="H358" s="633" t="s">
        <v>643</v>
      </c>
      <c r="I358" s="633" t="s">
        <v>644</v>
      </c>
      <c r="J358" s="633" t="s">
        <v>645</v>
      </c>
      <c r="K358" s="633" t="s">
        <v>646</v>
      </c>
      <c r="L358" s="635">
        <v>39.69</v>
      </c>
      <c r="M358" s="635">
        <v>3</v>
      </c>
      <c r="N358" s="636">
        <v>119.07</v>
      </c>
    </row>
    <row r="359" spans="1:14" ht="14.4" customHeight="1" x14ac:dyDescent="0.3">
      <c r="A359" s="631" t="s">
        <v>537</v>
      </c>
      <c r="B359" s="632" t="s">
        <v>539</v>
      </c>
      <c r="C359" s="633" t="s">
        <v>557</v>
      </c>
      <c r="D359" s="634" t="s">
        <v>558</v>
      </c>
      <c r="E359" s="633" t="s">
        <v>540</v>
      </c>
      <c r="F359" s="634" t="s">
        <v>541</v>
      </c>
      <c r="G359" s="633" t="s">
        <v>567</v>
      </c>
      <c r="H359" s="633" t="s">
        <v>647</v>
      </c>
      <c r="I359" s="633" t="s">
        <v>647</v>
      </c>
      <c r="J359" s="633" t="s">
        <v>648</v>
      </c>
      <c r="K359" s="633" t="s">
        <v>649</v>
      </c>
      <c r="L359" s="635">
        <v>38.190076873050174</v>
      </c>
      <c r="M359" s="635">
        <v>10</v>
      </c>
      <c r="N359" s="636">
        <v>381.90076873050174</v>
      </c>
    </row>
    <row r="360" spans="1:14" ht="14.4" customHeight="1" x14ac:dyDescent="0.3">
      <c r="A360" s="631" t="s">
        <v>537</v>
      </c>
      <c r="B360" s="632" t="s">
        <v>539</v>
      </c>
      <c r="C360" s="633" t="s">
        <v>557</v>
      </c>
      <c r="D360" s="634" t="s">
        <v>558</v>
      </c>
      <c r="E360" s="633" t="s">
        <v>540</v>
      </c>
      <c r="F360" s="634" t="s">
        <v>541</v>
      </c>
      <c r="G360" s="633" t="s">
        <v>567</v>
      </c>
      <c r="H360" s="633" t="s">
        <v>650</v>
      </c>
      <c r="I360" s="633" t="s">
        <v>651</v>
      </c>
      <c r="J360" s="633" t="s">
        <v>652</v>
      </c>
      <c r="K360" s="633" t="s">
        <v>653</v>
      </c>
      <c r="L360" s="635">
        <v>238.00686652650785</v>
      </c>
      <c r="M360" s="635">
        <v>13</v>
      </c>
      <c r="N360" s="636">
        <v>3094.089264844602</v>
      </c>
    </row>
    <row r="361" spans="1:14" ht="14.4" customHeight="1" x14ac:dyDescent="0.3">
      <c r="A361" s="631" t="s">
        <v>537</v>
      </c>
      <c r="B361" s="632" t="s">
        <v>539</v>
      </c>
      <c r="C361" s="633" t="s">
        <v>557</v>
      </c>
      <c r="D361" s="634" t="s">
        <v>558</v>
      </c>
      <c r="E361" s="633" t="s">
        <v>540</v>
      </c>
      <c r="F361" s="634" t="s">
        <v>541</v>
      </c>
      <c r="G361" s="633" t="s">
        <v>567</v>
      </c>
      <c r="H361" s="633" t="s">
        <v>658</v>
      </c>
      <c r="I361" s="633" t="s">
        <v>659</v>
      </c>
      <c r="J361" s="633" t="s">
        <v>660</v>
      </c>
      <c r="K361" s="633" t="s">
        <v>661</v>
      </c>
      <c r="L361" s="635">
        <v>118.97002667891424</v>
      </c>
      <c r="M361" s="635">
        <v>1</v>
      </c>
      <c r="N361" s="636">
        <v>118.97002667891424</v>
      </c>
    </row>
    <row r="362" spans="1:14" ht="14.4" customHeight="1" x14ac:dyDescent="0.3">
      <c r="A362" s="631" t="s">
        <v>537</v>
      </c>
      <c r="B362" s="632" t="s">
        <v>539</v>
      </c>
      <c r="C362" s="633" t="s">
        <v>557</v>
      </c>
      <c r="D362" s="634" t="s">
        <v>558</v>
      </c>
      <c r="E362" s="633" t="s">
        <v>540</v>
      </c>
      <c r="F362" s="634" t="s">
        <v>541</v>
      </c>
      <c r="G362" s="633" t="s">
        <v>567</v>
      </c>
      <c r="H362" s="633" t="s">
        <v>666</v>
      </c>
      <c r="I362" s="633" t="s">
        <v>667</v>
      </c>
      <c r="J362" s="633" t="s">
        <v>668</v>
      </c>
      <c r="K362" s="633" t="s">
        <v>669</v>
      </c>
      <c r="L362" s="635">
        <v>85.84999999999998</v>
      </c>
      <c r="M362" s="635">
        <v>1</v>
      </c>
      <c r="N362" s="636">
        <v>85.84999999999998</v>
      </c>
    </row>
    <row r="363" spans="1:14" ht="14.4" customHeight="1" x14ac:dyDescent="0.3">
      <c r="A363" s="631" t="s">
        <v>537</v>
      </c>
      <c r="B363" s="632" t="s">
        <v>539</v>
      </c>
      <c r="C363" s="633" t="s">
        <v>557</v>
      </c>
      <c r="D363" s="634" t="s">
        <v>558</v>
      </c>
      <c r="E363" s="633" t="s">
        <v>540</v>
      </c>
      <c r="F363" s="634" t="s">
        <v>541</v>
      </c>
      <c r="G363" s="633" t="s">
        <v>567</v>
      </c>
      <c r="H363" s="633" t="s">
        <v>670</v>
      </c>
      <c r="I363" s="633" t="s">
        <v>671</v>
      </c>
      <c r="J363" s="633" t="s">
        <v>672</v>
      </c>
      <c r="K363" s="633" t="s">
        <v>673</v>
      </c>
      <c r="L363" s="635">
        <v>108.5</v>
      </c>
      <c r="M363" s="635">
        <v>1</v>
      </c>
      <c r="N363" s="636">
        <v>108.5</v>
      </c>
    </row>
    <row r="364" spans="1:14" ht="14.4" customHeight="1" x14ac:dyDescent="0.3">
      <c r="A364" s="631" t="s">
        <v>537</v>
      </c>
      <c r="B364" s="632" t="s">
        <v>539</v>
      </c>
      <c r="C364" s="633" t="s">
        <v>557</v>
      </c>
      <c r="D364" s="634" t="s">
        <v>558</v>
      </c>
      <c r="E364" s="633" t="s">
        <v>540</v>
      </c>
      <c r="F364" s="634" t="s">
        <v>541</v>
      </c>
      <c r="G364" s="633" t="s">
        <v>567</v>
      </c>
      <c r="H364" s="633" t="s">
        <v>674</v>
      </c>
      <c r="I364" s="633" t="s">
        <v>675</v>
      </c>
      <c r="J364" s="633" t="s">
        <v>676</v>
      </c>
      <c r="K364" s="633" t="s">
        <v>677</v>
      </c>
      <c r="L364" s="635">
        <v>339.78705871499551</v>
      </c>
      <c r="M364" s="635">
        <v>4</v>
      </c>
      <c r="N364" s="636">
        <v>1359.148234859982</v>
      </c>
    </row>
    <row r="365" spans="1:14" ht="14.4" customHeight="1" x14ac:dyDescent="0.3">
      <c r="A365" s="631" t="s">
        <v>537</v>
      </c>
      <c r="B365" s="632" t="s">
        <v>539</v>
      </c>
      <c r="C365" s="633" t="s">
        <v>557</v>
      </c>
      <c r="D365" s="634" t="s">
        <v>558</v>
      </c>
      <c r="E365" s="633" t="s">
        <v>540</v>
      </c>
      <c r="F365" s="634" t="s">
        <v>541</v>
      </c>
      <c r="G365" s="633" t="s">
        <v>567</v>
      </c>
      <c r="H365" s="633" t="s">
        <v>1509</v>
      </c>
      <c r="I365" s="633" t="s">
        <v>1510</v>
      </c>
      <c r="J365" s="633" t="s">
        <v>1511</v>
      </c>
      <c r="K365" s="633" t="s">
        <v>1512</v>
      </c>
      <c r="L365" s="635">
        <v>192.838433951713</v>
      </c>
      <c r="M365" s="635">
        <v>1</v>
      </c>
      <c r="N365" s="636">
        <v>192.838433951713</v>
      </c>
    </row>
    <row r="366" spans="1:14" ht="14.4" customHeight="1" x14ac:dyDescent="0.3">
      <c r="A366" s="631" t="s">
        <v>537</v>
      </c>
      <c r="B366" s="632" t="s">
        <v>539</v>
      </c>
      <c r="C366" s="633" t="s">
        <v>557</v>
      </c>
      <c r="D366" s="634" t="s">
        <v>558</v>
      </c>
      <c r="E366" s="633" t="s">
        <v>540</v>
      </c>
      <c r="F366" s="634" t="s">
        <v>541</v>
      </c>
      <c r="G366" s="633" t="s">
        <v>567</v>
      </c>
      <c r="H366" s="633" t="s">
        <v>681</v>
      </c>
      <c r="I366" s="633" t="s">
        <v>682</v>
      </c>
      <c r="J366" s="633" t="s">
        <v>683</v>
      </c>
      <c r="K366" s="633" t="s">
        <v>684</v>
      </c>
      <c r="L366" s="635">
        <v>45.999920306577202</v>
      </c>
      <c r="M366" s="635">
        <v>1</v>
      </c>
      <c r="N366" s="636">
        <v>45.999920306577202</v>
      </c>
    </row>
    <row r="367" spans="1:14" ht="14.4" customHeight="1" x14ac:dyDescent="0.3">
      <c r="A367" s="631" t="s">
        <v>537</v>
      </c>
      <c r="B367" s="632" t="s">
        <v>539</v>
      </c>
      <c r="C367" s="633" t="s">
        <v>557</v>
      </c>
      <c r="D367" s="634" t="s">
        <v>558</v>
      </c>
      <c r="E367" s="633" t="s">
        <v>540</v>
      </c>
      <c r="F367" s="634" t="s">
        <v>541</v>
      </c>
      <c r="G367" s="633" t="s">
        <v>567</v>
      </c>
      <c r="H367" s="633" t="s">
        <v>685</v>
      </c>
      <c r="I367" s="633" t="s">
        <v>686</v>
      </c>
      <c r="J367" s="633" t="s">
        <v>621</v>
      </c>
      <c r="K367" s="633" t="s">
        <v>687</v>
      </c>
      <c r="L367" s="635">
        <v>22.5525124991306</v>
      </c>
      <c r="M367" s="635">
        <v>80</v>
      </c>
      <c r="N367" s="636">
        <v>1804.200999930448</v>
      </c>
    </row>
    <row r="368" spans="1:14" ht="14.4" customHeight="1" x14ac:dyDescent="0.3">
      <c r="A368" s="631" t="s">
        <v>537</v>
      </c>
      <c r="B368" s="632" t="s">
        <v>539</v>
      </c>
      <c r="C368" s="633" t="s">
        <v>557</v>
      </c>
      <c r="D368" s="634" t="s">
        <v>558</v>
      </c>
      <c r="E368" s="633" t="s">
        <v>540</v>
      </c>
      <c r="F368" s="634" t="s">
        <v>541</v>
      </c>
      <c r="G368" s="633" t="s">
        <v>567</v>
      </c>
      <c r="H368" s="633" t="s">
        <v>688</v>
      </c>
      <c r="I368" s="633" t="s">
        <v>689</v>
      </c>
      <c r="J368" s="633" t="s">
        <v>690</v>
      </c>
      <c r="K368" s="633" t="s">
        <v>691</v>
      </c>
      <c r="L368" s="635">
        <v>60.288624054454658</v>
      </c>
      <c r="M368" s="635">
        <v>10</v>
      </c>
      <c r="N368" s="636">
        <v>602.88624054454658</v>
      </c>
    </row>
    <row r="369" spans="1:14" ht="14.4" customHeight="1" x14ac:dyDescent="0.3">
      <c r="A369" s="631" t="s">
        <v>537</v>
      </c>
      <c r="B369" s="632" t="s">
        <v>539</v>
      </c>
      <c r="C369" s="633" t="s">
        <v>557</v>
      </c>
      <c r="D369" s="634" t="s">
        <v>558</v>
      </c>
      <c r="E369" s="633" t="s">
        <v>540</v>
      </c>
      <c r="F369" s="634" t="s">
        <v>541</v>
      </c>
      <c r="G369" s="633" t="s">
        <v>567</v>
      </c>
      <c r="H369" s="633" t="s">
        <v>1513</v>
      </c>
      <c r="I369" s="633" t="s">
        <v>1514</v>
      </c>
      <c r="J369" s="633" t="s">
        <v>1515</v>
      </c>
      <c r="K369" s="633" t="s">
        <v>1516</v>
      </c>
      <c r="L369" s="635">
        <v>103.47</v>
      </c>
      <c r="M369" s="635">
        <v>1</v>
      </c>
      <c r="N369" s="636">
        <v>103.47</v>
      </c>
    </row>
    <row r="370" spans="1:14" ht="14.4" customHeight="1" x14ac:dyDescent="0.3">
      <c r="A370" s="631" t="s">
        <v>537</v>
      </c>
      <c r="B370" s="632" t="s">
        <v>539</v>
      </c>
      <c r="C370" s="633" t="s">
        <v>557</v>
      </c>
      <c r="D370" s="634" t="s">
        <v>558</v>
      </c>
      <c r="E370" s="633" t="s">
        <v>540</v>
      </c>
      <c r="F370" s="634" t="s">
        <v>541</v>
      </c>
      <c r="G370" s="633" t="s">
        <v>567</v>
      </c>
      <c r="H370" s="633" t="s">
        <v>1517</v>
      </c>
      <c r="I370" s="633" t="s">
        <v>1518</v>
      </c>
      <c r="J370" s="633" t="s">
        <v>1519</v>
      </c>
      <c r="K370" s="633" t="s">
        <v>1520</v>
      </c>
      <c r="L370" s="635">
        <v>83.81</v>
      </c>
      <c r="M370" s="635">
        <v>1</v>
      </c>
      <c r="N370" s="636">
        <v>83.81</v>
      </c>
    </row>
    <row r="371" spans="1:14" ht="14.4" customHeight="1" x14ac:dyDescent="0.3">
      <c r="A371" s="631" t="s">
        <v>537</v>
      </c>
      <c r="B371" s="632" t="s">
        <v>539</v>
      </c>
      <c r="C371" s="633" t="s">
        <v>557</v>
      </c>
      <c r="D371" s="634" t="s">
        <v>558</v>
      </c>
      <c r="E371" s="633" t="s">
        <v>540</v>
      </c>
      <c r="F371" s="634" t="s">
        <v>541</v>
      </c>
      <c r="G371" s="633" t="s">
        <v>567</v>
      </c>
      <c r="H371" s="633" t="s">
        <v>700</v>
      </c>
      <c r="I371" s="633" t="s">
        <v>701</v>
      </c>
      <c r="J371" s="633" t="s">
        <v>702</v>
      </c>
      <c r="K371" s="633" t="s">
        <v>703</v>
      </c>
      <c r="L371" s="635">
        <v>163.9122413793103</v>
      </c>
      <c r="M371" s="635">
        <v>58</v>
      </c>
      <c r="N371" s="636">
        <v>9506.909999999998</v>
      </c>
    </row>
    <row r="372" spans="1:14" ht="14.4" customHeight="1" x14ac:dyDescent="0.3">
      <c r="A372" s="631" t="s">
        <v>537</v>
      </c>
      <c r="B372" s="632" t="s">
        <v>539</v>
      </c>
      <c r="C372" s="633" t="s">
        <v>557</v>
      </c>
      <c r="D372" s="634" t="s">
        <v>558</v>
      </c>
      <c r="E372" s="633" t="s">
        <v>540</v>
      </c>
      <c r="F372" s="634" t="s">
        <v>541</v>
      </c>
      <c r="G372" s="633" t="s">
        <v>567</v>
      </c>
      <c r="H372" s="633" t="s">
        <v>1521</v>
      </c>
      <c r="I372" s="633" t="s">
        <v>1522</v>
      </c>
      <c r="J372" s="633" t="s">
        <v>1523</v>
      </c>
      <c r="K372" s="633" t="s">
        <v>1524</v>
      </c>
      <c r="L372" s="635">
        <v>69.56</v>
      </c>
      <c r="M372" s="635">
        <v>2</v>
      </c>
      <c r="N372" s="636">
        <v>139.12</v>
      </c>
    </row>
    <row r="373" spans="1:14" ht="14.4" customHeight="1" x14ac:dyDescent="0.3">
      <c r="A373" s="631" t="s">
        <v>537</v>
      </c>
      <c r="B373" s="632" t="s">
        <v>539</v>
      </c>
      <c r="C373" s="633" t="s">
        <v>557</v>
      </c>
      <c r="D373" s="634" t="s">
        <v>558</v>
      </c>
      <c r="E373" s="633" t="s">
        <v>540</v>
      </c>
      <c r="F373" s="634" t="s">
        <v>541</v>
      </c>
      <c r="G373" s="633" t="s">
        <v>567</v>
      </c>
      <c r="H373" s="633" t="s">
        <v>1199</v>
      </c>
      <c r="I373" s="633" t="s">
        <v>1200</v>
      </c>
      <c r="J373" s="633" t="s">
        <v>1201</v>
      </c>
      <c r="K373" s="633" t="s">
        <v>1202</v>
      </c>
      <c r="L373" s="635">
        <v>129.58959942484907</v>
      </c>
      <c r="M373" s="635">
        <v>1</v>
      </c>
      <c r="N373" s="636">
        <v>129.58959942484907</v>
      </c>
    </row>
    <row r="374" spans="1:14" ht="14.4" customHeight="1" x14ac:dyDescent="0.3">
      <c r="A374" s="631" t="s">
        <v>537</v>
      </c>
      <c r="B374" s="632" t="s">
        <v>539</v>
      </c>
      <c r="C374" s="633" t="s">
        <v>557</v>
      </c>
      <c r="D374" s="634" t="s">
        <v>558</v>
      </c>
      <c r="E374" s="633" t="s">
        <v>540</v>
      </c>
      <c r="F374" s="634" t="s">
        <v>541</v>
      </c>
      <c r="G374" s="633" t="s">
        <v>567</v>
      </c>
      <c r="H374" s="633" t="s">
        <v>1525</v>
      </c>
      <c r="I374" s="633" t="s">
        <v>1526</v>
      </c>
      <c r="J374" s="633" t="s">
        <v>1527</v>
      </c>
      <c r="K374" s="633" t="s">
        <v>1528</v>
      </c>
      <c r="L374" s="635">
        <v>184.25</v>
      </c>
      <c r="M374" s="635">
        <v>1</v>
      </c>
      <c r="N374" s="636">
        <v>184.25</v>
      </c>
    </row>
    <row r="375" spans="1:14" ht="14.4" customHeight="1" x14ac:dyDescent="0.3">
      <c r="A375" s="631" t="s">
        <v>537</v>
      </c>
      <c r="B375" s="632" t="s">
        <v>539</v>
      </c>
      <c r="C375" s="633" t="s">
        <v>557</v>
      </c>
      <c r="D375" s="634" t="s">
        <v>558</v>
      </c>
      <c r="E375" s="633" t="s">
        <v>540</v>
      </c>
      <c r="F375" s="634" t="s">
        <v>541</v>
      </c>
      <c r="G375" s="633" t="s">
        <v>567</v>
      </c>
      <c r="H375" s="633" t="s">
        <v>1203</v>
      </c>
      <c r="I375" s="633" t="s">
        <v>1204</v>
      </c>
      <c r="J375" s="633" t="s">
        <v>1205</v>
      </c>
      <c r="K375" s="633" t="s">
        <v>1206</v>
      </c>
      <c r="L375" s="635">
        <v>134.62999999999994</v>
      </c>
      <c r="M375" s="635">
        <v>1</v>
      </c>
      <c r="N375" s="636">
        <v>134.62999999999994</v>
      </c>
    </row>
    <row r="376" spans="1:14" ht="14.4" customHeight="1" x14ac:dyDescent="0.3">
      <c r="A376" s="631" t="s">
        <v>537</v>
      </c>
      <c r="B376" s="632" t="s">
        <v>539</v>
      </c>
      <c r="C376" s="633" t="s">
        <v>557</v>
      </c>
      <c r="D376" s="634" t="s">
        <v>558</v>
      </c>
      <c r="E376" s="633" t="s">
        <v>540</v>
      </c>
      <c r="F376" s="634" t="s">
        <v>541</v>
      </c>
      <c r="G376" s="633" t="s">
        <v>567</v>
      </c>
      <c r="H376" s="633" t="s">
        <v>723</v>
      </c>
      <c r="I376" s="633" t="s">
        <v>724</v>
      </c>
      <c r="J376" s="633" t="s">
        <v>725</v>
      </c>
      <c r="K376" s="633" t="s">
        <v>726</v>
      </c>
      <c r="L376" s="635">
        <v>45.779974252578192</v>
      </c>
      <c r="M376" s="635">
        <v>14</v>
      </c>
      <c r="N376" s="636">
        <v>640.91963953609468</v>
      </c>
    </row>
    <row r="377" spans="1:14" ht="14.4" customHeight="1" x14ac:dyDescent="0.3">
      <c r="A377" s="631" t="s">
        <v>537</v>
      </c>
      <c r="B377" s="632" t="s">
        <v>539</v>
      </c>
      <c r="C377" s="633" t="s">
        <v>557</v>
      </c>
      <c r="D377" s="634" t="s">
        <v>558</v>
      </c>
      <c r="E377" s="633" t="s">
        <v>540</v>
      </c>
      <c r="F377" s="634" t="s">
        <v>541</v>
      </c>
      <c r="G377" s="633" t="s">
        <v>567</v>
      </c>
      <c r="H377" s="633" t="s">
        <v>1529</v>
      </c>
      <c r="I377" s="633" t="s">
        <v>1530</v>
      </c>
      <c r="J377" s="633" t="s">
        <v>1531</v>
      </c>
      <c r="K377" s="633" t="s">
        <v>1532</v>
      </c>
      <c r="L377" s="635">
        <v>133.34999999999994</v>
      </c>
      <c r="M377" s="635">
        <v>5</v>
      </c>
      <c r="N377" s="636">
        <v>666.74999999999966</v>
      </c>
    </row>
    <row r="378" spans="1:14" ht="14.4" customHeight="1" x14ac:dyDescent="0.3">
      <c r="A378" s="631" t="s">
        <v>537</v>
      </c>
      <c r="B378" s="632" t="s">
        <v>539</v>
      </c>
      <c r="C378" s="633" t="s">
        <v>557</v>
      </c>
      <c r="D378" s="634" t="s">
        <v>558</v>
      </c>
      <c r="E378" s="633" t="s">
        <v>540</v>
      </c>
      <c r="F378" s="634" t="s">
        <v>541</v>
      </c>
      <c r="G378" s="633" t="s">
        <v>567</v>
      </c>
      <c r="H378" s="633" t="s">
        <v>727</v>
      </c>
      <c r="I378" s="633" t="s">
        <v>728</v>
      </c>
      <c r="J378" s="633" t="s">
        <v>729</v>
      </c>
      <c r="K378" s="633" t="s">
        <v>730</v>
      </c>
      <c r="L378" s="635">
        <v>41.686648532303245</v>
      </c>
      <c r="M378" s="635">
        <v>12</v>
      </c>
      <c r="N378" s="636">
        <v>500.23978238763891</v>
      </c>
    </row>
    <row r="379" spans="1:14" ht="14.4" customHeight="1" x14ac:dyDescent="0.3">
      <c r="A379" s="631" t="s">
        <v>537</v>
      </c>
      <c r="B379" s="632" t="s">
        <v>539</v>
      </c>
      <c r="C379" s="633" t="s">
        <v>557</v>
      </c>
      <c r="D379" s="634" t="s">
        <v>558</v>
      </c>
      <c r="E379" s="633" t="s">
        <v>540</v>
      </c>
      <c r="F379" s="634" t="s">
        <v>541</v>
      </c>
      <c r="G379" s="633" t="s">
        <v>567</v>
      </c>
      <c r="H379" s="633" t="s">
        <v>731</v>
      </c>
      <c r="I379" s="633" t="s">
        <v>732</v>
      </c>
      <c r="J379" s="633" t="s">
        <v>729</v>
      </c>
      <c r="K379" s="633" t="s">
        <v>733</v>
      </c>
      <c r="L379" s="635">
        <v>292.65666666666669</v>
      </c>
      <c r="M379" s="635">
        <v>6</v>
      </c>
      <c r="N379" s="636">
        <v>1755.94</v>
      </c>
    </row>
    <row r="380" spans="1:14" ht="14.4" customHeight="1" x14ac:dyDescent="0.3">
      <c r="A380" s="631" t="s">
        <v>537</v>
      </c>
      <c r="B380" s="632" t="s">
        <v>539</v>
      </c>
      <c r="C380" s="633" t="s">
        <v>557</v>
      </c>
      <c r="D380" s="634" t="s">
        <v>558</v>
      </c>
      <c r="E380" s="633" t="s">
        <v>540</v>
      </c>
      <c r="F380" s="634" t="s">
        <v>541</v>
      </c>
      <c r="G380" s="633" t="s">
        <v>567</v>
      </c>
      <c r="H380" s="633" t="s">
        <v>1533</v>
      </c>
      <c r="I380" s="633" t="s">
        <v>1534</v>
      </c>
      <c r="J380" s="633" t="s">
        <v>1535</v>
      </c>
      <c r="K380" s="633" t="s">
        <v>1536</v>
      </c>
      <c r="L380" s="635">
        <v>75.03</v>
      </c>
      <c r="M380" s="635">
        <v>2</v>
      </c>
      <c r="N380" s="636">
        <v>150.06</v>
      </c>
    </row>
    <row r="381" spans="1:14" ht="14.4" customHeight="1" x14ac:dyDescent="0.3">
      <c r="A381" s="631" t="s">
        <v>537</v>
      </c>
      <c r="B381" s="632" t="s">
        <v>539</v>
      </c>
      <c r="C381" s="633" t="s">
        <v>557</v>
      </c>
      <c r="D381" s="634" t="s">
        <v>558</v>
      </c>
      <c r="E381" s="633" t="s">
        <v>540</v>
      </c>
      <c r="F381" s="634" t="s">
        <v>541</v>
      </c>
      <c r="G381" s="633" t="s">
        <v>567</v>
      </c>
      <c r="H381" s="633" t="s">
        <v>1537</v>
      </c>
      <c r="I381" s="633" t="s">
        <v>1538</v>
      </c>
      <c r="J381" s="633" t="s">
        <v>736</v>
      </c>
      <c r="K381" s="633" t="s">
        <v>1539</v>
      </c>
      <c r="L381" s="635">
        <v>49.591137763677665</v>
      </c>
      <c r="M381" s="635">
        <v>22</v>
      </c>
      <c r="N381" s="636">
        <v>1091.0050308009086</v>
      </c>
    </row>
    <row r="382" spans="1:14" ht="14.4" customHeight="1" x14ac:dyDescent="0.3">
      <c r="A382" s="631" t="s">
        <v>537</v>
      </c>
      <c r="B382" s="632" t="s">
        <v>539</v>
      </c>
      <c r="C382" s="633" t="s">
        <v>557</v>
      </c>
      <c r="D382" s="634" t="s">
        <v>558</v>
      </c>
      <c r="E382" s="633" t="s">
        <v>540</v>
      </c>
      <c r="F382" s="634" t="s">
        <v>541</v>
      </c>
      <c r="G382" s="633" t="s">
        <v>567</v>
      </c>
      <c r="H382" s="633" t="s">
        <v>734</v>
      </c>
      <c r="I382" s="633" t="s">
        <v>735</v>
      </c>
      <c r="J382" s="633" t="s">
        <v>736</v>
      </c>
      <c r="K382" s="633" t="s">
        <v>737</v>
      </c>
      <c r="L382" s="635">
        <v>91.57</v>
      </c>
      <c r="M382" s="635">
        <v>1</v>
      </c>
      <c r="N382" s="636">
        <v>91.57</v>
      </c>
    </row>
    <row r="383" spans="1:14" ht="14.4" customHeight="1" x14ac:dyDescent="0.3">
      <c r="A383" s="631" t="s">
        <v>537</v>
      </c>
      <c r="B383" s="632" t="s">
        <v>539</v>
      </c>
      <c r="C383" s="633" t="s">
        <v>557</v>
      </c>
      <c r="D383" s="634" t="s">
        <v>558</v>
      </c>
      <c r="E383" s="633" t="s">
        <v>540</v>
      </c>
      <c r="F383" s="634" t="s">
        <v>541</v>
      </c>
      <c r="G383" s="633" t="s">
        <v>567</v>
      </c>
      <c r="H383" s="633" t="s">
        <v>1540</v>
      </c>
      <c r="I383" s="633" t="s">
        <v>1541</v>
      </c>
      <c r="J383" s="633" t="s">
        <v>1542</v>
      </c>
      <c r="K383" s="633" t="s">
        <v>1543</v>
      </c>
      <c r="L383" s="635">
        <v>37.920000000000009</v>
      </c>
      <c r="M383" s="635">
        <v>1</v>
      </c>
      <c r="N383" s="636">
        <v>37.920000000000009</v>
      </c>
    </row>
    <row r="384" spans="1:14" ht="14.4" customHeight="1" x14ac:dyDescent="0.3">
      <c r="A384" s="631" t="s">
        <v>537</v>
      </c>
      <c r="B384" s="632" t="s">
        <v>539</v>
      </c>
      <c r="C384" s="633" t="s">
        <v>557</v>
      </c>
      <c r="D384" s="634" t="s">
        <v>558</v>
      </c>
      <c r="E384" s="633" t="s">
        <v>540</v>
      </c>
      <c r="F384" s="634" t="s">
        <v>541</v>
      </c>
      <c r="G384" s="633" t="s">
        <v>567</v>
      </c>
      <c r="H384" s="633" t="s">
        <v>1218</v>
      </c>
      <c r="I384" s="633" t="s">
        <v>1219</v>
      </c>
      <c r="J384" s="633" t="s">
        <v>1220</v>
      </c>
      <c r="K384" s="633" t="s">
        <v>1221</v>
      </c>
      <c r="L384" s="635">
        <v>108.05334858150358</v>
      </c>
      <c r="M384" s="635">
        <v>12</v>
      </c>
      <c r="N384" s="636">
        <v>1296.640182978043</v>
      </c>
    </row>
    <row r="385" spans="1:14" ht="14.4" customHeight="1" x14ac:dyDescent="0.3">
      <c r="A385" s="631" t="s">
        <v>537</v>
      </c>
      <c r="B385" s="632" t="s">
        <v>539</v>
      </c>
      <c r="C385" s="633" t="s">
        <v>557</v>
      </c>
      <c r="D385" s="634" t="s">
        <v>558</v>
      </c>
      <c r="E385" s="633" t="s">
        <v>540</v>
      </c>
      <c r="F385" s="634" t="s">
        <v>541</v>
      </c>
      <c r="G385" s="633" t="s">
        <v>567</v>
      </c>
      <c r="H385" s="633" t="s">
        <v>1544</v>
      </c>
      <c r="I385" s="633" t="s">
        <v>1545</v>
      </c>
      <c r="J385" s="633" t="s">
        <v>1546</v>
      </c>
      <c r="K385" s="633" t="s">
        <v>1547</v>
      </c>
      <c r="L385" s="635">
        <v>167.07101221154056</v>
      </c>
      <c r="M385" s="635">
        <v>2</v>
      </c>
      <c r="N385" s="636">
        <v>334.14202442308112</v>
      </c>
    </row>
    <row r="386" spans="1:14" ht="14.4" customHeight="1" x14ac:dyDescent="0.3">
      <c r="A386" s="631" t="s">
        <v>537</v>
      </c>
      <c r="B386" s="632" t="s">
        <v>539</v>
      </c>
      <c r="C386" s="633" t="s">
        <v>557</v>
      </c>
      <c r="D386" s="634" t="s">
        <v>558</v>
      </c>
      <c r="E386" s="633" t="s">
        <v>540</v>
      </c>
      <c r="F386" s="634" t="s">
        <v>541</v>
      </c>
      <c r="G386" s="633" t="s">
        <v>567</v>
      </c>
      <c r="H386" s="633" t="s">
        <v>1548</v>
      </c>
      <c r="I386" s="633" t="s">
        <v>1549</v>
      </c>
      <c r="J386" s="633" t="s">
        <v>754</v>
      </c>
      <c r="K386" s="633" t="s">
        <v>1550</v>
      </c>
      <c r="L386" s="635">
        <v>27.469941284070302</v>
      </c>
      <c r="M386" s="635">
        <v>3</v>
      </c>
      <c r="N386" s="636">
        <v>82.409823852210906</v>
      </c>
    </row>
    <row r="387" spans="1:14" ht="14.4" customHeight="1" x14ac:dyDescent="0.3">
      <c r="A387" s="631" t="s">
        <v>537</v>
      </c>
      <c r="B387" s="632" t="s">
        <v>539</v>
      </c>
      <c r="C387" s="633" t="s">
        <v>557</v>
      </c>
      <c r="D387" s="634" t="s">
        <v>558</v>
      </c>
      <c r="E387" s="633" t="s">
        <v>540</v>
      </c>
      <c r="F387" s="634" t="s">
        <v>541</v>
      </c>
      <c r="G387" s="633" t="s">
        <v>567</v>
      </c>
      <c r="H387" s="633" t="s">
        <v>1551</v>
      </c>
      <c r="I387" s="633" t="s">
        <v>246</v>
      </c>
      <c r="J387" s="633" t="s">
        <v>1552</v>
      </c>
      <c r="K387" s="633" t="s">
        <v>1553</v>
      </c>
      <c r="L387" s="635">
        <v>276.91000000000003</v>
      </c>
      <c r="M387" s="635">
        <v>2</v>
      </c>
      <c r="N387" s="636">
        <v>553.82000000000005</v>
      </c>
    </row>
    <row r="388" spans="1:14" ht="14.4" customHeight="1" x14ac:dyDescent="0.3">
      <c r="A388" s="631" t="s">
        <v>537</v>
      </c>
      <c r="B388" s="632" t="s">
        <v>539</v>
      </c>
      <c r="C388" s="633" t="s">
        <v>557</v>
      </c>
      <c r="D388" s="634" t="s">
        <v>558</v>
      </c>
      <c r="E388" s="633" t="s">
        <v>540</v>
      </c>
      <c r="F388" s="634" t="s">
        <v>541</v>
      </c>
      <c r="G388" s="633" t="s">
        <v>567</v>
      </c>
      <c r="H388" s="633" t="s">
        <v>1226</v>
      </c>
      <c r="I388" s="633" t="s">
        <v>246</v>
      </c>
      <c r="J388" s="633" t="s">
        <v>1227</v>
      </c>
      <c r="K388" s="633"/>
      <c r="L388" s="635">
        <v>100.68</v>
      </c>
      <c r="M388" s="635">
        <v>4</v>
      </c>
      <c r="N388" s="636">
        <v>402.72</v>
      </c>
    </row>
    <row r="389" spans="1:14" ht="14.4" customHeight="1" x14ac:dyDescent="0.3">
      <c r="A389" s="631" t="s">
        <v>537</v>
      </c>
      <c r="B389" s="632" t="s">
        <v>539</v>
      </c>
      <c r="C389" s="633" t="s">
        <v>557</v>
      </c>
      <c r="D389" s="634" t="s">
        <v>558</v>
      </c>
      <c r="E389" s="633" t="s">
        <v>540</v>
      </c>
      <c r="F389" s="634" t="s">
        <v>541</v>
      </c>
      <c r="G389" s="633" t="s">
        <v>567</v>
      </c>
      <c r="H389" s="633" t="s">
        <v>1554</v>
      </c>
      <c r="I389" s="633" t="s">
        <v>1555</v>
      </c>
      <c r="J389" s="633" t="s">
        <v>1556</v>
      </c>
      <c r="K389" s="633" t="s">
        <v>1557</v>
      </c>
      <c r="L389" s="635">
        <v>18.159961183790198</v>
      </c>
      <c r="M389" s="635">
        <v>1</v>
      </c>
      <c r="N389" s="636">
        <v>18.159961183790198</v>
      </c>
    </row>
    <row r="390" spans="1:14" ht="14.4" customHeight="1" x14ac:dyDescent="0.3">
      <c r="A390" s="631" t="s">
        <v>537</v>
      </c>
      <c r="B390" s="632" t="s">
        <v>539</v>
      </c>
      <c r="C390" s="633" t="s">
        <v>557</v>
      </c>
      <c r="D390" s="634" t="s">
        <v>558</v>
      </c>
      <c r="E390" s="633" t="s">
        <v>540</v>
      </c>
      <c r="F390" s="634" t="s">
        <v>541</v>
      </c>
      <c r="G390" s="633" t="s">
        <v>567</v>
      </c>
      <c r="H390" s="633" t="s">
        <v>760</v>
      </c>
      <c r="I390" s="633" t="s">
        <v>761</v>
      </c>
      <c r="J390" s="633" t="s">
        <v>762</v>
      </c>
      <c r="K390" s="633" t="s">
        <v>763</v>
      </c>
      <c r="L390" s="635">
        <v>59.21</v>
      </c>
      <c r="M390" s="635">
        <v>1</v>
      </c>
      <c r="N390" s="636">
        <v>59.21</v>
      </c>
    </row>
    <row r="391" spans="1:14" ht="14.4" customHeight="1" x14ac:dyDescent="0.3">
      <c r="A391" s="631" t="s">
        <v>537</v>
      </c>
      <c r="B391" s="632" t="s">
        <v>539</v>
      </c>
      <c r="C391" s="633" t="s">
        <v>557</v>
      </c>
      <c r="D391" s="634" t="s">
        <v>558</v>
      </c>
      <c r="E391" s="633" t="s">
        <v>540</v>
      </c>
      <c r="F391" s="634" t="s">
        <v>541</v>
      </c>
      <c r="G391" s="633" t="s">
        <v>567</v>
      </c>
      <c r="H391" s="633" t="s">
        <v>1558</v>
      </c>
      <c r="I391" s="633" t="s">
        <v>1559</v>
      </c>
      <c r="J391" s="633" t="s">
        <v>1560</v>
      </c>
      <c r="K391" s="633" t="s">
        <v>1561</v>
      </c>
      <c r="L391" s="635">
        <v>198.44</v>
      </c>
      <c r="M391" s="635">
        <v>1</v>
      </c>
      <c r="N391" s="636">
        <v>198.44</v>
      </c>
    </row>
    <row r="392" spans="1:14" ht="14.4" customHeight="1" x14ac:dyDescent="0.3">
      <c r="A392" s="631" t="s">
        <v>537</v>
      </c>
      <c r="B392" s="632" t="s">
        <v>539</v>
      </c>
      <c r="C392" s="633" t="s">
        <v>557</v>
      </c>
      <c r="D392" s="634" t="s">
        <v>558</v>
      </c>
      <c r="E392" s="633" t="s">
        <v>540</v>
      </c>
      <c r="F392" s="634" t="s">
        <v>541</v>
      </c>
      <c r="G392" s="633" t="s">
        <v>567</v>
      </c>
      <c r="H392" s="633" t="s">
        <v>1562</v>
      </c>
      <c r="I392" s="633" t="s">
        <v>1563</v>
      </c>
      <c r="J392" s="633" t="s">
        <v>1245</v>
      </c>
      <c r="K392" s="633" t="s">
        <v>1564</v>
      </c>
      <c r="L392" s="635">
        <v>28.17497571513238</v>
      </c>
      <c r="M392" s="635">
        <v>12</v>
      </c>
      <c r="N392" s="636">
        <v>338.09970858158857</v>
      </c>
    </row>
    <row r="393" spans="1:14" ht="14.4" customHeight="1" x14ac:dyDescent="0.3">
      <c r="A393" s="631" t="s">
        <v>537</v>
      </c>
      <c r="B393" s="632" t="s">
        <v>539</v>
      </c>
      <c r="C393" s="633" t="s">
        <v>557</v>
      </c>
      <c r="D393" s="634" t="s">
        <v>558</v>
      </c>
      <c r="E393" s="633" t="s">
        <v>540</v>
      </c>
      <c r="F393" s="634" t="s">
        <v>541</v>
      </c>
      <c r="G393" s="633" t="s">
        <v>567</v>
      </c>
      <c r="H393" s="633" t="s">
        <v>1565</v>
      </c>
      <c r="I393" s="633" t="s">
        <v>1566</v>
      </c>
      <c r="J393" s="633" t="s">
        <v>1567</v>
      </c>
      <c r="K393" s="633" t="s">
        <v>1561</v>
      </c>
      <c r="L393" s="635">
        <v>117.75036646885772</v>
      </c>
      <c r="M393" s="635">
        <v>1</v>
      </c>
      <c r="N393" s="636">
        <v>117.75036646885772</v>
      </c>
    </row>
    <row r="394" spans="1:14" ht="14.4" customHeight="1" x14ac:dyDescent="0.3">
      <c r="A394" s="631" t="s">
        <v>537</v>
      </c>
      <c r="B394" s="632" t="s">
        <v>539</v>
      </c>
      <c r="C394" s="633" t="s">
        <v>557</v>
      </c>
      <c r="D394" s="634" t="s">
        <v>558</v>
      </c>
      <c r="E394" s="633" t="s">
        <v>540</v>
      </c>
      <c r="F394" s="634" t="s">
        <v>541</v>
      </c>
      <c r="G394" s="633" t="s">
        <v>567</v>
      </c>
      <c r="H394" s="633" t="s">
        <v>768</v>
      </c>
      <c r="I394" s="633" t="s">
        <v>246</v>
      </c>
      <c r="J394" s="633" t="s">
        <v>769</v>
      </c>
      <c r="K394" s="633"/>
      <c r="L394" s="635">
        <v>197.80918943073121</v>
      </c>
      <c r="M394" s="635">
        <v>20</v>
      </c>
      <c r="N394" s="636">
        <v>3956.1837886146241</v>
      </c>
    </row>
    <row r="395" spans="1:14" ht="14.4" customHeight="1" x14ac:dyDescent="0.3">
      <c r="A395" s="631" t="s">
        <v>537</v>
      </c>
      <c r="B395" s="632" t="s">
        <v>539</v>
      </c>
      <c r="C395" s="633" t="s">
        <v>557</v>
      </c>
      <c r="D395" s="634" t="s">
        <v>558</v>
      </c>
      <c r="E395" s="633" t="s">
        <v>540</v>
      </c>
      <c r="F395" s="634" t="s">
        <v>541</v>
      </c>
      <c r="G395" s="633" t="s">
        <v>567</v>
      </c>
      <c r="H395" s="633" t="s">
        <v>772</v>
      </c>
      <c r="I395" s="633" t="s">
        <v>773</v>
      </c>
      <c r="J395" s="633" t="s">
        <v>595</v>
      </c>
      <c r="K395" s="633" t="s">
        <v>774</v>
      </c>
      <c r="L395" s="635">
        <v>40.909675879516421</v>
      </c>
      <c r="M395" s="635">
        <v>8</v>
      </c>
      <c r="N395" s="636">
        <v>327.27740703613136</v>
      </c>
    </row>
    <row r="396" spans="1:14" ht="14.4" customHeight="1" x14ac:dyDescent="0.3">
      <c r="A396" s="631" t="s">
        <v>537</v>
      </c>
      <c r="B396" s="632" t="s">
        <v>539</v>
      </c>
      <c r="C396" s="633" t="s">
        <v>557</v>
      </c>
      <c r="D396" s="634" t="s">
        <v>558</v>
      </c>
      <c r="E396" s="633" t="s">
        <v>540</v>
      </c>
      <c r="F396" s="634" t="s">
        <v>541</v>
      </c>
      <c r="G396" s="633" t="s">
        <v>567</v>
      </c>
      <c r="H396" s="633" t="s">
        <v>1257</v>
      </c>
      <c r="I396" s="633" t="s">
        <v>1258</v>
      </c>
      <c r="J396" s="633" t="s">
        <v>1259</v>
      </c>
      <c r="K396" s="633" t="s">
        <v>1260</v>
      </c>
      <c r="L396" s="635">
        <v>59.602554403855329</v>
      </c>
      <c r="M396" s="635">
        <v>14</v>
      </c>
      <c r="N396" s="636">
        <v>834.43576165397462</v>
      </c>
    </row>
    <row r="397" spans="1:14" ht="14.4" customHeight="1" x14ac:dyDescent="0.3">
      <c r="A397" s="631" t="s">
        <v>537</v>
      </c>
      <c r="B397" s="632" t="s">
        <v>539</v>
      </c>
      <c r="C397" s="633" t="s">
        <v>557</v>
      </c>
      <c r="D397" s="634" t="s">
        <v>558</v>
      </c>
      <c r="E397" s="633" t="s">
        <v>540</v>
      </c>
      <c r="F397" s="634" t="s">
        <v>541</v>
      </c>
      <c r="G397" s="633" t="s">
        <v>567</v>
      </c>
      <c r="H397" s="633" t="s">
        <v>1568</v>
      </c>
      <c r="I397" s="633" t="s">
        <v>1569</v>
      </c>
      <c r="J397" s="633" t="s">
        <v>1570</v>
      </c>
      <c r="K397" s="633" t="s">
        <v>1571</v>
      </c>
      <c r="L397" s="635">
        <v>132.33000000000001</v>
      </c>
      <c r="M397" s="635">
        <v>1</v>
      </c>
      <c r="N397" s="636">
        <v>132.33000000000001</v>
      </c>
    </row>
    <row r="398" spans="1:14" ht="14.4" customHeight="1" x14ac:dyDescent="0.3">
      <c r="A398" s="631" t="s">
        <v>537</v>
      </c>
      <c r="B398" s="632" t="s">
        <v>539</v>
      </c>
      <c r="C398" s="633" t="s">
        <v>557</v>
      </c>
      <c r="D398" s="634" t="s">
        <v>558</v>
      </c>
      <c r="E398" s="633" t="s">
        <v>540</v>
      </c>
      <c r="F398" s="634" t="s">
        <v>541</v>
      </c>
      <c r="G398" s="633" t="s">
        <v>567</v>
      </c>
      <c r="H398" s="633" t="s">
        <v>1572</v>
      </c>
      <c r="I398" s="633" t="s">
        <v>1573</v>
      </c>
      <c r="J398" s="633" t="s">
        <v>1574</v>
      </c>
      <c r="K398" s="633" t="s">
        <v>1575</v>
      </c>
      <c r="L398" s="635">
        <v>195.63000000000008</v>
      </c>
      <c r="M398" s="635">
        <v>1</v>
      </c>
      <c r="N398" s="636">
        <v>195.63000000000008</v>
      </c>
    </row>
    <row r="399" spans="1:14" ht="14.4" customHeight="1" x14ac:dyDescent="0.3">
      <c r="A399" s="631" t="s">
        <v>537</v>
      </c>
      <c r="B399" s="632" t="s">
        <v>539</v>
      </c>
      <c r="C399" s="633" t="s">
        <v>557</v>
      </c>
      <c r="D399" s="634" t="s">
        <v>558</v>
      </c>
      <c r="E399" s="633" t="s">
        <v>540</v>
      </c>
      <c r="F399" s="634" t="s">
        <v>541</v>
      </c>
      <c r="G399" s="633" t="s">
        <v>567</v>
      </c>
      <c r="H399" s="633" t="s">
        <v>1576</v>
      </c>
      <c r="I399" s="633" t="s">
        <v>1577</v>
      </c>
      <c r="J399" s="633" t="s">
        <v>1578</v>
      </c>
      <c r="K399" s="633" t="s">
        <v>1579</v>
      </c>
      <c r="L399" s="635">
        <v>138.51</v>
      </c>
      <c r="M399" s="635">
        <v>1</v>
      </c>
      <c r="N399" s="636">
        <v>138.51</v>
      </c>
    </row>
    <row r="400" spans="1:14" ht="14.4" customHeight="1" x14ac:dyDescent="0.3">
      <c r="A400" s="631" t="s">
        <v>537</v>
      </c>
      <c r="B400" s="632" t="s">
        <v>539</v>
      </c>
      <c r="C400" s="633" t="s">
        <v>557</v>
      </c>
      <c r="D400" s="634" t="s">
        <v>558</v>
      </c>
      <c r="E400" s="633" t="s">
        <v>540</v>
      </c>
      <c r="F400" s="634" t="s">
        <v>541</v>
      </c>
      <c r="G400" s="633" t="s">
        <v>567</v>
      </c>
      <c r="H400" s="633" t="s">
        <v>1580</v>
      </c>
      <c r="I400" s="633" t="s">
        <v>1581</v>
      </c>
      <c r="J400" s="633" t="s">
        <v>1582</v>
      </c>
      <c r="K400" s="633" t="s">
        <v>1583</v>
      </c>
      <c r="L400" s="635">
        <v>138.68</v>
      </c>
      <c r="M400" s="635">
        <v>1</v>
      </c>
      <c r="N400" s="636">
        <v>138.68</v>
      </c>
    </row>
    <row r="401" spans="1:14" ht="14.4" customHeight="1" x14ac:dyDescent="0.3">
      <c r="A401" s="631" t="s">
        <v>537</v>
      </c>
      <c r="B401" s="632" t="s">
        <v>539</v>
      </c>
      <c r="C401" s="633" t="s">
        <v>557</v>
      </c>
      <c r="D401" s="634" t="s">
        <v>558</v>
      </c>
      <c r="E401" s="633" t="s">
        <v>540</v>
      </c>
      <c r="F401" s="634" t="s">
        <v>541</v>
      </c>
      <c r="G401" s="633" t="s">
        <v>567</v>
      </c>
      <c r="H401" s="633" t="s">
        <v>783</v>
      </c>
      <c r="I401" s="633" t="s">
        <v>784</v>
      </c>
      <c r="J401" s="633" t="s">
        <v>621</v>
      </c>
      <c r="K401" s="633" t="s">
        <v>785</v>
      </c>
      <c r="L401" s="635">
        <v>60.350076347732873</v>
      </c>
      <c r="M401" s="635">
        <v>46</v>
      </c>
      <c r="N401" s="636">
        <v>2776.1035119957123</v>
      </c>
    </row>
    <row r="402" spans="1:14" ht="14.4" customHeight="1" x14ac:dyDescent="0.3">
      <c r="A402" s="631" t="s">
        <v>537</v>
      </c>
      <c r="B402" s="632" t="s">
        <v>539</v>
      </c>
      <c r="C402" s="633" t="s">
        <v>557</v>
      </c>
      <c r="D402" s="634" t="s">
        <v>558</v>
      </c>
      <c r="E402" s="633" t="s">
        <v>540</v>
      </c>
      <c r="F402" s="634" t="s">
        <v>541</v>
      </c>
      <c r="G402" s="633" t="s">
        <v>567</v>
      </c>
      <c r="H402" s="633" t="s">
        <v>813</v>
      </c>
      <c r="I402" s="633" t="s">
        <v>814</v>
      </c>
      <c r="J402" s="633" t="s">
        <v>811</v>
      </c>
      <c r="K402" s="633" t="s">
        <v>815</v>
      </c>
      <c r="L402" s="635">
        <v>66.22</v>
      </c>
      <c r="M402" s="635">
        <v>1</v>
      </c>
      <c r="N402" s="636">
        <v>66.22</v>
      </c>
    </row>
    <row r="403" spans="1:14" ht="14.4" customHeight="1" x14ac:dyDescent="0.3">
      <c r="A403" s="631" t="s">
        <v>537</v>
      </c>
      <c r="B403" s="632" t="s">
        <v>539</v>
      </c>
      <c r="C403" s="633" t="s">
        <v>557</v>
      </c>
      <c r="D403" s="634" t="s">
        <v>558</v>
      </c>
      <c r="E403" s="633" t="s">
        <v>540</v>
      </c>
      <c r="F403" s="634" t="s">
        <v>541</v>
      </c>
      <c r="G403" s="633" t="s">
        <v>567</v>
      </c>
      <c r="H403" s="633" t="s">
        <v>1584</v>
      </c>
      <c r="I403" s="633" t="s">
        <v>1585</v>
      </c>
      <c r="J403" s="633" t="s">
        <v>1586</v>
      </c>
      <c r="K403" s="633" t="s">
        <v>1587</v>
      </c>
      <c r="L403" s="635">
        <v>54.649983301043299</v>
      </c>
      <c r="M403" s="635">
        <v>6</v>
      </c>
      <c r="N403" s="636">
        <v>327.89989980625978</v>
      </c>
    </row>
    <row r="404" spans="1:14" ht="14.4" customHeight="1" x14ac:dyDescent="0.3">
      <c r="A404" s="631" t="s">
        <v>537</v>
      </c>
      <c r="B404" s="632" t="s">
        <v>539</v>
      </c>
      <c r="C404" s="633" t="s">
        <v>557</v>
      </c>
      <c r="D404" s="634" t="s">
        <v>558</v>
      </c>
      <c r="E404" s="633" t="s">
        <v>540</v>
      </c>
      <c r="F404" s="634" t="s">
        <v>541</v>
      </c>
      <c r="G404" s="633" t="s">
        <v>567</v>
      </c>
      <c r="H404" s="633" t="s">
        <v>1588</v>
      </c>
      <c r="I404" s="633" t="s">
        <v>1589</v>
      </c>
      <c r="J404" s="633" t="s">
        <v>1590</v>
      </c>
      <c r="K404" s="633" t="s">
        <v>992</v>
      </c>
      <c r="L404" s="635">
        <v>95.76</v>
      </c>
      <c r="M404" s="635">
        <v>1</v>
      </c>
      <c r="N404" s="636">
        <v>95.76</v>
      </c>
    </row>
    <row r="405" spans="1:14" ht="14.4" customHeight="1" x14ac:dyDescent="0.3">
      <c r="A405" s="631" t="s">
        <v>537</v>
      </c>
      <c r="B405" s="632" t="s">
        <v>539</v>
      </c>
      <c r="C405" s="633" t="s">
        <v>557</v>
      </c>
      <c r="D405" s="634" t="s">
        <v>558</v>
      </c>
      <c r="E405" s="633" t="s">
        <v>540</v>
      </c>
      <c r="F405" s="634" t="s">
        <v>541</v>
      </c>
      <c r="G405" s="633" t="s">
        <v>567</v>
      </c>
      <c r="H405" s="633" t="s">
        <v>822</v>
      </c>
      <c r="I405" s="633" t="s">
        <v>823</v>
      </c>
      <c r="J405" s="633" t="s">
        <v>824</v>
      </c>
      <c r="K405" s="633" t="s">
        <v>825</v>
      </c>
      <c r="L405" s="635">
        <v>49.519770252472114</v>
      </c>
      <c r="M405" s="635">
        <v>12</v>
      </c>
      <c r="N405" s="636">
        <v>594.23724302966536</v>
      </c>
    </row>
    <row r="406" spans="1:14" ht="14.4" customHeight="1" x14ac:dyDescent="0.3">
      <c r="A406" s="631" t="s">
        <v>537</v>
      </c>
      <c r="B406" s="632" t="s">
        <v>539</v>
      </c>
      <c r="C406" s="633" t="s">
        <v>557</v>
      </c>
      <c r="D406" s="634" t="s">
        <v>558</v>
      </c>
      <c r="E406" s="633" t="s">
        <v>540</v>
      </c>
      <c r="F406" s="634" t="s">
        <v>541</v>
      </c>
      <c r="G406" s="633" t="s">
        <v>567</v>
      </c>
      <c r="H406" s="633" t="s">
        <v>830</v>
      </c>
      <c r="I406" s="633" t="s">
        <v>246</v>
      </c>
      <c r="J406" s="633" t="s">
        <v>831</v>
      </c>
      <c r="K406" s="633"/>
      <c r="L406" s="635">
        <v>71.58353813007615</v>
      </c>
      <c r="M406" s="635">
        <v>3</v>
      </c>
      <c r="N406" s="636">
        <v>214.75061439022846</v>
      </c>
    </row>
    <row r="407" spans="1:14" ht="14.4" customHeight="1" x14ac:dyDescent="0.3">
      <c r="A407" s="631" t="s">
        <v>537</v>
      </c>
      <c r="B407" s="632" t="s">
        <v>539</v>
      </c>
      <c r="C407" s="633" t="s">
        <v>557</v>
      </c>
      <c r="D407" s="634" t="s">
        <v>558</v>
      </c>
      <c r="E407" s="633" t="s">
        <v>540</v>
      </c>
      <c r="F407" s="634" t="s">
        <v>541</v>
      </c>
      <c r="G407" s="633" t="s">
        <v>567</v>
      </c>
      <c r="H407" s="633" t="s">
        <v>1591</v>
      </c>
      <c r="I407" s="633" t="s">
        <v>1592</v>
      </c>
      <c r="J407" s="633" t="s">
        <v>1593</v>
      </c>
      <c r="K407" s="633" t="s">
        <v>1594</v>
      </c>
      <c r="L407" s="635">
        <v>75.59</v>
      </c>
      <c r="M407" s="635">
        <v>1</v>
      </c>
      <c r="N407" s="636">
        <v>75.59</v>
      </c>
    </row>
    <row r="408" spans="1:14" ht="14.4" customHeight="1" x14ac:dyDescent="0.3">
      <c r="A408" s="631" t="s">
        <v>537</v>
      </c>
      <c r="B408" s="632" t="s">
        <v>539</v>
      </c>
      <c r="C408" s="633" t="s">
        <v>557</v>
      </c>
      <c r="D408" s="634" t="s">
        <v>558</v>
      </c>
      <c r="E408" s="633" t="s">
        <v>540</v>
      </c>
      <c r="F408" s="634" t="s">
        <v>541</v>
      </c>
      <c r="G408" s="633" t="s">
        <v>567</v>
      </c>
      <c r="H408" s="633" t="s">
        <v>839</v>
      </c>
      <c r="I408" s="633" t="s">
        <v>840</v>
      </c>
      <c r="J408" s="633" t="s">
        <v>841</v>
      </c>
      <c r="K408" s="633" t="s">
        <v>842</v>
      </c>
      <c r="L408" s="635">
        <v>29.099923149139801</v>
      </c>
      <c r="M408" s="635">
        <v>30</v>
      </c>
      <c r="N408" s="636">
        <v>872.99769447419408</v>
      </c>
    </row>
    <row r="409" spans="1:14" ht="14.4" customHeight="1" x14ac:dyDescent="0.3">
      <c r="A409" s="631" t="s">
        <v>537</v>
      </c>
      <c r="B409" s="632" t="s">
        <v>539</v>
      </c>
      <c r="C409" s="633" t="s">
        <v>557</v>
      </c>
      <c r="D409" s="634" t="s">
        <v>558</v>
      </c>
      <c r="E409" s="633" t="s">
        <v>540</v>
      </c>
      <c r="F409" s="634" t="s">
        <v>541</v>
      </c>
      <c r="G409" s="633" t="s">
        <v>567</v>
      </c>
      <c r="H409" s="633" t="s">
        <v>1595</v>
      </c>
      <c r="I409" s="633" t="s">
        <v>1596</v>
      </c>
      <c r="J409" s="633" t="s">
        <v>1597</v>
      </c>
      <c r="K409" s="633" t="s">
        <v>1598</v>
      </c>
      <c r="L409" s="635">
        <v>62.050020404773001</v>
      </c>
      <c r="M409" s="635">
        <v>3</v>
      </c>
      <c r="N409" s="636">
        <v>186.15006121431901</v>
      </c>
    </row>
    <row r="410" spans="1:14" ht="14.4" customHeight="1" x14ac:dyDescent="0.3">
      <c r="A410" s="631" t="s">
        <v>537</v>
      </c>
      <c r="B410" s="632" t="s">
        <v>539</v>
      </c>
      <c r="C410" s="633" t="s">
        <v>557</v>
      </c>
      <c r="D410" s="634" t="s">
        <v>558</v>
      </c>
      <c r="E410" s="633" t="s">
        <v>540</v>
      </c>
      <c r="F410" s="634" t="s">
        <v>541</v>
      </c>
      <c r="G410" s="633" t="s">
        <v>567</v>
      </c>
      <c r="H410" s="633" t="s">
        <v>1599</v>
      </c>
      <c r="I410" s="633" t="s">
        <v>1600</v>
      </c>
      <c r="J410" s="633" t="s">
        <v>1601</v>
      </c>
      <c r="K410" s="633" t="s">
        <v>1602</v>
      </c>
      <c r="L410" s="635">
        <v>124.35910514077365</v>
      </c>
      <c r="M410" s="635">
        <v>1</v>
      </c>
      <c r="N410" s="636">
        <v>124.35910514077365</v>
      </c>
    </row>
    <row r="411" spans="1:14" ht="14.4" customHeight="1" x14ac:dyDescent="0.3">
      <c r="A411" s="631" t="s">
        <v>537</v>
      </c>
      <c r="B411" s="632" t="s">
        <v>539</v>
      </c>
      <c r="C411" s="633" t="s">
        <v>557</v>
      </c>
      <c r="D411" s="634" t="s">
        <v>558</v>
      </c>
      <c r="E411" s="633" t="s">
        <v>540</v>
      </c>
      <c r="F411" s="634" t="s">
        <v>541</v>
      </c>
      <c r="G411" s="633" t="s">
        <v>567</v>
      </c>
      <c r="H411" s="633" t="s">
        <v>1603</v>
      </c>
      <c r="I411" s="633" t="s">
        <v>1604</v>
      </c>
      <c r="J411" s="633" t="s">
        <v>1605</v>
      </c>
      <c r="K411" s="633" t="s">
        <v>1606</v>
      </c>
      <c r="L411" s="635">
        <v>304.30000000000007</v>
      </c>
      <c r="M411" s="635">
        <v>1</v>
      </c>
      <c r="N411" s="636">
        <v>304.30000000000007</v>
      </c>
    </row>
    <row r="412" spans="1:14" ht="14.4" customHeight="1" x14ac:dyDescent="0.3">
      <c r="A412" s="631" t="s">
        <v>537</v>
      </c>
      <c r="B412" s="632" t="s">
        <v>539</v>
      </c>
      <c r="C412" s="633" t="s">
        <v>557</v>
      </c>
      <c r="D412" s="634" t="s">
        <v>558</v>
      </c>
      <c r="E412" s="633" t="s">
        <v>540</v>
      </c>
      <c r="F412" s="634" t="s">
        <v>541</v>
      </c>
      <c r="G412" s="633" t="s">
        <v>567</v>
      </c>
      <c r="H412" s="633" t="s">
        <v>1607</v>
      </c>
      <c r="I412" s="633" t="s">
        <v>1608</v>
      </c>
      <c r="J412" s="633" t="s">
        <v>1609</v>
      </c>
      <c r="K412" s="633" t="s">
        <v>1024</v>
      </c>
      <c r="L412" s="635">
        <v>56.3</v>
      </c>
      <c r="M412" s="635">
        <v>1</v>
      </c>
      <c r="N412" s="636">
        <v>56.3</v>
      </c>
    </row>
    <row r="413" spans="1:14" ht="14.4" customHeight="1" x14ac:dyDescent="0.3">
      <c r="A413" s="631" t="s">
        <v>537</v>
      </c>
      <c r="B413" s="632" t="s">
        <v>539</v>
      </c>
      <c r="C413" s="633" t="s">
        <v>557</v>
      </c>
      <c r="D413" s="634" t="s">
        <v>558</v>
      </c>
      <c r="E413" s="633" t="s">
        <v>540</v>
      </c>
      <c r="F413" s="634" t="s">
        <v>541</v>
      </c>
      <c r="G413" s="633" t="s">
        <v>567</v>
      </c>
      <c r="H413" s="633" t="s">
        <v>847</v>
      </c>
      <c r="I413" s="633" t="s">
        <v>848</v>
      </c>
      <c r="J413" s="633" t="s">
        <v>849</v>
      </c>
      <c r="K413" s="633" t="s">
        <v>850</v>
      </c>
      <c r="L413" s="635">
        <v>55.890000000000008</v>
      </c>
      <c r="M413" s="635">
        <v>6</v>
      </c>
      <c r="N413" s="636">
        <v>335.34000000000003</v>
      </c>
    </row>
    <row r="414" spans="1:14" ht="14.4" customHeight="1" x14ac:dyDescent="0.3">
      <c r="A414" s="631" t="s">
        <v>537</v>
      </c>
      <c r="B414" s="632" t="s">
        <v>539</v>
      </c>
      <c r="C414" s="633" t="s">
        <v>557</v>
      </c>
      <c r="D414" s="634" t="s">
        <v>558</v>
      </c>
      <c r="E414" s="633" t="s">
        <v>540</v>
      </c>
      <c r="F414" s="634" t="s">
        <v>541</v>
      </c>
      <c r="G414" s="633" t="s">
        <v>567</v>
      </c>
      <c r="H414" s="633" t="s">
        <v>1610</v>
      </c>
      <c r="I414" s="633" t="s">
        <v>1611</v>
      </c>
      <c r="J414" s="633" t="s">
        <v>1612</v>
      </c>
      <c r="K414" s="633" t="s">
        <v>611</v>
      </c>
      <c r="L414" s="635">
        <v>110.29</v>
      </c>
      <c r="M414" s="635">
        <v>10</v>
      </c>
      <c r="N414" s="636">
        <v>1102.9000000000001</v>
      </c>
    </row>
    <row r="415" spans="1:14" ht="14.4" customHeight="1" x14ac:dyDescent="0.3">
      <c r="A415" s="631" t="s">
        <v>537</v>
      </c>
      <c r="B415" s="632" t="s">
        <v>539</v>
      </c>
      <c r="C415" s="633" t="s">
        <v>557</v>
      </c>
      <c r="D415" s="634" t="s">
        <v>558</v>
      </c>
      <c r="E415" s="633" t="s">
        <v>540</v>
      </c>
      <c r="F415" s="634" t="s">
        <v>541</v>
      </c>
      <c r="G415" s="633" t="s">
        <v>567</v>
      </c>
      <c r="H415" s="633" t="s">
        <v>851</v>
      </c>
      <c r="I415" s="633" t="s">
        <v>852</v>
      </c>
      <c r="J415" s="633" t="s">
        <v>853</v>
      </c>
      <c r="K415" s="633" t="s">
        <v>854</v>
      </c>
      <c r="L415" s="635">
        <v>723.89427732830006</v>
      </c>
      <c r="M415" s="635">
        <v>4</v>
      </c>
      <c r="N415" s="636">
        <v>2895.5771093132003</v>
      </c>
    </row>
    <row r="416" spans="1:14" ht="14.4" customHeight="1" x14ac:dyDescent="0.3">
      <c r="A416" s="631" t="s">
        <v>537</v>
      </c>
      <c r="B416" s="632" t="s">
        <v>539</v>
      </c>
      <c r="C416" s="633" t="s">
        <v>557</v>
      </c>
      <c r="D416" s="634" t="s">
        <v>558</v>
      </c>
      <c r="E416" s="633" t="s">
        <v>540</v>
      </c>
      <c r="F416" s="634" t="s">
        <v>541</v>
      </c>
      <c r="G416" s="633" t="s">
        <v>567</v>
      </c>
      <c r="H416" s="633" t="s">
        <v>1613</v>
      </c>
      <c r="I416" s="633" t="s">
        <v>1614</v>
      </c>
      <c r="J416" s="633" t="s">
        <v>1615</v>
      </c>
      <c r="K416" s="633" t="s">
        <v>1616</v>
      </c>
      <c r="L416" s="635">
        <v>42.4</v>
      </c>
      <c r="M416" s="635">
        <v>3</v>
      </c>
      <c r="N416" s="636">
        <v>127.19999999999999</v>
      </c>
    </row>
    <row r="417" spans="1:14" ht="14.4" customHeight="1" x14ac:dyDescent="0.3">
      <c r="A417" s="631" t="s">
        <v>537</v>
      </c>
      <c r="B417" s="632" t="s">
        <v>539</v>
      </c>
      <c r="C417" s="633" t="s">
        <v>557</v>
      </c>
      <c r="D417" s="634" t="s">
        <v>558</v>
      </c>
      <c r="E417" s="633" t="s">
        <v>540</v>
      </c>
      <c r="F417" s="634" t="s">
        <v>541</v>
      </c>
      <c r="G417" s="633" t="s">
        <v>567</v>
      </c>
      <c r="H417" s="633" t="s">
        <v>1617</v>
      </c>
      <c r="I417" s="633" t="s">
        <v>246</v>
      </c>
      <c r="J417" s="633" t="s">
        <v>1618</v>
      </c>
      <c r="K417" s="633"/>
      <c r="L417" s="635">
        <v>147.49954406331688</v>
      </c>
      <c r="M417" s="635">
        <v>2</v>
      </c>
      <c r="N417" s="636">
        <v>294.99908812663375</v>
      </c>
    </row>
    <row r="418" spans="1:14" ht="14.4" customHeight="1" x14ac:dyDescent="0.3">
      <c r="A418" s="631" t="s">
        <v>537</v>
      </c>
      <c r="B418" s="632" t="s">
        <v>539</v>
      </c>
      <c r="C418" s="633" t="s">
        <v>557</v>
      </c>
      <c r="D418" s="634" t="s">
        <v>558</v>
      </c>
      <c r="E418" s="633" t="s">
        <v>540</v>
      </c>
      <c r="F418" s="634" t="s">
        <v>541</v>
      </c>
      <c r="G418" s="633" t="s">
        <v>567</v>
      </c>
      <c r="H418" s="633" t="s">
        <v>1305</v>
      </c>
      <c r="I418" s="633" t="s">
        <v>1305</v>
      </c>
      <c r="J418" s="633" t="s">
        <v>1306</v>
      </c>
      <c r="K418" s="633" t="s">
        <v>1307</v>
      </c>
      <c r="L418" s="635">
        <v>237.09999999999994</v>
      </c>
      <c r="M418" s="635">
        <v>2</v>
      </c>
      <c r="N418" s="636">
        <v>474.19999999999987</v>
      </c>
    </row>
    <row r="419" spans="1:14" ht="14.4" customHeight="1" x14ac:dyDescent="0.3">
      <c r="A419" s="631" t="s">
        <v>537</v>
      </c>
      <c r="B419" s="632" t="s">
        <v>539</v>
      </c>
      <c r="C419" s="633" t="s">
        <v>557</v>
      </c>
      <c r="D419" s="634" t="s">
        <v>558</v>
      </c>
      <c r="E419" s="633" t="s">
        <v>540</v>
      </c>
      <c r="F419" s="634" t="s">
        <v>541</v>
      </c>
      <c r="G419" s="633" t="s">
        <v>567</v>
      </c>
      <c r="H419" s="633" t="s">
        <v>855</v>
      </c>
      <c r="I419" s="633" t="s">
        <v>856</v>
      </c>
      <c r="J419" s="633" t="s">
        <v>857</v>
      </c>
      <c r="K419" s="633" t="s">
        <v>858</v>
      </c>
      <c r="L419" s="635">
        <v>117.73942857142859</v>
      </c>
      <c r="M419" s="635">
        <v>42</v>
      </c>
      <c r="N419" s="636">
        <v>4945.0560000000005</v>
      </c>
    </row>
    <row r="420" spans="1:14" ht="14.4" customHeight="1" x14ac:dyDescent="0.3">
      <c r="A420" s="631" t="s">
        <v>537</v>
      </c>
      <c r="B420" s="632" t="s">
        <v>539</v>
      </c>
      <c r="C420" s="633" t="s">
        <v>557</v>
      </c>
      <c r="D420" s="634" t="s">
        <v>558</v>
      </c>
      <c r="E420" s="633" t="s">
        <v>540</v>
      </c>
      <c r="F420" s="634" t="s">
        <v>541</v>
      </c>
      <c r="G420" s="633" t="s">
        <v>567</v>
      </c>
      <c r="H420" s="633" t="s">
        <v>1619</v>
      </c>
      <c r="I420" s="633" t="s">
        <v>1620</v>
      </c>
      <c r="J420" s="633" t="s">
        <v>1259</v>
      </c>
      <c r="K420" s="633" t="s">
        <v>1621</v>
      </c>
      <c r="L420" s="635">
        <v>68.660197378539536</v>
      </c>
      <c r="M420" s="635">
        <v>8</v>
      </c>
      <c r="N420" s="636">
        <v>549.28157902831629</v>
      </c>
    </row>
    <row r="421" spans="1:14" ht="14.4" customHeight="1" x14ac:dyDescent="0.3">
      <c r="A421" s="631" t="s">
        <v>537</v>
      </c>
      <c r="B421" s="632" t="s">
        <v>539</v>
      </c>
      <c r="C421" s="633" t="s">
        <v>557</v>
      </c>
      <c r="D421" s="634" t="s">
        <v>558</v>
      </c>
      <c r="E421" s="633" t="s">
        <v>540</v>
      </c>
      <c r="F421" s="634" t="s">
        <v>541</v>
      </c>
      <c r="G421" s="633" t="s">
        <v>567</v>
      </c>
      <c r="H421" s="633" t="s">
        <v>1622</v>
      </c>
      <c r="I421" s="633" t="s">
        <v>246</v>
      </c>
      <c r="J421" s="633" t="s">
        <v>1623</v>
      </c>
      <c r="K421" s="633"/>
      <c r="L421" s="635">
        <v>144.14042848204903</v>
      </c>
      <c r="M421" s="635">
        <v>1</v>
      </c>
      <c r="N421" s="636">
        <v>144.14042848204903</v>
      </c>
    </row>
    <row r="422" spans="1:14" ht="14.4" customHeight="1" x14ac:dyDescent="0.3">
      <c r="A422" s="631" t="s">
        <v>537</v>
      </c>
      <c r="B422" s="632" t="s">
        <v>539</v>
      </c>
      <c r="C422" s="633" t="s">
        <v>557</v>
      </c>
      <c r="D422" s="634" t="s">
        <v>558</v>
      </c>
      <c r="E422" s="633" t="s">
        <v>540</v>
      </c>
      <c r="F422" s="634" t="s">
        <v>541</v>
      </c>
      <c r="G422" s="633" t="s">
        <v>567</v>
      </c>
      <c r="H422" s="633" t="s">
        <v>1624</v>
      </c>
      <c r="I422" s="633" t="s">
        <v>1625</v>
      </c>
      <c r="J422" s="633" t="s">
        <v>1626</v>
      </c>
      <c r="K422" s="633" t="s">
        <v>1344</v>
      </c>
      <c r="L422" s="635">
        <v>262.23107960213503</v>
      </c>
      <c r="M422" s="635">
        <v>1</v>
      </c>
      <c r="N422" s="636">
        <v>262.23107960213503</v>
      </c>
    </row>
    <row r="423" spans="1:14" ht="14.4" customHeight="1" x14ac:dyDescent="0.3">
      <c r="A423" s="631" t="s">
        <v>537</v>
      </c>
      <c r="B423" s="632" t="s">
        <v>539</v>
      </c>
      <c r="C423" s="633" t="s">
        <v>557</v>
      </c>
      <c r="D423" s="634" t="s">
        <v>558</v>
      </c>
      <c r="E423" s="633" t="s">
        <v>540</v>
      </c>
      <c r="F423" s="634" t="s">
        <v>541</v>
      </c>
      <c r="G423" s="633" t="s">
        <v>567</v>
      </c>
      <c r="H423" s="633" t="s">
        <v>1627</v>
      </c>
      <c r="I423" s="633" t="s">
        <v>246</v>
      </c>
      <c r="J423" s="633" t="s">
        <v>1628</v>
      </c>
      <c r="K423" s="633" t="s">
        <v>1629</v>
      </c>
      <c r="L423" s="635">
        <v>82.01382928125193</v>
      </c>
      <c r="M423" s="635">
        <v>2</v>
      </c>
      <c r="N423" s="636">
        <v>164.02765856250386</v>
      </c>
    </row>
    <row r="424" spans="1:14" ht="14.4" customHeight="1" x14ac:dyDescent="0.3">
      <c r="A424" s="631" t="s">
        <v>537</v>
      </c>
      <c r="B424" s="632" t="s">
        <v>539</v>
      </c>
      <c r="C424" s="633" t="s">
        <v>557</v>
      </c>
      <c r="D424" s="634" t="s">
        <v>558</v>
      </c>
      <c r="E424" s="633" t="s">
        <v>540</v>
      </c>
      <c r="F424" s="634" t="s">
        <v>541</v>
      </c>
      <c r="G424" s="633" t="s">
        <v>567</v>
      </c>
      <c r="H424" s="633" t="s">
        <v>1630</v>
      </c>
      <c r="I424" s="633" t="s">
        <v>1631</v>
      </c>
      <c r="J424" s="633" t="s">
        <v>1593</v>
      </c>
      <c r="K424" s="633" t="s">
        <v>1632</v>
      </c>
      <c r="L424" s="635">
        <v>75.59</v>
      </c>
      <c r="M424" s="635">
        <v>1</v>
      </c>
      <c r="N424" s="636">
        <v>75.59</v>
      </c>
    </row>
    <row r="425" spans="1:14" ht="14.4" customHeight="1" x14ac:dyDescent="0.3">
      <c r="A425" s="631" t="s">
        <v>537</v>
      </c>
      <c r="B425" s="632" t="s">
        <v>539</v>
      </c>
      <c r="C425" s="633" t="s">
        <v>557</v>
      </c>
      <c r="D425" s="634" t="s">
        <v>558</v>
      </c>
      <c r="E425" s="633" t="s">
        <v>540</v>
      </c>
      <c r="F425" s="634" t="s">
        <v>541</v>
      </c>
      <c r="G425" s="633" t="s">
        <v>567</v>
      </c>
      <c r="H425" s="633" t="s">
        <v>1633</v>
      </c>
      <c r="I425" s="633" t="s">
        <v>1634</v>
      </c>
      <c r="J425" s="633" t="s">
        <v>1635</v>
      </c>
      <c r="K425" s="633" t="s">
        <v>1636</v>
      </c>
      <c r="L425" s="635">
        <v>13.86</v>
      </c>
      <c r="M425" s="635">
        <v>1</v>
      </c>
      <c r="N425" s="636">
        <v>13.86</v>
      </c>
    </row>
    <row r="426" spans="1:14" ht="14.4" customHeight="1" x14ac:dyDescent="0.3">
      <c r="A426" s="631" t="s">
        <v>537</v>
      </c>
      <c r="B426" s="632" t="s">
        <v>539</v>
      </c>
      <c r="C426" s="633" t="s">
        <v>557</v>
      </c>
      <c r="D426" s="634" t="s">
        <v>558</v>
      </c>
      <c r="E426" s="633" t="s">
        <v>540</v>
      </c>
      <c r="F426" s="634" t="s">
        <v>541</v>
      </c>
      <c r="G426" s="633" t="s">
        <v>567</v>
      </c>
      <c r="H426" s="633" t="s">
        <v>1637</v>
      </c>
      <c r="I426" s="633" t="s">
        <v>1638</v>
      </c>
      <c r="J426" s="633" t="s">
        <v>1639</v>
      </c>
      <c r="K426" s="633" t="s">
        <v>1640</v>
      </c>
      <c r="L426" s="635">
        <v>158.66999999999999</v>
      </c>
      <c r="M426" s="635">
        <v>1</v>
      </c>
      <c r="N426" s="636">
        <v>158.66999999999999</v>
      </c>
    </row>
    <row r="427" spans="1:14" ht="14.4" customHeight="1" x14ac:dyDescent="0.3">
      <c r="A427" s="631" t="s">
        <v>537</v>
      </c>
      <c r="B427" s="632" t="s">
        <v>539</v>
      </c>
      <c r="C427" s="633" t="s">
        <v>557</v>
      </c>
      <c r="D427" s="634" t="s">
        <v>558</v>
      </c>
      <c r="E427" s="633" t="s">
        <v>540</v>
      </c>
      <c r="F427" s="634" t="s">
        <v>541</v>
      </c>
      <c r="G427" s="633" t="s">
        <v>567</v>
      </c>
      <c r="H427" s="633" t="s">
        <v>1641</v>
      </c>
      <c r="I427" s="633" t="s">
        <v>1642</v>
      </c>
      <c r="J427" s="633" t="s">
        <v>1643</v>
      </c>
      <c r="K427" s="633" t="s">
        <v>1644</v>
      </c>
      <c r="L427" s="635">
        <v>116.56</v>
      </c>
      <c r="M427" s="635">
        <v>1</v>
      </c>
      <c r="N427" s="636">
        <v>116.56</v>
      </c>
    </row>
    <row r="428" spans="1:14" ht="14.4" customHeight="1" x14ac:dyDescent="0.3">
      <c r="A428" s="631" t="s">
        <v>537</v>
      </c>
      <c r="B428" s="632" t="s">
        <v>539</v>
      </c>
      <c r="C428" s="633" t="s">
        <v>557</v>
      </c>
      <c r="D428" s="634" t="s">
        <v>558</v>
      </c>
      <c r="E428" s="633" t="s">
        <v>540</v>
      </c>
      <c r="F428" s="634" t="s">
        <v>541</v>
      </c>
      <c r="G428" s="633" t="s">
        <v>567</v>
      </c>
      <c r="H428" s="633" t="s">
        <v>1645</v>
      </c>
      <c r="I428" s="633" t="s">
        <v>1646</v>
      </c>
      <c r="J428" s="633" t="s">
        <v>1647</v>
      </c>
      <c r="K428" s="633" t="s">
        <v>1648</v>
      </c>
      <c r="L428" s="635">
        <v>88.42</v>
      </c>
      <c r="M428" s="635">
        <v>1</v>
      </c>
      <c r="N428" s="636">
        <v>88.42</v>
      </c>
    </row>
    <row r="429" spans="1:14" ht="14.4" customHeight="1" x14ac:dyDescent="0.3">
      <c r="A429" s="631" t="s">
        <v>537</v>
      </c>
      <c r="B429" s="632" t="s">
        <v>539</v>
      </c>
      <c r="C429" s="633" t="s">
        <v>557</v>
      </c>
      <c r="D429" s="634" t="s">
        <v>558</v>
      </c>
      <c r="E429" s="633" t="s">
        <v>540</v>
      </c>
      <c r="F429" s="634" t="s">
        <v>541</v>
      </c>
      <c r="G429" s="633" t="s">
        <v>567</v>
      </c>
      <c r="H429" s="633" t="s">
        <v>1319</v>
      </c>
      <c r="I429" s="633" t="s">
        <v>246</v>
      </c>
      <c r="J429" s="633" t="s">
        <v>1320</v>
      </c>
      <c r="K429" s="633"/>
      <c r="L429" s="635">
        <v>264.47716099855791</v>
      </c>
      <c r="M429" s="635">
        <v>2</v>
      </c>
      <c r="N429" s="636">
        <v>528.95432199711581</v>
      </c>
    </row>
    <row r="430" spans="1:14" ht="14.4" customHeight="1" x14ac:dyDescent="0.3">
      <c r="A430" s="631" t="s">
        <v>537</v>
      </c>
      <c r="B430" s="632" t="s">
        <v>539</v>
      </c>
      <c r="C430" s="633" t="s">
        <v>557</v>
      </c>
      <c r="D430" s="634" t="s">
        <v>558</v>
      </c>
      <c r="E430" s="633" t="s">
        <v>540</v>
      </c>
      <c r="F430" s="634" t="s">
        <v>541</v>
      </c>
      <c r="G430" s="633" t="s">
        <v>567</v>
      </c>
      <c r="H430" s="633" t="s">
        <v>1649</v>
      </c>
      <c r="I430" s="633" t="s">
        <v>1650</v>
      </c>
      <c r="J430" s="633" t="s">
        <v>1651</v>
      </c>
      <c r="K430" s="633"/>
      <c r="L430" s="635">
        <v>143.405</v>
      </c>
      <c r="M430" s="635">
        <v>1</v>
      </c>
      <c r="N430" s="636">
        <v>143.405</v>
      </c>
    </row>
    <row r="431" spans="1:14" ht="14.4" customHeight="1" x14ac:dyDescent="0.3">
      <c r="A431" s="631" t="s">
        <v>537</v>
      </c>
      <c r="B431" s="632" t="s">
        <v>539</v>
      </c>
      <c r="C431" s="633" t="s">
        <v>557</v>
      </c>
      <c r="D431" s="634" t="s">
        <v>558</v>
      </c>
      <c r="E431" s="633" t="s">
        <v>540</v>
      </c>
      <c r="F431" s="634" t="s">
        <v>541</v>
      </c>
      <c r="G431" s="633" t="s">
        <v>567</v>
      </c>
      <c r="H431" s="633" t="s">
        <v>1652</v>
      </c>
      <c r="I431" s="633" t="s">
        <v>1653</v>
      </c>
      <c r="J431" s="633" t="s">
        <v>1654</v>
      </c>
      <c r="K431" s="633" t="s">
        <v>1655</v>
      </c>
      <c r="L431" s="635">
        <v>106.14957949903039</v>
      </c>
      <c r="M431" s="635">
        <v>6</v>
      </c>
      <c r="N431" s="636">
        <v>636.8974769941824</v>
      </c>
    </row>
    <row r="432" spans="1:14" ht="14.4" customHeight="1" x14ac:dyDescent="0.3">
      <c r="A432" s="631" t="s">
        <v>537</v>
      </c>
      <c r="B432" s="632" t="s">
        <v>539</v>
      </c>
      <c r="C432" s="633" t="s">
        <v>557</v>
      </c>
      <c r="D432" s="634" t="s">
        <v>558</v>
      </c>
      <c r="E432" s="633" t="s">
        <v>540</v>
      </c>
      <c r="F432" s="634" t="s">
        <v>541</v>
      </c>
      <c r="G432" s="633" t="s">
        <v>567</v>
      </c>
      <c r="H432" s="633" t="s">
        <v>1656</v>
      </c>
      <c r="I432" s="633" t="s">
        <v>246</v>
      </c>
      <c r="J432" s="633" t="s">
        <v>1657</v>
      </c>
      <c r="K432" s="633" t="s">
        <v>1658</v>
      </c>
      <c r="L432" s="635">
        <v>181.05599999999998</v>
      </c>
      <c r="M432" s="635">
        <v>5</v>
      </c>
      <c r="N432" s="636">
        <v>905.28</v>
      </c>
    </row>
    <row r="433" spans="1:14" ht="14.4" customHeight="1" x14ac:dyDescent="0.3">
      <c r="A433" s="631" t="s">
        <v>537</v>
      </c>
      <c r="B433" s="632" t="s">
        <v>539</v>
      </c>
      <c r="C433" s="633" t="s">
        <v>557</v>
      </c>
      <c r="D433" s="634" t="s">
        <v>558</v>
      </c>
      <c r="E433" s="633" t="s">
        <v>540</v>
      </c>
      <c r="F433" s="634" t="s">
        <v>541</v>
      </c>
      <c r="G433" s="633" t="s">
        <v>567</v>
      </c>
      <c r="H433" s="633" t="s">
        <v>1659</v>
      </c>
      <c r="I433" s="633" t="s">
        <v>246</v>
      </c>
      <c r="J433" s="633" t="s">
        <v>1660</v>
      </c>
      <c r="K433" s="633"/>
      <c r="L433" s="635">
        <v>377.64009699054725</v>
      </c>
      <c r="M433" s="635">
        <v>2</v>
      </c>
      <c r="N433" s="636">
        <v>755.2801939810945</v>
      </c>
    </row>
    <row r="434" spans="1:14" ht="14.4" customHeight="1" x14ac:dyDescent="0.3">
      <c r="A434" s="631" t="s">
        <v>537</v>
      </c>
      <c r="B434" s="632" t="s">
        <v>539</v>
      </c>
      <c r="C434" s="633" t="s">
        <v>557</v>
      </c>
      <c r="D434" s="634" t="s">
        <v>558</v>
      </c>
      <c r="E434" s="633" t="s">
        <v>540</v>
      </c>
      <c r="F434" s="634" t="s">
        <v>541</v>
      </c>
      <c r="G434" s="633" t="s">
        <v>567</v>
      </c>
      <c r="H434" s="633" t="s">
        <v>1661</v>
      </c>
      <c r="I434" s="633" t="s">
        <v>246</v>
      </c>
      <c r="J434" s="633" t="s">
        <v>1662</v>
      </c>
      <c r="K434" s="633"/>
      <c r="L434" s="635">
        <v>74.994196866105995</v>
      </c>
      <c r="M434" s="635">
        <v>11</v>
      </c>
      <c r="N434" s="636">
        <v>824.93616552716594</v>
      </c>
    </row>
    <row r="435" spans="1:14" ht="14.4" customHeight="1" x14ac:dyDescent="0.3">
      <c r="A435" s="631" t="s">
        <v>537</v>
      </c>
      <c r="B435" s="632" t="s">
        <v>539</v>
      </c>
      <c r="C435" s="633" t="s">
        <v>557</v>
      </c>
      <c r="D435" s="634" t="s">
        <v>558</v>
      </c>
      <c r="E435" s="633" t="s">
        <v>540</v>
      </c>
      <c r="F435" s="634" t="s">
        <v>541</v>
      </c>
      <c r="G435" s="633" t="s">
        <v>567</v>
      </c>
      <c r="H435" s="633" t="s">
        <v>1663</v>
      </c>
      <c r="I435" s="633" t="s">
        <v>1664</v>
      </c>
      <c r="J435" s="633" t="s">
        <v>1665</v>
      </c>
      <c r="K435" s="633" t="s">
        <v>1666</v>
      </c>
      <c r="L435" s="635">
        <v>116.17947857373655</v>
      </c>
      <c r="M435" s="635">
        <v>1</v>
      </c>
      <c r="N435" s="636">
        <v>116.17947857373655</v>
      </c>
    </row>
    <row r="436" spans="1:14" ht="14.4" customHeight="1" x14ac:dyDescent="0.3">
      <c r="A436" s="631" t="s">
        <v>537</v>
      </c>
      <c r="B436" s="632" t="s">
        <v>539</v>
      </c>
      <c r="C436" s="633" t="s">
        <v>557</v>
      </c>
      <c r="D436" s="634" t="s">
        <v>558</v>
      </c>
      <c r="E436" s="633" t="s">
        <v>540</v>
      </c>
      <c r="F436" s="634" t="s">
        <v>541</v>
      </c>
      <c r="G436" s="633" t="s">
        <v>567</v>
      </c>
      <c r="H436" s="633" t="s">
        <v>1667</v>
      </c>
      <c r="I436" s="633" t="s">
        <v>1668</v>
      </c>
      <c r="J436" s="633" t="s">
        <v>1669</v>
      </c>
      <c r="K436" s="633" t="s">
        <v>1670</v>
      </c>
      <c r="L436" s="635">
        <v>214.89000000000004</v>
      </c>
      <c r="M436" s="635">
        <v>1</v>
      </c>
      <c r="N436" s="636">
        <v>214.89000000000004</v>
      </c>
    </row>
    <row r="437" spans="1:14" ht="14.4" customHeight="1" x14ac:dyDescent="0.3">
      <c r="A437" s="631" t="s">
        <v>537</v>
      </c>
      <c r="B437" s="632" t="s">
        <v>539</v>
      </c>
      <c r="C437" s="633" t="s">
        <v>557</v>
      </c>
      <c r="D437" s="634" t="s">
        <v>558</v>
      </c>
      <c r="E437" s="633" t="s">
        <v>540</v>
      </c>
      <c r="F437" s="634" t="s">
        <v>541</v>
      </c>
      <c r="G437" s="633" t="s">
        <v>567</v>
      </c>
      <c r="H437" s="633" t="s">
        <v>1671</v>
      </c>
      <c r="I437" s="633" t="s">
        <v>1672</v>
      </c>
      <c r="J437" s="633" t="s">
        <v>1673</v>
      </c>
      <c r="K437" s="633" t="s">
        <v>801</v>
      </c>
      <c r="L437" s="635">
        <v>19.830345429583701</v>
      </c>
      <c r="M437" s="635">
        <v>40</v>
      </c>
      <c r="N437" s="636">
        <v>793.21381718334806</v>
      </c>
    </row>
    <row r="438" spans="1:14" ht="14.4" customHeight="1" x14ac:dyDescent="0.3">
      <c r="A438" s="631" t="s">
        <v>537</v>
      </c>
      <c r="B438" s="632" t="s">
        <v>539</v>
      </c>
      <c r="C438" s="633" t="s">
        <v>557</v>
      </c>
      <c r="D438" s="634" t="s">
        <v>558</v>
      </c>
      <c r="E438" s="633" t="s">
        <v>540</v>
      </c>
      <c r="F438" s="634" t="s">
        <v>541</v>
      </c>
      <c r="G438" s="633" t="s">
        <v>567</v>
      </c>
      <c r="H438" s="633" t="s">
        <v>1674</v>
      </c>
      <c r="I438" s="633" t="s">
        <v>1675</v>
      </c>
      <c r="J438" s="633" t="s">
        <v>1676</v>
      </c>
      <c r="K438" s="633" t="s">
        <v>1677</v>
      </c>
      <c r="L438" s="635">
        <v>44.869994433242049</v>
      </c>
      <c r="M438" s="635">
        <v>1</v>
      </c>
      <c r="N438" s="636">
        <v>44.869994433242049</v>
      </c>
    </row>
    <row r="439" spans="1:14" ht="14.4" customHeight="1" x14ac:dyDescent="0.3">
      <c r="A439" s="631" t="s">
        <v>537</v>
      </c>
      <c r="B439" s="632" t="s">
        <v>539</v>
      </c>
      <c r="C439" s="633" t="s">
        <v>557</v>
      </c>
      <c r="D439" s="634" t="s">
        <v>558</v>
      </c>
      <c r="E439" s="633" t="s">
        <v>540</v>
      </c>
      <c r="F439" s="634" t="s">
        <v>541</v>
      </c>
      <c r="G439" s="633" t="s">
        <v>567</v>
      </c>
      <c r="H439" s="633" t="s">
        <v>1678</v>
      </c>
      <c r="I439" s="633" t="s">
        <v>246</v>
      </c>
      <c r="J439" s="633" t="s">
        <v>1679</v>
      </c>
      <c r="K439" s="633" t="s">
        <v>1680</v>
      </c>
      <c r="L439" s="635">
        <v>295.37156864551304</v>
      </c>
      <c r="M439" s="635">
        <v>3</v>
      </c>
      <c r="N439" s="636">
        <v>886.11470593653917</v>
      </c>
    </row>
    <row r="440" spans="1:14" ht="14.4" customHeight="1" x14ac:dyDescent="0.3">
      <c r="A440" s="631" t="s">
        <v>537</v>
      </c>
      <c r="B440" s="632" t="s">
        <v>539</v>
      </c>
      <c r="C440" s="633" t="s">
        <v>557</v>
      </c>
      <c r="D440" s="634" t="s">
        <v>558</v>
      </c>
      <c r="E440" s="633" t="s">
        <v>540</v>
      </c>
      <c r="F440" s="634" t="s">
        <v>541</v>
      </c>
      <c r="G440" s="633" t="s">
        <v>567</v>
      </c>
      <c r="H440" s="633" t="s">
        <v>1681</v>
      </c>
      <c r="I440" s="633" t="s">
        <v>246</v>
      </c>
      <c r="J440" s="633" t="s">
        <v>1682</v>
      </c>
      <c r="K440" s="633"/>
      <c r="L440" s="635">
        <v>1392.5797209024163</v>
      </c>
      <c r="M440" s="635">
        <v>1</v>
      </c>
      <c r="N440" s="636">
        <v>1392.5797209024163</v>
      </c>
    </row>
    <row r="441" spans="1:14" ht="14.4" customHeight="1" x14ac:dyDescent="0.3">
      <c r="A441" s="631" t="s">
        <v>537</v>
      </c>
      <c r="B441" s="632" t="s">
        <v>539</v>
      </c>
      <c r="C441" s="633" t="s">
        <v>557</v>
      </c>
      <c r="D441" s="634" t="s">
        <v>558</v>
      </c>
      <c r="E441" s="633" t="s">
        <v>540</v>
      </c>
      <c r="F441" s="634" t="s">
        <v>541</v>
      </c>
      <c r="G441" s="633" t="s">
        <v>567</v>
      </c>
      <c r="H441" s="633" t="s">
        <v>1332</v>
      </c>
      <c r="I441" s="633" t="s">
        <v>1332</v>
      </c>
      <c r="J441" s="633" t="s">
        <v>1333</v>
      </c>
      <c r="K441" s="633" t="s">
        <v>1334</v>
      </c>
      <c r="L441" s="635">
        <v>258.75236063150885</v>
      </c>
      <c r="M441" s="635">
        <v>1</v>
      </c>
      <c r="N441" s="636">
        <v>258.75236063150885</v>
      </c>
    </row>
    <row r="442" spans="1:14" ht="14.4" customHeight="1" x14ac:dyDescent="0.3">
      <c r="A442" s="631" t="s">
        <v>537</v>
      </c>
      <c r="B442" s="632" t="s">
        <v>539</v>
      </c>
      <c r="C442" s="633" t="s">
        <v>557</v>
      </c>
      <c r="D442" s="634" t="s">
        <v>558</v>
      </c>
      <c r="E442" s="633" t="s">
        <v>540</v>
      </c>
      <c r="F442" s="634" t="s">
        <v>541</v>
      </c>
      <c r="G442" s="633" t="s">
        <v>567</v>
      </c>
      <c r="H442" s="633" t="s">
        <v>1683</v>
      </c>
      <c r="I442" s="633" t="s">
        <v>1683</v>
      </c>
      <c r="J442" s="633" t="s">
        <v>861</v>
      </c>
      <c r="K442" s="633" t="s">
        <v>1684</v>
      </c>
      <c r="L442" s="635">
        <v>285.01679999999999</v>
      </c>
      <c r="M442" s="635">
        <v>5</v>
      </c>
      <c r="N442" s="636">
        <v>1425.0839999999998</v>
      </c>
    </row>
    <row r="443" spans="1:14" ht="14.4" customHeight="1" x14ac:dyDescent="0.3">
      <c r="A443" s="631" t="s">
        <v>537</v>
      </c>
      <c r="B443" s="632" t="s">
        <v>539</v>
      </c>
      <c r="C443" s="633" t="s">
        <v>557</v>
      </c>
      <c r="D443" s="634" t="s">
        <v>558</v>
      </c>
      <c r="E443" s="633" t="s">
        <v>540</v>
      </c>
      <c r="F443" s="634" t="s">
        <v>541</v>
      </c>
      <c r="G443" s="633" t="s">
        <v>567</v>
      </c>
      <c r="H443" s="633" t="s">
        <v>900</v>
      </c>
      <c r="I443" s="633" t="s">
        <v>246</v>
      </c>
      <c r="J443" s="633" t="s">
        <v>901</v>
      </c>
      <c r="K443" s="633"/>
      <c r="L443" s="635">
        <v>265.74</v>
      </c>
      <c r="M443" s="635">
        <v>1</v>
      </c>
      <c r="N443" s="636">
        <v>265.74</v>
      </c>
    </row>
    <row r="444" spans="1:14" ht="14.4" customHeight="1" x14ac:dyDescent="0.3">
      <c r="A444" s="631" t="s">
        <v>537</v>
      </c>
      <c r="B444" s="632" t="s">
        <v>539</v>
      </c>
      <c r="C444" s="633" t="s">
        <v>557</v>
      </c>
      <c r="D444" s="634" t="s">
        <v>558</v>
      </c>
      <c r="E444" s="633" t="s">
        <v>540</v>
      </c>
      <c r="F444" s="634" t="s">
        <v>541</v>
      </c>
      <c r="G444" s="633" t="s">
        <v>567</v>
      </c>
      <c r="H444" s="633" t="s">
        <v>1685</v>
      </c>
      <c r="I444" s="633" t="s">
        <v>1686</v>
      </c>
      <c r="J444" s="633" t="s">
        <v>1687</v>
      </c>
      <c r="K444" s="633" t="s">
        <v>1688</v>
      </c>
      <c r="L444" s="635">
        <v>691.0799999999997</v>
      </c>
      <c r="M444" s="635">
        <v>1</v>
      </c>
      <c r="N444" s="636">
        <v>691.0799999999997</v>
      </c>
    </row>
    <row r="445" spans="1:14" ht="14.4" customHeight="1" x14ac:dyDescent="0.3">
      <c r="A445" s="631" t="s">
        <v>537</v>
      </c>
      <c r="B445" s="632" t="s">
        <v>539</v>
      </c>
      <c r="C445" s="633" t="s">
        <v>557</v>
      </c>
      <c r="D445" s="634" t="s">
        <v>558</v>
      </c>
      <c r="E445" s="633" t="s">
        <v>540</v>
      </c>
      <c r="F445" s="634" t="s">
        <v>541</v>
      </c>
      <c r="G445" s="633" t="s">
        <v>910</v>
      </c>
      <c r="H445" s="633" t="s">
        <v>1689</v>
      </c>
      <c r="I445" s="633" t="s">
        <v>1689</v>
      </c>
      <c r="J445" s="633" t="s">
        <v>1690</v>
      </c>
      <c r="K445" s="633" t="s">
        <v>1691</v>
      </c>
      <c r="L445" s="635">
        <v>128.01</v>
      </c>
      <c r="M445" s="635">
        <v>1</v>
      </c>
      <c r="N445" s="636">
        <v>128.01</v>
      </c>
    </row>
    <row r="446" spans="1:14" ht="14.4" customHeight="1" x14ac:dyDescent="0.3">
      <c r="A446" s="631" t="s">
        <v>537</v>
      </c>
      <c r="B446" s="632" t="s">
        <v>539</v>
      </c>
      <c r="C446" s="633" t="s">
        <v>557</v>
      </c>
      <c r="D446" s="634" t="s">
        <v>558</v>
      </c>
      <c r="E446" s="633" t="s">
        <v>540</v>
      </c>
      <c r="F446" s="634" t="s">
        <v>541</v>
      </c>
      <c r="G446" s="633" t="s">
        <v>910</v>
      </c>
      <c r="H446" s="633" t="s">
        <v>1692</v>
      </c>
      <c r="I446" s="633" t="s">
        <v>1692</v>
      </c>
      <c r="J446" s="633" t="s">
        <v>1693</v>
      </c>
      <c r="K446" s="633" t="s">
        <v>1694</v>
      </c>
      <c r="L446" s="635">
        <v>24.390000000000004</v>
      </c>
      <c r="M446" s="635">
        <v>1</v>
      </c>
      <c r="N446" s="636">
        <v>24.390000000000004</v>
      </c>
    </row>
    <row r="447" spans="1:14" ht="14.4" customHeight="1" x14ac:dyDescent="0.3">
      <c r="A447" s="631" t="s">
        <v>537</v>
      </c>
      <c r="B447" s="632" t="s">
        <v>539</v>
      </c>
      <c r="C447" s="633" t="s">
        <v>557</v>
      </c>
      <c r="D447" s="634" t="s">
        <v>558</v>
      </c>
      <c r="E447" s="633" t="s">
        <v>540</v>
      </c>
      <c r="F447" s="634" t="s">
        <v>541</v>
      </c>
      <c r="G447" s="633" t="s">
        <v>910</v>
      </c>
      <c r="H447" s="633" t="s">
        <v>1345</v>
      </c>
      <c r="I447" s="633" t="s">
        <v>1346</v>
      </c>
      <c r="J447" s="633" t="s">
        <v>1347</v>
      </c>
      <c r="K447" s="633" t="s">
        <v>1348</v>
      </c>
      <c r="L447" s="635">
        <v>47.33013606067982</v>
      </c>
      <c r="M447" s="635">
        <v>1</v>
      </c>
      <c r="N447" s="636">
        <v>47.33013606067982</v>
      </c>
    </row>
    <row r="448" spans="1:14" ht="14.4" customHeight="1" x14ac:dyDescent="0.3">
      <c r="A448" s="631" t="s">
        <v>537</v>
      </c>
      <c r="B448" s="632" t="s">
        <v>539</v>
      </c>
      <c r="C448" s="633" t="s">
        <v>557</v>
      </c>
      <c r="D448" s="634" t="s">
        <v>558</v>
      </c>
      <c r="E448" s="633" t="s">
        <v>540</v>
      </c>
      <c r="F448" s="634" t="s">
        <v>541</v>
      </c>
      <c r="G448" s="633" t="s">
        <v>910</v>
      </c>
      <c r="H448" s="633" t="s">
        <v>923</v>
      </c>
      <c r="I448" s="633" t="s">
        <v>924</v>
      </c>
      <c r="J448" s="633" t="s">
        <v>925</v>
      </c>
      <c r="K448" s="633" t="s">
        <v>926</v>
      </c>
      <c r="L448" s="635">
        <v>110.419999545661</v>
      </c>
      <c r="M448" s="635">
        <v>1</v>
      </c>
      <c r="N448" s="636">
        <v>110.419999545661</v>
      </c>
    </row>
    <row r="449" spans="1:14" ht="14.4" customHeight="1" x14ac:dyDescent="0.3">
      <c r="A449" s="631" t="s">
        <v>537</v>
      </c>
      <c r="B449" s="632" t="s">
        <v>539</v>
      </c>
      <c r="C449" s="633" t="s">
        <v>557</v>
      </c>
      <c r="D449" s="634" t="s">
        <v>558</v>
      </c>
      <c r="E449" s="633" t="s">
        <v>540</v>
      </c>
      <c r="F449" s="634" t="s">
        <v>541</v>
      </c>
      <c r="G449" s="633" t="s">
        <v>910</v>
      </c>
      <c r="H449" s="633" t="s">
        <v>1695</v>
      </c>
      <c r="I449" s="633" t="s">
        <v>1696</v>
      </c>
      <c r="J449" s="633" t="s">
        <v>1697</v>
      </c>
      <c r="K449" s="633" t="s">
        <v>1698</v>
      </c>
      <c r="L449" s="635">
        <v>54.46</v>
      </c>
      <c r="M449" s="635">
        <v>4</v>
      </c>
      <c r="N449" s="636">
        <v>217.84</v>
      </c>
    </row>
    <row r="450" spans="1:14" ht="14.4" customHeight="1" x14ac:dyDescent="0.3">
      <c r="A450" s="631" t="s">
        <v>537</v>
      </c>
      <c r="B450" s="632" t="s">
        <v>539</v>
      </c>
      <c r="C450" s="633" t="s">
        <v>557</v>
      </c>
      <c r="D450" s="634" t="s">
        <v>558</v>
      </c>
      <c r="E450" s="633" t="s">
        <v>540</v>
      </c>
      <c r="F450" s="634" t="s">
        <v>541</v>
      </c>
      <c r="G450" s="633" t="s">
        <v>910</v>
      </c>
      <c r="H450" s="633" t="s">
        <v>1699</v>
      </c>
      <c r="I450" s="633" t="s">
        <v>1700</v>
      </c>
      <c r="J450" s="633" t="s">
        <v>1701</v>
      </c>
      <c r="K450" s="633" t="s">
        <v>1702</v>
      </c>
      <c r="L450" s="635">
        <v>218.09974515609628</v>
      </c>
      <c r="M450" s="635">
        <v>1</v>
      </c>
      <c r="N450" s="636">
        <v>218.09974515609628</v>
      </c>
    </row>
    <row r="451" spans="1:14" ht="14.4" customHeight="1" x14ac:dyDescent="0.3">
      <c r="A451" s="631" t="s">
        <v>537</v>
      </c>
      <c r="B451" s="632" t="s">
        <v>539</v>
      </c>
      <c r="C451" s="633" t="s">
        <v>557</v>
      </c>
      <c r="D451" s="634" t="s">
        <v>558</v>
      </c>
      <c r="E451" s="633" t="s">
        <v>540</v>
      </c>
      <c r="F451" s="634" t="s">
        <v>541</v>
      </c>
      <c r="G451" s="633" t="s">
        <v>910</v>
      </c>
      <c r="H451" s="633" t="s">
        <v>1703</v>
      </c>
      <c r="I451" s="633" t="s">
        <v>1704</v>
      </c>
      <c r="J451" s="633" t="s">
        <v>1386</v>
      </c>
      <c r="K451" s="633" t="s">
        <v>1705</v>
      </c>
      <c r="L451" s="635">
        <v>111.86961525901461</v>
      </c>
      <c r="M451" s="635">
        <v>7</v>
      </c>
      <c r="N451" s="636">
        <v>783.08730681310226</v>
      </c>
    </row>
    <row r="452" spans="1:14" ht="14.4" customHeight="1" x14ac:dyDescent="0.3">
      <c r="A452" s="631" t="s">
        <v>537</v>
      </c>
      <c r="B452" s="632" t="s">
        <v>539</v>
      </c>
      <c r="C452" s="633" t="s">
        <v>557</v>
      </c>
      <c r="D452" s="634" t="s">
        <v>558</v>
      </c>
      <c r="E452" s="633" t="s">
        <v>540</v>
      </c>
      <c r="F452" s="634" t="s">
        <v>541</v>
      </c>
      <c r="G452" s="633" t="s">
        <v>910</v>
      </c>
      <c r="H452" s="633" t="s">
        <v>1706</v>
      </c>
      <c r="I452" s="633" t="s">
        <v>1707</v>
      </c>
      <c r="J452" s="633" t="s">
        <v>1708</v>
      </c>
      <c r="K452" s="633" t="s">
        <v>1709</v>
      </c>
      <c r="L452" s="635">
        <v>62.049999999999969</v>
      </c>
      <c r="M452" s="635">
        <v>1</v>
      </c>
      <c r="N452" s="636">
        <v>62.049999999999969</v>
      </c>
    </row>
    <row r="453" spans="1:14" ht="14.4" customHeight="1" x14ac:dyDescent="0.3">
      <c r="A453" s="631" t="s">
        <v>537</v>
      </c>
      <c r="B453" s="632" t="s">
        <v>539</v>
      </c>
      <c r="C453" s="633" t="s">
        <v>557</v>
      </c>
      <c r="D453" s="634" t="s">
        <v>558</v>
      </c>
      <c r="E453" s="633" t="s">
        <v>540</v>
      </c>
      <c r="F453" s="634" t="s">
        <v>541</v>
      </c>
      <c r="G453" s="633" t="s">
        <v>910</v>
      </c>
      <c r="H453" s="633" t="s">
        <v>949</v>
      </c>
      <c r="I453" s="633" t="s">
        <v>950</v>
      </c>
      <c r="J453" s="633" t="s">
        <v>951</v>
      </c>
      <c r="K453" s="633" t="s">
        <v>952</v>
      </c>
      <c r="L453" s="635">
        <v>45.55</v>
      </c>
      <c r="M453" s="635">
        <v>1</v>
      </c>
      <c r="N453" s="636">
        <v>45.55</v>
      </c>
    </row>
    <row r="454" spans="1:14" ht="14.4" customHeight="1" x14ac:dyDescent="0.3">
      <c r="A454" s="631" t="s">
        <v>537</v>
      </c>
      <c r="B454" s="632" t="s">
        <v>539</v>
      </c>
      <c r="C454" s="633" t="s">
        <v>557</v>
      </c>
      <c r="D454" s="634" t="s">
        <v>558</v>
      </c>
      <c r="E454" s="633" t="s">
        <v>540</v>
      </c>
      <c r="F454" s="634" t="s">
        <v>541</v>
      </c>
      <c r="G454" s="633" t="s">
        <v>910</v>
      </c>
      <c r="H454" s="633" t="s">
        <v>953</v>
      </c>
      <c r="I454" s="633" t="s">
        <v>954</v>
      </c>
      <c r="J454" s="633" t="s">
        <v>955</v>
      </c>
      <c r="K454" s="633" t="s">
        <v>956</v>
      </c>
      <c r="L454" s="635">
        <v>79.83</v>
      </c>
      <c r="M454" s="635">
        <v>2</v>
      </c>
      <c r="N454" s="636">
        <v>159.66</v>
      </c>
    </row>
    <row r="455" spans="1:14" ht="14.4" customHeight="1" x14ac:dyDescent="0.3">
      <c r="A455" s="631" t="s">
        <v>537</v>
      </c>
      <c r="B455" s="632" t="s">
        <v>539</v>
      </c>
      <c r="C455" s="633" t="s">
        <v>557</v>
      </c>
      <c r="D455" s="634" t="s">
        <v>558</v>
      </c>
      <c r="E455" s="633" t="s">
        <v>540</v>
      </c>
      <c r="F455" s="634" t="s">
        <v>541</v>
      </c>
      <c r="G455" s="633" t="s">
        <v>910</v>
      </c>
      <c r="H455" s="633" t="s">
        <v>957</v>
      </c>
      <c r="I455" s="633" t="s">
        <v>958</v>
      </c>
      <c r="J455" s="633" t="s">
        <v>959</v>
      </c>
      <c r="K455" s="633" t="s">
        <v>960</v>
      </c>
      <c r="L455" s="635">
        <v>3450</v>
      </c>
      <c r="M455" s="635">
        <v>7</v>
      </c>
      <c r="N455" s="636">
        <v>24150</v>
      </c>
    </row>
    <row r="456" spans="1:14" ht="14.4" customHeight="1" x14ac:dyDescent="0.3">
      <c r="A456" s="631" t="s">
        <v>537</v>
      </c>
      <c r="B456" s="632" t="s">
        <v>539</v>
      </c>
      <c r="C456" s="633" t="s">
        <v>557</v>
      </c>
      <c r="D456" s="634" t="s">
        <v>558</v>
      </c>
      <c r="E456" s="633" t="s">
        <v>540</v>
      </c>
      <c r="F456" s="634" t="s">
        <v>541</v>
      </c>
      <c r="G456" s="633" t="s">
        <v>910</v>
      </c>
      <c r="H456" s="633" t="s">
        <v>961</v>
      </c>
      <c r="I456" s="633" t="s">
        <v>962</v>
      </c>
      <c r="J456" s="633" t="s">
        <v>963</v>
      </c>
      <c r="K456" s="633" t="s">
        <v>964</v>
      </c>
      <c r="L456" s="635">
        <v>76.489763562054961</v>
      </c>
      <c r="M456" s="635">
        <v>1</v>
      </c>
      <c r="N456" s="636">
        <v>76.489763562054961</v>
      </c>
    </row>
    <row r="457" spans="1:14" ht="14.4" customHeight="1" x14ac:dyDescent="0.3">
      <c r="A457" s="631" t="s">
        <v>537</v>
      </c>
      <c r="B457" s="632" t="s">
        <v>539</v>
      </c>
      <c r="C457" s="633" t="s">
        <v>557</v>
      </c>
      <c r="D457" s="634" t="s">
        <v>558</v>
      </c>
      <c r="E457" s="633" t="s">
        <v>540</v>
      </c>
      <c r="F457" s="634" t="s">
        <v>541</v>
      </c>
      <c r="G457" s="633" t="s">
        <v>910</v>
      </c>
      <c r="H457" s="633" t="s">
        <v>1710</v>
      </c>
      <c r="I457" s="633" t="s">
        <v>1711</v>
      </c>
      <c r="J457" s="633" t="s">
        <v>1712</v>
      </c>
      <c r="K457" s="633" t="s">
        <v>1713</v>
      </c>
      <c r="L457" s="635">
        <v>98.34</v>
      </c>
      <c r="M457" s="635">
        <v>1</v>
      </c>
      <c r="N457" s="636">
        <v>98.34</v>
      </c>
    </row>
    <row r="458" spans="1:14" ht="14.4" customHeight="1" x14ac:dyDescent="0.3">
      <c r="A458" s="631" t="s">
        <v>537</v>
      </c>
      <c r="B458" s="632" t="s">
        <v>539</v>
      </c>
      <c r="C458" s="633" t="s">
        <v>557</v>
      </c>
      <c r="D458" s="634" t="s">
        <v>558</v>
      </c>
      <c r="E458" s="633" t="s">
        <v>540</v>
      </c>
      <c r="F458" s="634" t="s">
        <v>541</v>
      </c>
      <c r="G458" s="633" t="s">
        <v>910</v>
      </c>
      <c r="H458" s="633" t="s">
        <v>1353</v>
      </c>
      <c r="I458" s="633" t="s">
        <v>1354</v>
      </c>
      <c r="J458" s="633" t="s">
        <v>1355</v>
      </c>
      <c r="K458" s="633" t="s">
        <v>1356</v>
      </c>
      <c r="L458" s="635">
        <v>50.539830740383458</v>
      </c>
      <c r="M458" s="635">
        <v>1</v>
      </c>
      <c r="N458" s="636">
        <v>50.539830740383458</v>
      </c>
    </row>
    <row r="459" spans="1:14" ht="14.4" customHeight="1" x14ac:dyDescent="0.3">
      <c r="A459" s="631" t="s">
        <v>537</v>
      </c>
      <c r="B459" s="632" t="s">
        <v>539</v>
      </c>
      <c r="C459" s="633" t="s">
        <v>557</v>
      </c>
      <c r="D459" s="634" t="s">
        <v>558</v>
      </c>
      <c r="E459" s="633" t="s">
        <v>540</v>
      </c>
      <c r="F459" s="634" t="s">
        <v>541</v>
      </c>
      <c r="G459" s="633" t="s">
        <v>910</v>
      </c>
      <c r="H459" s="633" t="s">
        <v>1714</v>
      </c>
      <c r="I459" s="633" t="s">
        <v>1715</v>
      </c>
      <c r="J459" s="633" t="s">
        <v>1716</v>
      </c>
      <c r="K459" s="633" t="s">
        <v>1717</v>
      </c>
      <c r="L459" s="635">
        <v>180.68</v>
      </c>
      <c r="M459" s="635">
        <v>1</v>
      </c>
      <c r="N459" s="636">
        <v>180.68</v>
      </c>
    </row>
    <row r="460" spans="1:14" ht="14.4" customHeight="1" x14ac:dyDescent="0.3">
      <c r="A460" s="631" t="s">
        <v>537</v>
      </c>
      <c r="B460" s="632" t="s">
        <v>539</v>
      </c>
      <c r="C460" s="633" t="s">
        <v>557</v>
      </c>
      <c r="D460" s="634" t="s">
        <v>558</v>
      </c>
      <c r="E460" s="633" t="s">
        <v>540</v>
      </c>
      <c r="F460" s="634" t="s">
        <v>541</v>
      </c>
      <c r="G460" s="633" t="s">
        <v>910</v>
      </c>
      <c r="H460" s="633" t="s">
        <v>1364</v>
      </c>
      <c r="I460" s="633" t="s">
        <v>1365</v>
      </c>
      <c r="J460" s="633" t="s">
        <v>1366</v>
      </c>
      <c r="K460" s="633" t="s">
        <v>1367</v>
      </c>
      <c r="L460" s="635">
        <v>57.980116708548024</v>
      </c>
      <c r="M460" s="635">
        <v>1</v>
      </c>
      <c r="N460" s="636">
        <v>57.980116708548024</v>
      </c>
    </row>
    <row r="461" spans="1:14" ht="14.4" customHeight="1" x14ac:dyDescent="0.3">
      <c r="A461" s="631" t="s">
        <v>537</v>
      </c>
      <c r="B461" s="632" t="s">
        <v>539</v>
      </c>
      <c r="C461" s="633" t="s">
        <v>557</v>
      </c>
      <c r="D461" s="634" t="s">
        <v>558</v>
      </c>
      <c r="E461" s="633" t="s">
        <v>540</v>
      </c>
      <c r="F461" s="634" t="s">
        <v>541</v>
      </c>
      <c r="G461" s="633" t="s">
        <v>910</v>
      </c>
      <c r="H461" s="633" t="s">
        <v>1718</v>
      </c>
      <c r="I461" s="633" t="s">
        <v>1719</v>
      </c>
      <c r="J461" s="633" t="s">
        <v>1720</v>
      </c>
      <c r="K461" s="633" t="s">
        <v>1721</v>
      </c>
      <c r="L461" s="635">
        <v>337.7999999999999</v>
      </c>
      <c r="M461" s="635">
        <v>1</v>
      </c>
      <c r="N461" s="636">
        <v>337.7999999999999</v>
      </c>
    </row>
    <row r="462" spans="1:14" ht="14.4" customHeight="1" x14ac:dyDescent="0.3">
      <c r="A462" s="631" t="s">
        <v>537</v>
      </c>
      <c r="B462" s="632" t="s">
        <v>539</v>
      </c>
      <c r="C462" s="633" t="s">
        <v>557</v>
      </c>
      <c r="D462" s="634" t="s">
        <v>558</v>
      </c>
      <c r="E462" s="633" t="s">
        <v>540</v>
      </c>
      <c r="F462" s="634" t="s">
        <v>541</v>
      </c>
      <c r="G462" s="633" t="s">
        <v>910</v>
      </c>
      <c r="H462" s="633" t="s">
        <v>1722</v>
      </c>
      <c r="I462" s="633" t="s">
        <v>1723</v>
      </c>
      <c r="J462" s="633" t="s">
        <v>1724</v>
      </c>
      <c r="K462" s="633" t="s">
        <v>1504</v>
      </c>
      <c r="L462" s="635">
        <v>47.330000000000013</v>
      </c>
      <c r="M462" s="635">
        <v>1</v>
      </c>
      <c r="N462" s="636">
        <v>47.330000000000013</v>
      </c>
    </row>
    <row r="463" spans="1:14" ht="14.4" customHeight="1" x14ac:dyDescent="0.3">
      <c r="A463" s="631" t="s">
        <v>537</v>
      </c>
      <c r="B463" s="632" t="s">
        <v>539</v>
      </c>
      <c r="C463" s="633" t="s">
        <v>557</v>
      </c>
      <c r="D463" s="634" t="s">
        <v>558</v>
      </c>
      <c r="E463" s="633" t="s">
        <v>540</v>
      </c>
      <c r="F463" s="634" t="s">
        <v>541</v>
      </c>
      <c r="G463" s="633" t="s">
        <v>910</v>
      </c>
      <c r="H463" s="633" t="s">
        <v>1725</v>
      </c>
      <c r="I463" s="633" t="s">
        <v>1726</v>
      </c>
      <c r="J463" s="633" t="s">
        <v>1727</v>
      </c>
      <c r="K463" s="633" t="s">
        <v>1728</v>
      </c>
      <c r="L463" s="635">
        <v>330.8</v>
      </c>
      <c r="M463" s="635">
        <v>1</v>
      </c>
      <c r="N463" s="636">
        <v>330.8</v>
      </c>
    </row>
    <row r="464" spans="1:14" ht="14.4" customHeight="1" x14ac:dyDescent="0.3">
      <c r="A464" s="631" t="s">
        <v>537</v>
      </c>
      <c r="B464" s="632" t="s">
        <v>539</v>
      </c>
      <c r="C464" s="633" t="s">
        <v>557</v>
      </c>
      <c r="D464" s="634" t="s">
        <v>558</v>
      </c>
      <c r="E464" s="633" t="s">
        <v>540</v>
      </c>
      <c r="F464" s="634" t="s">
        <v>541</v>
      </c>
      <c r="G464" s="633" t="s">
        <v>910</v>
      </c>
      <c r="H464" s="633" t="s">
        <v>969</v>
      </c>
      <c r="I464" s="633" t="s">
        <v>970</v>
      </c>
      <c r="J464" s="633" t="s">
        <v>971</v>
      </c>
      <c r="K464" s="633" t="s">
        <v>972</v>
      </c>
      <c r="L464" s="635">
        <v>71.433837748543979</v>
      </c>
      <c r="M464" s="635">
        <v>13</v>
      </c>
      <c r="N464" s="636">
        <v>928.63989073107177</v>
      </c>
    </row>
    <row r="465" spans="1:14" ht="14.4" customHeight="1" x14ac:dyDescent="0.3">
      <c r="A465" s="631" t="s">
        <v>537</v>
      </c>
      <c r="B465" s="632" t="s">
        <v>539</v>
      </c>
      <c r="C465" s="633" t="s">
        <v>557</v>
      </c>
      <c r="D465" s="634" t="s">
        <v>558</v>
      </c>
      <c r="E465" s="633" t="s">
        <v>540</v>
      </c>
      <c r="F465" s="634" t="s">
        <v>541</v>
      </c>
      <c r="G465" s="633" t="s">
        <v>910</v>
      </c>
      <c r="H465" s="633" t="s">
        <v>977</v>
      </c>
      <c r="I465" s="633" t="s">
        <v>978</v>
      </c>
      <c r="J465" s="633" t="s">
        <v>979</v>
      </c>
      <c r="K465" s="633" t="s">
        <v>980</v>
      </c>
      <c r="L465" s="635">
        <v>102.75</v>
      </c>
      <c r="M465" s="635">
        <v>1</v>
      </c>
      <c r="N465" s="636">
        <v>102.75</v>
      </c>
    </row>
    <row r="466" spans="1:14" ht="14.4" customHeight="1" x14ac:dyDescent="0.3">
      <c r="A466" s="631" t="s">
        <v>537</v>
      </c>
      <c r="B466" s="632" t="s">
        <v>539</v>
      </c>
      <c r="C466" s="633" t="s">
        <v>557</v>
      </c>
      <c r="D466" s="634" t="s">
        <v>558</v>
      </c>
      <c r="E466" s="633" t="s">
        <v>540</v>
      </c>
      <c r="F466" s="634" t="s">
        <v>541</v>
      </c>
      <c r="G466" s="633" t="s">
        <v>910</v>
      </c>
      <c r="H466" s="633" t="s">
        <v>1729</v>
      </c>
      <c r="I466" s="633" t="s">
        <v>1730</v>
      </c>
      <c r="J466" s="633" t="s">
        <v>1731</v>
      </c>
      <c r="K466" s="633" t="s">
        <v>759</v>
      </c>
      <c r="L466" s="635">
        <v>151.34</v>
      </c>
      <c r="M466" s="635">
        <v>1</v>
      </c>
      <c r="N466" s="636">
        <v>151.34</v>
      </c>
    </row>
    <row r="467" spans="1:14" ht="14.4" customHeight="1" x14ac:dyDescent="0.3">
      <c r="A467" s="631" t="s">
        <v>537</v>
      </c>
      <c r="B467" s="632" t="s">
        <v>539</v>
      </c>
      <c r="C467" s="633" t="s">
        <v>557</v>
      </c>
      <c r="D467" s="634" t="s">
        <v>558</v>
      </c>
      <c r="E467" s="633" t="s">
        <v>540</v>
      </c>
      <c r="F467" s="634" t="s">
        <v>541</v>
      </c>
      <c r="G467" s="633" t="s">
        <v>910</v>
      </c>
      <c r="H467" s="633" t="s">
        <v>1732</v>
      </c>
      <c r="I467" s="633" t="s">
        <v>1733</v>
      </c>
      <c r="J467" s="633" t="s">
        <v>1734</v>
      </c>
      <c r="K467" s="633" t="s">
        <v>1735</v>
      </c>
      <c r="L467" s="635">
        <v>30.650126186193202</v>
      </c>
      <c r="M467" s="635">
        <v>1</v>
      </c>
      <c r="N467" s="636">
        <v>30.650126186193202</v>
      </c>
    </row>
    <row r="468" spans="1:14" ht="14.4" customHeight="1" x14ac:dyDescent="0.3">
      <c r="A468" s="631" t="s">
        <v>537</v>
      </c>
      <c r="B468" s="632" t="s">
        <v>539</v>
      </c>
      <c r="C468" s="633" t="s">
        <v>557</v>
      </c>
      <c r="D468" s="634" t="s">
        <v>558</v>
      </c>
      <c r="E468" s="633" t="s">
        <v>540</v>
      </c>
      <c r="F468" s="634" t="s">
        <v>541</v>
      </c>
      <c r="G468" s="633" t="s">
        <v>910</v>
      </c>
      <c r="H468" s="633" t="s">
        <v>1377</v>
      </c>
      <c r="I468" s="633" t="s">
        <v>1378</v>
      </c>
      <c r="J468" s="633" t="s">
        <v>991</v>
      </c>
      <c r="K468" s="633" t="s">
        <v>1379</v>
      </c>
      <c r="L468" s="635">
        <v>36.32</v>
      </c>
      <c r="M468" s="635">
        <v>2</v>
      </c>
      <c r="N468" s="636">
        <v>72.64</v>
      </c>
    </row>
    <row r="469" spans="1:14" ht="14.4" customHeight="1" x14ac:dyDescent="0.3">
      <c r="A469" s="631" t="s">
        <v>537</v>
      </c>
      <c r="B469" s="632" t="s">
        <v>539</v>
      </c>
      <c r="C469" s="633" t="s">
        <v>557</v>
      </c>
      <c r="D469" s="634" t="s">
        <v>558</v>
      </c>
      <c r="E469" s="633" t="s">
        <v>540</v>
      </c>
      <c r="F469" s="634" t="s">
        <v>541</v>
      </c>
      <c r="G469" s="633" t="s">
        <v>910</v>
      </c>
      <c r="H469" s="633" t="s">
        <v>1736</v>
      </c>
      <c r="I469" s="633" t="s">
        <v>1737</v>
      </c>
      <c r="J469" s="633" t="s">
        <v>1738</v>
      </c>
      <c r="K469" s="633" t="s">
        <v>1739</v>
      </c>
      <c r="L469" s="635">
        <v>121.77000000000001</v>
      </c>
      <c r="M469" s="635">
        <v>1</v>
      </c>
      <c r="N469" s="636">
        <v>121.77000000000001</v>
      </c>
    </row>
    <row r="470" spans="1:14" ht="14.4" customHeight="1" x14ac:dyDescent="0.3">
      <c r="A470" s="631" t="s">
        <v>537</v>
      </c>
      <c r="B470" s="632" t="s">
        <v>539</v>
      </c>
      <c r="C470" s="633" t="s">
        <v>557</v>
      </c>
      <c r="D470" s="634" t="s">
        <v>558</v>
      </c>
      <c r="E470" s="633" t="s">
        <v>540</v>
      </c>
      <c r="F470" s="634" t="s">
        <v>541</v>
      </c>
      <c r="G470" s="633" t="s">
        <v>910</v>
      </c>
      <c r="H470" s="633" t="s">
        <v>993</v>
      </c>
      <c r="I470" s="633" t="s">
        <v>994</v>
      </c>
      <c r="J470" s="633" t="s">
        <v>995</v>
      </c>
      <c r="K470" s="633" t="s">
        <v>996</v>
      </c>
      <c r="L470" s="635">
        <v>472.48</v>
      </c>
      <c r="M470" s="635">
        <v>3</v>
      </c>
      <c r="N470" s="636">
        <v>1417.44</v>
      </c>
    </row>
    <row r="471" spans="1:14" ht="14.4" customHeight="1" x14ac:dyDescent="0.3">
      <c r="A471" s="631" t="s">
        <v>537</v>
      </c>
      <c r="B471" s="632" t="s">
        <v>539</v>
      </c>
      <c r="C471" s="633" t="s">
        <v>557</v>
      </c>
      <c r="D471" s="634" t="s">
        <v>558</v>
      </c>
      <c r="E471" s="633" t="s">
        <v>540</v>
      </c>
      <c r="F471" s="634" t="s">
        <v>541</v>
      </c>
      <c r="G471" s="633" t="s">
        <v>910</v>
      </c>
      <c r="H471" s="633" t="s">
        <v>997</v>
      </c>
      <c r="I471" s="633" t="s">
        <v>998</v>
      </c>
      <c r="J471" s="633" t="s">
        <v>999</v>
      </c>
      <c r="K471" s="633" t="s">
        <v>1000</v>
      </c>
      <c r="L471" s="635">
        <v>70.909814192862953</v>
      </c>
      <c r="M471" s="635">
        <v>70</v>
      </c>
      <c r="N471" s="636">
        <v>4963.686993500407</v>
      </c>
    </row>
    <row r="472" spans="1:14" ht="14.4" customHeight="1" x14ac:dyDescent="0.3">
      <c r="A472" s="631" t="s">
        <v>537</v>
      </c>
      <c r="B472" s="632" t="s">
        <v>539</v>
      </c>
      <c r="C472" s="633" t="s">
        <v>557</v>
      </c>
      <c r="D472" s="634" t="s">
        <v>558</v>
      </c>
      <c r="E472" s="633" t="s">
        <v>540</v>
      </c>
      <c r="F472" s="634" t="s">
        <v>541</v>
      </c>
      <c r="G472" s="633" t="s">
        <v>910</v>
      </c>
      <c r="H472" s="633" t="s">
        <v>1388</v>
      </c>
      <c r="I472" s="633" t="s">
        <v>1389</v>
      </c>
      <c r="J472" s="633" t="s">
        <v>1390</v>
      </c>
      <c r="K472" s="633" t="s">
        <v>1391</v>
      </c>
      <c r="L472" s="635">
        <v>18.93</v>
      </c>
      <c r="M472" s="635">
        <v>1</v>
      </c>
      <c r="N472" s="636">
        <v>18.93</v>
      </c>
    </row>
    <row r="473" spans="1:14" ht="14.4" customHeight="1" x14ac:dyDescent="0.3">
      <c r="A473" s="631" t="s">
        <v>537</v>
      </c>
      <c r="B473" s="632" t="s">
        <v>539</v>
      </c>
      <c r="C473" s="633" t="s">
        <v>557</v>
      </c>
      <c r="D473" s="634" t="s">
        <v>558</v>
      </c>
      <c r="E473" s="633" t="s">
        <v>540</v>
      </c>
      <c r="F473" s="634" t="s">
        <v>541</v>
      </c>
      <c r="G473" s="633" t="s">
        <v>910</v>
      </c>
      <c r="H473" s="633" t="s">
        <v>1001</v>
      </c>
      <c r="I473" s="633" t="s">
        <v>1001</v>
      </c>
      <c r="J473" s="633" t="s">
        <v>1002</v>
      </c>
      <c r="K473" s="633" t="s">
        <v>1003</v>
      </c>
      <c r="L473" s="635">
        <v>107.72</v>
      </c>
      <c r="M473" s="635">
        <v>1</v>
      </c>
      <c r="N473" s="636">
        <v>107.72</v>
      </c>
    </row>
    <row r="474" spans="1:14" ht="14.4" customHeight="1" x14ac:dyDescent="0.3">
      <c r="A474" s="631" t="s">
        <v>537</v>
      </c>
      <c r="B474" s="632" t="s">
        <v>539</v>
      </c>
      <c r="C474" s="633" t="s">
        <v>557</v>
      </c>
      <c r="D474" s="634" t="s">
        <v>558</v>
      </c>
      <c r="E474" s="633" t="s">
        <v>540</v>
      </c>
      <c r="F474" s="634" t="s">
        <v>541</v>
      </c>
      <c r="G474" s="633" t="s">
        <v>910</v>
      </c>
      <c r="H474" s="633" t="s">
        <v>1740</v>
      </c>
      <c r="I474" s="633" t="s">
        <v>1741</v>
      </c>
      <c r="J474" s="633" t="s">
        <v>1742</v>
      </c>
      <c r="K474" s="633" t="s">
        <v>1743</v>
      </c>
      <c r="L474" s="635">
        <v>174.23962756958173</v>
      </c>
      <c r="M474" s="635">
        <v>1</v>
      </c>
      <c r="N474" s="636">
        <v>174.23962756958173</v>
      </c>
    </row>
    <row r="475" spans="1:14" ht="14.4" customHeight="1" x14ac:dyDescent="0.3">
      <c r="A475" s="631" t="s">
        <v>537</v>
      </c>
      <c r="B475" s="632" t="s">
        <v>539</v>
      </c>
      <c r="C475" s="633" t="s">
        <v>557</v>
      </c>
      <c r="D475" s="634" t="s">
        <v>558</v>
      </c>
      <c r="E475" s="633" t="s">
        <v>540</v>
      </c>
      <c r="F475" s="634" t="s">
        <v>541</v>
      </c>
      <c r="G475" s="633" t="s">
        <v>910</v>
      </c>
      <c r="H475" s="633" t="s">
        <v>1744</v>
      </c>
      <c r="I475" s="633" t="s">
        <v>1745</v>
      </c>
      <c r="J475" s="633" t="s">
        <v>1746</v>
      </c>
      <c r="K475" s="633" t="s">
        <v>1747</v>
      </c>
      <c r="L475" s="635">
        <v>126.79</v>
      </c>
      <c r="M475" s="635">
        <v>1</v>
      </c>
      <c r="N475" s="636">
        <v>126.79</v>
      </c>
    </row>
    <row r="476" spans="1:14" ht="14.4" customHeight="1" x14ac:dyDescent="0.3">
      <c r="A476" s="631" t="s">
        <v>537</v>
      </c>
      <c r="B476" s="632" t="s">
        <v>539</v>
      </c>
      <c r="C476" s="633" t="s">
        <v>557</v>
      </c>
      <c r="D476" s="634" t="s">
        <v>558</v>
      </c>
      <c r="E476" s="633" t="s">
        <v>540</v>
      </c>
      <c r="F476" s="634" t="s">
        <v>541</v>
      </c>
      <c r="G476" s="633" t="s">
        <v>910</v>
      </c>
      <c r="H476" s="633" t="s">
        <v>1017</v>
      </c>
      <c r="I476" s="633" t="s">
        <v>1018</v>
      </c>
      <c r="J476" s="633" t="s">
        <v>1019</v>
      </c>
      <c r="K476" s="633" t="s">
        <v>1020</v>
      </c>
      <c r="L476" s="635">
        <v>162.36000000000004</v>
      </c>
      <c r="M476" s="635">
        <v>1</v>
      </c>
      <c r="N476" s="636">
        <v>162.36000000000004</v>
      </c>
    </row>
    <row r="477" spans="1:14" ht="14.4" customHeight="1" x14ac:dyDescent="0.3">
      <c r="A477" s="631" t="s">
        <v>537</v>
      </c>
      <c r="B477" s="632" t="s">
        <v>539</v>
      </c>
      <c r="C477" s="633" t="s">
        <v>557</v>
      </c>
      <c r="D477" s="634" t="s">
        <v>558</v>
      </c>
      <c r="E477" s="633" t="s">
        <v>540</v>
      </c>
      <c r="F477" s="634" t="s">
        <v>541</v>
      </c>
      <c r="G477" s="633" t="s">
        <v>910</v>
      </c>
      <c r="H477" s="633" t="s">
        <v>1021</v>
      </c>
      <c r="I477" s="633" t="s">
        <v>1022</v>
      </c>
      <c r="J477" s="633" t="s">
        <v>1023</v>
      </c>
      <c r="K477" s="633" t="s">
        <v>1024</v>
      </c>
      <c r="L477" s="635">
        <v>151.25</v>
      </c>
      <c r="M477" s="635">
        <v>1</v>
      </c>
      <c r="N477" s="636">
        <v>151.25</v>
      </c>
    </row>
    <row r="478" spans="1:14" ht="14.4" customHeight="1" x14ac:dyDescent="0.3">
      <c r="A478" s="631" t="s">
        <v>537</v>
      </c>
      <c r="B478" s="632" t="s">
        <v>539</v>
      </c>
      <c r="C478" s="633" t="s">
        <v>557</v>
      </c>
      <c r="D478" s="634" t="s">
        <v>558</v>
      </c>
      <c r="E478" s="633" t="s">
        <v>540</v>
      </c>
      <c r="F478" s="634" t="s">
        <v>541</v>
      </c>
      <c r="G478" s="633" t="s">
        <v>910</v>
      </c>
      <c r="H478" s="633" t="s">
        <v>1028</v>
      </c>
      <c r="I478" s="633" t="s">
        <v>1029</v>
      </c>
      <c r="J478" s="633" t="s">
        <v>1030</v>
      </c>
      <c r="K478" s="633" t="s">
        <v>1031</v>
      </c>
      <c r="L478" s="635">
        <v>550.61</v>
      </c>
      <c r="M478" s="635">
        <v>1</v>
      </c>
      <c r="N478" s="636">
        <v>550.61</v>
      </c>
    </row>
    <row r="479" spans="1:14" ht="14.4" customHeight="1" x14ac:dyDescent="0.3">
      <c r="A479" s="631" t="s">
        <v>537</v>
      </c>
      <c r="B479" s="632" t="s">
        <v>539</v>
      </c>
      <c r="C479" s="633" t="s">
        <v>557</v>
      </c>
      <c r="D479" s="634" t="s">
        <v>558</v>
      </c>
      <c r="E479" s="633" t="s">
        <v>540</v>
      </c>
      <c r="F479" s="634" t="s">
        <v>541</v>
      </c>
      <c r="G479" s="633" t="s">
        <v>910</v>
      </c>
      <c r="H479" s="633" t="s">
        <v>1032</v>
      </c>
      <c r="I479" s="633" t="s">
        <v>1033</v>
      </c>
      <c r="J479" s="633" t="s">
        <v>1034</v>
      </c>
      <c r="K479" s="633" t="s">
        <v>1035</v>
      </c>
      <c r="L479" s="635">
        <v>1030.3699999999999</v>
      </c>
      <c r="M479" s="635">
        <v>3</v>
      </c>
      <c r="N479" s="636">
        <v>3091.1099999999997</v>
      </c>
    </row>
    <row r="480" spans="1:14" ht="14.4" customHeight="1" x14ac:dyDescent="0.3">
      <c r="A480" s="631" t="s">
        <v>537</v>
      </c>
      <c r="B480" s="632" t="s">
        <v>539</v>
      </c>
      <c r="C480" s="633" t="s">
        <v>557</v>
      </c>
      <c r="D480" s="634" t="s">
        <v>558</v>
      </c>
      <c r="E480" s="633" t="s">
        <v>540</v>
      </c>
      <c r="F480" s="634" t="s">
        <v>541</v>
      </c>
      <c r="G480" s="633" t="s">
        <v>910</v>
      </c>
      <c r="H480" s="633" t="s">
        <v>1748</v>
      </c>
      <c r="I480" s="633" t="s">
        <v>1749</v>
      </c>
      <c r="J480" s="633" t="s">
        <v>1750</v>
      </c>
      <c r="K480" s="633" t="s">
        <v>1751</v>
      </c>
      <c r="L480" s="635">
        <v>193.54999999999993</v>
      </c>
      <c r="M480" s="635">
        <v>1</v>
      </c>
      <c r="N480" s="636">
        <v>193.54999999999993</v>
      </c>
    </row>
    <row r="481" spans="1:14" ht="14.4" customHeight="1" x14ac:dyDescent="0.3">
      <c r="A481" s="631" t="s">
        <v>537</v>
      </c>
      <c r="B481" s="632" t="s">
        <v>539</v>
      </c>
      <c r="C481" s="633" t="s">
        <v>557</v>
      </c>
      <c r="D481" s="634" t="s">
        <v>558</v>
      </c>
      <c r="E481" s="633" t="s">
        <v>540</v>
      </c>
      <c r="F481" s="634" t="s">
        <v>541</v>
      </c>
      <c r="G481" s="633" t="s">
        <v>910</v>
      </c>
      <c r="H481" s="633" t="s">
        <v>1415</v>
      </c>
      <c r="I481" s="633" t="s">
        <v>1416</v>
      </c>
      <c r="J481" s="633" t="s">
        <v>1417</v>
      </c>
      <c r="K481" s="633" t="s">
        <v>1418</v>
      </c>
      <c r="L481" s="635">
        <v>230.24</v>
      </c>
      <c r="M481" s="635">
        <v>1</v>
      </c>
      <c r="N481" s="636">
        <v>230.24</v>
      </c>
    </row>
    <row r="482" spans="1:14" ht="14.4" customHeight="1" x14ac:dyDescent="0.3">
      <c r="A482" s="631" t="s">
        <v>537</v>
      </c>
      <c r="B482" s="632" t="s">
        <v>539</v>
      </c>
      <c r="C482" s="633" t="s">
        <v>557</v>
      </c>
      <c r="D482" s="634" t="s">
        <v>558</v>
      </c>
      <c r="E482" s="633" t="s">
        <v>542</v>
      </c>
      <c r="F482" s="634" t="s">
        <v>543</v>
      </c>
      <c r="G482" s="633" t="s">
        <v>567</v>
      </c>
      <c r="H482" s="633" t="s">
        <v>1039</v>
      </c>
      <c r="I482" s="633" t="s">
        <v>1040</v>
      </c>
      <c r="J482" s="633" t="s">
        <v>1041</v>
      </c>
      <c r="K482" s="633" t="s">
        <v>1042</v>
      </c>
      <c r="L482" s="635">
        <v>2332.29</v>
      </c>
      <c r="M482" s="635">
        <v>2</v>
      </c>
      <c r="N482" s="636">
        <v>4664.58</v>
      </c>
    </row>
    <row r="483" spans="1:14" ht="14.4" customHeight="1" x14ac:dyDescent="0.3">
      <c r="A483" s="631" t="s">
        <v>537</v>
      </c>
      <c r="B483" s="632" t="s">
        <v>539</v>
      </c>
      <c r="C483" s="633" t="s">
        <v>557</v>
      </c>
      <c r="D483" s="634" t="s">
        <v>558</v>
      </c>
      <c r="E483" s="633" t="s">
        <v>542</v>
      </c>
      <c r="F483" s="634" t="s">
        <v>543</v>
      </c>
      <c r="G483" s="633" t="s">
        <v>567</v>
      </c>
      <c r="H483" s="633" t="s">
        <v>1043</v>
      </c>
      <c r="I483" s="633" t="s">
        <v>1044</v>
      </c>
      <c r="J483" s="633" t="s">
        <v>1045</v>
      </c>
      <c r="K483" s="633" t="s">
        <v>1042</v>
      </c>
      <c r="L483" s="635">
        <v>2223.34</v>
      </c>
      <c r="M483" s="635">
        <v>3</v>
      </c>
      <c r="N483" s="636">
        <v>6670.02</v>
      </c>
    </row>
    <row r="484" spans="1:14" ht="14.4" customHeight="1" x14ac:dyDescent="0.3">
      <c r="A484" s="631" t="s">
        <v>537</v>
      </c>
      <c r="B484" s="632" t="s">
        <v>539</v>
      </c>
      <c r="C484" s="633" t="s">
        <v>557</v>
      </c>
      <c r="D484" s="634" t="s">
        <v>558</v>
      </c>
      <c r="E484" s="633" t="s">
        <v>542</v>
      </c>
      <c r="F484" s="634" t="s">
        <v>543</v>
      </c>
      <c r="G484" s="633" t="s">
        <v>567</v>
      </c>
      <c r="H484" s="633" t="s">
        <v>1752</v>
      </c>
      <c r="I484" s="633" t="s">
        <v>1753</v>
      </c>
      <c r="J484" s="633" t="s">
        <v>1754</v>
      </c>
      <c r="K484" s="633" t="s">
        <v>1755</v>
      </c>
      <c r="L484" s="635">
        <v>1389.89</v>
      </c>
      <c r="M484" s="635">
        <v>1</v>
      </c>
      <c r="N484" s="636">
        <v>1389.89</v>
      </c>
    </row>
    <row r="485" spans="1:14" ht="14.4" customHeight="1" x14ac:dyDescent="0.3">
      <c r="A485" s="631" t="s">
        <v>537</v>
      </c>
      <c r="B485" s="632" t="s">
        <v>539</v>
      </c>
      <c r="C485" s="633" t="s">
        <v>557</v>
      </c>
      <c r="D485" s="634" t="s">
        <v>558</v>
      </c>
      <c r="E485" s="633" t="s">
        <v>542</v>
      </c>
      <c r="F485" s="634" t="s">
        <v>543</v>
      </c>
      <c r="G485" s="633" t="s">
        <v>910</v>
      </c>
      <c r="H485" s="633" t="s">
        <v>1756</v>
      </c>
      <c r="I485" s="633" t="s">
        <v>1757</v>
      </c>
      <c r="J485" s="633" t="s">
        <v>1758</v>
      </c>
      <c r="K485" s="633" t="s">
        <v>1698</v>
      </c>
      <c r="L485" s="635">
        <v>54.46</v>
      </c>
      <c r="M485" s="635">
        <v>28</v>
      </c>
      <c r="N485" s="636">
        <v>1524.88</v>
      </c>
    </row>
    <row r="486" spans="1:14" ht="14.4" customHeight="1" x14ac:dyDescent="0.3">
      <c r="A486" s="631" t="s">
        <v>537</v>
      </c>
      <c r="B486" s="632" t="s">
        <v>539</v>
      </c>
      <c r="C486" s="633" t="s">
        <v>557</v>
      </c>
      <c r="D486" s="634" t="s">
        <v>558</v>
      </c>
      <c r="E486" s="633" t="s">
        <v>542</v>
      </c>
      <c r="F486" s="634" t="s">
        <v>543</v>
      </c>
      <c r="G486" s="633" t="s">
        <v>910</v>
      </c>
      <c r="H486" s="633" t="s">
        <v>1759</v>
      </c>
      <c r="I486" s="633" t="s">
        <v>1760</v>
      </c>
      <c r="J486" s="633" t="s">
        <v>1761</v>
      </c>
      <c r="K486" s="633" t="s">
        <v>1698</v>
      </c>
      <c r="L486" s="635">
        <v>54.46</v>
      </c>
      <c r="M486" s="635">
        <v>4</v>
      </c>
      <c r="N486" s="636">
        <v>217.84</v>
      </c>
    </row>
    <row r="487" spans="1:14" ht="14.4" customHeight="1" x14ac:dyDescent="0.3">
      <c r="A487" s="631" t="s">
        <v>537</v>
      </c>
      <c r="B487" s="632" t="s">
        <v>539</v>
      </c>
      <c r="C487" s="633" t="s">
        <v>557</v>
      </c>
      <c r="D487" s="634" t="s">
        <v>558</v>
      </c>
      <c r="E487" s="633" t="s">
        <v>542</v>
      </c>
      <c r="F487" s="634" t="s">
        <v>543</v>
      </c>
      <c r="G487" s="633" t="s">
        <v>910</v>
      </c>
      <c r="H487" s="633" t="s">
        <v>1056</v>
      </c>
      <c r="I487" s="633" t="s">
        <v>1056</v>
      </c>
      <c r="J487" s="633" t="s">
        <v>1050</v>
      </c>
      <c r="K487" s="633" t="s">
        <v>1057</v>
      </c>
      <c r="L487" s="635">
        <v>183.36996264607868</v>
      </c>
      <c r="M487" s="635">
        <v>9</v>
      </c>
      <c r="N487" s="636">
        <v>1650.3296638147081</v>
      </c>
    </row>
    <row r="488" spans="1:14" ht="14.4" customHeight="1" x14ac:dyDescent="0.3">
      <c r="A488" s="631" t="s">
        <v>537</v>
      </c>
      <c r="B488" s="632" t="s">
        <v>539</v>
      </c>
      <c r="C488" s="633" t="s">
        <v>557</v>
      </c>
      <c r="D488" s="634" t="s">
        <v>558</v>
      </c>
      <c r="E488" s="633" t="s">
        <v>546</v>
      </c>
      <c r="F488" s="634" t="s">
        <v>547</v>
      </c>
      <c r="G488" s="633" t="s">
        <v>567</v>
      </c>
      <c r="H488" s="633" t="s">
        <v>1058</v>
      </c>
      <c r="I488" s="633" t="s">
        <v>1059</v>
      </c>
      <c r="J488" s="633" t="s">
        <v>1060</v>
      </c>
      <c r="K488" s="633" t="s">
        <v>1061</v>
      </c>
      <c r="L488" s="635">
        <v>33.410000000000004</v>
      </c>
      <c r="M488" s="635">
        <v>6</v>
      </c>
      <c r="N488" s="636">
        <v>200.46000000000004</v>
      </c>
    </row>
    <row r="489" spans="1:14" ht="14.4" customHeight="1" x14ac:dyDescent="0.3">
      <c r="A489" s="631" t="s">
        <v>537</v>
      </c>
      <c r="B489" s="632" t="s">
        <v>539</v>
      </c>
      <c r="C489" s="633" t="s">
        <v>557</v>
      </c>
      <c r="D489" s="634" t="s">
        <v>558</v>
      </c>
      <c r="E489" s="633" t="s">
        <v>546</v>
      </c>
      <c r="F489" s="634" t="s">
        <v>547</v>
      </c>
      <c r="G489" s="633" t="s">
        <v>567</v>
      </c>
      <c r="H489" s="633" t="s">
        <v>1062</v>
      </c>
      <c r="I489" s="633" t="s">
        <v>1063</v>
      </c>
      <c r="J489" s="633" t="s">
        <v>1064</v>
      </c>
      <c r="K489" s="633" t="s">
        <v>1065</v>
      </c>
      <c r="L489" s="635">
        <v>428.73135052421338</v>
      </c>
      <c r="M489" s="635">
        <v>3.5</v>
      </c>
      <c r="N489" s="636">
        <v>1500.5597268347469</v>
      </c>
    </row>
    <row r="490" spans="1:14" ht="14.4" customHeight="1" x14ac:dyDescent="0.3">
      <c r="A490" s="631" t="s">
        <v>537</v>
      </c>
      <c r="B490" s="632" t="s">
        <v>539</v>
      </c>
      <c r="C490" s="633" t="s">
        <v>557</v>
      </c>
      <c r="D490" s="634" t="s">
        <v>558</v>
      </c>
      <c r="E490" s="633" t="s">
        <v>546</v>
      </c>
      <c r="F490" s="634" t="s">
        <v>547</v>
      </c>
      <c r="G490" s="633" t="s">
        <v>567</v>
      </c>
      <c r="H490" s="633" t="s">
        <v>1438</v>
      </c>
      <c r="I490" s="633" t="s">
        <v>1439</v>
      </c>
      <c r="J490" s="633" t="s">
        <v>1440</v>
      </c>
      <c r="K490" s="633" t="s">
        <v>1441</v>
      </c>
      <c r="L490" s="635">
        <v>1157.92</v>
      </c>
      <c r="M490" s="635">
        <v>2</v>
      </c>
      <c r="N490" s="636">
        <v>2315.84</v>
      </c>
    </row>
    <row r="491" spans="1:14" ht="14.4" customHeight="1" x14ac:dyDescent="0.3">
      <c r="A491" s="631" t="s">
        <v>537</v>
      </c>
      <c r="B491" s="632" t="s">
        <v>539</v>
      </c>
      <c r="C491" s="633" t="s">
        <v>557</v>
      </c>
      <c r="D491" s="634" t="s">
        <v>558</v>
      </c>
      <c r="E491" s="633" t="s">
        <v>546</v>
      </c>
      <c r="F491" s="634" t="s">
        <v>547</v>
      </c>
      <c r="G491" s="633" t="s">
        <v>567</v>
      </c>
      <c r="H491" s="633" t="s">
        <v>1449</v>
      </c>
      <c r="I491" s="633" t="s">
        <v>1450</v>
      </c>
      <c r="J491" s="633" t="s">
        <v>1451</v>
      </c>
      <c r="K491" s="633" t="s">
        <v>1115</v>
      </c>
      <c r="L491" s="635">
        <v>2899.21</v>
      </c>
      <c r="M491" s="635">
        <v>1</v>
      </c>
      <c r="N491" s="636">
        <v>2899.21</v>
      </c>
    </row>
    <row r="492" spans="1:14" ht="14.4" customHeight="1" x14ac:dyDescent="0.3">
      <c r="A492" s="631" t="s">
        <v>537</v>
      </c>
      <c r="B492" s="632" t="s">
        <v>539</v>
      </c>
      <c r="C492" s="633" t="s">
        <v>557</v>
      </c>
      <c r="D492" s="634" t="s">
        <v>558</v>
      </c>
      <c r="E492" s="633" t="s">
        <v>546</v>
      </c>
      <c r="F492" s="634" t="s">
        <v>547</v>
      </c>
      <c r="G492" s="633" t="s">
        <v>567</v>
      </c>
      <c r="H492" s="633" t="s">
        <v>1074</v>
      </c>
      <c r="I492" s="633" t="s">
        <v>1075</v>
      </c>
      <c r="J492" s="633" t="s">
        <v>1076</v>
      </c>
      <c r="K492" s="633" t="s">
        <v>1077</v>
      </c>
      <c r="L492" s="635">
        <v>678.12047723052274</v>
      </c>
      <c r="M492" s="635">
        <v>4.9000000000000004</v>
      </c>
      <c r="N492" s="636">
        <v>3322.7903384295619</v>
      </c>
    </row>
    <row r="493" spans="1:14" ht="14.4" customHeight="1" x14ac:dyDescent="0.3">
      <c r="A493" s="631" t="s">
        <v>537</v>
      </c>
      <c r="B493" s="632" t="s">
        <v>539</v>
      </c>
      <c r="C493" s="633" t="s">
        <v>557</v>
      </c>
      <c r="D493" s="634" t="s">
        <v>558</v>
      </c>
      <c r="E493" s="633" t="s">
        <v>546</v>
      </c>
      <c r="F493" s="634" t="s">
        <v>547</v>
      </c>
      <c r="G493" s="633" t="s">
        <v>567</v>
      </c>
      <c r="H493" s="633" t="s">
        <v>1078</v>
      </c>
      <c r="I493" s="633" t="s">
        <v>1079</v>
      </c>
      <c r="J493" s="633" t="s">
        <v>1080</v>
      </c>
      <c r="K493" s="633" t="s">
        <v>1081</v>
      </c>
      <c r="L493" s="635">
        <v>612.26864064970164</v>
      </c>
      <c r="M493" s="635">
        <v>4</v>
      </c>
      <c r="N493" s="636">
        <v>2449.0745625988066</v>
      </c>
    </row>
    <row r="494" spans="1:14" ht="14.4" customHeight="1" x14ac:dyDescent="0.3">
      <c r="A494" s="631" t="s">
        <v>537</v>
      </c>
      <c r="B494" s="632" t="s">
        <v>539</v>
      </c>
      <c r="C494" s="633" t="s">
        <v>557</v>
      </c>
      <c r="D494" s="634" t="s">
        <v>558</v>
      </c>
      <c r="E494" s="633" t="s">
        <v>546</v>
      </c>
      <c r="F494" s="634" t="s">
        <v>547</v>
      </c>
      <c r="G494" s="633" t="s">
        <v>567</v>
      </c>
      <c r="H494" s="633" t="s">
        <v>1082</v>
      </c>
      <c r="I494" s="633" t="s">
        <v>1083</v>
      </c>
      <c r="J494" s="633" t="s">
        <v>1084</v>
      </c>
      <c r="K494" s="633" t="s">
        <v>1085</v>
      </c>
      <c r="L494" s="635">
        <v>517.50159989674103</v>
      </c>
      <c r="M494" s="635">
        <v>2</v>
      </c>
      <c r="N494" s="636">
        <v>1035.0031997934821</v>
      </c>
    </row>
    <row r="495" spans="1:14" ht="14.4" customHeight="1" x14ac:dyDescent="0.3">
      <c r="A495" s="631" t="s">
        <v>537</v>
      </c>
      <c r="B495" s="632" t="s">
        <v>539</v>
      </c>
      <c r="C495" s="633" t="s">
        <v>557</v>
      </c>
      <c r="D495" s="634" t="s">
        <v>558</v>
      </c>
      <c r="E495" s="633" t="s">
        <v>546</v>
      </c>
      <c r="F495" s="634" t="s">
        <v>547</v>
      </c>
      <c r="G495" s="633" t="s">
        <v>567</v>
      </c>
      <c r="H495" s="633" t="s">
        <v>1762</v>
      </c>
      <c r="I495" s="633" t="s">
        <v>1763</v>
      </c>
      <c r="J495" s="633" t="s">
        <v>1764</v>
      </c>
      <c r="K495" s="633" t="s">
        <v>1765</v>
      </c>
      <c r="L495" s="635">
        <v>152.76999999999998</v>
      </c>
      <c r="M495" s="635">
        <v>2</v>
      </c>
      <c r="N495" s="636">
        <v>305.53999999999996</v>
      </c>
    </row>
    <row r="496" spans="1:14" ht="14.4" customHeight="1" x14ac:dyDescent="0.3">
      <c r="A496" s="631" t="s">
        <v>537</v>
      </c>
      <c r="B496" s="632" t="s">
        <v>539</v>
      </c>
      <c r="C496" s="633" t="s">
        <v>557</v>
      </c>
      <c r="D496" s="634" t="s">
        <v>558</v>
      </c>
      <c r="E496" s="633" t="s">
        <v>546</v>
      </c>
      <c r="F496" s="634" t="s">
        <v>547</v>
      </c>
      <c r="G496" s="633" t="s">
        <v>567</v>
      </c>
      <c r="H496" s="633" t="s">
        <v>1090</v>
      </c>
      <c r="I496" s="633" t="s">
        <v>1090</v>
      </c>
      <c r="J496" s="633" t="s">
        <v>1091</v>
      </c>
      <c r="K496" s="633" t="s">
        <v>1092</v>
      </c>
      <c r="L496" s="635">
        <v>2500.9299999999998</v>
      </c>
      <c r="M496" s="635">
        <v>1.2</v>
      </c>
      <c r="N496" s="636">
        <v>3001.1159999999995</v>
      </c>
    </row>
    <row r="497" spans="1:14" ht="14.4" customHeight="1" x14ac:dyDescent="0.3">
      <c r="A497" s="631" t="s">
        <v>537</v>
      </c>
      <c r="B497" s="632" t="s">
        <v>539</v>
      </c>
      <c r="C497" s="633" t="s">
        <v>557</v>
      </c>
      <c r="D497" s="634" t="s">
        <v>558</v>
      </c>
      <c r="E497" s="633" t="s">
        <v>546</v>
      </c>
      <c r="F497" s="634" t="s">
        <v>547</v>
      </c>
      <c r="G497" s="633" t="s">
        <v>567</v>
      </c>
      <c r="H497" s="633" t="s">
        <v>1093</v>
      </c>
      <c r="I497" s="633" t="s">
        <v>1093</v>
      </c>
      <c r="J497" s="633" t="s">
        <v>1094</v>
      </c>
      <c r="K497" s="633" t="s">
        <v>1095</v>
      </c>
      <c r="L497" s="635">
        <v>920.00000000000023</v>
      </c>
      <c r="M497" s="635">
        <v>1.2</v>
      </c>
      <c r="N497" s="636">
        <v>1104.0000000000002</v>
      </c>
    </row>
    <row r="498" spans="1:14" ht="14.4" customHeight="1" x14ac:dyDescent="0.3">
      <c r="A498" s="631" t="s">
        <v>537</v>
      </c>
      <c r="B498" s="632" t="s">
        <v>539</v>
      </c>
      <c r="C498" s="633" t="s">
        <v>557</v>
      </c>
      <c r="D498" s="634" t="s">
        <v>558</v>
      </c>
      <c r="E498" s="633" t="s">
        <v>546</v>
      </c>
      <c r="F498" s="634" t="s">
        <v>547</v>
      </c>
      <c r="G498" s="633" t="s">
        <v>910</v>
      </c>
      <c r="H498" s="633" t="s">
        <v>1096</v>
      </c>
      <c r="I498" s="633" t="s">
        <v>1097</v>
      </c>
      <c r="J498" s="633" t="s">
        <v>1098</v>
      </c>
      <c r="K498" s="633" t="s">
        <v>1099</v>
      </c>
      <c r="L498" s="635">
        <v>169.629321966286</v>
      </c>
      <c r="M498" s="635">
        <v>3</v>
      </c>
      <c r="N498" s="636">
        <v>508.887965898858</v>
      </c>
    </row>
    <row r="499" spans="1:14" ht="14.4" customHeight="1" x14ac:dyDescent="0.3">
      <c r="A499" s="631" t="s">
        <v>537</v>
      </c>
      <c r="B499" s="632" t="s">
        <v>539</v>
      </c>
      <c r="C499" s="633" t="s">
        <v>557</v>
      </c>
      <c r="D499" s="634" t="s">
        <v>558</v>
      </c>
      <c r="E499" s="633" t="s">
        <v>546</v>
      </c>
      <c r="F499" s="634" t="s">
        <v>547</v>
      </c>
      <c r="G499" s="633" t="s">
        <v>910</v>
      </c>
      <c r="H499" s="633" t="s">
        <v>1100</v>
      </c>
      <c r="I499" s="633" t="s">
        <v>1101</v>
      </c>
      <c r="J499" s="633" t="s">
        <v>1102</v>
      </c>
      <c r="K499" s="633" t="s">
        <v>1103</v>
      </c>
      <c r="L499" s="635">
        <v>45.850017687863094</v>
      </c>
      <c r="M499" s="635">
        <v>283</v>
      </c>
      <c r="N499" s="636">
        <v>12975.555005665256</v>
      </c>
    </row>
    <row r="500" spans="1:14" ht="14.4" customHeight="1" x14ac:dyDescent="0.3">
      <c r="A500" s="631" t="s">
        <v>537</v>
      </c>
      <c r="B500" s="632" t="s">
        <v>539</v>
      </c>
      <c r="C500" s="633" t="s">
        <v>557</v>
      </c>
      <c r="D500" s="634" t="s">
        <v>558</v>
      </c>
      <c r="E500" s="633" t="s">
        <v>546</v>
      </c>
      <c r="F500" s="634" t="s">
        <v>547</v>
      </c>
      <c r="G500" s="633" t="s">
        <v>910</v>
      </c>
      <c r="H500" s="633" t="s">
        <v>1112</v>
      </c>
      <c r="I500" s="633" t="s">
        <v>1113</v>
      </c>
      <c r="J500" s="633" t="s">
        <v>1114</v>
      </c>
      <c r="K500" s="633" t="s">
        <v>1115</v>
      </c>
      <c r="L500" s="635">
        <v>267.23991707553307</v>
      </c>
      <c r="M500" s="635">
        <v>3</v>
      </c>
      <c r="N500" s="636">
        <v>801.71975122659921</v>
      </c>
    </row>
    <row r="501" spans="1:14" ht="14.4" customHeight="1" x14ac:dyDescent="0.3">
      <c r="A501" s="631" t="s">
        <v>537</v>
      </c>
      <c r="B501" s="632" t="s">
        <v>539</v>
      </c>
      <c r="C501" s="633" t="s">
        <v>557</v>
      </c>
      <c r="D501" s="634" t="s">
        <v>558</v>
      </c>
      <c r="E501" s="633" t="s">
        <v>546</v>
      </c>
      <c r="F501" s="634" t="s">
        <v>547</v>
      </c>
      <c r="G501" s="633" t="s">
        <v>910</v>
      </c>
      <c r="H501" s="633" t="s">
        <v>1116</v>
      </c>
      <c r="I501" s="633" t="s">
        <v>1117</v>
      </c>
      <c r="J501" s="633" t="s">
        <v>1118</v>
      </c>
      <c r="K501" s="633" t="s">
        <v>1119</v>
      </c>
      <c r="L501" s="635">
        <v>125.25102160083401</v>
      </c>
      <c r="M501" s="635">
        <v>73.400000000000006</v>
      </c>
      <c r="N501" s="636">
        <v>9193.4249855012167</v>
      </c>
    </row>
    <row r="502" spans="1:14" ht="14.4" customHeight="1" x14ac:dyDescent="0.3">
      <c r="A502" s="631" t="s">
        <v>537</v>
      </c>
      <c r="B502" s="632" t="s">
        <v>539</v>
      </c>
      <c r="C502" s="633" t="s">
        <v>557</v>
      </c>
      <c r="D502" s="634" t="s">
        <v>558</v>
      </c>
      <c r="E502" s="633" t="s">
        <v>546</v>
      </c>
      <c r="F502" s="634" t="s">
        <v>547</v>
      </c>
      <c r="G502" s="633" t="s">
        <v>910</v>
      </c>
      <c r="H502" s="633" t="s">
        <v>1120</v>
      </c>
      <c r="I502" s="633" t="s">
        <v>1121</v>
      </c>
      <c r="J502" s="633" t="s">
        <v>1122</v>
      </c>
      <c r="K502" s="633" t="s">
        <v>1123</v>
      </c>
      <c r="L502" s="635">
        <v>75.22</v>
      </c>
      <c r="M502" s="635">
        <v>20</v>
      </c>
      <c r="N502" s="636">
        <v>1504.4</v>
      </c>
    </row>
    <row r="503" spans="1:14" ht="14.4" customHeight="1" x14ac:dyDescent="0.3">
      <c r="A503" s="631" t="s">
        <v>537</v>
      </c>
      <c r="B503" s="632" t="s">
        <v>539</v>
      </c>
      <c r="C503" s="633" t="s">
        <v>557</v>
      </c>
      <c r="D503" s="634" t="s">
        <v>558</v>
      </c>
      <c r="E503" s="633" t="s">
        <v>546</v>
      </c>
      <c r="F503" s="634" t="s">
        <v>547</v>
      </c>
      <c r="G503" s="633" t="s">
        <v>910</v>
      </c>
      <c r="H503" s="633" t="s">
        <v>1481</v>
      </c>
      <c r="I503" s="633" t="s">
        <v>1482</v>
      </c>
      <c r="J503" s="633" t="s">
        <v>1483</v>
      </c>
      <c r="K503" s="633" t="s">
        <v>1484</v>
      </c>
      <c r="L503" s="635">
        <v>54.43</v>
      </c>
      <c r="M503" s="635">
        <v>6</v>
      </c>
      <c r="N503" s="636">
        <v>326.58</v>
      </c>
    </row>
    <row r="504" spans="1:14" ht="14.4" customHeight="1" x14ac:dyDescent="0.3">
      <c r="A504" s="631" t="s">
        <v>537</v>
      </c>
      <c r="B504" s="632" t="s">
        <v>539</v>
      </c>
      <c r="C504" s="633" t="s">
        <v>557</v>
      </c>
      <c r="D504" s="634" t="s">
        <v>558</v>
      </c>
      <c r="E504" s="633" t="s">
        <v>546</v>
      </c>
      <c r="F504" s="634" t="s">
        <v>547</v>
      </c>
      <c r="G504" s="633" t="s">
        <v>910</v>
      </c>
      <c r="H504" s="633" t="s">
        <v>1766</v>
      </c>
      <c r="I504" s="633" t="s">
        <v>1767</v>
      </c>
      <c r="J504" s="633" t="s">
        <v>1768</v>
      </c>
      <c r="K504" s="633" t="s">
        <v>1769</v>
      </c>
      <c r="L504" s="635">
        <v>59.79</v>
      </c>
      <c r="M504" s="635">
        <v>20</v>
      </c>
      <c r="N504" s="636">
        <v>1195.8</v>
      </c>
    </row>
    <row r="505" spans="1:14" ht="14.4" customHeight="1" x14ac:dyDescent="0.3">
      <c r="A505" s="631" t="s">
        <v>537</v>
      </c>
      <c r="B505" s="632" t="s">
        <v>539</v>
      </c>
      <c r="C505" s="633" t="s">
        <v>557</v>
      </c>
      <c r="D505" s="634" t="s">
        <v>558</v>
      </c>
      <c r="E505" s="633" t="s">
        <v>546</v>
      </c>
      <c r="F505" s="634" t="s">
        <v>547</v>
      </c>
      <c r="G505" s="633" t="s">
        <v>910</v>
      </c>
      <c r="H505" s="633" t="s">
        <v>1770</v>
      </c>
      <c r="I505" s="633" t="s">
        <v>1771</v>
      </c>
      <c r="J505" s="633" t="s">
        <v>1772</v>
      </c>
      <c r="K505" s="633" t="s">
        <v>1773</v>
      </c>
      <c r="L505" s="635">
        <v>12592.49</v>
      </c>
      <c r="M505" s="635">
        <v>1</v>
      </c>
      <c r="N505" s="636">
        <v>12592.49</v>
      </c>
    </row>
    <row r="506" spans="1:14" ht="14.4" customHeight="1" x14ac:dyDescent="0.3">
      <c r="A506" s="631" t="s">
        <v>537</v>
      </c>
      <c r="B506" s="632" t="s">
        <v>539</v>
      </c>
      <c r="C506" s="633" t="s">
        <v>557</v>
      </c>
      <c r="D506" s="634" t="s">
        <v>558</v>
      </c>
      <c r="E506" s="633" t="s">
        <v>546</v>
      </c>
      <c r="F506" s="634" t="s">
        <v>547</v>
      </c>
      <c r="G506" s="633" t="s">
        <v>910</v>
      </c>
      <c r="H506" s="633" t="s">
        <v>1128</v>
      </c>
      <c r="I506" s="633" t="s">
        <v>1128</v>
      </c>
      <c r="J506" s="633" t="s">
        <v>1129</v>
      </c>
      <c r="K506" s="633" t="s">
        <v>1130</v>
      </c>
      <c r="L506" s="635">
        <v>1495.0000000000002</v>
      </c>
      <c r="M506" s="635">
        <v>2</v>
      </c>
      <c r="N506" s="636">
        <v>2990.0000000000005</v>
      </c>
    </row>
    <row r="507" spans="1:14" ht="14.4" customHeight="1" x14ac:dyDescent="0.3">
      <c r="A507" s="631" t="s">
        <v>537</v>
      </c>
      <c r="B507" s="632" t="s">
        <v>539</v>
      </c>
      <c r="C507" s="633" t="s">
        <v>557</v>
      </c>
      <c r="D507" s="634" t="s">
        <v>558</v>
      </c>
      <c r="E507" s="633" t="s">
        <v>548</v>
      </c>
      <c r="F507" s="634" t="s">
        <v>549</v>
      </c>
      <c r="G507" s="633" t="s">
        <v>910</v>
      </c>
      <c r="H507" s="633" t="s">
        <v>1774</v>
      </c>
      <c r="I507" s="633" t="s">
        <v>1775</v>
      </c>
      <c r="J507" s="633" t="s">
        <v>1776</v>
      </c>
      <c r="K507" s="633"/>
      <c r="L507" s="635">
        <v>46.620011225412</v>
      </c>
      <c r="M507" s="635">
        <v>32</v>
      </c>
      <c r="N507" s="636">
        <v>1491.840359213184</v>
      </c>
    </row>
    <row r="508" spans="1:14" ht="14.4" customHeight="1" x14ac:dyDescent="0.3">
      <c r="A508" s="631" t="s">
        <v>537</v>
      </c>
      <c r="B508" s="632" t="s">
        <v>539</v>
      </c>
      <c r="C508" s="633" t="s">
        <v>559</v>
      </c>
      <c r="D508" s="634" t="s">
        <v>560</v>
      </c>
      <c r="E508" s="633" t="s">
        <v>540</v>
      </c>
      <c r="F508" s="634" t="s">
        <v>541</v>
      </c>
      <c r="G508" s="633" t="s">
        <v>567</v>
      </c>
      <c r="H508" s="633" t="s">
        <v>1148</v>
      </c>
      <c r="I508" s="633" t="s">
        <v>1149</v>
      </c>
      <c r="J508" s="633" t="s">
        <v>587</v>
      </c>
      <c r="K508" s="633" t="s">
        <v>778</v>
      </c>
      <c r="L508" s="635">
        <v>94.82</v>
      </c>
      <c r="M508" s="635">
        <v>4</v>
      </c>
      <c r="N508" s="636">
        <v>379.28</v>
      </c>
    </row>
    <row r="509" spans="1:14" ht="14.4" customHeight="1" x14ac:dyDescent="0.3">
      <c r="A509" s="631" t="s">
        <v>537</v>
      </c>
      <c r="B509" s="632" t="s">
        <v>539</v>
      </c>
      <c r="C509" s="633" t="s">
        <v>559</v>
      </c>
      <c r="D509" s="634" t="s">
        <v>560</v>
      </c>
      <c r="E509" s="633" t="s">
        <v>540</v>
      </c>
      <c r="F509" s="634" t="s">
        <v>541</v>
      </c>
      <c r="G509" s="633" t="s">
        <v>567</v>
      </c>
      <c r="H509" s="633" t="s">
        <v>1150</v>
      </c>
      <c r="I509" s="633" t="s">
        <v>1151</v>
      </c>
      <c r="J509" s="633" t="s">
        <v>824</v>
      </c>
      <c r="K509" s="633" t="s">
        <v>1152</v>
      </c>
      <c r="L509" s="635">
        <v>170.1194684150752</v>
      </c>
      <c r="M509" s="635">
        <v>14</v>
      </c>
      <c r="N509" s="636">
        <v>2381.6725578110527</v>
      </c>
    </row>
    <row r="510" spans="1:14" ht="14.4" customHeight="1" x14ac:dyDescent="0.3">
      <c r="A510" s="631" t="s">
        <v>537</v>
      </c>
      <c r="B510" s="632" t="s">
        <v>539</v>
      </c>
      <c r="C510" s="633" t="s">
        <v>559</v>
      </c>
      <c r="D510" s="634" t="s">
        <v>560</v>
      </c>
      <c r="E510" s="633" t="s">
        <v>540</v>
      </c>
      <c r="F510" s="634" t="s">
        <v>541</v>
      </c>
      <c r="G510" s="633" t="s">
        <v>567</v>
      </c>
      <c r="H510" s="633" t="s">
        <v>597</v>
      </c>
      <c r="I510" s="633" t="s">
        <v>598</v>
      </c>
      <c r="J510" s="633" t="s">
        <v>599</v>
      </c>
      <c r="K510" s="633" t="s">
        <v>600</v>
      </c>
      <c r="L510" s="635">
        <v>56.429552918140104</v>
      </c>
      <c r="M510" s="635">
        <v>3</v>
      </c>
      <c r="N510" s="636">
        <v>169.28865875442031</v>
      </c>
    </row>
    <row r="511" spans="1:14" ht="14.4" customHeight="1" x14ac:dyDescent="0.3">
      <c r="A511" s="631" t="s">
        <v>537</v>
      </c>
      <c r="B511" s="632" t="s">
        <v>539</v>
      </c>
      <c r="C511" s="633" t="s">
        <v>559</v>
      </c>
      <c r="D511" s="634" t="s">
        <v>560</v>
      </c>
      <c r="E511" s="633" t="s">
        <v>540</v>
      </c>
      <c r="F511" s="634" t="s">
        <v>541</v>
      </c>
      <c r="G511" s="633" t="s">
        <v>567</v>
      </c>
      <c r="H511" s="633" t="s">
        <v>1777</v>
      </c>
      <c r="I511" s="633" t="s">
        <v>246</v>
      </c>
      <c r="J511" s="633" t="s">
        <v>1778</v>
      </c>
      <c r="K511" s="633" t="s">
        <v>1658</v>
      </c>
      <c r="L511" s="635">
        <v>181.05666666666698</v>
      </c>
      <c r="M511" s="635">
        <v>3</v>
      </c>
      <c r="N511" s="636">
        <v>543.17000000000098</v>
      </c>
    </row>
    <row r="512" spans="1:14" ht="14.4" customHeight="1" x14ac:dyDescent="0.3">
      <c r="A512" s="631" t="s">
        <v>537</v>
      </c>
      <c r="B512" s="632" t="s">
        <v>539</v>
      </c>
      <c r="C512" s="633" t="s">
        <v>559</v>
      </c>
      <c r="D512" s="634" t="s">
        <v>560</v>
      </c>
      <c r="E512" s="633" t="s">
        <v>540</v>
      </c>
      <c r="F512" s="634" t="s">
        <v>541</v>
      </c>
      <c r="G512" s="633" t="s">
        <v>567</v>
      </c>
      <c r="H512" s="633" t="s">
        <v>1779</v>
      </c>
      <c r="I512" s="633" t="s">
        <v>1780</v>
      </c>
      <c r="J512" s="633" t="s">
        <v>1781</v>
      </c>
      <c r="K512" s="633" t="s">
        <v>1782</v>
      </c>
      <c r="L512" s="635">
        <v>110.92976289195192</v>
      </c>
      <c r="M512" s="635">
        <v>2</v>
      </c>
      <c r="N512" s="636">
        <v>221.85952578390385</v>
      </c>
    </row>
    <row r="513" spans="1:14" ht="14.4" customHeight="1" x14ac:dyDescent="0.3">
      <c r="A513" s="631" t="s">
        <v>537</v>
      </c>
      <c r="B513" s="632" t="s">
        <v>539</v>
      </c>
      <c r="C513" s="633" t="s">
        <v>559</v>
      </c>
      <c r="D513" s="634" t="s">
        <v>560</v>
      </c>
      <c r="E513" s="633" t="s">
        <v>540</v>
      </c>
      <c r="F513" s="634" t="s">
        <v>541</v>
      </c>
      <c r="G513" s="633" t="s">
        <v>567</v>
      </c>
      <c r="H513" s="633" t="s">
        <v>768</v>
      </c>
      <c r="I513" s="633" t="s">
        <v>246</v>
      </c>
      <c r="J513" s="633" t="s">
        <v>769</v>
      </c>
      <c r="K513" s="633"/>
      <c r="L513" s="635">
        <v>196.69599119227598</v>
      </c>
      <c r="M513" s="635">
        <v>8</v>
      </c>
      <c r="N513" s="636">
        <v>1573.5679295382079</v>
      </c>
    </row>
    <row r="514" spans="1:14" ht="14.4" customHeight="1" x14ac:dyDescent="0.3">
      <c r="A514" s="631" t="s">
        <v>537</v>
      </c>
      <c r="B514" s="632" t="s">
        <v>539</v>
      </c>
      <c r="C514" s="633" t="s">
        <v>559</v>
      </c>
      <c r="D514" s="634" t="s">
        <v>560</v>
      </c>
      <c r="E514" s="633" t="s">
        <v>540</v>
      </c>
      <c r="F514" s="634" t="s">
        <v>541</v>
      </c>
      <c r="G514" s="633" t="s">
        <v>567</v>
      </c>
      <c r="H514" s="633" t="s">
        <v>783</v>
      </c>
      <c r="I514" s="633" t="s">
        <v>784</v>
      </c>
      <c r="J514" s="633" t="s">
        <v>621</v>
      </c>
      <c r="K514" s="633" t="s">
        <v>785</v>
      </c>
      <c r="L514" s="635">
        <v>60.35</v>
      </c>
      <c r="M514" s="635">
        <v>1</v>
      </c>
      <c r="N514" s="636">
        <v>60.35</v>
      </c>
    </row>
    <row r="515" spans="1:14" ht="14.4" customHeight="1" x14ac:dyDescent="0.3">
      <c r="A515" s="631" t="s">
        <v>537</v>
      </c>
      <c r="B515" s="632" t="s">
        <v>539</v>
      </c>
      <c r="C515" s="633" t="s">
        <v>559</v>
      </c>
      <c r="D515" s="634" t="s">
        <v>560</v>
      </c>
      <c r="E515" s="633" t="s">
        <v>540</v>
      </c>
      <c r="F515" s="634" t="s">
        <v>541</v>
      </c>
      <c r="G515" s="633" t="s">
        <v>567</v>
      </c>
      <c r="H515" s="633" t="s">
        <v>1783</v>
      </c>
      <c r="I515" s="633" t="s">
        <v>246</v>
      </c>
      <c r="J515" s="633" t="s">
        <v>1784</v>
      </c>
      <c r="K515" s="633"/>
      <c r="L515" s="635">
        <v>109.90743788819876</v>
      </c>
      <c r="M515" s="635">
        <v>4</v>
      </c>
      <c r="N515" s="636">
        <v>439.62975155279503</v>
      </c>
    </row>
    <row r="516" spans="1:14" ht="14.4" customHeight="1" x14ac:dyDescent="0.3">
      <c r="A516" s="631" t="s">
        <v>537</v>
      </c>
      <c r="B516" s="632" t="s">
        <v>539</v>
      </c>
      <c r="C516" s="633" t="s">
        <v>559</v>
      </c>
      <c r="D516" s="634" t="s">
        <v>560</v>
      </c>
      <c r="E516" s="633" t="s">
        <v>540</v>
      </c>
      <c r="F516" s="634" t="s">
        <v>541</v>
      </c>
      <c r="G516" s="633" t="s">
        <v>567</v>
      </c>
      <c r="H516" s="633" t="s">
        <v>1308</v>
      </c>
      <c r="I516" s="633" t="s">
        <v>1309</v>
      </c>
      <c r="J516" s="633" t="s">
        <v>1306</v>
      </c>
      <c r="K516" s="633" t="s">
        <v>1310</v>
      </c>
      <c r="L516" s="635">
        <v>127.18000000000004</v>
      </c>
      <c r="M516" s="635">
        <v>4</v>
      </c>
      <c r="N516" s="636">
        <v>508.72000000000014</v>
      </c>
    </row>
    <row r="517" spans="1:14" ht="14.4" customHeight="1" x14ac:dyDescent="0.3">
      <c r="A517" s="631" t="s">
        <v>537</v>
      </c>
      <c r="B517" s="632" t="s">
        <v>539</v>
      </c>
      <c r="C517" s="633" t="s">
        <v>559</v>
      </c>
      <c r="D517" s="634" t="s">
        <v>560</v>
      </c>
      <c r="E517" s="633" t="s">
        <v>540</v>
      </c>
      <c r="F517" s="634" t="s">
        <v>541</v>
      </c>
      <c r="G517" s="633" t="s">
        <v>567</v>
      </c>
      <c r="H517" s="633" t="s">
        <v>1622</v>
      </c>
      <c r="I517" s="633" t="s">
        <v>246</v>
      </c>
      <c r="J517" s="633" t="s">
        <v>1623</v>
      </c>
      <c r="K517" s="633"/>
      <c r="L517" s="635">
        <v>144.75552905378737</v>
      </c>
      <c r="M517" s="635">
        <v>4</v>
      </c>
      <c r="N517" s="636">
        <v>579.02211621514948</v>
      </c>
    </row>
    <row r="518" spans="1:14" ht="14.4" customHeight="1" x14ac:dyDescent="0.3">
      <c r="A518" s="631" t="s">
        <v>537</v>
      </c>
      <c r="B518" s="632" t="s">
        <v>539</v>
      </c>
      <c r="C518" s="633" t="s">
        <v>559</v>
      </c>
      <c r="D518" s="634" t="s">
        <v>560</v>
      </c>
      <c r="E518" s="633" t="s">
        <v>540</v>
      </c>
      <c r="F518" s="634" t="s">
        <v>541</v>
      </c>
      <c r="G518" s="633" t="s">
        <v>567</v>
      </c>
      <c r="H518" s="633" t="s">
        <v>1785</v>
      </c>
      <c r="I518" s="633" t="s">
        <v>246</v>
      </c>
      <c r="J518" s="633" t="s">
        <v>1786</v>
      </c>
      <c r="K518" s="633"/>
      <c r="L518" s="635">
        <v>307.41800000000001</v>
      </c>
      <c r="M518" s="635">
        <v>2</v>
      </c>
      <c r="N518" s="636">
        <v>614.83600000000001</v>
      </c>
    </row>
    <row r="519" spans="1:14" ht="14.4" customHeight="1" x14ac:dyDescent="0.3">
      <c r="A519" s="631" t="s">
        <v>537</v>
      </c>
      <c r="B519" s="632" t="s">
        <v>539</v>
      </c>
      <c r="C519" s="633" t="s">
        <v>559</v>
      </c>
      <c r="D519" s="634" t="s">
        <v>560</v>
      </c>
      <c r="E519" s="633" t="s">
        <v>540</v>
      </c>
      <c r="F519" s="634" t="s">
        <v>541</v>
      </c>
      <c r="G519" s="633" t="s">
        <v>567</v>
      </c>
      <c r="H519" s="633" t="s">
        <v>1787</v>
      </c>
      <c r="I519" s="633" t="s">
        <v>246</v>
      </c>
      <c r="J519" s="633" t="s">
        <v>1788</v>
      </c>
      <c r="K519" s="633" t="s">
        <v>1789</v>
      </c>
      <c r="L519" s="635">
        <v>39.571507097996346</v>
      </c>
      <c r="M519" s="635">
        <v>3</v>
      </c>
      <c r="N519" s="636">
        <v>118.71452129398904</v>
      </c>
    </row>
    <row r="520" spans="1:14" ht="14.4" customHeight="1" x14ac:dyDescent="0.3">
      <c r="A520" s="631" t="s">
        <v>537</v>
      </c>
      <c r="B520" s="632" t="s">
        <v>539</v>
      </c>
      <c r="C520" s="633" t="s">
        <v>559</v>
      </c>
      <c r="D520" s="634" t="s">
        <v>560</v>
      </c>
      <c r="E520" s="633" t="s">
        <v>540</v>
      </c>
      <c r="F520" s="634" t="s">
        <v>541</v>
      </c>
      <c r="G520" s="633" t="s">
        <v>567</v>
      </c>
      <c r="H520" s="633" t="s">
        <v>1649</v>
      </c>
      <c r="I520" s="633" t="s">
        <v>1650</v>
      </c>
      <c r="J520" s="633" t="s">
        <v>1651</v>
      </c>
      <c r="K520" s="633"/>
      <c r="L520" s="635">
        <v>143.405</v>
      </c>
      <c r="M520" s="635">
        <v>2</v>
      </c>
      <c r="N520" s="636">
        <v>286.81</v>
      </c>
    </row>
    <row r="521" spans="1:14" ht="14.4" customHeight="1" x14ac:dyDescent="0.3">
      <c r="A521" s="631" t="s">
        <v>537</v>
      </c>
      <c r="B521" s="632" t="s">
        <v>539</v>
      </c>
      <c r="C521" s="633" t="s">
        <v>559</v>
      </c>
      <c r="D521" s="634" t="s">
        <v>560</v>
      </c>
      <c r="E521" s="633" t="s">
        <v>540</v>
      </c>
      <c r="F521" s="634" t="s">
        <v>541</v>
      </c>
      <c r="G521" s="633" t="s">
        <v>567</v>
      </c>
      <c r="H521" s="633" t="s">
        <v>1790</v>
      </c>
      <c r="I521" s="633" t="s">
        <v>1791</v>
      </c>
      <c r="J521" s="633" t="s">
        <v>1792</v>
      </c>
      <c r="K521" s="633" t="s">
        <v>1793</v>
      </c>
      <c r="L521" s="635">
        <v>265.7700000000001</v>
      </c>
      <c r="M521" s="635">
        <v>1</v>
      </c>
      <c r="N521" s="636">
        <v>265.7700000000001</v>
      </c>
    </row>
    <row r="522" spans="1:14" ht="14.4" customHeight="1" x14ac:dyDescent="0.3">
      <c r="A522" s="631" t="s">
        <v>537</v>
      </c>
      <c r="B522" s="632" t="s">
        <v>539</v>
      </c>
      <c r="C522" s="633" t="s">
        <v>561</v>
      </c>
      <c r="D522" s="634" t="s">
        <v>562</v>
      </c>
      <c r="E522" s="633" t="s">
        <v>540</v>
      </c>
      <c r="F522" s="634" t="s">
        <v>541</v>
      </c>
      <c r="G522" s="633" t="s">
        <v>567</v>
      </c>
      <c r="H522" s="633" t="s">
        <v>568</v>
      </c>
      <c r="I522" s="633" t="s">
        <v>568</v>
      </c>
      <c r="J522" s="633" t="s">
        <v>569</v>
      </c>
      <c r="K522" s="633" t="s">
        <v>570</v>
      </c>
      <c r="L522" s="635">
        <v>179.4</v>
      </c>
      <c r="M522" s="635">
        <v>123</v>
      </c>
      <c r="N522" s="636">
        <v>22066.2</v>
      </c>
    </row>
    <row r="523" spans="1:14" ht="14.4" customHeight="1" x14ac:dyDescent="0.3">
      <c r="A523" s="631" t="s">
        <v>537</v>
      </c>
      <c r="B523" s="632" t="s">
        <v>539</v>
      </c>
      <c r="C523" s="633" t="s">
        <v>561</v>
      </c>
      <c r="D523" s="634" t="s">
        <v>562</v>
      </c>
      <c r="E523" s="633" t="s">
        <v>540</v>
      </c>
      <c r="F523" s="634" t="s">
        <v>541</v>
      </c>
      <c r="G523" s="633" t="s">
        <v>567</v>
      </c>
      <c r="H523" s="633" t="s">
        <v>571</v>
      </c>
      <c r="I523" s="633" t="s">
        <v>571</v>
      </c>
      <c r="J523" s="633" t="s">
        <v>572</v>
      </c>
      <c r="K523" s="633" t="s">
        <v>573</v>
      </c>
      <c r="L523" s="635">
        <v>181.59</v>
      </c>
      <c r="M523" s="635">
        <v>9</v>
      </c>
      <c r="N523" s="636">
        <v>1634.31</v>
      </c>
    </row>
    <row r="524" spans="1:14" ht="14.4" customHeight="1" x14ac:dyDescent="0.3">
      <c r="A524" s="631" t="s">
        <v>537</v>
      </c>
      <c r="B524" s="632" t="s">
        <v>539</v>
      </c>
      <c r="C524" s="633" t="s">
        <v>561</v>
      </c>
      <c r="D524" s="634" t="s">
        <v>562</v>
      </c>
      <c r="E524" s="633" t="s">
        <v>540</v>
      </c>
      <c r="F524" s="634" t="s">
        <v>541</v>
      </c>
      <c r="G524" s="633" t="s">
        <v>567</v>
      </c>
      <c r="H524" s="633" t="s">
        <v>574</v>
      </c>
      <c r="I524" s="633" t="s">
        <v>574</v>
      </c>
      <c r="J524" s="633" t="s">
        <v>575</v>
      </c>
      <c r="K524" s="633" t="s">
        <v>576</v>
      </c>
      <c r="L524" s="635">
        <v>132.25000000000003</v>
      </c>
      <c r="M524" s="635">
        <v>2</v>
      </c>
      <c r="N524" s="636">
        <v>264.50000000000006</v>
      </c>
    </row>
    <row r="525" spans="1:14" ht="14.4" customHeight="1" x14ac:dyDescent="0.3">
      <c r="A525" s="631" t="s">
        <v>537</v>
      </c>
      <c r="B525" s="632" t="s">
        <v>539</v>
      </c>
      <c r="C525" s="633" t="s">
        <v>561</v>
      </c>
      <c r="D525" s="634" t="s">
        <v>562</v>
      </c>
      <c r="E525" s="633" t="s">
        <v>540</v>
      </c>
      <c r="F525" s="634" t="s">
        <v>541</v>
      </c>
      <c r="G525" s="633" t="s">
        <v>567</v>
      </c>
      <c r="H525" s="633" t="s">
        <v>1794</v>
      </c>
      <c r="I525" s="633" t="s">
        <v>1794</v>
      </c>
      <c r="J525" s="633" t="s">
        <v>575</v>
      </c>
      <c r="K525" s="633" t="s">
        <v>1795</v>
      </c>
      <c r="L525" s="635">
        <v>232.3</v>
      </c>
      <c r="M525" s="635">
        <v>5</v>
      </c>
      <c r="N525" s="636">
        <v>1161.5</v>
      </c>
    </row>
    <row r="526" spans="1:14" ht="14.4" customHeight="1" x14ac:dyDescent="0.3">
      <c r="A526" s="631" t="s">
        <v>537</v>
      </c>
      <c r="B526" s="632" t="s">
        <v>539</v>
      </c>
      <c r="C526" s="633" t="s">
        <v>561</v>
      </c>
      <c r="D526" s="634" t="s">
        <v>562</v>
      </c>
      <c r="E526" s="633" t="s">
        <v>540</v>
      </c>
      <c r="F526" s="634" t="s">
        <v>541</v>
      </c>
      <c r="G526" s="633" t="s">
        <v>567</v>
      </c>
      <c r="H526" s="633" t="s">
        <v>579</v>
      </c>
      <c r="I526" s="633" t="s">
        <v>579</v>
      </c>
      <c r="J526" s="633" t="s">
        <v>569</v>
      </c>
      <c r="K526" s="633" t="s">
        <v>580</v>
      </c>
      <c r="L526" s="635">
        <v>97.75</v>
      </c>
      <c r="M526" s="635">
        <v>7</v>
      </c>
      <c r="N526" s="636">
        <v>684.25</v>
      </c>
    </row>
    <row r="527" spans="1:14" ht="14.4" customHeight="1" x14ac:dyDescent="0.3">
      <c r="A527" s="631" t="s">
        <v>537</v>
      </c>
      <c r="B527" s="632" t="s">
        <v>539</v>
      </c>
      <c r="C527" s="633" t="s">
        <v>561</v>
      </c>
      <c r="D527" s="634" t="s">
        <v>562</v>
      </c>
      <c r="E527" s="633" t="s">
        <v>540</v>
      </c>
      <c r="F527" s="634" t="s">
        <v>541</v>
      </c>
      <c r="G527" s="633" t="s">
        <v>567</v>
      </c>
      <c r="H527" s="633" t="s">
        <v>1796</v>
      </c>
      <c r="I527" s="633" t="s">
        <v>1797</v>
      </c>
      <c r="J527" s="633" t="s">
        <v>1798</v>
      </c>
      <c r="K527" s="633" t="s">
        <v>608</v>
      </c>
      <c r="L527" s="635">
        <v>53.75</v>
      </c>
      <c r="M527" s="635">
        <v>1</v>
      </c>
      <c r="N527" s="636">
        <v>53.75</v>
      </c>
    </row>
    <row r="528" spans="1:14" ht="14.4" customHeight="1" x14ac:dyDescent="0.3">
      <c r="A528" s="631" t="s">
        <v>537</v>
      </c>
      <c r="B528" s="632" t="s">
        <v>539</v>
      </c>
      <c r="C528" s="633" t="s">
        <v>561</v>
      </c>
      <c r="D528" s="634" t="s">
        <v>562</v>
      </c>
      <c r="E528" s="633" t="s">
        <v>540</v>
      </c>
      <c r="F528" s="634" t="s">
        <v>541</v>
      </c>
      <c r="G528" s="633" t="s">
        <v>567</v>
      </c>
      <c r="H528" s="633" t="s">
        <v>581</v>
      </c>
      <c r="I528" s="633" t="s">
        <v>582</v>
      </c>
      <c r="J528" s="633" t="s">
        <v>583</v>
      </c>
      <c r="K528" s="633" t="s">
        <v>584</v>
      </c>
      <c r="L528" s="635">
        <v>84.57</v>
      </c>
      <c r="M528" s="635">
        <v>3</v>
      </c>
      <c r="N528" s="636">
        <v>253.70999999999998</v>
      </c>
    </row>
    <row r="529" spans="1:14" ht="14.4" customHeight="1" x14ac:dyDescent="0.3">
      <c r="A529" s="631" t="s">
        <v>537</v>
      </c>
      <c r="B529" s="632" t="s">
        <v>539</v>
      </c>
      <c r="C529" s="633" t="s">
        <v>561</v>
      </c>
      <c r="D529" s="634" t="s">
        <v>562</v>
      </c>
      <c r="E529" s="633" t="s">
        <v>540</v>
      </c>
      <c r="F529" s="634" t="s">
        <v>541</v>
      </c>
      <c r="G529" s="633" t="s">
        <v>567</v>
      </c>
      <c r="H529" s="633" t="s">
        <v>1148</v>
      </c>
      <c r="I529" s="633" t="s">
        <v>1149</v>
      </c>
      <c r="J529" s="633" t="s">
        <v>587</v>
      </c>
      <c r="K529" s="633" t="s">
        <v>778</v>
      </c>
      <c r="L529" s="635">
        <v>95.079796770637202</v>
      </c>
      <c r="M529" s="635">
        <v>6</v>
      </c>
      <c r="N529" s="636">
        <v>570.47878062382324</v>
      </c>
    </row>
    <row r="530" spans="1:14" ht="14.4" customHeight="1" x14ac:dyDescent="0.3">
      <c r="A530" s="631" t="s">
        <v>537</v>
      </c>
      <c r="B530" s="632" t="s">
        <v>539</v>
      </c>
      <c r="C530" s="633" t="s">
        <v>561</v>
      </c>
      <c r="D530" s="634" t="s">
        <v>562</v>
      </c>
      <c r="E530" s="633" t="s">
        <v>540</v>
      </c>
      <c r="F530" s="634" t="s">
        <v>541</v>
      </c>
      <c r="G530" s="633" t="s">
        <v>567</v>
      </c>
      <c r="H530" s="633" t="s">
        <v>585</v>
      </c>
      <c r="I530" s="633" t="s">
        <v>586</v>
      </c>
      <c r="J530" s="633" t="s">
        <v>587</v>
      </c>
      <c r="K530" s="633" t="s">
        <v>588</v>
      </c>
      <c r="L530" s="635">
        <v>101.28448095255511</v>
      </c>
      <c r="M530" s="635">
        <v>66</v>
      </c>
      <c r="N530" s="636">
        <v>6684.7757428686373</v>
      </c>
    </row>
    <row r="531" spans="1:14" ht="14.4" customHeight="1" x14ac:dyDescent="0.3">
      <c r="A531" s="631" t="s">
        <v>537</v>
      </c>
      <c r="B531" s="632" t="s">
        <v>539</v>
      </c>
      <c r="C531" s="633" t="s">
        <v>561</v>
      </c>
      <c r="D531" s="634" t="s">
        <v>562</v>
      </c>
      <c r="E531" s="633" t="s">
        <v>540</v>
      </c>
      <c r="F531" s="634" t="s">
        <v>541</v>
      </c>
      <c r="G531" s="633" t="s">
        <v>567</v>
      </c>
      <c r="H531" s="633" t="s">
        <v>1150</v>
      </c>
      <c r="I531" s="633" t="s">
        <v>1151</v>
      </c>
      <c r="J531" s="633" t="s">
        <v>824</v>
      </c>
      <c r="K531" s="633" t="s">
        <v>1152</v>
      </c>
      <c r="L531" s="635">
        <v>170.12</v>
      </c>
      <c r="M531" s="635">
        <v>1</v>
      </c>
      <c r="N531" s="636">
        <v>170.12</v>
      </c>
    </row>
    <row r="532" spans="1:14" ht="14.4" customHeight="1" x14ac:dyDescent="0.3">
      <c r="A532" s="631" t="s">
        <v>537</v>
      </c>
      <c r="B532" s="632" t="s">
        <v>539</v>
      </c>
      <c r="C532" s="633" t="s">
        <v>561</v>
      </c>
      <c r="D532" s="634" t="s">
        <v>562</v>
      </c>
      <c r="E532" s="633" t="s">
        <v>540</v>
      </c>
      <c r="F532" s="634" t="s">
        <v>541</v>
      </c>
      <c r="G532" s="633" t="s">
        <v>567</v>
      </c>
      <c r="H532" s="633" t="s">
        <v>589</v>
      </c>
      <c r="I532" s="633" t="s">
        <v>590</v>
      </c>
      <c r="J532" s="633" t="s">
        <v>591</v>
      </c>
      <c r="K532" s="633" t="s">
        <v>592</v>
      </c>
      <c r="L532" s="635">
        <v>66.413333333333341</v>
      </c>
      <c r="M532" s="635">
        <v>24</v>
      </c>
      <c r="N532" s="636">
        <v>1593.92</v>
      </c>
    </row>
    <row r="533" spans="1:14" ht="14.4" customHeight="1" x14ac:dyDescent="0.3">
      <c r="A533" s="631" t="s">
        <v>537</v>
      </c>
      <c r="B533" s="632" t="s">
        <v>539</v>
      </c>
      <c r="C533" s="633" t="s">
        <v>561</v>
      </c>
      <c r="D533" s="634" t="s">
        <v>562</v>
      </c>
      <c r="E533" s="633" t="s">
        <v>540</v>
      </c>
      <c r="F533" s="634" t="s">
        <v>541</v>
      </c>
      <c r="G533" s="633" t="s">
        <v>567</v>
      </c>
      <c r="H533" s="633" t="s">
        <v>597</v>
      </c>
      <c r="I533" s="633" t="s">
        <v>598</v>
      </c>
      <c r="J533" s="633" t="s">
        <v>599</v>
      </c>
      <c r="K533" s="633" t="s">
        <v>600</v>
      </c>
      <c r="L533" s="635">
        <v>56.056381447044586</v>
      </c>
      <c r="M533" s="635">
        <v>14</v>
      </c>
      <c r="N533" s="636">
        <v>784.78934025862418</v>
      </c>
    </row>
    <row r="534" spans="1:14" ht="14.4" customHeight="1" x14ac:dyDescent="0.3">
      <c r="A534" s="631" t="s">
        <v>537</v>
      </c>
      <c r="B534" s="632" t="s">
        <v>539</v>
      </c>
      <c r="C534" s="633" t="s">
        <v>561</v>
      </c>
      <c r="D534" s="634" t="s">
        <v>562</v>
      </c>
      <c r="E534" s="633" t="s">
        <v>540</v>
      </c>
      <c r="F534" s="634" t="s">
        <v>541</v>
      </c>
      <c r="G534" s="633" t="s">
        <v>567</v>
      </c>
      <c r="H534" s="633" t="s">
        <v>1494</v>
      </c>
      <c r="I534" s="633" t="s">
        <v>1495</v>
      </c>
      <c r="J534" s="633" t="s">
        <v>1496</v>
      </c>
      <c r="K534" s="633" t="s">
        <v>1497</v>
      </c>
      <c r="L534" s="635">
        <v>84.689822186410723</v>
      </c>
      <c r="M534" s="635">
        <v>14</v>
      </c>
      <c r="N534" s="636">
        <v>1185.65751060975</v>
      </c>
    </row>
    <row r="535" spans="1:14" ht="14.4" customHeight="1" x14ac:dyDescent="0.3">
      <c r="A535" s="631" t="s">
        <v>537</v>
      </c>
      <c r="B535" s="632" t="s">
        <v>539</v>
      </c>
      <c r="C535" s="633" t="s">
        <v>561</v>
      </c>
      <c r="D535" s="634" t="s">
        <v>562</v>
      </c>
      <c r="E535" s="633" t="s">
        <v>540</v>
      </c>
      <c r="F535" s="634" t="s">
        <v>541</v>
      </c>
      <c r="G535" s="633" t="s">
        <v>567</v>
      </c>
      <c r="H535" s="633" t="s">
        <v>601</v>
      </c>
      <c r="I535" s="633" t="s">
        <v>602</v>
      </c>
      <c r="J535" s="633" t="s">
        <v>603</v>
      </c>
      <c r="K535" s="633" t="s">
        <v>604</v>
      </c>
      <c r="L535" s="635">
        <v>27.427142857142858</v>
      </c>
      <c r="M535" s="635">
        <v>56</v>
      </c>
      <c r="N535" s="636">
        <v>1535.92</v>
      </c>
    </row>
    <row r="536" spans="1:14" ht="14.4" customHeight="1" x14ac:dyDescent="0.3">
      <c r="A536" s="631" t="s">
        <v>537</v>
      </c>
      <c r="B536" s="632" t="s">
        <v>539</v>
      </c>
      <c r="C536" s="633" t="s">
        <v>561</v>
      </c>
      <c r="D536" s="634" t="s">
        <v>562</v>
      </c>
      <c r="E536" s="633" t="s">
        <v>540</v>
      </c>
      <c r="F536" s="634" t="s">
        <v>541</v>
      </c>
      <c r="G536" s="633" t="s">
        <v>567</v>
      </c>
      <c r="H536" s="633" t="s">
        <v>616</v>
      </c>
      <c r="I536" s="633" t="s">
        <v>617</v>
      </c>
      <c r="J536" s="633" t="s">
        <v>618</v>
      </c>
      <c r="K536" s="633" t="s">
        <v>600</v>
      </c>
      <c r="L536" s="635">
        <v>67.469894149144281</v>
      </c>
      <c r="M536" s="635">
        <v>12</v>
      </c>
      <c r="N536" s="636">
        <v>809.63872978973143</v>
      </c>
    </row>
    <row r="537" spans="1:14" ht="14.4" customHeight="1" x14ac:dyDescent="0.3">
      <c r="A537" s="631" t="s">
        <v>537</v>
      </c>
      <c r="B537" s="632" t="s">
        <v>539</v>
      </c>
      <c r="C537" s="633" t="s">
        <v>561</v>
      </c>
      <c r="D537" s="634" t="s">
        <v>562</v>
      </c>
      <c r="E537" s="633" t="s">
        <v>540</v>
      </c>
      <c r="F537" s="634" t="s">
        <v>541</v>
      </c>
      <c r="G537" s="633" t="s">
        <v>567</v>
      </c>
      <c r="H537" s="633" t="s">
        <v>1799</v>
      </c>
      <c r="I537" s="633" t="s">
        <v>1800</v>
      </c>
      <c r="J537" s="633" t="s">
        <v>1801</v>
      </c>
      <c r="K537" s="633" t="s">
        <v>638</v>
      </c>
      <c r="L537" s="635">
        <v>344.39000000000004</v>
      </c>
      <c r="M537" s="635">
        <v>12</v>
      </c>
      <c r="N537" s="636">
        <v>4132.68</v>
      </c>
    </row>
    <row r="538" spans="1:14" ht="14.4" customHeight="1" x14ac:dyDescent="0.3">
      <c r="A538" s="631" t="s">
        <v>537</v>
      </c>
      <c r="B538" s="632" t="s">
        <v>539</v>
      </c>
      <c r="C538" s="633" t="s">
        <v>561</v>
      </c>
      <c r="D538" s="634" t="s">
        <v>562</v>
      </c>
      <c r="E538" s="633" t="s">
        <v>540</v>
      </c>
      <c r="F538" s="634" t="s">
        <v>541</v>
      </c>
      <c r="G538" s="633" t="s">
        <v>567</v>
      </c>
      <c r="H538" s="633" t="s">
        <v>647</v>
      </c>
      <c r="I538" s="633" t="s">
        <v>647</v>
      </c>
      <c r="J538" s="633" t="s">
        <v>648</v>
      </c>
      <c r="K538" s="633" t="s">
        <v>649</v>
      </c>
      <c r="L538" s="635">
        <v>38.189946968946373</v>
      </c>
      <c r="M538" s="635">
        <v>50</v>
      </c>
      <c r="N538" s="636">
        <v>1909.4973484473185</v>
      </c>
    </row>
    <row r="539" spans="1:14" ht="14.4" customHeight="1" x14ac:dyDescent="0.3">
      <c r="A539" s="631" t="s">
        <v>537</v>
      </c>
      <c r="B539" s="632" t="s">
        <v>539</v>
      </c>
      <c r="C539" s="633" t="s">
        <v>561</v>
      </c>
      <c r="D539" s="634" t="s">
        <v>562</v>
      </c>
      <c r="E539" s="633" t="s">
        <v>540</v>
      </c>
      <c r="F539" s="634" t="s">
        <v>541</v>
      </c>
      <c r="G539" s="633" t="s">
        <v>567</v>
      </c>
      <c r="H539" s="633" t="s">
        <v>1176</v>
      </c>
      <c r="I539" s="633" t="s">
        <v>1177</v>
      </c>
      <c r="J539" s="633" t="s">
        <v>652</v>
      </c>
      <c r="K539" s="633" t="s">
        <v>1178</v>
      </c>
      <c r="L539" s="635">
        <v>73.510105026833628</v>
      </c>
      <c r="M539" s="635">
        <v>4</v>
      </c>
      <c r="N539" s="636">
        <v>294.04042010733451</v>
      </c>
    </row>
    <row r="540" spans="1:14" ht="14.4" customHeight="1" x14ac:dyDescent="0.3">
      <c r="A540" s="631" t="s">
        <v>537</v>
      </c>
      <c r="B540" s="632" t="s">
        <v>539</v>
      </c>
      <c r="C540" s="633" t="s">
        <v>561</v>
      </c>
      <c r="D540" s="634" t="s">
        <v>562</v>
      </c>
      <c r="E540" s="633" t="s">
        <v>540</v>
      </c>
      <c r="F540" s="634" t="s">
        <v>541</v>
      </c>
      <c r="G540" s="633" t="s">
        <v>567</v>
      </c>
      <c r="H540" s="633" t="s">
        <v>670</v>
      </c>
      <c r="I540" s="633" t="s">
        <v>671</v>
      </c>
      <c r="J540" s="633" t="s">
        <v>672</v>
      </c>
      <c r="K540" s="633" t="s">
        <v>673</v>
      </c>
      <c r="L540" s="635">
        <v>108.5</v>
      </c>
      <c r="M540" s="635">
        <v>1</v>
      </c>
      <c r="N540" s="636">
        <v>108.5</v>
      </c>
    </row>
    <row r="541" spans="1:14" ht="14.4" customHeight="1" x14ac:dyDescent="0.3">
      <c r="A541" s="631" t="s">
        <v>537</v>
      </c>
      <c r="B541" s="632" t="s">
        <v>539</v>
      </c>
      <c r="C541" s="633" t="s">
        <v>561</v>
      </c>
      <c r="D541" s="634" t="s">
        <v>562</v>
      </c>
      <c r="E541" s="633" t="s">
        <v>540</v>
      </c>
      <c r="F541" s="634" t="s">
        <v>541</v>
      </c>
      <c r="G541" s="633" t="s">
        <v>567</v>
      </c>
      <c r="H541" s="633" t="s">
        <v>674</v>
      </c>
      <c r="I541" s="633" t="s">
        <v>675</v>
      </c>
      <c r="J541" s="633" t="s">
        <v>676</v>
      </c>
      <c r="K541" s="633" t="s">
        <v>677</v>
      </c>
      <c r="L541" s="635">
        <v>339.61999999999989</v>
      </c>
      <c r="M541" s="635">
        <v>4</v>
      </c>
      <c r="N541" s="636">
        <v>1358.4799999999996</v>
      </c>
    </row>
    <row r="542" spans="1:14" ht="14.4" customHeight="1" x14ac:dyDescent="0.3">
      <c r="A542" s="631" t="s">
        <v>537</v>
      </c>
      <c r="B542" s="632" t="s">
        <v>539</v>
      </c>
      <c r="C542" s="633" t="s">
        <v>561</v>
      </c>
      <c r="D542" s="634" t="s">
        <v>562</v>
      </c>
      <c r="E542" s="633" t="s">
        <v>540</v>
      </c>
      <c r="F542" s="634" t="s">
        <v>541</v>
      </c>
      <c r="G542" s="633" t="s">
        <v>567</v>
      </c>
      <c r="H542" s="633" t="s">
        <v>1802</v>
      </c>
      <c r="I542" s="633" t="s">
        <v>1803</v>
      </c>
      <c r="J542" s="633" t="s">
        <v>1804</v>
      </c>
      <c r="K542" s="633" t="s">
        <v>1805</v>
      </c>
      <c r="L542" s="635">
        <v>39.00997749527037</v>
      </c>
      <c r="M542" s="635">
        <v>12</v>
      </c>
      <c r="N542" s="636">
        <v>468.11972994324441</v>
      </c>
    </row>
    <row r="543" spans="1:14" ht="14.4" customHeight="1" x14ac:dyDescent="0.3">
      <c r="A543" s="631" t="s">
        <v>537</v>
      </c>
      <c r="B543" s="632" t="s">
        <v>539</v>
      </c>
      <c r="C543" s="633" t="s">
        <v>561</v>
      </c>
      <c r="D543" s="634" t="s">
        <v>562</v>
      </c>
      <c r="E543" s="633" t="s">
        <v>540</v>
      </c>
      <c r="F543" s="634" t="s">
        <v>541</v>
      </c>
      <c r="G543" s="633" t="s">
        <v>567</v>
      </c>
      <c r="H543" s="633" t="s">
        <v>696</v>
      </c>
      <c r="I543" s="633" t="s">
        <v>697</v>
      </c>
      <c r="J543" s="633" t="s">
        <v>698</v>
      </c>
      <c r="K543" s="633" t="s">
        <v>699</v>
      </c>
      <c r="L543" s="635">
        <v>134.22999999999999</v>
      </c>
      <c r="M543" s="635">
        <v>1</v>
      </c>
      <c r="N543" s="636">
        <v>134.22999999999999</v>
      </c>
    </row>
    <row r="544" spans="1:14" ht="14.4" customHeight="1" x14ac:dyDescent="0.3">
      <c r="A544" s="631" t="s">
        <v>537</v>
      </c>
      <c r="B544" s="632" t="s">
        <v>539</v>
      </c>
      <c r="C544" s="633" t="s">
        <v>561</v>
      </c>
      <c r="D544" s="634" t="s">
        <v>562</v>
      </c>
      <c r="E544" s="633" t="s">
        <v>540</v>
      </c>
      <c r="F544" s="634" t="s">
        <v>541</v>
      </c>
      <c r="G544" s="633" t="s">
        <v>567</v>
      </c>
      <c r="H544" s="633" t="s">
        <v>1521</v>
      </c>
      <c r="I544" s="633" t="s">
        <v>1522</v>
      </c>
      <c r="J544" s="633" t="s">
        <v>1523</v>
      </c>
      <c r="K544" s="633" t="s">
        <v>1524</v>
      </c>
      <c r="L544" s="635">
        <v>69.56</v>
      </c>
      <c r="M544" s="635">
        <v>1</v>
      </c>
      <c r="N544" s="636">
        <v>69.56</v>
      </c>
    </row>
    <row r="545" spans="1:14" ht="14.4" customHeight="1" x14ac:dyDescent="0.3">
      <c r="A545" s="631" t="s">
        <v>537</v>
      </c>
      <c r="B545" s="632" t="s">
        <v>539</v>
      </c>
      <c r="C545" s="633" t="s">
        <v>561</v>
      </c>
      <c r="D545" s="634" t="s">
        <v>562</v>
      </c>
      <c r="E545" s="633" t="s">
        <v>540</v>
      </c>
      <c r="F545" s="634" t="s">
        <v>541</v>
      </c>
      <c r="G545" s="633" t="s">
        <v>567</v>
      </c>
      <c r="H545" s="633" t="s">
        <v>704</v>
      </c>
      <c r="I545" s="633" t="s">
        <v>705</v>
      </c>
      <c r="J545" s="633" t="s">
        <v>706</v>
      </c>
      <c r="K545" s="633" t="s">
        <v>707</v>
      </c>
      <c r="L545" s="635">
        <v>63.64</v>
      </c>
      <c r="M545" s="635">
        <v>2</v>
      </c>
      <c r="N545" s="636">
        <v>127.28</v>
      </c>
    </row>
    <row r="546" spans="1:14" ht="14.4" customHeight="1" x14ac:dyDescent="0.3">
      <c r="A546" s="631" t="s">
        <v>537</v>
      </c>
      <c r="B546" s="632" t="s">
        <v>539</v>
      </c>
      <c r="C546" s="633" t="s">
        <v>561</v>
      </c>
      <c r="D546" s="634" t="s">
        <v>562</v>
      </c>
      <c r="E546" s="633" t="s">
        <v>540</v>
      </c>
      <c r="F546" s="634" t="s">
        <v>541</v>
      </c>
      <c r="G546" s="633" t="s">
        <v>567</v>
      </c>
      <c r="H546" s="633" t="s">
        <v>1806</v>
      </c>
      <c r="I546" s="633" t="s">
        <v>1806</v>
      </c>
      <c r="J546" s="633" t="s">
        <v>1807</v>
      </c>
      <c r="K546" s="633" t="s">
        <v>1808</v>
      </c>
      <c r="L546" s="635">
        <v>154.5</v>
      </c>
      <c r="M546" s="635">
        <v>1</v>
      </c>
      <c r="N546" s="636">
        <v>154.5</v>
      </c>
    </row>
    <row r="547" spans="1:14" ht="14.4" customHeight="1" x14ac:dyDescent="0.3">
      <c r="A547" s="631" t="s">
        <v>537</v>
      </c>
      <c r="B547" s="632" t="s">
        <v>539</v>
      </c>
      <c r="C547" s="633" t="s">
        <v>561</v>
      </c>
      <c r="D547" s="634" t="s">
        <v>562</v>
      </c>
      <c r="E547" s="633" t="s">
        <v>540</v>
      </c>
      <c r="F547" s="634" t="s">
        <v>541</v>
      </c>
      <c r="G547" s="633" t="s">
        <v>567</v>
      </c>
      <c r="H547" s="633" t="s">
        <v>1203</v>
      </c>
      <c r="I547" s="633" t="s">
        <v>1204</v>
      </c>
      <c r="J547" s="633" t="s">
        <v>1205</v>
      </c>
      <c r="K547" s="633" t="s">
        <v>1206</v>
      </c>
      <c r="L547" s="635">
        <v>134.37</v>
      </c>
      <c r="M547" s="635">
        <v>1</v>
      </c>
      <c r="N547" s="636">
        <v>134.37</v>
      </c>
    </row>
    <row r="548" spans="1:14" ht="14.4" customHeight="1" x14ac:dyDescent="0.3">
      <c r="A548" s="631" t="s">
        <v>537</v>
      </c>
      <c r="B548" s="632" t="s">
        <v>539</v>
      </c>
      <c r="C548" s="633" t="s">
        <v>561</v>
      </c>
      <c r="D548" s="634" t="s">
        <v>562</v>
      </c>
      <c r="E548" s="633" t="s">
        <v>540</v>
      </c>
      <c r="F548" s="634" t="s">
        <v>541</v>
      </c>
      <c r="G548" s="633" t="s">
        <v>567</v>
      </c>
      <c r="H548" s="633" t="s">
        <v>719</v>
      </c>
      <c r="I548" s="633" t="s">
        <v>720</v>
      </c>
      <c r="J548" s="633" t="s">
        <v>721</v>
      </c>
      <c r="K548" s="633" t="s">
        <v>722</v>
      </c>
      <c r="L548" s="635">
        <v>72.585071436159524</v>
      </c>
      <c r="M548" s="635">
        <v>4</v>
      </c>
      <c r="N548" s="636">
        <v>290.34028574463809</v>
      </c>
    </row>
    <row r="549" spans="1:14" ht="14.4" customHeight="1" x14ac:dyDescent="0.3">
      <c r="A549" s="631" t="s">
        <v>537</v>
      </c>
      <c r="B549" s="632" t="s">
        <v>539</v>
      </c>
      <c r="C549" s="633" t="s">
        <v>561</v>
      </c>
      <c r="D549" s="634" t="s">
        <v>562</v>
      </c>
      <c r="E549" s="633" t="s">
        <v>540</v>
      </c>
      <c r="F549" s="634" t="s">
        <v>541</v>
      </c>
      <c r="G549" s="633" t="s">
        <v>567</v>
      </c>
      <c r="H549" s="633" t="s">
        <v>723</v>
      </c>
      <c r="I549" s="633" t="s">
        <v>724</v>
      </c>
      <c r="J549" s="633" t="s">
        <v>725</v>
      </c>
      <c r="K549" s="633" t="s">
        <v>726</v>
      </c>
      <c r="L549" s="635">
        <v>46.440027005999866</v>
      </c>
      <c r="M549" s="635">
        <v>6</v>
      </c>
      <c r="N549" s="636">
        <v>278.6401620359992</v>
      </c>
    </row>
    <row r="550" spans="1:14" ht="14.4" customHeight="1" x14ac:dyDescent="0.3">
      <c r="A550" s="631" t="s">
        <v>537</v>
      </c>
      <c r="B550" s="632" t="s">
        <v>539</v>
      </c>
      <c r="C550" s="633" t="s">
        <v>561</v>
      </c>
      <c r="D550" s="634" t="s">
        <v>562</v>
      </c>
      <c r="E550" s="633" t="s">
        <v>540</v>
      </c>
      <c r="F550" s="634" t="s">
        <v>541</v>
      </c>
      <c r="G550" s="633" t="s">
        <v>567</v>
      </c>
      <c r="H550" s="633" t="s">
        <v>1207</v>
      </c>
      <c r="I550" s="633" t="s">
        <v>1208</v>
      </c>
      <c r="J550" s="633" t="s">
        <v>1209</v>
      </c>
      <c r="K550" s="633" t="s">
        <v>1210</v>
      </c>
      <c r="L550" s="635">
        <v>48.749569803561499</v>
      </c>
      <c r="M550" s="635">
        <v>74</v>
      </c>
      <c r="N550" s="636">
        <v>3607.468165463551</v>
      </c>
    </row>
    <row r="551" spans="1:14" ht="14.4" customHeight="1" x14ac:dyDescent="0.3">
      <c r="A551" s="631" t="s">
        <v>537</v>
      </c>
      <c r="B551" s="632" t="s">
        <v>539</v>
      </c>
      <c r="C551" s="633" t="s">
        <v>561</v>
      </c>
      <c r="D551" s="634" t="s">
        <v>562</v>
      </c>
      <c r="E551" s="633" t="s">
        <v>540</v>
      </c>
      <c r="F551" s="634" t="s">
        <v>541</v>
      </c>
      <c r="G551" s="633" t="s">
        <v>567</v>
      </c>
      <c r="H551" s="633" t="s">
        <v>1211</v>
      </c>
      <c r="I551" s="633" t="s">
        <v>1211</v>
      </c>
      <c r="J551" s="633" t="s">
        <v>1212</v>
      </c>
      <c r="K551" s="633" t="s">
        <v>1213</v>
      </c>
      <c r="L551" s="635">
        <v>106.98</v>
      </c>
      <c r="M551" s="635">
        <v>1</v>
      </c>
      <c r="N551" s="636">
        <v>106.98</v>
      </c>
    </row>
    <row r="552" spans="1:14" ht="14.4" customHeight="1" x14ac:dyDescent="0.3">
      <c r="A552" s="631" t="s">
        <v>537</v>
      </c>
      <c r="B552" s="632" t="s">
        <v>539</v>
      </c>
      <c r="C552" s="633" t="s">
        <v>561</v>
      </c>
      <c r="D552" s="634" t="s">
        <v>562</v>
      </c>
      <c r="E552" s="633" t="s">
        <v>540</v>
      </c>
      <c r="F552" s="634" t="s">
        <v>541</v>
      </c>
      <c r="G552" s="633" t="s">
        <v>567</v>
      </c>
      <c r="H552" s="633" t="s">
        <v>731</v>
      </c>
      <c r="I552" s="633" t="s">
        <v>732</v>
      </c>
      <c r="J552" s="633" t="s">
        <v>729</v>
      </c>
      <c r="K552" s="633" t="s">
        <v>733</v>
      </c>
      <c r="L552" s="635">
        <v>292.46955751319456</v>
      </c>
      <c r="M552" s="635">
        <v>13</v>
      </c>
      <c r="N552" s="636">
        <v>3802.1042476715293</v>
      </c>
    </row>
    <row r="553" spans="1:14" ht="14.4" customHeight="1" x14ac:dyDescent="0.3">
      <c r="A553" s="631" t="s">
        <v>537</v>
      </c>
      <c r="B553" s="632" t="s">
        <v>539</v>
      </c>
      <c r="C553" s="633" t="s">
        <v>561</v>
      </c>
      <c r="D553" s="634" t="s">
        <v>562</v>
      </c>
      <c r="E553" s="633" t="s">
        <v>540</v>
      </c>
      <c r="F553" s="634" t="s">
        <v>541</v>
      </c>
      <c r="G553" s="633" t="s">
        <v>567</v>
      </c>
      <c r="H553" s="633" t="s">
        <v>1214</v>
      </c>
      <c r="I553" s="633" t="s">
        <v>1215</v>
      </c>
      <c r="J553" s="633" t="s">
        <v>1216</v>
      </c>
      <c r="K553" s="633" t="s">
        <v>1217</v>
      </c>
      <c r="L553" s="635">
        <v>393.66</v>
      </c>
      <c r="M553" s="635">
        <v>1</v>
      </c>
      <c r="N553" s="636">
        <v>393.66</v>
      </c>
    </row>
    <row r="554" spans="1:14" ht="14.4" customHeight="1" x14ac:dyDescent="0.3">
      <c r="A554" s="631" t="s">
        <v>537</v>
      </c>
      <c r="B554" s="632" t="s">
        <v>539</v>
      </c>
      <c r="C554" s="633" t="s">
        <v>561</v>
      </c>
      <c r="D554" s="634" t="s">
        <v>562</v>
      </c>
      <c r="E554" s="633" t="s">
        <v>540</v>
      </c>
      <c r="F554" s="634" t="s">
        <v>541</v>
      </c>
      <c r="G554" s="633" t="s">
        <v>567</v>
      </c>
      <c r="H554" s="633" t="s">
        <v>1809</v>
      </c>
      <c r="I554" s="633" t="s">
        <v>1810</v>
      </c>
      <c r="J554" s="633" t="s">
        <v>1811</v>
      </c>
      <c r="K554" s="633" t="s">
        <v>1812</v>
      </c>
      <c r="L554" s="635">
        <v>28.89</v>
      </c>
      <c r="M554" s="635">
        <v>1</v>
      </c>
      <c r="N554" s="636">
        <v>28.89</v>
      </c>
    </row>
    <row r="555" spans="1:14" ht="14.4" customHeight="1" x14ac:dyDescent="0.3">
      <c r="A555" s="631" t="s">
        <v>537</v>
      </c>
      <c r="B555" s="632" t="s">
        <v>539</v>
      </c>
      <c r="C555" s="633" t="s">
        <v>561</v>
      </c>
      <c r="D555" s="634" t="s">
        <v>562</v>
      </c>
      <c r="E555" s="633" t="s">
        <v>540</v>
      </c>
      <c r="F555" s="634" t="s">
        <v>541</v>
      </c>
      <c r="G555" s="633" t="s">
        <v>567</v>
      </c>
      <c r="H555" s="633" t="s">
        <v>1813</v>
      </c>
      <c r="I555" s="633" t="s">
        <v>1814</v>
      </c>
      <c r="J555" s="633" t="s">
        <v>1815</v>
      </c>
      <c r="K555" s="633" t="s">
        <v>1816</v>
      </c>
      <c r="L555" s="635">
        <v>215.96027945523366</v>
      </c>
      <c r="M555" s="635">
        <v>14</v>
      </c>
      <c r="N555" s="636">
        <v>3023.4439123732714</v>
      </c>
    </row>
    <row r="556" spans="1:14" ht="14.4" customHeight="1" x14ac:dyDescent="0.3">
      <c r="A556" s="631" t="s">
        <v>537</v>
      </c>
      <c r="B556" s="632" t="s">
        <v>539</v>
      </c>
      <c r="C556" s="633" t="s">
        <v>561</v>
      </c>
      <c r="D556" s="634" t="s">
        <v>562</v>
      </c>
      <c r="E556" s="633" t="s">
        <v>540</v>
      </c>
      <c r="F556" s="634" t="s">
        <v>541</v>
      </c>
      <c r="G556" s="633" t="s">
        <v>567</v>
      </c>
      <c r="H556" s="633" t="s">
        <v>746</v>
      </c>
      <c r="I556" s="633" t="s">
        <v>747</v>
      </c>
      <c r="J556" s="633" t="s">
        <v>748</v>
      </c>
      <c r="K556" s="633" t="s">
        <v>749</v>
      </c>
      <c r="L556" s="635">
        <v>157.73679150045632</v>
      </c>
      <c r="M556" s="635">
        <v>6</v>
      </c>
      <c r="N556" s="636">
        <v>946.42074900273792</v>
      </c>
    </row>
    <row r="557" spans="1:14" ht="14.4" customHeight="1" x14ac:dyDescent="0.3">
      <c r="A557" s="631" t="s">
        <v>537</v>
      </c>
      <c r="B557" s="632" t="s">
        <v>539</v>
      </c>
      <c r="C557" s="633" t="s">
        <v>561</v>
      </c>
      <c r="D557" s="634" t="s">
        <v>562</v>
      </c>
      <c r="E557" s="633" t="s">
        <v>540</v>
      </c>
      <c r="F557" s="634" t="s">
        <v>541</v>
      </c>
      <c r="G557" s="633" t="s">
        <v>567</v>
      </c>
      <c r="H557" s="633" t="s">
        <v>1817</v>
      </c>
      <c r="I557" s="633" t="s">
        <v>246</v>
      </c>
      <c r="J557" s="633" t="s">
        <v>1818</v>
      </c>
      <c r="K557" s="633"/>
      <c r="L557" s="635">
        <v>97.320303290570294</v>
      </c>
      <c r="M557" s="635">
        <v>22</v>
      </c>
      <c r="N557" s="636">
        <v>2141.0466723925465</v>
      </c>
    </row>
    <row r="558" spans="1:14" ht="14.4" customHeight="1" x14ac:dyDescent="0.3">
      <c r="A558" s="631" t="s">
        <v>537</v>
      </c>
      <c r="B558" s="632" t="s">
        <v>539</v>
      </c>
      <c r="C558" s="633" t="s">
        <v>561</v>
      </c>
      <c r="D558" s="634" t="s">
        <v>562</v>
      </c>
      <c r="E558" s="633" t="s">
        <v>540</v>
      </c>
      <c r="F558" s="634" t="s">
        <v>541</v>
      </c>
      <c r="G558" s="633" t="s">
        <v>567</v>
      </c>
      <c r="H558" s="633" t="s">
        <v>1819</v>
      </c>
      <c r="I558" s="633" t="s">
        <v>1820</v>
      </c>
      <c r="J558" s="633" t="s">
        <v>1821</v>
      </c>
      <c r="K558" s="633" t="s">
        <v>1822</v>
      </c>
      <c r="L558" s="635">
        <v>42.419953671029376</v>
      </c>
      <c r="M558" s="635">
        <v>80</v>
      </c>
      <c r="N558" s="636">
        <v>3393.5962936823498</v>
      </c>
    </row>
    <row r="559" spans="1:14" ht="14.4" customHeight="1" x14ac:dyDescent="0.3">
      <c r="A559" s="631" t="s">
        <v>537</v>
      </c>
      <c r="B559" s="632" t="s">
        <v>539</v>
      </c>
      <c r="C559" s="633" t="s">
        <v>561</v>
      </c>
      <c r="D559" s="634" t="s">
        <v>562</v>
      </c>
      <c r="E559" s="633" t="s">
        <v>540</v>
      </c>
      <c r="F559" s="634" t="s">
        <v>541</v>
      </c>
      <c r="G559" s="633" t="s">
        <v>567</v>
      </c>
      <c r="H559" s="633" t="s">
        <v>764</v>
      </c>
      <c r="I559" s="633" t="s">
        <v>765</v>
      </c>
      <c r="J559" s="633" t="s">
        <v>766</v>
      </c>
      <c r="K559" s="633" t="s">
        <v>767</v>
      </c>
      <c r="L559" s="635">
        <v>61.379861170232971</v>
      </c>
      <c r="M559" s="635">
        <v>10</v>
      </c>
      <c r="N559" s="636">
        <v>613.79861170232971</v>
      </c>
    </row>
    <row r="560" spans="1:14" ht="14.4" customHeight="1" x14ac:dyDescent="0.3">
      <c r="A560" s="631" t="s">
        <v>537</v>
      </c>
      <c r="B560" s="632" t="s">
        <v>539</v>
      </c>
      <c r="C560" s="633" t="s">
        <v>561</v>
      </c>
      <c r="D560" s="634" t="s">
        <v>562</v>
      </c>
      <c r="E560" s="633" t="s">
        <v>540</v>
      </c>
      <c r="F560" s="634" t="s">
        <v>541</v>
      </c>
      <c r="G560" s="633" t="s">
        <v>567</v>
      </c>
      <c r="H560" s="633" t="s">
        <v>1243</v>
      </c>
      <c r="I560" s="633" t="s">
        <v>1244</v>
      </c>
      <c r="J560" s="633" t="s">
        <v>1245</v>
      </c>
      <c r="K560" s="633" t="s">
        <v>1246</v>
      </c>
      <c r="L560" s="635">
        <v>19.1398604870271</v>
      </c>
      <c r="M560" s="635">
        <v>1</v>
      </c>
      <c r="N560" s="636">
        <v>19.1398604870271</v>
      </c>
    </row>
    <row r="561" spans="1:14" ht="14.4" customHeight="1" x14ac:dyDescent="0.3">
      <c r="A561" s="631" t="s">
        <v>537</v>
      </c>
      <c r="B561" s="632" t="s">
        <v>539</v>
      </c>
      <c r="C561" s="633" t="s">
        <v>561</v>
      </c>
      <c r="D561" s="634" t="s">
        <v>562</v>
      </c>
      <c r="E561" s="633" t="s">
        <v>540</v>
      </c>
      <c r="F561" s="634" t="s">
        <v>541</v>
      </c>
      <c r="G561" s="633" t="s">
        <v>567</v>
      </c>
      <c r="H561" s="633" t="s">
        <v>1823</v>
      </c>
      <c r="I561" s="633" t="s">
        <v>1824</v>
      </c>
      <c r="J561" s="633" t="s">
        <v>1825</v>
      </c>
      <c r="K561" s="633" t="s">
        <v>1826</v>
      </c>
      <c r="L561" s="635">
        <v>218.17791259172904</v>
      </c>
      <c r="M561" s="635">
        <v>3</v>
      </c>
      <c r="N561" s="636">
        <v>654.53373777518709</v>
      </c>
    </row>
    <row r="562" spans="1:14" ht="14.4" customHeight="1" x14ac:dyDescent="0.3">
      <c r="A562" s="631" t="s">
        <v>537</v>
      </c>
      <c r="B562" s="632" t="s">
        <v>539</v>
      </c>
      <c r="C562" s="633" t="s">
        <v>561</v>
      </c>
      <c r="D562" s="634" t="s">
        <v>562</v>
      </c>
      <c r="E562" s="633" t="s">
        <v>540</v>
      </c>
      <c r="F562" s="634" t="s">
        <v>541</v>
      </c>
      <c r="G562" s="633" t="s">
        <v>567</v>
      </c>
      <c r="H562" s="633" t="s">
        <v>1827</v>
      </c>
      <c r="I562" s="633" t="s">
        <v>1827</v>
      </c>
      <c r="J562" s="633" t="s">
        <v>569</v>
      </c>
      <c r="K562" s="633" t="s">
        <v>1828</v>
      </c>
      <c r="L562" s="635">
        <v>201.25</v>
      </c>
      <c r="M562" s="635">
        <v>4</v>
      </c>
      <c r="N562" s="636">
        <v>805</v>
      </c>
    </row>
    <row r="563" spans="1:14" ht="14.4" customHeight="1" x14ac:dyDescent="0.3">
      <c r="A563" s="631" t="s">
        <v>537</v>
      </c>
      <c r="B563" s="632" t="s">
        <v>539</v>
      </c>
      <c r="C563" s="633" t="s">
        <v>561</v>
      </c>
      <c r="D563" s="634" t="s">
        <v>562</v>
      </c>
      <c r="E563" s="633" t="s">
        <v>540</v>
      </c>
      <c r="F563" s="634" t="s">
        <v>541</v>
      </c>
      <c r="G563" s="633" t="s">
        <v>567</v>
      </c>
      <c r="H563" s="633" t="s">
        <v>772</v>
      </c>
      <c r="I563" s="633" t="s">
        <v>773</v>
      </c>
      <c r="J563" s="633" t="s">
        <v>595</v>
      </c>
      <c r="K563" s="633" t="s">
        <v>774</v>
      </c>
      <c r="L563" s="635">
        <v>40.909905216534035</v>
      </c>
      <c r="M563" s="635">
        <v>18</v>
      </c>
      <c r="N563" s="636">
        <v>736.37829389761259</v>
      </c>
    </row>
    <row r="564" spans="1:14" ht="14.4" customHeight="1" x14ac:dyDescent="0.3">
      <c r="A564" s="631" t="s">
        <v>537</v>
      </c>
      <c r="B564" s="632" t="s">
        <v>539</v>
      </c>
      <c r="C564" s="633" t="s">
        <v>561</v>
      </c>
      <c r="D564" s="634" t="s">
        <v>562</v>
      </c>
      <c r="E564" s="633" t="s">
        <v>540</v>
      </c>
      <c r="F564" s="634" t="s">
        <v>541</v>
      </c>
      <c r="G564" s="633" t="s">
        <v>567</v>
      </c>
      <c r="H564" s="633" t="s">
        <v>1829</v>
      </c>
      <c r="I564" s="633" t="s">
        <v>1830</v>
      </c>
      <c r="J564" s="633" t="s">
        <v>1831</v>
      </c>
      <c r="K564" s="633" t="s">
        <v>584</v>
      </c>
      <c r="L564" s="635">
        <v>121.88246242693408</v>
      </c>
      <c r="M564" s="635">
        <v>44</v>
      </c>
      <c r="N564" s="636">
        <v>5362.8283467850997</v>
      </c>
    </row>
    <row r="565" spans="1:14" ht="14.4" customHeight="1" x14ac:dyDescent="0.3">
      <c r="A565" s="631" t="s">
        <v>537</v>
      </c>
      <c r="B565" s="632" t="s">
        <v>539</v>
      </c>
      <c r="C565" s="633" t="s">
        <v>561</v>
      </c>
      <c r="D565" s="634" t="s">
        <v>562</v>
      </c>
      <c r="E565" s="633" t="s">
        <v>540</v>
      </c>
      <c r="F565" s="634" t="s">
        <v>541</v>
      </c>
      <c r="G565" s="633" t="s">
        <v>567</v>
      </c>
      <c r="H565" s="633" t="s">
        <v>1257</v>
      </c>
      <c r="I565" s="633" t="s">
        <v>1258</v>
      </c>
      <c r="J565" s="633" t="s">
        <v>1259</v>
      </c>
      <c r="K565" s="633" t="s">
        <v>1260</v>
      </c>
      <c r="L565" s="635">
        <v>59.945699248193193</v>
      </c>
      <c r="M565" s="635">
        <v>41</v>
      </c>
      <c r="N565" s="636">
        <v>2457.773669175921</v>
      </c>
    </row>
    <row r="566" spans="1:14" ht="14.4" customHeight="1" x14ac:dyDescent="0.3">
      <c r="A566" s="631" t="s">
        <v>537</v>
      </c>
      <c r="B566" s="632" t="s">
        <v>539</v>
      </c>
      <c r="C566" s="633" t="s">
        <v>561</v>
      </c>
      <c r="D566" s="634" t="s">
        <v>562</v>
      </c>
      <c r="E566" s="633" t="s">
        <v>540</v>
      </c>
      <c r="F566" s="634" t="s">
        <v>541</v>
      </c>
      <c r="G566" s="633" t="s">
        <v>567</v>
      </c>
      <c r="H566" s="633" t="s">
        <v>779</v>
      </c>
      <c r="I566" s="633" t="s">
        <v>780</v>
      </c>
      <c r="J566" s="633" t="s">
        <v>781</v>
      </c>
      <c r="K566" s="633" t="s">
        <v>782</v>
      </c>
      <c r="L566" s="635">
        <v>1665.2</v>
      </c>
      <c r="M566" s="635">
        <v>1</v>
      </c>
      <c r="N566" s="636">
        <v>1665.2</v>
      </c>
    </row>
    <row r="567" spans="1:14" ht="14.4" customHeight="1" x14ac:dyDescent="0.3">
      <c r="A567" s="631" t="s">
        <v>537</v>
      </c>
      <c r="B567" s="632" t="s">
        <v>539</v>
      </c>
      <c r="C567" s="633" t="s">
        <v>561</v>
      </c>
      <c r="D567" s="634" t="s">
        <v>562</v>
      </c>
      <c r="E567" s="633" t="s">
        <v>540</v>
      </c>
      <c r="F567" s="634" t="s">
        <v>541</v>
      </c>
      <c r="G567" s="633" t="s">
        <v>567</v>
      </c>
      <c r="H567" s="633" t="s">
        <v>1268</v>
      </c>
      <c r="I567" s="633" t="s">
        <v>1269</v>
      </c>
      <c r="J567" s="633" t="s">
        <v>1270</v>
      </c>
      <c r="K567" s="633" t="s">
        <v>1271</v>
      </c>
      <c r="L567" s="635">
        <v>78.843113466692003</v>
      </c>
      <c r="M567" s="635">
        <v>13</v>
      </c>
      <c r="N567" s="636">
        <v>1024.960475066996</v>
      </c>
    </row>
    <row r="568" spans="1:14" ht="14.4" customHeight="1" x14ac:dyDescent="0.3">
      <c r="A568" s="631" t="s">
        <v>537</v>
      </c>
      <c r="B568" s="632" t="s">
        <v>539</v>
      </c>
      <c r="C568" s="633" t="s">
        <v>561</v>
      </c>
      <c r="D568" s="634" t="s">
        <v>562</v>
      </c>
      <c r="E568" s="633" t="s">
        <v>540</v>
      </c>
      <c r="F568" s="634" t="s">
        <v>541</v>
      </c>
      <c r="G568" s="633" t="s">
        <v>567</v>
      </c>
      <c r="H568" s="633" t="s">
        <v>1832</v>
      </c>
      <c r="I568" s="633" t="s">
        <v>1833</v>
      </c>
      <c r="J568" s="633" t="s">
        <v>1834</v>
      </c>
      <c r="K568" s="633" t="s">
        <v>1835</v>
      </c>
      <c r="L568" s="635">
        <v>65.879779366372418</v>
      </c>
      <c r="M568" s="635">
        <v>1</v>
      </c>
      <c r="N568" s="636">
        <v>65.879779366372418</v>
      </c>
    </row>
    <row r="569" spans="1:14" ht="14.4" customHeight="1" x14ac:dyDescent="0.3">
      <c r="A569" s="631" t="s">
        <v>537</v>
      </c>
      <c r="B569" s="632" t="s">
        <v>539</v>
      </c>
      <c r="C569" s="633" t="s">
        <v>561</v>
      </c>
      <c r="D569" s="634" t="s">
        <v>562</v>
      </c>
      <c r="E569" s="633" t="s">
        <v>540</v>
      </c>
      <c r="F569" s="634" t="s">
        <v>541</v>
      </c>
      <c r="G569" s="633" t="s">
        <v>567</v>
      </c>
      <c r="H569" s="633" t="s">
        <v>1272</v>
      </c>
      <c r="I569" s="633" t="s">
        <v>1273</v>
      </c>
      <c r="J569" s="633" t="s">
        <v>1274</v>
      </c>
      <c r="K569" s="633" t="s">
        <v>1275</v>
      </c>
      <c r="L569" s="635">
        <v>260</v>
      </c>
      <c r="M569" s="635">
        <v>44</v>
      </c>
      <c r="N569" s="636">
        <v>11440</v>
      </c>
    </row>
    <row r="570" spans="1:14" ht="14.4" customHeight="1" x14ac:dyDescent="0.3">
      <c r="A570" s="631" t="s">
        <v>537</v>
      </c>
      <c r="B570" s="632" t="s">
        <v>539</v>
      </c>
      <c r="C570" s="633" t="s">
        <v>561</v>
      </c>
      <c r="D570" s="634" t="s">
        <v>562</v>
      </c>
      <c r="E570" s="633" t="s">
        <v>540</v>
      </c>
      <c r="F570" s="634" t="s">
        <v>541</v>
      </c>
      <c r="G570" s="633" t="s">
        <v>567</v>
      </c>
      <c r="H570" s="633" t="s">
        <v>783</v>
      </c>
      <c r="I570" s="633" t="s">
        <v>784</v>
      </c>
      <c r="J570" s="633" t="s">
        <v>621</v>
      </c>
      <c r="K570" s="633" t="s">
        <v>785</v>
      </c>
      <c r="L570" s="635">
        <v>60.349999942695653</v>
      </c>
      <c r="M570" s="635">
        <v>26</v>
      </c>
      <c r="N570" s="636">
        <v>1569.0999985100871</v>
      </c>
    </row>
    <row r="571" spans="1:14" ht="14.4" customHeight="1" x14ac:dyDescent="0.3">
      <c r="A571" s="631" t="s">
        <v>537</v>
      </c>
      <c r="B571" s="632" t="s">
        <v>539</v>
      </c>
      <c r="C571" s="633" t="s">
        <v>561</v>
      </c>
      <c r="D571" s="634" t="s">
        <v>562</v>
      </c>
      <c r="E571" s="633" t="s">
        <v>540</v>
      </c>
      <c r="F571" s="634" t="s">
        <v>541</v>
      </c>
      <c r="G571" s="633" t="s">
        <v>567</v>
      </c>
      <c r="H571" s="633" t="s">
        <v>798</v>
      </c>
      <c r="I571" s="633" t="s">
        <v>799</v>
      </c>
      <c r="J571" s="633" t="s">
        <v>800</v>
      </c>
      <c r="K571" s="633" t="s">
        <v>801</v>
      </c>
      <c r="L571" s="635">
        <v>21.896665168374408</v>
      </c>
      <c r="M571" s="635">
        <v>20</v>
      </c>
      <c r="N571" s="636">
        <v>437.93330336748818</v>
      </c>
    </row>
    <row r="572" spans="1:14" ht="14.4" customHeight="1" x14ac:dyDescent="0.3">
      <c r="A572" s="631" t="s">
        <v>537</v>
      </c>
      <c r="B572" s="632" t="s">
        <v>539</v>
      </c>
      <c r="C572" s="633" t="s">
        <v>561</v>
      </c>
      <c r="D572" s="634" t="s">
        <v>562</v>
      </c>
      <c r="E572" s="633" t="s">
        <v>540</v>
      </c>
      <c r="F572" s="634" t="s">
        <v>541</v>
      </c>
      <c r="G572" s="633" t="s">
        <v>567</v>
      </c>
      <c r="H572" s="633" t="s">
        <v>809</v>
      </c>
      <c r="I572" s="633" t="s">
        <v>810</v>
      </c>
      <c r="J572" s="633" t="s">
        <v>811</v>
      </c>
      <c r="K572" s="633" t="s">
        <v>812</v>
      </c>
      <c r="L572" s="635">
        <v>37.462647039869537</v>
      </c>
      <c r="M572" s="635">
        <v>27</v>
      </c>
      <c r="N572" s="636">
        <v>1011.4914700764775</v>
      </c>
    </row>
    <row r="573" spans="1:14" ht="14.4" customHeight="1" x14ac:dyDescent="0.3">
      <c r="A573" s="631" t="s">
        <v>537</v>
      </c>
      <c r="B573" s="632" t="s">
        <v>539</v>
      </c>
      <c r="C573" s="633" t="s">
        <v>561</v>
      </c>
      <c r="D573" s="634" t="s">
        <v>562</v>
      </c>
      <c r="E573" s="633" t="s">
        <v>540</v>
      </c>
      <c r="F573" s="634" t="s">
        <v>541</v>
      </c>
      <c r="G573" s="633" t="s">
        <v>567</v>
      </c>
      <c r="H573" s="633" t="s">
        <v>1584</v>
      </c>
      <c r="I573" s="633" t="s">
        <v>1585</v>
      </c>
      <c r="J573" s="633" t="s">
        <v>1586</v>
      </c>
      <c r="K573" s="633" t="s">
        <v>1587</v>
      </c>
      <c r="L573" s="635">
        <v>54.650330786107119</v>
      </c>
      <c r="M573" s="635">
        <v>2</v>
      </c>
      <c r="N573" s="636">
        <v>109.30066157221424</v>
      </c>
    </row>
    <row r="574" spans="1:14" ht="14.4" customHeight="1" x14ac:dyDescent="0.3">
      <c r="A574" s="631" t="s">
        <v>537</v>
      </c>
      <c r="B574" s="632" t="s">
        <v>539</v>
      </c>
      <c r="C574" s="633" t="s">
        <v>561</v>
      </c>
      <c r="D574" s="634" t="s">
        <v>562</v>
      </c>
      <c r="E574" s="633" t="s">
        <v>540</v>
      </c>
      <c r="F574" s="634" t="s">
        <v>541</v>
      </c>
      <c r="G574" s="633" t="s">
        <v>567</v>
      </c>
      <c r="H574" s="633" t="s">
        <v>1836</v>
      </c>
      <c r="I574" s="633" t="s">
        <v>1837</v>
      </c>
      <c r="J574" s="633" t="s">
        <v>1838</v>
      </c>
      <c r="K574" s="633" t="s">
        <v>1709</v>
      </c>
      <c r="L574" s="635">
        <v>94.51</v>
      </c>
      <c r="M574" s="635">
        <v>1</v>
      </c>
      <c r="N574" s="636">
        <v>94.51</v>
      </c>
    </row>
    <row r="575" spans="1:14" ht="14.4" customHeight="1" x14ac:dyDescent="0.3">
      <c r="A575" s="631" t="s">
        <v>537</v>
      </c>
      <c r="B575" s="632" t="s">
        <v>539</v>
      </c>
      <c r="C575" s="633" t="s">
        <v>561</v>
      </c>
      <c r="D575" s="634" t="s">
        <v>562</v>
      </c>
      <c r="E575" s="633" t="s">
        <v>540</v>
      </c>
      <c r="F575" s="634" t="s">
        <v>541</v>
      </c>
      <c r="G575" s="633" t="s">
        <v>567</v>
      </c>
      <c r="H575" s="633" t="s">
        <v>1839</v>
      </c>
      <c r="I575" s="633" t="s">
        <v>246</v>
      </c>
      <c r="J575" s="633" t="s">
        <v>1840</v>
      </c>
      <c r="K575" s="633"/>
      <c r="L575" s="635">
        <v>112.795</v>
      </c>
      <c r="M575" s="635">
        <v>2</v>
      </c>
      <c r="N575" s="636">
        <v>225.59</v>
      </c>
    </row>
    <row r="576" spans="1:14" ht="14.4" customHeight="1" x14ac:dyDescent="0.3">
      <c r="A576" s="631" t="s">
        <v>537</v>
      </c>
      <c r="B576" s="632" t="s">
        <v>539</v>
      </c>
      <c r="C576" s="633" t="s">
        <v>561</v>
      </c>
      <c r="D576" s="634" t="s">
        <v>562</v>
      </c>
      <c r="E576" s="633" t="s">
        <v>540</v>
      </c>
      <c r="F576" s="634" t="s">
        <v>541</v>
      </c>
      <c r="G576" s="633" t="s">
        <v>567</v>
      </c>
      <c r="H576" s="633" t="s">
        <v>1280</v>
      </c>
      <c r="I576" s="633" t="s">
        <v>1281</v>
      </c>
      <c r="J576" s="633" t="s">
        <v>1282</v>
      </c>
      <c r="K576" s="633" t="s">
        <v>1283</v>
      </c>
      <c r="L576" s="635">
        <v>177.86000000000004</v>
      </c>
      <c r="M576" s="635">
        <v>3</v>
      </c>
      <c r="N576" s="636">
        <v>533.58000000000015</v>
      </c>
    </row>
    <row r="577" spans="1:14" ht="14.4" customHeight="1" x14ac:dyDescent="0.3">
      <c r="A577" s="631" t="s">
        <v>537</v>
      </c>
      <c r="B577" s="632" t="s">
        <v>539</v>
      </c>
      <c r="C577" s="633" t="s">
        <v>561</v>
      </c>
      <c r="D577" s="634" t="s">
        <v>562</v>
      </c>
      <c r="E577" s="633" t="s">
        <v>540</v>
      </c>
      <c r="F577" s="634" t="s">
        <v>541</v>
      </c>
      <c r="G577" s="633" t="s">
        <v>567</v>
      </c>
      <c r="H577" s="633" t="s">
        <v>820</v>
      </c>
      <c r="I577" s="633" t="s">
        <v>246</v>
      </c>
      <c r="J577" s="633" t="s">
        <v>821</v>
      </c>
      <c r="K577" s="633"/>
      <c r="L577" s="635">
        <v>71.583500000000001</v>
      </c>
      <c r="M577" s="635">
        <v>1</v>
      </c>
      <c r="N577" s="636">
        <v>71.583500000000001</v>
      </c>
    </row>
    <row r="578" spans="1:14" ht="14.4" customHeight="1" x14ac:dyDescent="0.3">
      <c r="A578" s="631" t="s">
        <v>537</v>
      </c>
      <c r="B578" s="632" t="s">
        <v>539</v>
      </c>
      <c r="C578" s="633" t="s">
        <v>561</v>
      </c>
      <c r="D578" s="634" t="s">
        <v>562</v>
      </c>
      <c r="E578" s="633" t="s">
        <v>540</v>
      </c>
      <c r="F578" s="634" t="s">
        <v>541</v>
      </c>
      <c r="G578" s="633" t="s">
        <v>567</v>
      </c>
      <c r="H578" s="633" t="s">
        <v>822</v>
      </c>
      <c r="I578" s="633" t="s">
        <v>823</v>
      </c>
      <c r="J578" s="633" t="s">
        <v>824</v>
      </c>
      <c r="K578" s="633" t="s">
        <v>825</v>
      </c>
      <c r="L578" s="635">
        <v>49.559908157350989</v>
      </c>
      <c r="M578" s="635">
        <v>5</v>
      </c>
      <c r="N578" s="636">
        <v>247.79954078675496</v>
      </c>
    </row>
    <row r="579" spans="1:14" ht="14.4" customHeight="1" x14ac:dyDescent="0.3">
      <c r="A579" s="631" t="s">
        <v>537</v>
      </c>
      <c r="B579" s="632" t="s">
        <v>539</v>
      </c>
      <c r="C579" s="633" t="s">
        <v>561</v>
      </c>
      <c r="D579" s="634" t="s">
        <v>562</v>
      </c>
      <c r="E579" s="633" t="s">
        <v>540</v>
      </c>
      <c r="F579" s="634" t="s">
        <v>541</v>
      </c>
      <c r="G579" s="633" t="s">
        <v>567</v>
      </c>
      <c r="H579" s="633" t="s">
        <v>1841</v>
      </c>
      <c r="I579" s="633" t="s">
        <v>1842</v>
      </c>
      <c r="J579" s="633" t="s">
        <v>1843</v>
      </c>
      <c r="K579" s="633" t="s">
        <v>1844</v>
      </c>
      <c r="L579" s="635">
        <v>389.36573085830685</v>
      </c>
      <c r="M579" s="635">
        <v>10</v>
      </c>
      <c r="N579" s="636">
        <v>3893.6573085830682</v>
      </c>
    </row>
    <row r="580" spans="1:14" ht="14.4" customHeight="1" x14ac:dyDescent="0.3">
      <c r="A580" s="631" t="s">
        <v>537</v>
      </c>
      <c r="B580" s="632" t="s">
        <v>539</v>
      </c>
      <c r="C580" s="633" t="s">
        <v>561</v>
      </c>
      <c r="D580" s="634" t="s">
        <v>562</v>
      </c>
      <c r="E580" s="633" t="s">
        <v>540</v>
      </c>
      <c r="F580" s="634" t="s">
        <v>541</v>
      </c>
      <c r="G580" s="633" t="s">
        <v>567</v>
      </c>
      <c r="H580" s="633" t="s">
        <v>1845</v>
      </c>
      <c r="I580" s="633" t="s">
        <v>1846</v>
      </c>
      <c r="J580" s="633" t="s">
        <v>807</v>
      </c>
      <c r="K580" s="633" t="s">
        <v>1847</v>
      </c>
      <c r="L580" s="635">
        <v>63.352499999999992</v>
      </c>
      <c r="M580" s="635">
        <v>16</v>
      </c>
      <c r="N580" s="636">
        <v>1013.6399999999999</v>
      </c>
    </row>
    <row r="581" spans="1:14" ht="14.4" customHeight="1" x14ac:dyDescent="0.3">
      <c r="A581" s="631" t="s">
        <v>537</v>
      </c>
      <c r="B581" s="632" t="s">
        <v>539</v>
      </c>
      <c r="C581" s="633" t="s">
        <v>561</v>
      </c>
      <c r="D581" s="634" t="s">
        <v>562</v>
      </c>
      <c r="E581" s="633" t="s">
        <v>540</v>
      </c>
      <c r="F581" s="634" t="s">
        <v>541</v>
      </c>
      <c r="G581" s="633" t="s">
        <v>567</v>
      </c>
      <c r="H581" s="633" t="s">
        <v>1848</v>
      </c>
      <c r="I581" s="633" t="s">
        <v>246</v>
      </c>
      <c r="J581" s="633" t="s">
        <v>1849</v>
      </c>
      <c r="K581" s="633"/>
      <c r="L581" s="635">
        <v>52.148018690894354</v>
      </c>
      <c r="M581" s="635">
        <v>60</v>
      </c>
      <c r="N581" s="636">
        <v>3128.8811214536613</v>
      </c>
    </row>
    <row r="582" spans="1:14" ht="14.4" customHeight="1" x14ac:dyDescent="0.3">
      <c r="A582" s="631" t="s">
        <v>537</v>
      </c>
      <c r="B582" s="632" t="s">
        <v>539</v>
      </c>
      <c r="C582" s="633" t="s">
        <v>561</v>
      </c>
      <c r="D582" s="634" t="s">
        <v>562</v>
      </c>
      <c r="E582" s="633" t="s">
        <v>540</v>
      </c>
      <c r="F582" s="634" t="s">
        <v>541</v>
      </c>
      <c r="G582" s="633" t="s">
        <v>567</v>
      </c>
      <c r="H582" s="633" t="s">
        <v>843</v>
      </c>
      <c r="I582" s="633" t="s">
        <v>844</v>
      </c>
      <c r="J582" s="633" t="s">
        <v>845</v>
      </c>
      <c r="K582" s="633" t="s">
        <v>846</v>
      </c>
      <c r="L582" s="635">
        <v>109.33562499999998</v>
      </c>
      <c r="M582" s="635">
        <v>32</v>
      </c>
      <c r="N582" s="636">
        <v>3498.7399999999993</v>
      </c>
    </row>
    <row r="583" spans="1:14" ht="14.4" customHeight="1" x14ac:dyDescent="0.3">
      <c r="A583" s="631" t="s">
        <v>537</v>
      </c>
      <c r="B583" s="632" t="s">
        <v>539</v>
      </c>
      <c r="C583" s="633" t="s">
        <v>561</v>
      </c>
      <c r="D583" s="634" t="s">
        <v>562</v>
      </c>
      <c r="E583" s="633" t="s">
        <v>540</v>
      </c>
      <c r="F583" s="634" t="s">
        <v>541</v>
      </c>
      <c r="G583" s="633" t="s">
        <v>567</v>
      </c>
      <c r="H583" s="633" t="s">
        <v>1850</v>
      </c>
      <c r="I583" s="633" t="s">
        <v>1851</v>
      </c>
      <c r="J583" s="633" t="s">
        <v>1852</v>
      </c>
      <c r="K583" s="633" t="s">
        <v>1853</v>
      </c>
      <c r="L583" s="635">
        <v>3786.72</v>
      </c>
      <c r="M583" s="635">
        <v>1</v>
      </c>
      <c r="N583" s="636">
        <v>3786.72</v>
      </c>
    </row>
    <row r="584" spans="1:14" ht="14.4" customHeight="1" x14ac:dyDescent="0.3">
      <c r="A584" s="631" t="s">
        <v>537</v>
      </c>
      <c r="B584" s="632" t="s">
        <v>539</v>
      </c>
      <c r="C584" s="633" t="s">
        <v>561</v>
      </c>
      <c r="D584" s="634" t="s">
        <v>562</v>
      </c>
      <c r="E584" s="633" t="s">
        <v>540</v>
      </c>
      <c r="F584" s="634" t="s">
        <v>541</v>
      </c>
      <c r="G584" s="633" t="s">
        <v>567</v>
      </c>
      <c r="H584" s="633" t="s">
        <v>847</v>
      </c>
      <c r="I584" s="633" t="s">
        <v>848</v>
      </c>
      <c r="J584" s="633" t="s">
        <v>849</v>
      </c>
      <c r="K584" s="633" t="s">
        <v>850</v>
      </c>
      <c r="L584" s="635">
        <v>56.76243230483238</v>
      </c>
      <c r="M584" s="635">
        <v>37</v>
      </c>
      <c r="N584" s="636">
        <v>2100.209995278798</v>
      </c>
    </row>
    <row r="585" spans="1:14" ht="14.4" customHeight="1" x14ac:dyDescent="0.3">
      <c r="A585" s="631" t="s">
        <v>537</v>
      </c>
      <c r="B585" s="632" t="s">
        <v>539</v>
      </c>
      <c r="C585" s="633" t="s">
        <v>561</v>
      </c>
      <c r="D585" s="634" t="s">
        <v>562</v>
      </c>
      <c r="E585" s="633" t="s">
        <v>540</v>
      </c>
      <c r="F585" s="634" t="s">
        <v>541</v>
      </c>
      <c r="G585" s="633" t="s">
        <v>567</v>
      </c>
      <c r="H585" s="633" t="s">
        <v>851</v>
      </c>
      <c r="I585" s="633" t="s">
        <v>852</v>
      </c>
      <c r="J585" s="633" t="s">
        <v>853</v>
      </c>
      <c r="K585" s="633" t="s">
        <v>854</v>
      </c>
      <c r="L585" s="635">
        <v>723.19</v>
      </c>
      <c r="M585" s="635">
        <v>1</v>
      </c>
      <c r="N585" s="636">
        <v>723.19</v>
      </c>
    </row>
    <row r="586" spans="1:14" ht="14.4" customHeight="1" x14ac:dyDescent="0.3">
      <c r="A586" s="631" t="s">
        <v>537</v>
      </c>
      <c r="B586" s="632" t="s">
        <v>539</v>
      </c>
      <c r="C586" s="633" t="s">
        <v>561</v>
      </c>
      <c r="D586" s="634" t="s">
        <v>562</v>
      </c>
      <c r="E586" s="633" t="s">
        <v>540</v>
      </c>
      <c r="F586" s="634" t="s">
        <v>541</v>
      </c>
      <c r="G586" s="633" t="s">
        <v>567</v>
      </c>
      <c r="H586" s="633" t="s">
        <v>855</v>
      </c>
      <c r="I586" s="633" t="s">
        <v>856</v>
      </c>
      <c r="J586" s="633" t="s">
        <v>857</v>
      </c>
      <c r="K586" s="633" t="s">
        <v>858</v>
      </c>
      <c r="L586" s="635">
        <v>117.73973673053942</v>
      </c>
      <c r="M586" s="635">
        <v>136</v>
      </c>
      <c r="N586" s="636">
        <v>16012.60419535336</v>
      </c>
    </row>
    <row r="587" spans="1:14" ht="14.4" customHeight="1" x14ac:dyDescent="0.3">
      <c r="A587" s="631" t="s">
        <v>537</v>
      </c>
      <c r="B587" s="632" t="s">
        <v>539</v>
      </c>
      <c r="C587" s="633" t="s">
        <v>561</v>
      </c>
      <c r="D587" s="634" t="s">
        <v>562</v>
      </c>
      <c r="E587" s="633" t="s">
        <v>540</v>
      </c>
      <c r="F587" s="634" t="s">
        <v>541</v>
      </c>
      <c r="G587" s="633" t="s">
        <v>567</v>
      </c>
      <c r="H587" s="633" t="s">
        <v>1854</v>
      </c>
      <c r="I587" s="633" t="s">
        <v>1855</v>
      </c>
      <c r="J587" s="633" t="s">
        <v>1856</v>
      </c>
      <c r="K587" s="633" t="s">
        <v>1857</v>
      </c>
      <c r="L587" s="635">
        <v>137.02912200603299</v>
      </c>
      <c r="M587" s="635">
        <v>1</v>
      </c>
      <c r="N587" s="636">
        <v>137.02912200603299</v>
      </c>
    </row>
    <row r="588" spans="1:14" ht="14.4" customHeight="1" x14ac:dyDescent="0.3">
      <c r="A588" s="631" t="s">
        <v>537</v>
      </c>
      <c r="B588" s="632" t="s">
        <v>539</v>
      </c>
      <c r="C588" s="633" t="s">
        <v>561</v>
      </c>
      <c r="D588" s="634" t="s">
        <v>562</v>
      </c>
      <c r="E588" s="633" t="s">
        <v>540</v>
      </c>
      <c r="F588" s="634" t="s">
        <v>541</v>
      </c>
      <c r="G588" s="633" t="s">
        <v>567</v>
      </c>
      <c r="H588" s="633" t="s">
        <v>1858</v>
      </c>
      <c r="I588" s="633" t="s">
        <v>1859</v>
      </c>
      <c r="J588" s="633" t="s">
        <v>1860</v>
      </c>
      <c r="K588" s="633" t="s">
        <v>1861</v>
      </c>
      <c r="L588" s="635">
        <v>4539.5211089274499</v>
      </c>
      <c r="M588" s="635">
        <v>1</v>
      </c>
      <c r="N588" s="636">
        <v>4539.5211089274499</v>
      </c>
    </row>
    <row r="589" spans="1:14" ht="14.4" customHeight="1" x14ac:dyDescent="0.3">
      <c r="A589" s="631" t="s">
        <v>537</v>
      </c>
      <c r="B589" s="632" t="s">
        <v>539</v>
      </c>
      <c r="C589" s="633" t="s">
        <v>561</v>
      </c>
      <c r="D589" s="634" t="s">
        <v>562</v>
      </c>
      <c r="E589" s="633" t="s">
        <v>540</v>
      </c>
      <c r="F589" s="634" t="s">
        <v>541</v>
      </c>
      <c r="G589" s="633" t="s">
        <v>567</v>
      </c>
      <c r="H589" s="633" t="s">
        <v>859</v>
      </c>
      <c r="I589" s="633" t="s">
        <v>860</v>
      </c>
      <c r="J589" s="633" t="s">
        <v>861</v>
      </c>
      <c r="K589" s="633" t="s">
        <v>862</v>
      </c>
      <c r="L589" s="635">
        <v>399.48000000000008</v>
      </c>
      <c r="M589" s="635">
        <v>2</v>
      </c>
      <c r="N589" s="636">
        <v>798.96000000000015</v>
      </c>
    </row>
    <row r="590" spans="1:14" ht="14.4" customHeight="1" x14ac:dyDescent="0.3">
      <c r="A590" s="631" t="s">
        <v>537</v>
      </c>
      <c r="B590" s="632" t="s">
        <v>539</v>
      </c>
      <c r="C590" s="633" t="s">
        <v>561</v>
      </c>
      <c r="D590" s="634" t="s">
        <v>562</v>
      </c>
      <c r="E590" s="633" t="s">
        <v>540</v>
      </c>
      <c r="F590" s="634" t="s">
        <v>541</v>
      </c>
      <c r="G590" s="633" t="s">
        <v>567</v>
      </c>
      <c r="H590" s="633" t="s">
        <v>1862</v>
      </c>
      <c r="I590" s="633" t="s">
        <v>1863</v>
      </c>
      <c r="J590" s="633" t="s">
        <v>1864</v>
      </c>
      <c r="K590" s="633" t="s">
        <v>1751</v>
      </c>
      <c r="L590" s="635">
        <v>131.63947903831831</v>
      </c>
      <c r="M590" s="635">
        <v>2</v>
      </c>
      <c r="N590" s="636">
        <v>263.27895807663663</v>
      </c>
    </row>
    <row r="591" spans="1:14" ht="14.4" customHeight="1" x14ac:dyDescent="0.3">
      <c r="A591" s="631" t="s">
        <v>537</v>
      </c>
      <c r="B591" s="632" t="s">
        <v>539</v>
      </c>
      <c r="C591" s="633" t="s">
        <v>561</v>
      </c>
      <c r="D591" s="634" t="s">
        <v>562</v>
      </c>
      <c r="E591" s="633" t="s">
        <v>540</v>
      </c>
      <c r="F591" s="634" t="s">
        <v>541</v>
      </c>
      <c r="G591" s="633" t="s">
        <v>567</v>
      </c>
      <c r="H591" s="633" t="s">
        <v>1865</v>
      </c>
      <c r="I591" s="633" t="s">
        <v>246</v>
      </c>
      <c r="J591" s="633" t="s">
        <v>1866</v>
      </c>
      <c r="K591" s="633"/>
      <c r="L591" s="635">
        <v>94.540526037043449</v>
      </c>
      <c r="M591" s="635">
        <v>18</v>
      </c>
      <c r="N591" s="636">
        <v>1701.7294686667822</v>
      </c>
    </row>
    <row r="592" spans="1:14" ht="14.4" customHeight="1" x14ac:dyDescent="0.3">
      <c r="A592" s="631" t="s">
        <v>537</v>
      </c>
      <c r="B592" s="632" t="s">
        <v>539</v>
      </c>
      <c r="C592" s="633" t="s">
        <v>561</v>
      </c>
      <c r="D592" s="634" t="s">
        <v>562</v>
      </c>
      <c r="E592" s="633" t="s">
        <v>540</v>
      </c>
      <c r="F592" s="634" t="s">
        <v>541</v>
      </c>
      <c r="G592" s="633" t="s">
        <v>567</v>
      </c>
      <c r="H592" s="633" t="s">
        <v>863</v>
      </c>
      <c r="I592" s="633" t="s">
        <v>246</v>
      </c>
      <c r="J592" s="633" t="s">
        <v>864</v>
      </c>
      <c r="K592" s="633"/>
      <c r="L592" s="635">
        <v>277.83995286186746</v>
      </c>
      <c r="M592" s="635">
        <v>12</v>
      </c>
      <c r="N592" s="636">
        <v>3334.0794343424095</v>
      </c>
    </row>
    <row r="593" spans="1:14" ht="14.4" customHeight="1" x14ac:dyDescent="0.3">
      <c r="A593" s="631" t="s">
        <v>537</v>
      </c>
      <c r="B593" s="632" t="s">
        <v>539</v>
      </c>
      <c r="C593" s="633" t="s">
        <v>561</v>
      </c>
      <c r="D593" s="634" t="s">
        <v>562</v>
      </c>
      <c r="E593" s="633" t="s">
        <v>540</v>
      </c>
      <c r="F593" s="634" t="s">
        <v>541</v>
      </c>
      <c r="G593" s="633" t="s">
        <v>567</v>
      </c>
      <c r="H593" s="633" t="s">
        <v>1867</v>
      </c>
      <c r="I593" s="633" t="s">
        <v>1868</v>
      </c>
      <c r="J593" s="633" t="s">
        <v>1869</v>
      </c>
      <c r="K593" s="633" t="s">
        <v>1870</v>
      </c>
      <c r="L593" s="635">
        <v>113.949621233274</v>
      </c>
      <c r="M593" s="635">
        <v>1</v>
      </c>
      <c r="N593" s="636">
        <v>113.949621233274</v>
      </c>
    </row>
    <row r="594" spans="1:14" ht="14.4" customHeight="1" x14ac:dyDescent="0.3">
      <c r="A594" s="631" t="s">
        <v>537</v>
      </c>
      <c r="B594" s="632" t="s">
        <v>539</v>
      </c>
      <c r="C594" s="633" t="s">
        <v>561</v>
      </c>
      <c r="D594" s="634" t="s">
        <v>562</v>
      </c>
      <c r="E594" s="633" t="s">
        <v>540</v>
      </c>
      <c r="F594" s="634" t="s">
        <v>541</v>
      </c>
      <c r="G594" s="633" t="s">
        <v>567</v>
      </c>
      <c r="H594" s="633" t="s">
        <v>1624</v>
      </c>
      <c r="I594" s="633" t="s">
        <v>1625</v>
      </c>
      <c r="J594" s="633" t="s">
        <v>1626</v>
      </c>
      <c r="K594" s="633" t="s">
        <v>1344</v>
      </c>
      <c r="L594" s="635">
        <v>261.71896322643659</v>
      </c>
      <c r="M594" s="635">
        <v>2</v>
      </c>
      <c r="N594" s="636">
        <v>523.43792645287317</v>
      </c>
    </row>
    <row r="595" spans="1:14" ht="14.4" customHeight="1" x14ac:dyDescent="0.3">
      <c r="A595" s="631" t="s">
        <v>537</v>
      </c>
      <c r="B595" s="632" t="s">
        <v>539</v>
      </c>
      <c r="C595" s="633" t="s">
        <v>561</v>
      </c>
      <c r="D595" s="634" t="s">
        <v>562</v>
      </c>
      <c r="E595" s="633" t="s">
        <v>540</v>
      </c>
      <c r="F595" s="634" t="s">
        <v>541</v>
      </c>
      <c r="G595" s="633" t="s">
        <v>567</v>
      </c>
      <c r="H595" s="633" t="s">
        <v>1871</v>
      </c>
      <c r="I595" s="633" t="s">
        <v>1872</v>
      </c>
      <c r="J595" s="633" t="s">
        <v>1873</v>
      </c>
      <c r="K595" s="633" t="s">
        <v>1874</v>
      </c>
      <c r="L595" s="635">
        <v>410.89780350954015</v>
      </c>
      <c r="M595" s="635">
        <v>1</v>
      </c>
      <c r="N595" s="636">
        <v>410.89780350954015</v>
      </c>
    </row>
    <row r="596" spans="1:14" ht="14.4" customHeight="1" x14ac:dyDescent="0.3">
      <c r="A596" s="631" t="s">
        <v>537</v>
      </c>
      <c r="B596" s="632" t="s">
        <v>539</v>
      </c>
      <c r="C596" s="633" t="s">
        <v>561</v>
      </c>
      <c r="D596" s="634" t="s">
        <v>562</v>
      </c>
      <c r="E596" s="633" t="s">
        <v>540</v>
      </c>
      <c r="F596" s="634" t="s">
        <v>541</v>
      </c>
      <c r="G596" s="633" t="s">
        <v>567</v>
      </c>
      <c r="H596" s="633" t="s">
        <v>1875</v>
      </c>
      <c r="I596" s="633" t="s">
        <v>1876</v>
      </c>
      <c r="J596" s="633" t="s">
        <v>1306</v>
      </c>
      <c r="K596" s="633" t="s">
        <v>1877</v>
      </c>
      <c r="L596" s="635">
        <v>51.5</v>
      </c>
      <c r="M596" s="635">
        <v>2</v>
      </c>
      <c r="N596" s="636">
        <v>103</v>
      </c>
    </row>
    <row r="597" spans="1:14" ht="14.4" customHeight="1" x14ac:dyDescent="0.3">
      <c r="A597" s="631" t="s">
        <v>537</v>
      </c>
      <c r="B597" s="632" t="s">
        <v>539</v>
      </c>
      <c r="C597" s="633" t="s">
        <v>561</v>
      </c>
      <c r="D597" s="634" t="s">
        <v>562</v>
      </c>
      <c r="E597" s="633" t="s">
        <v>540</v>
      </c>
      <c r="F597" s="634" t="s">
        <v>541</v>
      </c>
      <c r="G597" s="633" t="s">
        <v>567</v>
      </c>
      <c r="H597" s="633" t="s">
        <v>1878</v>
      </c>
      <c r="I597" s="633" t="s">
        <v>1879</v>
      </c>
      <c r="J597" s="633" t="s">
        <v>1880</v>
      </c>
      <c r="K597" s="633" t="s">
        <v>1881</v>
      </c>
      <c r="L597" s="635">
        <v>72.200000000000017</v>
      </c>
      <c r="M597" s="635">
        <v>1</v>
      </c>
      <c r="N597" s="636">
        <v>72.200000000000017</v>
      </c>
    </row>
    <row r="598" spans="1:14" ht="14.4" customHeight="1" x14ac:dyDescent="0.3">
      <c r="A598" s="631" t="s">
        <v>537</v>
      </c>
      <c r="B598" s="632" t="s">
        <v>539</v>
      </c>
      <c r="C598" s="633" t="s">
        <v>561</v>
      </c>
      <c r="D598" s="634" t="s">
        <v>562</v>
      </c>
      <c r="E598" s="633" t="s">
        <v>540</v>
      </c>
      <c r="F598" s="634" t="s">
        <v>541</v>
      </c>
      <c r="G598" s="633" t="s">
        <v>567</v>
      </c>
      <c r="H598" s="633" t="s">
        <v>1882</v>
      </c>
      <c r="I598" s="633" t="s">
        <v>246</v>
      </c>
      <c r="J598" s="633" t="s">
        <v>1883</v>
      </c>
      <c r="K598" s="633"/>
      <c r="L598" s="635">
        <v>71.338891232359074</v>
      </c>
      <c r="M598" s="635">
        <v>6</v>
      </c>
      <c r="N598" s="636">
        <v>428.03334739415442</v>
      </c>
    </row>
    <row r="599" spans="1:14" ht="14.4" customHeight="1" x14ac:dyDescent="0.3">
      <c r="A599" s="631" t="s">
        <v>537</v>
      </c>
      <c r="B599" s="632" t="s">
        <v>539</v>
      </c>
      <c r="C599" s="633" t="s">
        <v>561</v>
      </c>
      <c r="D599" s="634" t="s">
        <v>562</v>
      </c>
      <c r="E599" s="633" t="s">
        <v>540</v>
      </c>
      <c r="F599" s="634" t="s">
        <v>541</v>
      </c>
      <c r="G599" s="633" t="s">
        <v>567</v>
      </c>
      <c r="H599" s="633" t="s">
        <v>1884</v>
      </c>
      <c r="I599" s="633" t="s">
        <v>1885</v>
      </c>
      <c r="J599" s="633" t="s">
        <v>1886</v>
      </c>
      <c r="K599" s="633" t="s">
        <v>1887</v>
      </c>
      <c r="L599" s="635">
        <v>42.34</v>
      </c>
      <c r="M599" s="635">
        <v>3</v>
      </c>
      <c r="N599" s="636">
        <v>127.02000000000001</v>
      </c>
    </row>
    <row r="600" spans="1:14" ht="14.4" customHeight="1" x14ac:dyDescent="0.3">
      <c r="A600" s="631" t="s">
        <v>537</v>
      </c>
      <c r="B600" s="632" t="s">
        <v>539</v>
      </c>
      <c r="C600" s="633" t="s">
        <v>561</v>
      </c>
      <c r="D600" s="634" t="s">
        <v>562</v>
      </c>
      <c r="E600" s="633" t="s">
        <v>540</v>
      </c>
      <c r="F600" s="634" t="s">
        <v>541</v>
      </c>
      <c r="G600" s="633" t="s">
        <v>567</v>
      </c>
      <c r="H600" s="633" t="s">
        <v>1313</v>
      </c>
      <c r="I600" s="633" t="s">
        <v>1314</v>
      </c>
      <c r="J600" s="633" t="s">
        <v>1315</v>
      </c>
      <c r="K600" s="633" t="s">
        <v>1316</v>
      </c>
      <c r="L600" s="635">
        <v>339.93999895095101</v>
      </c>
      <c r="M600" s="635">
        <v>4</v>
      </c>
      <c r="N600" s="636">
        <v>1359.759995803804</v>
      </c>
    </row>
    <row r="601" spans="1:14" ht="14.4" customHeight="1" x14ac:dyDescent="0.3">
      <c r="A601" s="631" t="s">
        <v>537</v>
      </c>
      <c r="B601" s="632" t="s">
        <v>539</v>
      </c>
      <c r="C601" s="633" t="s">
        <v>561</v>
      </c>
      <c r="D601" s="634" t="s">
        <v>562</v>
      </c>
      <c r="E601" s="633" t="s">
        <v>540</v>
      </c>
      <c r="F601" s="634" t="s">
        <v>541</v>
      </c>
      <c r="G601" s="633" t="s">
        <v>567</v>
      </c>
      <c r="H601" s="633" t="s">
        <v>1317</v>
      </c>
      <c r="I601" s="633" t="s">
        <v>246</v>
      </c>
      <c r="J601" s="633" t="s">
        <v>1318</v>
      </c>
      <c r="K601" s="633"/>
      <c r="L601" s="635">
        <v>52.7587658239514</v>
      </c>
      <c r="M601" s="635">
        <v>1</v>
      </c>
      <c r="N601" s="636">
        <v>52.7587658239514</v>
      </c>
    </row>
    <row r="602" spans="1:14" ht="14.4" customHeight="1" x14ac:dyDescent="0.3">
      <c r="A602" s="631" t="s">
        <v>537</v>
      </c>
      <c r="B602" s="632" t="s">
        <v>539</v>
      </c>
      <c r="C602" s="633" t="s">
        <v>561</v>
      </c>
      <c r="D602" s="634" t="s">
        <v>562</v>
      </c>
      <c r="E602" s="633" t="s">
        <v>540</v>
      </c>
      <c r="F602" s="634" t="s">
        <v>541</v>
      </c>
      <c r="G602" s="633" t="s">
        <v>567</v>
      </c>
      <c r="H602" s="633" t="s">
        <v>878</v>
      </c>
      <c r="I602" s="633" t="s">
        <v>246</v>
      </c>
      <c r="J602" s="633" t="s">
        <v>879</v>
      </c>
      <c r="K602" s="633"/>
      <c r="L602" s="635">
        <v>93.424820011743833</v>
      </c>
      <c r="M602" s="635">
        <v>29</v>
      </c>
      <c r="N602" s="636">
        <v>2709.319780340571</v>
      </c>
    </row>
    <row r="603" spans="1:14" ht="14.4" customHeight="1" x14ac:dyDescent="0.3">
      <c r="A603" s="631" t="s">
        <v>537</v>
      </c>
      <c r="B603" s="632" t="s">
        <v>539</v>
      </c>
      <c r="C603" s="633" t="s">
        <v>561</v>
      </c>
      <c r="D603" s="634" t="s">
        <v>562</v>
      </c>
      <c r="E603" s="633" t="s">
        <v>540</v>
      </c>
      <c r="F603" s="634" t="s">
        <v>541</v>
      </c>
      <c r="G603" s="633" t="s">
        <v>567</v>
      </c>
      <c r="H603" s="633" t="s">
        <v>1888</v>
      </c>
      <c r="I603" s="633" t="s">
        <v>246</v>
      </c>
      <c r="J603" s="633" t="s">
        <v>1889</v>
      </c>
      <c r="K603" s="633"/>
      <c r="L603" s="635">
        <v>169.94</v>
      </c>
      <c r="M603" s="635">
        <v>1</v>
      </c>
      <c r="N603" s="636">
        <v>169.94</v>
      </c>
    </row>
    <row r="604" spans="1:14" ht="14.4" customHeight="1" x14ac:dyDescent="0.3">
      <c r="A604" s="631" t="s">
        <v>537</v>
      </c>
      <c r="B604" s="632" t="s">
        <v>539</v>
      </c>
      <c r="C604" s="633" t="s">
        <v>561</v>
      </c>
      <c r="D604" s="634" t="s">
        <v>562</v>
      </c>
      <c r="E604" s="633" t="s">
        <v>540</v>
      </c>
      <c r="F604" s="634" t="s">
        <v>541</v>
      </c>
      <c r="G604" s="633" t="s">
        <v>567</v>
      </c>
      <c r="H604" s="633" t="s">
        <v>1890</v>
      </c>
      <c r="I604" s="633" t="s">
        <v>1890</v>
      </c>
      <c r="J604" s="633" t="s">
        <v>1891</v>
      </c>
      <c r="K604" s="633" t="s">
        <v>573</v>
      </c>
      <c r="L604" s="635">
        <v>382.61</v>
      </c>
      <c r="M604" s="635">
        <v>1</v>
      </c>
      <c r="N604" s="636">
        <v>382.61</v>
      </c>
    </row>
    <row r="605" spans="1:14" ht="14.4" customHeight="1" x14ac:dyDescent="0.3">
      <c r="A605" s="631" t="s">
        <v>537</v>
      </c>
      <c r="B605" s="632" t="s">
        <v>539</v>
      </c>
      <c r="C605" s="633" t="s">
        <v>561</v>
      </c>
      <c r="D605" s="634" t="s">
        <v>562</v>
      </c>
      <c r="E605" s="633" t="s">
        <v>540</v>
      </c>
      <c r="F605" s="634" t="s">
        <v>541</v>
      </c>
      <c r="G605" s="633" t="s">
        <v>567</v>
      </c>
      <c r="H605" s="633" t="s">
        <v>1892</v>
      </c>
      <c r="I605" s="633" t="s">
        <v>1893</v>
      </c>
      <c r="J605" s="633" t="s">
        <v>1894</v>
      </c>
      <c r="K605" s="633" t="s">
        <v>801</v>
      </c>
      <c r="L605" s="635">
        <v>18.340349712848099</v>
      </c>
      <c r="M605" s="635">
        <v>340</v>
      </c>
      <c r="N605" s="636">
        <v>6235.7189023683541</v>
      </c>
    </row>
    <row r="606" spans="1:14" ht="14.4" customHeight="1" x14ac:dyDescent="0.3">
      <c r="A606" s="631" t="s">
        <v>537</v>
      </c>
      <c r="B606" s="632" t="s">
        <v>539</v>
      </c>
      <c r="C606" s="633" t="s">
        <v>561</v>
      </c>
      <c r="D606" s="634" t="s">
        <v>562</v>
      </c>
      <c r="E606" s="633" t="s">
        <v>540</v>
      </c>
      <c r="F606" s="634" t="s">
        <v>541</v>
      </c>
      <c r="G606" s="633" t="s">
        <v>567</v>
      </c>
      <c r="H606" s="633" t="s">
        <v>1895</v>
      </c>
      <c r="I606" s="633" t="s">
        <v>1896</v>
      </c>
      <c r="J606" s="633" t="s">
        <v>1897</v>
      </c>
      <c r="K606" s="633" t="s">
        <v>1861</v>
      </c>
      <c r="L606" s="635">
        <v>2700</v>
      </c>
      <c r="M606" s="635">
        <v>1</v>
      </c>
      <c r="N606" s="636">
        <v>2700</v>
      </c>
    </row>
    <row r="607" spans="1:14" ht="14.4" customHeight="1" x14ac:dyDescent="0.3">
      <c r="A607" s="631" t="s">
        <v>537</v>
      </c>
      <c r="B607" s="632" t="s">
        <v>539</v>
      </c>
      <c r="C607" s="633" t="s">
        <v>561</v>
      </c>
      <c r="D607" s="634" t="s">
        <v>562</v>
      </c>
      <c r="E607" s="633" t="s">
        <v>540</v>
      </c>
      <c r="F607" s="634" t="s">
        <v>541</v>
      </c>
      <c r="G607" s="633" t="s">
        <v>567</v>
      </c>
      <c r="H607" s="633" t="s">
        <v>1898</v>
      </c>
      <c r="I607" s="633" t="s">
        <v>1899</v>
      </c>
      <c r="J607" s="633" t="s">
        <v>1900</v>
      </c>
      <c r="K607" s="633" t="s">
        <v>1901</v>
      </c>
      <c r="L607" s="635">
        <v>153.76998111963371</v>
      </c>
      <c r="M607" s="635">
        <v>2</v>
      </c>
      <c r="N607" s="636">
        <v>307.53996223926742</v>
      </c>
    </row>
    <row r="608" spans="1:14" ht="14.4" customHeight="1" x14ac:dyDescent="0.3">
      <c r="A608" s="631" t="s">
        <v>537</v>
      </c>
      <c r="B608" s="632" t="s">
        <v>539</v>
      </c>
      <c r="C608" s="633" t="s">
        <v>561</v>
      </c>
      <c r="D608" s="634" t="s">
        <v>562</v>
      </c>
      <c r="E608" s="633" t="s">
        <v>540</v>
      </c>
      <c r="F608" s="634" t="s">
        <v>541</v>
      </c>
      <c r="G608" s="633" t="s">
        <v>567</v>
      </c>
      <c r="H608" s="633" t="s">
        <v>1902</v>
      </c>
      <c r="I608" s="633" t="s">
        <v>1902</v>
      </c>
      <c r="J608" s="633" t="s">
        <v>1903</v>
      </c>
      <c r="K608" s="633" t="s">
        <v>1904</v>
      </c>
      <c r="L608" s="635">
        <v>702.51988503570828</v>
      </c>
      <c r="M608" s="635">
        <v>2</v>
      </c>
      <c r="N608" s="636">
        <v>1405.0397700714166</v>
      </c>
    </row>
    <row r="609" spans="1:14" ht="14.4" customHeight="1" x14ac:dyDescent="0.3">
      <c r="A609" s="631" t="s">
        <v>537</v>
      </c>
      <c r="B609" s="632" t="s">
        <v>539</v>
      </c>
      <c r="C609" s="633" t="s">
        <v>561</v>
      </c>
      <c r="D609" s="634" t="s">
        <v>562</v>
      </c>
      <c r="E609" s="633" t="s">
        <v>540</v>
      </c>
      <c r="F609" s="634" t="s">
        <v>541</v>
      </c>
      <c r="G609" s="633" t="s">
        <v>567</v>
      </c>
      <c r="H609" s="633" t="s">
        <v>900</v>
      </c>
      <c r="I609" s="633" t="s">
        <v>246</v>
      </c>
      <c r="J609" s="633" t="s">
        <v>901</v>
      </c>
      <c r="K609" s="633"/>
      <c r="L609" s="635">
        <v>265.74</v>
      </c>
      <c r="M609" s="635">
        <v>1</v>
      </c>
      <c r="N609" s="636">
        <v>265.74</v>
      </c>
    </row>
    <row r="610" spans="1:14" ht="14.4" customHeight="1" x14ac:dyDescent="0.3">
      <c r="A610" s="631" t="s">
        <v>537</v>
      </c>
      <c r="B610" s="632" t="s">
        <v>539</v>
      </c>
      <c r="C610" s="633" t="s">
        <v>561</v>
      </c>
      <c r="D610" s="634" t="s">
        <v>562</v>
      </c>
      <c r="E610" s="633" t="s">
        <v>540</v>
      </c>
      <c r="F610" s="634" t="s">
        <v>541</v>
      </c>
      <c r="G610" s="633" t="s">
        <v>567</v>
      </c>
      <c r="H610" s="633" t="s">
        <v>1905</v>
      </c>
      <c r="I610" s="633" t="s">
        <v>1905</v>
      </c>
      <c r="J610" s="633" t="s">
        <v>1906</v>
      </c>
      <c r="K610" s="633" t="s">
        <v>1907</v>
      </c>
      <c r="L610" s="635">
        <v>48.94</v>
      </c>
      <c r="M610" s="635">
        <v>1</v>
      </c>
      <c r="N610" s="636">
        <v>48.94</v>
      </c>
    </row>
    <row r="611" spans="1:14" ht="14.4" customHeight="1" x14ac:dyDescent="0.3">
      <c r="A611" s="631" t="s">
        <v>537</v>
      </c>
      <c r="B611" s="632" t="s">
        <v>539</v>
      </c>
      <c r="C611" s="633" t="s">
        <v>561</v>
      </c>
      <c r="D611" s="634" t="s">
        <v>562</v>
      </c>
      <c r="E611" s="633" t="s">
        <v>540</v>
      </c>
      <c r="F611" s="634" t="s">
        <v>541</v>
      </c>
      <c r="G611" s="633" t="s">
        <v>910</v>
      </c>
      <c r="H611" s="633" t="s">
        <v>1345</v>
      </c>
      <c r="I611" s="633" t="s">
        <v>1346</v>
      </c>
      <c r="J611" s="633" t="s">
        <v>1347</v>
      </c>
      <c r="K611" s="633" t="s">
        <v>1348</v>
      </c>
      <c r="L611" s="635">
        <v>47.33013606067982</v>
      </c>
      <c r="M611" s="635">
        <v>1</v>
      </c>
      <c r="N611" s="636">
        <v>47.33013606067982</v>
      </c>
    </row>
    <row r="612" spans="1:14" ht="14.4" customHeight="1" x14ac:dyDescent="0.3">
      <c r="A612" s="631" t="s">
        <v>537</v>
      </c>
      <c r="B612" s="632" t="s">
        <v>539</v>
      </c>
      <c r="C612" s="633" t="s">
        <v>561</v>
      </c>
      <c r="D612" s="634" t="s">
        <v>562</v>
      </c>
      <c r="E612" s="633" t="s">
        <v>540</v>
      </c>
      <c r="F612" s="634" t="s">
        <v>541</v>
      </c>
      <c r="G612" s="633" t="s">
        <v>910</v>
      </c>
      <c r="H612" s="633" t="s">
        <v>1908</v>
      </c>
      <c r="I612" s="633" t="s">
        <v>1909</v>
      </c>
      <c r="J612" s="633" t="s">
        <v>1910</v>
      </c>
      <c r="K612" s="633" t="s">
        <v>1911</v>
      </c>
      <c r="L612" s="635">
        <v>123.05</v>
      </c>
      <c r="M612" s="635">
        <v>1</v>
      </c>
      <c r="N612" s="636">
        <v>123.05</v>
      </c>
    </row>
    <row r="613" spans="1:14" ht="14.4" customHeight="1" x14ac:dyDescent="0.3">
      <c r="A613" s="631" t="s">
        <v>537</v>
      </c>
      <c r="B613" s="632" t="s">
        <v>539</v>
      </c>
      <c r="C613" s="633" t="s">
        <v>561</v>
      </c>
      <c r="D613" s="634" t="s">
        <v>562</v>
      </c>
      <c r="E613" s="633" t="s">
        <v>540</v>
      </c>
      <c r="F613" s="634" t="s">
        <v>541</v>
      </c>
      <c r="G613" s="633" t="s">
        <v>910</v>
      </c>
      <c r="H613" s="633" t="s">
        <v>923</v>
      </c>
      <c r="I613" s="633" t="s">
        <v>924</v>
      </c>
      <c r="J613" s="633" t="s">
        <v>925</v>
      </c>
      <c r="K613" s="633" t="s">
        <v>926</v>
      </c>
      <c r="L613" s="635">
        <v>110.419999545661</v>
      </c>
      <c r="M613" s="635">
        <v>1</v>
      </c>
      <c r="N613" s="636">
        <v>110.419999545661</v>
      </c>
    </row>
    <row r="614" spans="1:14" ht="14.4" customHeight="1" x14ac:dyDescent="0.3">
      <c r="A614" s="631" t="s">
        <v>537</v>
      </c>
      <c r="B614" s="632" t="s">
        <v>539</v>
      </c>
      <c r="C614" s="633" t="s">
        <v>561</v>
      </c>
      <c r="D614" s="634" t="s">
        <v>562</v>
      </c>
      <c r="E614" s="633" t="s">
        <v>540</v>
      </c>
      <c r="F614" s="634" t="s">
        <v>541</v>
      </c>
      <c r="G614" s="633" t="s">
        <v>910</v>
      </c>
      <c r="H614" s="633" t="s">
        <v>1912</v>
      </c>
      <c r="I614" s="633" t="s">
        <v>1913</v>
      </c>
      <c r="J614" s="633" t="s">
        <v>1914</v>
      </c>
      <c r="K614" s="633" t="s">
        <v>1915</v>
      </c>
      <c r="L614" s="635">
        <v>144.52989814385813</v>
      </c>
      <c r="M614" s="635">
        <v>10</v>
      </c>
      <c r="N614" s="636">
        <v>1445.2989814385814</v>
      </c>
    </row>
    <row r="615" spans="1:14" ht="14.4" customHeight="1" x14ac:dyDescent="0.3">
      <c r="A615" s="631" t="s">
        <v>537</v>
      </c>
      <c r="B615" s="632" t="s">
        <v>539</v>
      </c>
      <c r="C615" s="633" t="s">
        <v>561</v>
      </c>
      <c r="D615" s="634" t="s">
        <v>562</v>
      </c>
      <c r="E615" s="633" t="s">
        <v>540</v>
      </c>
      <c r="F615" s="634" t="s">
        <v>541</v>
      </c>
      <c r="G615" s="633" t="s">
        <v>910</v>
      </c>
      <c r="H615" s="633" t="s">
        <v>927</v>
      </c>
      <c r="I615" s="633" t="s">
        <v>928</v>
      </c>
      <c r="J615" s="633" t="s">
        <v>929</v>
      </c>
      <c r="K615" s="633" t="s">
        <v>930</v>
      </c>
      <c r="L615" s="635">
        <v>492.2</v>
      </c>
      <c r="M615" s="635">
        <v>2</v>
      </c>
      <c r="N615" s="636">
        <v>984.4</v>
      </c>
    </row>
    <row r="616" spans="1:14" ht="14.4" customHeight="1" x14ac:dyDescent="0.3">
      <c r="A616" s="631" t="s">
        <v>537</v>
      </c>
      <c r="B616" s="632" t="s">
        <v>539</v>
      </c>
      <c r="C616" s="633" t="s">
        <v>561</v>
      </c>
      <c r="D616" s="634" t="s">
        <v>562</v>
      </c>
      <c r="E616" s="633" t="s">
        <v>540</v>
      </c>
      <c r="F616" s="634" t="s">
        <v>541</v>
      </c>
      <c r="G616" s="633" t="s">
        <v>910</v>
      </c>
      <c r="H616" s="633" t="s">
        <v>957</v>
      </c>
      <c r="I616" s="633" t="s">
        <v>958</v>
      </c>
      <c r="J616" s="633" t="s">
        <v>959</v>
      </c>
      <c r="K616" s="633" t="s">
        <v>960</v>
      </c>
      <c r="L616" s="635">
        <v>3450</v>
      </c>
      <c r="M616" s="635">
        <v>4</v>
      </c>
      <c r="N616" s="636">
        <v>13800</v>
      </c>
    </row>
    <row r="617" spans="1:14" ht="14.4" customHeight="1" x14ac:dyDescent="0.3">
      <c r="A617" s="631" t="s">
        <v>537</v>
      </c>
      <c r="B617" s="632" t="s">
        <v>539</v>
      </c>
      <c r="C617" s="633" t="s">
        <v>561</v>
      </c>
      <c r="D617" s="634" t="s">
        <v>562</v>
      </c>
      <c r="E617" s="633" t="s">
        <v>540</v>
      </c>
      <c r="F617" s="634" t="s">
        <v>541</v>
      </c>
      <c r="G617" s="633" t="s">
        <v>910</v>
      </c>
      <c r="H617" s="633" t="s">
        <v>1353</v>
      </c>
      <c r="I617" s="633" t="s">
        <v>1354</v>
      </c>
      <c r="J617" s="633" t="s">
        <v>1355</v>
      </c>
      <c r="K617" s="633" t="s">
        <v>1356</v>
      </c>
      <c r="L617" s="635">
        <v>50.630157573828164</v>
      </c>
      <c r="M617" s="635">
        <v>1</v>
      </c>
      <c r="N617" s="636">
        <v>50.630157573828164</v>
      </c>
    </row>
    <row r="618" spans="1:14" ht="14.4" customHeight="1" x14ac:dyDescent="0.3">
      <c r="A618" s="631" t="s">
        <v>537</v>
      </c>
      <c r="B618" s="632" t="s">
        <v>539</v>
      </c>
      <c r="C618" s="633" t="s">
        <v>561</v>
      </c>
      <c r="D618" s="634" t="s">
        <v>562</v>
      </c>
      <c r="E618" s="633" t="s">
        <v>540</v>
      </c>
      <c r="F618" s="634" t="s">
        <v>541</v>
      </c>
      <c r="G618" s="633" t="s">
        <v>910</v>
      </c>
      <c r="H618" s="633" t="s">
        <v>1364</v>
      </c>
      <c r="I618" s="633" t="s">
        <v>1365</v>
      </c>
      <c r="J618" s="633" t="s">
        <v>1366</v>
      </c>
      <c r="K618" s="633" t="s">
        <v>1367</v>
      </c>
      <c r="L618" s="635">
        <v>57.98</v>
      </c>
      <c r="M618" s="635">
        <v>1</v>
      </c>
      <c r="N618" s="636">
        <v>57.98</v>
      </c>
    </row>
    <row r="619" spans="1:14" ht="14.4" customHeight="1" x14ac:dyDescent="0.3">
      <c r="A619" s="631" t="s">
        <v>537</v>
      </c>
      <c r="B619" s="632" t="s">
        <v>539</v>
      </c>
      <c r="C619" s="633" t="s">
        <v>561</v>
      </c>
      <c r="D619" s="634" t="s">
        <v>562</v>
      </c>
      <c r="E619" s="633" t="s">
        <v>540</v>
      </c>
      <c r="F619" s="634" t="s">
        <v>541</v>
      </c>
      <c r="G619" s="633" t="s">
        <v>910</v>
      </c>
      <c r="H619" s="633" t="s">
        <v>969</v>
      </c>
      <c r="I619" s="633" t="s">
        <v>970</v>
      </c>
      <c r="J619" s="633" t="s">
        <v>971</v>
      </c>
      <c r="K619" s="633" t="s">
        <v>972</v>
      </c>
      <c r="L619" s="635">
        <v>71.396417515940485</v>
      </c>
      <c r="M619" s="635">
        <v>170</v>
      </c>
      <c r="N619" s="636">
        <v>12137.390977709883</v>
      </c>
    </row>
    <row r="620" spans="1:14" ht="14.4" customHeight="1" x14ac:dyDescent="0.3">
      <c r="A620" s="631" t="s">
        <v>537</v>
      </c>
      <c r="B620" s="632" t="s">
        <v>539</v>
      </c>
      <c r="C620" s="633" t="s">
        <v>561</v>
      </c>
      <c r="D620" s="634" t="s">
        <v>562</v>
      </c>
      <c r="E620" s="633" t="s">
        <v>540</v>
      </c>
      <c r="F620" s="634" t="s">
        <v>541</v>
      </c>
      <c r="G620" s="633" t="s">
        <v>910</v>
      </c>
      <c r="H620" s="633" t="s">
        <v>981</v>
      </c>
      <c r="I620" s="633" t="s">
        <v>982</v>
      </c>
      <c r="J620" s="633" t="s">
        <v>983</v>
      </c>
      <c r="K620" s="633" t="s">
        <v>984</v>
      </c>
      <c r="L620" s="635">
        <v>71.670000000000016</v>
      </c>
      <c r="M620" s="635">
        <v>1</v>
      </c>
      <c r="N620" s="636">
        <v>71.670000000000016</v>
      </c>
    </row>
    <row r="621" spans="1:14" ht="14.4" customHeight="1" x14ac:dyDescent="0.3">
      <c r="A621" s="631" t="s">
        <v>537</v>
      </c>
      <c r="B621" s="632" t="s">
        <v>539</v>
      </c>
      <c r="C621" s="633" t="s">
        <v>561</v>
      </c>
      <c r="D621" s="634" t="s">
        <v>562</v>
      </c>
      <c r="E621" s="633" t="s">
        <v>540</v>
      </c>
      <c r="F621" s="634" t="s">
        <v>541</v>
      </c>
      <c r="G621" s="633" t="s">
        <v>910</v>
      </c>
      <c r="H621" s="633" t="s">
        <v>993</v>
      </c>
      <c r="I621" s="633" t="s">
        <v>994</v>
      </c>
      <c r="J621" s="633" t="s">
        <v>995</v>
      </c>
      <c r="K621" s="633" t="s">
        <v>996</v>
      </c>
      <c r="L621" s="635">
        <v>472.93951233724391</v>
      </c>
      <c r="M621" s="635">
        <v>6</v>
      </c>
      <c r="N621" s="636">
        <v>2837.6370740234634</v>
      </c>
    </row>
    <row r="622" spans="1:14" ht="14.4" customHeight="1" x14ac:dyDescent="0.3">
      <c r="A622" s="631" t="s">
        <v>537</v>
      </c>
      <c r="B622" s="632" t="s">
        <v>539</v>
      </c>
      <c r="C622" s="633" t="s">
        <v>561</v>
      </c>
      <c r="D622" s="634" t="s">
        <v>562</v>
      </c>
      <c r="E622" s="633" t="s">
        <v>540</v>
      </c>
      <c r="F622" s="634" t="s">
        <v>541</v>
      </c>
      <c r="G622" s="633" t="s">
        <v>910</v>
      </c>
      <c r="H622" s="633" t="s">
        <v>1384</v>
      </c>
      <c r="I622" s="633" t="s">
        <v>1385</v>
      </c>
      <c r="J622" s="633" t="s">
        <v>1386</v>
      </c>
      <c r="K622" s="633" t="s">
        <v>1387</v>
      </c>
      <c r="L622" s="635">
        <v>73.669983603704779</v>
      </c>
      <c r="M622" s="635">
        <v>3</v>
      </c>
      <c r="N622" s="636">
        <v>221.00995081111435</v>
      </c>
    </row>
    <row r="623" spans="1:14" ht="14.4" customHeight="1" x14ac:dyDescent="0.3">
      <c r="A623" s="631" t="s">
        <v>537</v>
      </c>
      <c r="B623" s="632" t="s">
        <v>539</v>
      </c>
      <c r="C623" s="633" t="s">
        <v>561</v>
      </c>
      <c r="D623" s="634" t="s">
        <v>562</v>
      </c>
      <c r="E623" s="633" t="s">
        <v>540</v>
      </c>
      <c r="F623" s="634" t="s">
        <v>541</v>
      </c>
      <c r="G623" s="633" t="s">
        <v>910</v>
      </c>
      <c r="H623" s="633" t="s">
        <v>997</v>
      </c>
      <c r="I623" s="633" t="s">
        <v>998</v>
      </c>
      <c r="J623" s="633" t="s">
        <v>999</v>
      </c>
      <c r="K623" s="633" t="s">
        <v>1000</v>
      </c>
      <c r="L623" s="635">
        <v>70.909886479228589</v>
      </c>
      <c r="M623" s="635">
        <v>70</v>
      </c>
      <c r="N623" s="636">
        <v>4963.6920535460013</v>
      </c>
    </row>
    <row r="624" spans="1:14" ht="14.4" customHeight="1" x14ac:dyDescent="0.3">
      <c r="A624" s="631" t="s">
        <v>537</v>
      </c>
      <c r="B624" s="632" t="s">
        <v>539</v>
      </c>
      <c r="C624" s="633" t="s">
        <v>561</v>
      </c>
      <c r="D624" s="634" t="s">
        <v>562</v>
      </c>
      <c r="E624" s="633" t="s">
        <v>540</v>
      </c>
      <c r="F624" s="634" t="s">
        <v>541</v>
      </c>
      <c r="G624" s="633" t="s">
        <v>910</v>
      </c>
      <c r="H624" s="633" t="s">
        <v>1014</v>
      </c>
      <c r="I624" s="633" t="s">
        <v>1015</v>
      </c>
      <c r="J624" s="633" t="s">
        <v>929</v>
      </c>
      <c r="K624" s="633" t="s">
        <v>1016</v>
      </c>
      <c r="L624" s="635">
        <v>414</v>
      </c>
      <c r="M624" s="635">
        <v>10</v>
      </c>
      <c r="N624" s="636">
        <v>4140</v>
      </c>
    </row>
    <row r="625" spans="1:14" ht="14.4" customHeight="1" x14ac:dyDescent="0.3">
      <c r="A625" s="631" t="s">
        <v>537</v>
      </c>
      <c r="B625" s="632" t="s">
        <v>539</v>
      </c>
      <c r="C625" s="633" t="s">
        <v>561</v>
      </c>
      <c r="D625" s="634" t="s">
        <v>562</v>
      </c>
      <c r="E625" s="633" t="s">
        <v>540</v>
      </c>
      <c r="F625" s="634" t="s">
        <v>541</v>
      </c>
      <c r="G625" s="633" t="s">
        <v>910</v>
      </c>
      <c r="H625" s="633" t="s">
        <v>1916</v>
      </c>
      <c r="I625" s="633" t="s">
        <v>1917</v>
      </c>
      <c r="J625" s="633" t="s">
        <v>1918</v>
      </c>
      <c r="K625" s="633" t="s">
        <v>1919</v>
      </c>
      <c r="L625" s="635">
        <v>182.55</v>
      </c>
      <c r="M625" s="635">
        <v>1</v>
      </c>
      <c r="N625" s="636">
        <v>182.55</v>
      </c>
    </row>
    <row r="626" spans="1:14" ht="14.4" customHeight="1" x14ac:dyDescent="0.3">
      <c r="A626" s="631" t="s">
        <v>537</v>
      </c>
      <c r="B626" s="632" t="s">
        <v>539</v>
      </c>
      <c r="C626" s="633" t="s">
        <v>561</v>
      </c>
      <c r="D626" s="634" t="s">
        <v>562</v>
      </c>
      <c r="E626" s="633" t="s">
        <v>540</v>
      </c>
      <c r="F626" s="634" t="s">
        <v>541</v>
      </c>
      <c r="G626" s="633" t="s">
        <v>910</v>
      </c>
      <c r="H626" s="633" t="s">
        <v>1407</v>
      </c>
      <c r="I626" s="633" t="s">
        <v>1408</v>
      </c>
      <c r="J626" s="633" t="s">
        <v>1409</v>
      </c>
      <c r="K626" s="633" t="s">
        <v>1410</v>
      </c>
      <c r="L626" s="635">
        <v>1452.5949999999998</v>
      </c>
      <c r="M626" s="635">
        <v>4</v>
      </c>
      <c r="N626" s="636">
        <v>5810.3799999999992</v>
      </c>
    </row>
    <row r="627" spans="1:14" ht="14.4" customHeight="1" x14ac:dyDescent="0.3">
      <c r="A627" s="631" t="s">
        <v>537</v>
      </c>
      <c r="B627" s="632" t="s">
        <v>539</v>
      </c>
      <c r="C627" s="633" t="s">
        <v>561</v>
      </c>
      <c r="D627" s="634" t="s">
        <v>562</v>
      </c>
      <c r="E627" s="633" t="s">
        <v>540</v>
      </c>
      <c r="F627" s="634" t="s">
        <v>541</v>
      </c>
      <c r="G627" s="633" t="s">
        <v>910</v>
      </c>
      <c r="H627" s="633" t="s">
        <v>1920</v>
      </c>
      <c r="I627" s="633" t="s">
        <v>1921</v>
      </c>
      <c r="J627" s="633" t="s">
        <v>1922</v>
      </c>
      <c r="K627" s="633" t="s">
        <v>1743</v>
      </c>
      <c r="L627" s="635">
        <v>39.39</v>
      </c>
      <c r="M627" s="635">
        <v>1</v>
      </c>
      <c r="N627" s="636">
        <v>39.39</v>
      </c>
    </row>
    <row r="628" spans="1:14" ht="14.4" customHeight="1" x14ac:dyDescent="0.3">
      <c r="A628" s="631" t="s">
        <v>537</v>
      </c>
      <c r="B628" s="632" t="s">
        <v>539</v>
      </c>
      <c r="C628" s="633" t="s">
        <v>561</v>
      </c>
      <c r="D628" s="634" t="s">
        <v>562</v>
      </c>
      <c r="E628" s="633" t="s">
        <v>542</v>
      </c>
      <c r="F628" s="634" t="s">
        <v>543</v>
      </c>
      <c r="G628" s="633" t="s">
        <v>567</v>
      </c>
      <c r="H628" s="633" t="s">
        <v>1039</v>
      </c>
      <c r="I628" s="633" t="s">
        <v>1040</v>
      </c>
      <c r="J628" s="633" t="s">
        <v>1041</v>
      </c>
      <c r="K628" s="633" t="s">
        <v>1042</v>
      </c>
      <c r="L628" s="635">
        <v>2332.4496614173227</v>
      </c>
      <c r="M628" s="635">
        <v>25.400000000000002</v>
      </c>
      <c r="N628" s="636">
        <v>59244.221399999995</v>
      </c>
    </row>
    <row r="629" spans="1:14" ht="14.4" customHeight="1" x14ac:dyDescent="0.3">
      <c r="A629" s="631" t="s">
        <v>537</v>
      </c>
      <c r="B629" s="632" t="s">
        <v>539</v>
      </c>
      <c r="C629" s="633" t="s">
        <v>561</v>
      </c>
      <c r="D629" s="634" t="s">
        <v>562</v>
      </c>
      <c r="E629" s="633" t="s">
        <v>542</v>
      </c>
      <c r="F629" s="634" t="s">
        <v>543</v>
      </c>
      <c r="G629" s="633" t="s">
        <v>567</v>
      </c>
      <c r="H629" s="633" t="s">
        <v>1043</v>
      </c>
      <c r="I629" s="633" t="s">
        <v>1044</v>
      </c>
      <c r="J629" s="633" t="s">
        <v>1045</v>
      </c>
      <c r="K629" s="633" t="s">
        <v>1042</v>
      </c>
      <c r="L629" s="635">
        <v>2223.34</v>
      </c>
      <c r="M629" s="635">
        <v>10.600000000000001</v>
      </c>
      <c r="N629" s="636">
        <v>23567.404000000006</v>
      </c>
    </row>
    <row r="630" spans="1:14" ht="14.4" customHeight="1" x14ac:dyDescent="0.3">
      <c r="A630" s="631" t="s">
        <v>537</v>
      </c>
      <c r="B630" s="632" t="s">
        <v>539</v>
      </c>
      <c r="C630" s="633" t="s">
        <v>561</v>
      </c>
      <c r="D630" s="634" t="s">
        <v>562</v>
      </c>
      <c r="E630" s="633" t="s">
        <v>542</v>
      </c>
      <c r="F630" s="634" t="s">
        <v>543</v>
      </c>
      <c r="G630" s="633" t="s">
        <v>567</v>
      </c>
      <c r="H630" s="633" t="s">
        <v>1046</v>
      </c>
      <c r="I630" s="633" t="s">
        <v>1047</v>
      </c>
      <c r="J630" s="633" t="s">
        <v>1048</v>
      </c>
      <c r="K630" s="633" t="s">
        <v>1042</v>
      </c>
      <c r="L630" s="635">
        <v>2415.2237826086966</v>
      </c>
      <c r="M630" s="635">
        <v>4.5999999999999988</v>
      </c>
      <c r="N630" s="636">
        <v>11110.029400000001</v>
      </c>
    </row>
    <row r="631" spans="1:14" ht="14.4" customHeight="1" x14ac:dyDescent="0.3">
      <c r="A631" s="631" t="s">
        <v>537</v>
      </c>
      <c r="B631" s="632" t="s">
        <v>539</v>
      </c>
      <c r="C631" s="633" t="s">
        <v>561</v>
      </c>
      <c r="D631" s="634" t="s">
        <v>562</v>
      </c>
      <c r="E631" s="633" t="s">
        <v>542</v>
      </c>
      <c r="F631" s="634" t="s">
        <v>543</v>
      </c>
      <c r="G631" s="633" t="s">
        <v>567</v>
      </c>
      <c r="H631" s="633" t="s">
        <v>1923</v>
      </c>
      <c r="I631" s="633" t="s">
        <v>1924</v>
      </c>
      <c r="J631" s="633" t="s">
        <v>1925</v>
      </c>
      <c r="K631" s="633" t="s">
        <v>1755</v>
      </c>
      <c r="L631" s="635">
        <v>1735.66</v>
      </c>
      <c r="M631" s="635">
        <v>2</v>
      </c>
      <c r="N631" s="636">
        <v>3471.32</v>
      </c>
    </row>
    <row r="632" spans="1:14" ht="14.4" customHeight="1" x14ac:dyDescent="0.3">
      <c r="A632" s="631" t="s">
        <v>537</v>
      </c>
      <c r="B632" s="632" t="s">
        <v>539</v>
      </c>
      <c r="C632" s="633" t="s">
        <v>561</v>
      </c>
      <c r="D632" s="634" t="s">
        <v>562</v>
      </c>
      <c r="E632" s="633" t="s">
        <v>542</v>
      </c>
      <c r="F632" s="634" t="s">
        <v>543</v>
      </c>
      <c r="G632" s="633" t="s">
        <v>567</v>
      </c>
      <c r="H632" s="633" t="s">
        <v>1926</v>
      </c>
      <c r="I632" s="633" t="s">
        <v>1927</v>
      </c>
      <c r="J632" s="633" t="s">
        <v>1928</v>
      </c>
      <c r="K632" s="633" t="s">
        <v>1929</v>
      </c>
      <c r="L632" s="635">
        <v>1735.0700000000002</v>
      </c>
      <c r="M632" s="635">
        <v>2</v>
      </c>
      <c r="N632" s="636">
        <v>3470.1400000000003</v>
      </c>
    </row>
    <row r="633" spans="1:14" ht="14.4" customHeight="1" x14ac:dyDescent="0.3">
      <c r="A633" s="631" t="s">
        <v>537</v>
      </c>
      <c r="B633" s="632" t="s">
        <v>539</v>
      </c>
      <c r="C633" s="633" t="s">
        <v>561</v>
      </c>
      <c r="D633" s="634" t="s">
        <v>562</v>
      </c>
      <c r="E633" s="633" t="s">
        <v>542</v>
      </c>
      <c r="F633" s="634" t="s">
        <v>543</v>
      </c>
      <c r="G633" s="633" t="s">
        <v>567</v>
      </c>
      <c r="H633" s="633" t="s">
        <v>1930</v>
      </c>
      <c r="I633" s="633" t="s">
        <v>1931</v>
      </c>
      <c r="J633" s="633" t="s">
        <v>1928</v>
      </c>
      <c r="K633" s="633" t="s">
        <v>1932</v>
      </c>
      <c r="L633" s="635">
        <v>2156.3257148231796</v>
      </c>
      <c r="M633" s="635">
        <v>2</v>
      </c>
      <c r="N633" s="636">
        <v>4312.6514296463592</v>
      </c>
    </row>
    <row r="634" spans="1:14" ht="14.4" customHeight="1" x14ac:dyDescent="0.3">
      <c r="A634" s="631" t="s">
        <v>537</v>
      </c>
      <c r="B634" s="632" t="s">
        <v>539</v>
      </c>
      <c r="C634" s="633" t="s">
        <v>561</v>
      </c>
      <c r="D634" s="634" t="s">
        <v>562</v>
      </c>
      <c r="E634" s="633" t="s">
        <v>542</v>
      </c>
      <c r="F634" s="634" t="s">
        <v>543</v>
      </c>
      <c r="G634" s="633" t="s">
        <v>567</v>
      </c>
      <c r="H634" s="633" t="s">
        <v>1933</v>
      </c>
      <c r="I634" s="633" t="s">
        <v>1934</v>
      </c>
      <c r="J634" s="633" t="s">
        <v>1935</v>
      </c>
      <c r="K634" s="633" t="s">
        <v>1936</v>
      </c>
      <c r="L634" s="635">
        <v>2206.31</v>
      </c>
      <c r="M634" s="635">
        <v>1</v>
      </c>
      <c r="N634" s="636">
        <v>2206.31</v>
      </c>
    </row>
    <row r="635" spans="1:14" ht="14.4" customHeight="1" x14ac:dyDescent="0.3">
      <c r="A635" s="631" t="s">
        <v>537</v>
      </c>
      <c r="B635" s="632" t="s">
        <v>539</v>
      </c>
      <c r="C635" s="633" t="s">
        <v>561</v>
      </c>
      <c r="D635" s="634" t="s">
        <v>562</v>
      </c>
      <c r="E635" s="633" t="s">
        <v>542</v>
      </c>
      <c r="F635" s="634" t="s">
        <v>543</v>
      </c>
      <c r="G635" s="633" t="s">
        <v>910</v>
      </c>
      <c r="H635" s="633" t="s">
        <v>1937</v>
      </c>
      <c r="I635" s="633" t="s">
        <v>1938</v>
      </c>
      <c r="J635" s="633" t="s">
        <v>1939</v>
      </c>
      <c r="K635" s="633" t="s">
        <v>1940</v>
      </c>
      <c r="L635" s="635">
        <v>202.86</v>
      </c>
      <c r="M635" s="635">
        <v>2</v>
      </c>
      <c r="N635" s="636">
        <v>405.72</v>
      </c>
    </row>
    <row r="636" spans="1:14" ht="14.4" customHeight="1" x14ac:dyDescent="0.3">
      <c r="A636" s="631" t="s">
        <v>537</v>
      </c>
      <c r="B636" s="632" t="s">
        <v>539</v>
      </c>
      <c r="C636" s="633" t="s">
        <v>561</v>
      </c>
      <c r="D636" s="634" t="s">
        <v>562</v>
      </c>
      <c r="E636" s="633" t="s">
        <v>542</v>
      </c>
      <c r="F636" s="634" t="s">
        <v>543</v>
      </c>
      <c r="G636" s="633" t="s">
        <v>910</v>
      </c>
      <c r="H636" s="633" t="s">
        <v>1941</v>
      </c>
      <c r="I636" s="633" t="s">
        <v>1942</v>
      </c>
      <c r="J636" s="633" t="s">
        <v>1943</v>
      </c>
      <c r="K636" s="633" t="s">
        <v>1698</v>
      </c>
      <c r="L636" s="635">
        <v>54.120000000000019</v>
      </c>
      <c r="M636" s="635">
        <v>2</v>
      </c>
      <c r="N636" s="636">
        <v>108.24000000000004</v>
      </c>
    </row>
    <row r="637" spans="1:14" ht="14.4" customHeight="1" x14ac:dyDescent="0.3">
      <c r="A637" s="631" t="s">
        <v>537</v>
      </c>
      <c r="B637" s="632" t="s">
        <v>539</v>
      </c>
      <c r="C637" s="633" t="s">
        <v>561</v>
      </c>
      <c r="D637" s="634" t="s">
        <v>562</v>
      </c>
      <c r="E637" s="633" t="s">
        <v>542</v>
      </c>
      <c r="F637" s="634" t="s">
        <v>543</v>
      </c>
      <c r="G637" s="633" t="s">
        <v>910</v>
      </c>
      <c r="H637" s="633" t="s">
        <v>1944</v>
      </c>
      <c r="I637" s="633" t="s">
        <v>1945</v>
      </c>
      <c r="J637" s="633" t="s">
        <v>1946</v>
      </c>
      <c r="K637" s="633" t="s">
        <v>1698</v>
      </c>
      <c r="L637" s="635">
        <v>54.11999999999999</v>
      </c>
      <c r="M637" s="635">
        <v>2</v>
      </c>
      <c r="N637" s="636">
        <v>108.23999999999998</v>
      </c>
    </row>
    <row r="638" spans="1:14" ht="14.4" customHeight="1" x14ac:dyDescent="0.3">
      <c r="A638" s="631" t="s">
        <v>537</v>
      </c>
      <c r="B638" s="632" t="s">
        <v>539</v>
      </c>
      <c r="C638" s="633" t="s">
        <v>561</v>
      </c>
      <c r="D638" s="634" t="s">
        <v>562</v>
      </c>
      <c r="E638" s="633" t="s">
        <v>542</v>
      </c>
      <c r="F638" s="634" t="s">
        <v>543</v>
      </c>
      <c r="G638" s="633" t="s">
        <v>910</v>
      </c>
      <c r="H638" s="633" t="s">
        <v>1947</v>
      </c>
      <c r="I638" s="633" t="s">
        <v>1948</v>
      </c>
      <c r="J638" s="633" t="s">
        <v>1949</v>
      </c>
      <c r="K638" s="633" t="s">
        <v>1698</v>
      </c>
      <c r="L638" s="635">
        <v>54.119537665089091</v>
      </c>
      <c r="M638" s="635">
        <v>2</v>
      </c>
      <c r="N638" s="636">
        <v>108.23907533017818</v>
      </c>
    </row>
    <row r="639" spans="1:14" ht="14.4" customHeight="1" x14ac:dyDescent="0.3">
      <c r="A639" s="631" t="s">
        <v>537</v>
      </c>
      <c r="B639" s="632" t="s">
        <v>539</v>
      </c>
      <c r="C639" s="633" t="s">
        <v>561</v>
      </c>
      <c r="D639" s="634" t="s">
        <v>562</v>
      </c>
      <c r="E639" s="633" t="s">
        <v>542</v>
      </c>
      <c r="F639" s="634" t="s">
        <v>543</v>
      </c>
      <c r="G639" s="633" t="s">
        <v>910</v>
      </c>
      <c r="H639" s="633" t="s">
        <v>1052</v>
      </c>
      <c r="I639" s="633" t="s">
        <v>1053</v>
      </c>
      <c r="J639" s="633" t="s">
        <v>1054</v>
      </c>
      <c r="K639" s="633" t="s">
        <v>1055</v>
      </c>
      <c r="L639" s="635">
        <v>206.99999982965383</v>
      </c>
      <c r="M639" s="635">
        <v>5</v>
      </c>
      <c r="N639" s="636">
        <v>1034.9999991482691</v>
      </c>
    </row>
    <row r="640" spans="1:14" ht="14.4" customHeight="1" x14ac:dyDescent="0.3">
      <c r="A640" s="631" t="s">
        <v>537</v>
      </c>
      <c r="B640" s="632" t="s">
        <v>539</v>
      </c>
      <c r="C640" s="633" t="s">
        <v>561</v>
      </c>
      <c r="D640" s="634" t="s">
        <v>562</v>
      </c>
      <c r="E640" s="633" t="s">
        <v>542</v>
      </c>
      <c r="F640" s="634" t="s">
        <v>543</v>
      </c>
      <c r="G640" s="633" t="s">
        <v>910</v>
      </c>
      <c r="H640" s="633" t="s">
        <v>1056</v>
      </c>
      <c r="I640" s="633" t="s">
        <v>1056</v>
      </c>
      <c r="J640" s="633" t="s">
        <v>1050</v>
      </c>
      <c r="K640" s="633" t="s">
        <v>1057</v>
      </c>
      <c r="L640" s="635">
        <v>183.36976105574641</v>
      </c>
      <c r="M640" s="635">
        <v>20</v>
      </c>
      <c r="N640" s="636">
        <v>3667.3952211149281</v>
      </c>
    </row>
    <row r="641" spans="1:14" ht="14.4" customHeight="1" x14ac:dyDescent="0.3">
      <c r="A641" s="631" t="s">
        <v>537</v>
      </c>
      <c r="B641" s="632" t="s">
        <v>539</v>
      </c>
      <c r="C641" s="633" t="s">
        <v>561</v>
      </c>
      <c r="D641" s="634" t="s">
        <v>562</v>
      </c>
      <c r="E641" s="633" t="s">
        <v>546</v>
      </c>
      <c r="F641" s="634" t="s">
        <v>547</v>
      </c>
      <c r="G641" s="633" t="s">
        <v>567</v>
      </c>
      <c r="H641" s="633" t="s">
        <v>1950</v>
      </c>
      <c r="I641" s="633" t="s">
        <v>1950</v>
      </c>
      <c r="J641" s="633" t="s">
        <v>1951</v>
      </c>
      <c r="K641" s="633" t="s">
        <v>1952</v>
      </c>
      <c r="L641" s="635">
        <v>72.84</v>
      </c>
      <c r="M641" s="635">
        <v>1</v>
      </c>
      <c r="N641" s="636">
        <v>72.84</v>
      </c>
    </row>
    <row r="642" spans="1:14" ht="14.4" customHeight="1" x14ac:dyDescent="0.3">
      <c r="A642" s="631" t="s">
        <v>537</v>
      </c>
      <c r="B642" s="632" t="s">
        <v>539</v>
      </c>
      <c r="C642" s="633" t="s">
        <v>561</v>
      </c>
      <c r="D642" s="634" t="s">
        <v>562</v>
      </c>
      <c r="E642" s="633" t="s">
        <v>546</v>
      </c>
      <c r="F642" s="634" t="s">
        <v>547</v>
      </c>
      <c r="G642" s="633" t="s">
        <v>567</v>
      </c>
      <c r="H642" s="633" t="s">
        <v>1427</v>
      </c>
      <c r="I642" s="633" t="s">
        <v>1428</v>
      </c>
      <c r="J642" s="633" t="s">
        <v>1429</v>
      </c>
      <c r="K642" s="633" t="s">
        <v>1430</v>
      </c>
      <c r="L642" s="635">
        <v>39.349931827474201</v>
      </c>
      <c r="M642" s="635">
        <v>2</v>
      </c>
      <c r="N642" s="636">
        <v>78.699863654948402</v>
      </c>
    </row>
    <row r="643" spans="1:14" ht="14.4" customHeight="1" x14ac:dyDescent="0.3">
      <c r="A643" s="631" t="s">
        <v>537</v>
      </c>
      <c r="B643" s="632" t="s">
        <v>539</v>
      </c>
      <c r="C643" s="633" t="s">
        <v>561</v>
      </c>
      <c r="D643" s="634" t="s">
        <v>562</v>
      </c>
      <c r="E643" s="633" t="s">
        <v>546</v>
      </c>
      <c r="F643" s="634" t="s">
        <v>547</v>
      </c>
      <c r="G643" s="633" t="s">
        <v>567</v>
      </c>
      <c r="H643" s="633" t="s">
        <v>1062</v>
      </c>
      <c r="I643" s="633" t="s">
        <v>1063</v>
      </c>
      <c r="J643" s="633" t="s">
        <v>1064</v>
      </c>
      <c r="K643" s="633" t="s">
        <v>1065</v>
      </c>
      <c r="L643" s="635">
        <v>428.73149999999998</v>
      </c>
      <c r="M643" s="635">
        <v>2</v>
      </c>
      <c r="N643" s="636">
        <v>857.46299999999997</v>
      </c>
    </row>
    <row r="644" spans="1:14" ht="14.4" customHeight="1" x14ac:dyDescent="0.3">
      <c r="A644" s="631" t="s">
        <v>537</v>
      </c>
      <c r="B644" s="632" t="s">
        <v>539</v>
      </c>
      <c r="C644" s="633" t="s">
        <v>561</v>
      </c>
      <c r="D644" s="634" t="s">
        <v>562</v>
      </c>
      <c r="E644" s="633" t="s">
        <v>546</v>
      </c>
      <c r="F644" s="634" t="s">
        <v>547</v>
      </c>
      <c r="G644" s="633" t="s">
        <v>567</v>
      </c>
      <c r="H644" s="633" t="s">
        <v>1438</v>
      </c>
      <c r="I644" s="633" t="s">
        <v>1439</v>
      </c>
      <c r="J644" s="633" t="s">
        <v>1440</v>
      </c>
      <c r="K644" s="633" t="s">
        <v>1441</v>
      </c>
      <c r="L644" s="635">
        <v>3768.2600000000007</v>
      </c>
      <c r="M644" s="635">
        <v>3.5</v>
      </c>
      <c r="N644" s="636">
        <v>13188.910000000002</v>
      </c>
    </row>
    <row r="645" spans="1:14" ht="14.4" customHeight="1" x14ac:dyDescent="0.3">
      <c r="A645" s="631" t="s">
        <v>537</v>
      </c>
      <c r="B645" s="632" t="s">
        <v>539</v>
      </c>
      <c r="C645" s="633" t="s">
        <v>561</v>
      </c>
      <c r="D645" s="634" t="s">
        <v>562</v>
      </c>
      <c r="E645" s="633" t="s">
        <v>546</v>
      </c>
      <c r="F645" s="634" t="s">
        <v>547</v>
      </c>
      <c r="G645" s="633" t="s">
        <v>567</v>
      </c>
      <c r="H645" s="633" t="s">
        <v>1066</v>
      </c>
      <c r="I645" s="633" t="s">
        <v>1067</v>
      </c>
      <c r="J645" s="633" t="s">
        <v>1068</v>
      </c>
      <c r="K645" s="633" t="s">
        <v>1069</v>
      </c>
      <c r="L645" s="635">
        <v>641.9899999999999</v>
      </c>
      <c r="M645" s="635">
        <v>11</v>
      </c>
      <c r="N645" s="636">
        <v>7061.8899999999994</v>
      </c>
    </row>
    <row r="646" spans="1:14" ht="14.4" customHeight="1" x14ac:dyDescent="0.3">
      <c r="A646" s="631" t="s">
        <v>537</v>
      </c>
      <c r="B646" s="632" t="s">
        <v>539</v>
      </c>
      <c r="C646" s="633" t="s">
        <v>561</v>
      </c>
      <c r="D646" s="634" t="s">
        <v>562</v>
      </c>
      <c r="E646" s="633" t="s">
        <v>546</v>
      </c>
      <c r="F646" s="634" t="s">
        <v>547</v>
      </c>
      <c r="G646" s="633" t="s">
        <v>567</v>
      </c>
      <c r="H646" s="633" t="s">
        <v>1449</v>
      </c>
      <c r="I646" s="633" t="s">
        <v>1450</v>
      </c>
      <c r="J646" s="633" t="s">
        <v>1451</v>
      </c>
      <c r="K646" s="633" t="s">
        <v>1115</v>
      </c>
      <c r="L646" s="635">
        <v>2899.2109951147145</v>
      </c>
      <c r="M646" s="635">
        <v>6</v>
      </c>
      <c r="N646" s="636">
        <v>17395.265970688288</v>
      </c>
    </row>
    <row r="647" spans="1:14" ht="14.4" customHeight="1" x14ac:dyDescent="0.3">
      <c r="A647" s="631" t="s">
        <v>537</v>
      </c>
      <c r="B647" s="632" t="s">
        <v>539</v>
      </c>
      <c r="C647" s="633" t="s">
        <v>561</v>
      </c>
      <c r="D647" s="634" t="s">
        <v>562</v>
      </c>
      <c r="E647" s="633" t="s">
        <v>546</v>
      </c>
      <c r="F647" s="634" t="s">
        <v>547</v>
      </c>
      <c r="G647" s="633" t="s">
        <v>567</v>
      </c>
      <c r="H647" s="633" t="s">
        <v>1953</v>
      </c>
      <c r="I647" s="633" t="s">
        <v>1954</v>
      </c>
      <c r="J647" s="633" t="s">
        <v>1955</v>
      </c>
      <c r="K647" s="633" t="s">
        <v>1956</v>
      </c>
      <c r="L647" s="635">
        <v>161.91999999999999</v>
      </c>
      <c r="M647" s="635">
        <v>20</v>
      </c>
      <c r="N647" s="636">
        <v>3238.3999999999996</v>
      </c>
    </row>
    <row r="648" spans="1:14" ht="14.4" customHeight="1" x14ac:dyDescent="0.3">
      <c r="A648" s="631" t="s">
        <v>537</v>
      </c>
      <c r="B648" s="632" t="s">
        <v>539</v>
      </c>
      <c r="C648" s="633" t="s">
        <v>561</v>
      </c>
      <c r="D648" s="634" t="s">
        <v>562</v>
      </c>
      <c r="E648" s="633" t="s">
        <v>546</v>
      </c>
      <c r="F648" s="634" t="s">
        <v>547</v>
      </c>
      <c r="G648" s="633" t="s">
        <v>567</v>
      </c>
      <c r="H648" s="633" t="s">
        <v>1074</v>
      </c>
      <c r="I648" s="633" t="s">
        <v>1075</v>
      </c>
      <c r="J648" s="633" t="s">
        <v>1076</v>
      </c>
      <c r="K648" s="633" t="s">
        <v>1077</v>
      </c>
      <c r="L648" s="635">
        <v>678.12</v>
      </c>
      <c r="M648" s="635">
        <v>2.2000000000000002</v>
      </c>
      <c r="N648" s="636">
        <v>1491.864</v>
      </c>
    </row>
    <row r="649" spans="1:14" ht="14.4" customHeight="1" x14ac:dyDescent="0.3">
      <c r="A649" s="631" t="s">
        <v>537</v>
      </c>
      <c r="B649" s="632" t="s">
        <v>539</v>
      </c>
      <c r="C649" s="633" t="s">
        <v>561</v>
      </c>
      <c r="D649" s="634" t="s">
        <v>562</v>
      </c>
      <c r="E649" s="633" t="s">
        <v>546</v>
      </c>
      <c r="F649" s="634" t="s">
        <v>547</v>
      </c>
      <c r="G649" s="633" t="s">
        <v>567</v>
      </c>
      <c r="H649" s="633" t="s">
        <v>1078</v>
      </c>
      <c r="I649" s="633" t="s">
        <v>1079</v>
      </c>
      <c r="J649" s="633" t="s">
        <v>1080</v>
      </c>
      <c r="K649" s="633" t="s">
        <v>1081</v>
      </c>
      <c r="L649" s="635">
        <v>605.26800502275626</v>
      </c>
      <c r="M649" s="635">
        <v>3.2999999999999994</v>
      </c>
      <c r="N649" s="636">
        <v>1997.3844165750952</v>
      </c>
    </row>
    <row r="650" spans="1:14" ht="14.4" customHeight="1" x14ac:dyDescent="0.3">
      <c r="A650" s="631" t="s">
        <v>537</v>
      </c>
      <c r="B650" s="632" t="s">
        <v>539</v>
      </c>
      <c r="C650" s="633" t="s">
        <v>561</v>
      </c>
      <c r="D650" s="634" t="s">
        <v>562</v>
      </c>
      <c r="E650" s="633" t="s">
        <v>546</v>
      </c>
      <c r="F650" s="634" t="s">
        <v>547</v>
      </c>
      <c r="G650" s="633" t="s">
        <v>567</v>
      </c>
      <c r="H650" s="633" t="s">
        <v>1460</v>
      </c>
      <c r="I650" s="633" t="s">
        <v>1460</v>
      </c>
      <c r="J650" s="633" t="s">
        <v>1461</v>
      </c>
      <c r="K650" s="633" t="s">
        <v>1462</v>
      </c>
      <c r="L650" s="635">
        <v>814.63</v>
      </c>
      <c r="M650" s="635">
        <v>1.5</v>
      </c>
      <c r="N650" s="636">
        <v>1221.9449999999999</v>
      </c>
    </row>
    <row r="651" spans="1:14" ht="14.4" customHeight="1" x14ac:dyDescent="0.3">
      <c r="A651" s="631" t="s">
        <v>537</v>
      </c>
      <c r="B651" s="632" t="s">
        <v>539</v>
      </c>
      <c r="C651" s="633" t="s">
        <v>561</v>
      </c>
      <c r="D651" s="634" t="s">
        <v>562</v>
      </c>
      <c r="E651" s="633" t="s">
        <v>546</v>
      </c>
      <c r="F651" s="634" t="s">
        <v>547</v>
      </c>
      <c r="G651" s="633" t="s">
        <v>567</v>
      </c>
      <c r="H651" s="633" t="s">
        <v>1957</v>
      </c>
      <c r="I651" s="633" t="s">
        <v>1958</v>
      </c>
      <c r="J651" s="633" t="s">
        <v>1959</v>
      </c>
      <c r="K651" s="633" t="s">
        <v>1960</v>
      </c>
      <c r="L651" s="635">
        <v>82.830094745696755</v>
      </c>
      <c r="M651" s="635">
        <v>44</v>
      </c>
      <c r="N651" s="636">
        <v>3644.5241688106571</v>
      </c>
    </row>
    <row r="652" spans="1:14" ht="14.4" customHeight="1" x14ac:dyDescent="0.3">
      <c r="A652" s="631" t="s">
        <v>537</v>
      </c>
      <c r="B652" s="632" t="s">
        <v>539</v>
      </c>
      <c r="C652" s="633" t="s">
        <v>561</v>
      </c>
      <c r="D652" s="634" t="s">
        <v>562</v>
      </c>
      <c r="E652" s="633" t="s">
        <v>546</v>
      </c>
      <c r="F652" s="634" t="s">
        <v>547</v>
      </c>
      <c r="G652" s="633" t="s">
        <v>567</v>
      </c>
      <c r="H652" s="633" t="s">
        <v>1086</v>
      </c>
      <c r="I652" s="633" t="s">
        <v>1087</v>
      </c>
      <c r="J652" s="633" t="s">
        <v>1088</v>
      </c>
      <c r="K652" s="633" t="s">
        <v>1089</v>
      </c>
      <c r="L652" s="635">
        <v>246.00918226939601</v>
      </c>
      <c r="M652" s="635">
        <v>1</v>
      </c>
      <c r="N652" s="636">
        <v>246.00918226939601</v>
      </c>
    </row>
    <row r="653" spans="1:14" ht="14.4" customHeight="1" x14ac:dyDescent="0.3">
      <c r="A653" s="631" t="s">
        <v>537</v>
      </c>
      <c r="B653" s="632" t="s">
        <v>539</v>
      </c>
      <c r="C653" s="633" t="s">
        <v>561</v>
      </c>
      <c r="D653" s="634" t="s">
        <v>562</v>
      </c>
      <c r="E653" s="633" t="s">
        <v>546</v>
      </c>
      <c r="F653" s="634" t="s">
        <v>547</v>
      </c>
      <c r="G653" s="633" t="s">
        <v>567</v>
      </c>
      <c r="H653" s="633" t="s">
        <v>1090</v>
      </c>
      <c r="I653" s="633" t="s">
        <v>1090</v>
      </c>
      <c r="J653" s="633" t="s">
        <v>1091</v>
      </c>
      <c r="K653" s="633" t="s">
        <v>1092</v>
      </c>
      <c r="L653" s="635">
        <v>1851.4999999999991</v>
      </c>
      <c r="M653" s="635">
        <v>2.4</v>
      </c>
      <c r="N653" s="636">
        <v>4443.5999999999976</v>
      </c>
    </row>
    <row r="654" spans="1:14" ht="14.4" customHeight="1" x14ac:dyDescent="0.3">
      <c r="A654" s="631" t="s">
        <v>537</v>
      </c>
      <c r="B654" s="632" t="s">
        <v>539</v>
      </c>
      <c r="C654" s="633" t="s">
        <v>561</v>
      </c>
      <c r="D654" s="634" t="s">
        <v>562</v>
      </c>
      <c r="E654" s="633" t="s">
        <v>546</v>
      </c>
      <c r="F654" s="634" t="s">
        <v>547</v>
      </c>
      <c r="G654" s="633" t="s">
        <v>567</v>
      </c>
      <c r="H654" s="633" t="s">
        <v>1961</v>
      </c>
      <c r="I654" s="633" t="s">
        <v>1962</v>
      </c>
      <c r="J654" s="633" t="s">
        <v>1963</v>
      </c>
      <c r="K654" s="633" t="s">
        <v>1964</v>
      </c>
      <c r="L654" s="635">
        <v>0</v>
      </c>
      <c r="M654" s="635">
        <v>0</v>
      </c>
      <c r="N654" s="636">
        <v>0</v>
      </c>
    </row>
    <row r="655" spans="1:14" ht="14.4" customHeight="1" x14ac:dyDescent="0.3">
      <c r="A655" s="631" t="s">
        <v>537</v>
      </c>
      <c r="B655" s="632" t="s">
        <v>539</v>
      </c>
      <c r="C655" s="633" t="s">
        <v>561</v>
      </c>
      <c r="D655" s="634" t="s">
        <v>562</v>
      </c>
      <c r="E655" s="633" t="s">
        <v>546</v>
      </c>
      <c r="F655" s="634" t="s">
        <v>547</v>
      </c>
      <c r="G655" s="633" t="s">
        <v>567</v>
      </c>
      <c r="H655" s="633" t="s">
        <v>1093</v>
      </c>
      <c r="I655" s="633" t="s">
        <v>1093</v>
      </c>
      <c r="J655" s="633" t="s">
        <v>1094</v>
      </c>
      <c r="K655" s="633" t="s">
        <v>1095</v>
      </c>
      <c r="L655" s="635">
        <v>920</v>
      </c>
      <c r="M655" s="635">
        <v>1</v>
      </c>
      <c r="N655" s="636">
        <v>920</v>
      </c>
    </row>
    <row r="656" spans="1:14" ht="14.4" customHeight="1" x14ac:dyDescent="0.3">
      <c r="A656" s="631" t="s">
        <v>537</v>
      </c>
      <c r="B656" s="632" t="s">
        <v>539</v>
      </c>
      <c r="C656" s="633" t="s">
        <v>561</v>
      </c>
      <c r="D656" s="634" t="s">
        <v>562</v>
      </c>
      <c r="E656" s="633" t="s">
        <v>546</v>
      </c>
      <c r="F656" s="634" t="s">
        <v>547</v>
      </c>
      <c r="G656" s="633" t="s">
        <v>910</v>
      </c>
      <c r="H656" s="633" t="s">
        <v>1466</v>
      </c>
      <c r="I656" s="633" t="s">
        <v>1467</v>
      </c>
      <c r="J656" s="633" t="s">
        <v>1468</v>
      </c>
      <c r="K656" s="633" t="s">
        <v>1469</v>
      </c>
      <c r="L656" s="635">
        <v>88.60048489085213</v>
      </c>
      <c r="M656" s="635">
        <v>10</v>
      </c>
      <c r="N656" s="636">
        <v>886.00484890852135</v>
      </c>
    </row>
    <row r="657" spans="1:14" ht="14.4" customHeight="1" x14ac:dyDescent="0.3">
      <c r="A657" s="631" t="s">
        <v>537</v>
      </c>
      <c r="B657" s="632" t="s">
        <v>539</v>
      </c>
      <c r="C657" s="633" t="s">
        <v>561</v>
      </c>
      <c r="D657" s="634" t="s">
        <v>562</v>
      </c>
      <c r="E657" s="633" t="s">
        <v>546</v>
      </c>
      <c r="F657" s="634" t="s">
        <v>547</v>
      </c>
      <c r="G657" s="633" t="s">
        <v>910</v>
      </c>
      <c r="H657" s="633" t="s">
        <v>1100</v>
      </c>
      <c r="I657" s="633" t="s">
        <v>1101</v>
      </c>
      <c r="J657" s="633" t="s">
        <v>1102</v>
      </c>
      <c r="K657" s="633" t="s">
        <v>1103</v>
      </c>
      <c r="L657" s="635">
        <v>45.951417785188013</v>
      </c>
      <c r="M657" s="635">
        <v>64</v>
      </c>
      <c r="N657" s="636">
        <v>2940.8907382520329</v>
      </c>
    </row>
    <row r="658" spans="1:14" ht="14.4" customHeight="1" x14ac:dyDescent="0.3">
      <c r="A658" s="631" t="s">
        <v>537</v>
      </c>
      <c r="B658" s="632" t="s">
        <v>539</v>
      </c>
      <c r="C658" s="633" t="s">
        <v>561</v>
      </c>
      <c r="D658" s="634" t="s">
        <v>562</v>
      </c>
      <c r="E658" s="633" t="s">
        <v>546</v>
      </c>
      <c r="F658" s="634" t="s">
        <v>547</v>
      </c>
      <c r="G658" s="633" t="s">
        <v>910</v>
      </c>
      <c r="H658" s="633" t="s">
        <v>1116</v>
      </c>
      <c r="I658" s="633" t="s">
        <v>1117</v>
      </c>
      <c r="J658" s="633" t="s">
        <v>1118</v>
      </c>
      <c r="K658" s="633" t="s">
        <v>1119</v>
      </c>
      <c r="L658" s="635">
        <v>134.54724343123223</v>
      </c>
      <c r="M658" s="635">
        <v>57.999999999999993</v>
      </c>
      <c r="N658" s="636">
        <v>7803.7401190114679</v>
      </c>
    </row>
    <row r="659" spans="1:14" ht="14.4" customHeight="1" x14ac:dyDescent="0.3">
      <c r="A659" s="631" t="s">
        <v>537</v>
      </c>
      <c r="B659" s="632" t="s">
        <v>539</v>
      </c>
      <c r="C659" s="633" t="s">
        <v>561</v>
      </c>
      <c r="D659" s="634" t="s">
        <v>562</v>
      </c>
      <c r="E659" s="633" t="s">
        <v>546</v>
      </c>
      <c r="F659" s="634" t="s">
        <v>547</v>
      </c>
      <c r="G659" s="633" t="s">
        <v>910</v>
      </c>
      <c r="H659" s="633" t="s">
        <v>1481</v>
      </c>
      <c r="I659" s="633" t="s">
        <v>1482</v>
      </c>
      <c r="J659" s="633" t="s">
        <v>1483</v>
      </c>
      <c r="K659" s="633" t="s">
        <v>1484</v>
      </c>
      <c r="L659" s="635">
        <v>54.43</v>
      </c>
      <c r="M659" s="635">
        <v>22</v>
      </c>
      <c r="N659" s="636">
        <v>1197.46</v>
      </c>
    </row>
    <row r="660" spans="1:14" ht="14.4" customHeight="1" x14ac:dyDescent="0.3">
      <c r="A660" s="631" t="s">
        <v>537</v>
      </c>
      <c r="B660" s="632" t="s">
        <v>539</v>
      </c>
      <c r="C660" s="633" t="s">
        <v>561</v>
      </c>
      <c r="D660" s="634" t="s">
        <v>562</v>
      </c>
      <c r="E660" s="633" t="s">
        <v>546</v>
      </c>
      <c r="F660" s="634" t="s">
        <v>547</v>
      </c>
      <c r="G660" s="633" t="s">
        <v>910</v>
      </c>
      <c r="H660" s="633" t="s">
        <v>1128</v>
      </c>
      <c r="I660" s="633" t="s">
        <v>1128</v>
      </c>
      <c r="J660" s="633" t="s">
        <v>1129</v>
      </c>
      <c r="K660" s="633" t="s">
        <v>1130</v>
      </c>
      <c r="L660" s="635">
        <v>1495</v>
      </c>
      <c r="M660" s="635">
        <v>8</v>
      </c>
      <c r="N660" s="636">
        <v>11960</v>
      </c>
    </row>
    <row r="661" spans="1:14" ht="14.4" customHeight="1" x14ac:dyDescent="0.3">
      <c r="A661" s="631" t="s">
        <v>537</v>
      </c>
      <c r="B661" s="632" t="s">
        <v>539</v>
      </c>
      <c r="C661" s="633" t="s">
        <v>561</v>
      </c>
      <c r="D661" s="634" t="s">
        <v>562</v>
      </c>
      <c r="E661" s="633" t="s">
        <v>548</v>
      </c>
      <c r="F661" s="634" t="s">
        <v>549</v>
      </c>
      <c r="G661" s="633" t="s">
        <v>567</v>
      </c>
      <c r="H661" s="633" t="s">
        <v>1965</v>
      </c>
      <c r="I661" s="633" t="s">
        <v>1966</v>
      </c>
      <c r="J661" s="633" t="s">
        <v>1967</v>
      </c>
      <c r="K661" s="633" t="s">
        <v>1968</v>
      </c>
      <c r="L661" s="635">
        <v>89.029600425372394</v>
      </c>
      <c r="M661" s="635">
        <v>2</v>
      </c>
      <c r="N661" s="636">
        <v>178.05920085074479</v>
      </c>
    </row>
    <row r="662" spans="1:14" ht="14.4" customHeight="1" x14ac:dyDescent="0.3">
      <c r="A662" s="631" t="s">
        <v>537</v>
      </c>
      <c r="B662" s="632" t="s">
        <v>539</v>
      </c>
      <c r="C662" s="633" t="s">
        <v>561</v>
      </c>
      <c r="D662" s="634" t="s">
        <v>562</v>
      </c>
      <c r="E662" s="633" t="s">
        <v>548</v>
      </c>
      <c r="F662" s="634" t="s">
        <v>549</v>
      </c>
      <c r="G662" s="633" t="s">
        <v>910</v>
      </c>
      <c r="H662" s="633" t="s">
        <v>1774</v>
      </c>
      <c r="I662" s="633" t="s">
        <v>1775</v>
      </c>
      <c r="J662" s="633" t="s">
        <v>1776</v>
      </c>
      <c r="K662" s="633"/>
      <c r="L662" s="635">
        <v>41.610066537891754</v>
      </c>
      <c r="M662" s="635">
        <v>36</v>
      </c>
      <c r="N662" s="636">
        <v>1497.962395364103</v>
      </c>
    </row>
    <row r="663" spans="1:14" ht="14.4" customHeight="1" x14ac:dyDescent="0.3">
      <c r="A663" s="631" t="s">
        <v>537</v>
      </c>
      <c r="B663" s="632" t="s">
        <v>539</v>
      </c>
      <c r="C663" s="633" t="s">
        <v>561</v>
      </c>
      <c r="D663" s="634" t="s">
        <v>562</v>
      </c>
      <c r="E663" s="633" t="s">
        <v>548</v>
      </c>
      <c r="F663" s="634" t="s">
        <v>549</v>
      </c>
      <c r="G663" s="633" t="s">
        <v>910</v>
      </c>
      <c r="H663" s="633" t="s">
        <v>1969</v>
      </c>
      <c r="I663" s="633" t="s">
        <v>1970</v>
      </c>
      <c r="J663" s="633" t="s">
        <v>1971</v>
      </c>
      <c r="K663" s="633" t="s">
        <v>1972</v>
      </c>
      <c r="L663" s="635">
        <v>2995.2120891721715</v>
      </c>
      <c r="M663" s="635">
        <v>43</v>
      </c>
      <c r="N663" s="636">
        <v>128794.11983440338</v>
      </c>
    </row>
    <row r="664" spans="1:14" ht="14.4" customHeight="1" x14ac:dyDescent="0.3">
      <c r="A664" s="631" t="s">
        <v>537</v>
      </c>
      <c r="B664" s="632" t="s">
        <v>539</v>
      </c>
      <c r="C664" s="633" t="s">
        <v>561</v>
      </c>
      <c r="D664" s="634" t="s">
        <v>562</v>
      </c>
      <c r="E664" s="633" t="s">
        <v>544</v>
      </c>
      <c r="F664" s="634" t="s">
        <v>545</v>
      </c>
      <c r="G664" s="633"/>
      <c r="H664" s="633"/>
      <c r="I664" s="633" t="s">
        <v>1146</v>
      </c>
      <c r="J664" s="633" t="s">
        <v>1147</v>
      </c>
      <c r="K664" s="633"/>
      <c r="L664" s="635">
        <v>1407.54</v>
      </c>
      <c r="M664" s="635">
        <v>22</v>
      </c>
      <c r="N664" s="636">
        <v>30965.88</v>
      </c>
    </row>
    <row r="665" spans="1:14" ht="14.4" customHeight="1" x14ac:dyDescent="0.3">
      <c r="A665" s="631" t="s">
        <v>537</v>
      </c>
      <c r="B665" s="632" t="s">
        <v>539</v>
      </c>
      <c r="C665" s="633" t="s">
        <v>563</v>
      </c>
      <c r="D665" s="634" t="s">
        <v>564</v>
      </c>
      <c r="E665" s="633" t="s">
        <v>540</v>
      </c>
      <c r="F665" s="634" t="s">
        <v>541</v>
      </c>
      <c r="G665" s="633" t="s">
        <v>567</v>
      </c>
      <c r="H665" s="633" t="s">
        <v>1973</v>
      </c>
      <c r="I665" s="633" t="s">
        <v>246</v>
      </c>
      <c r="J665" s="633" t="s">
        <v>1974</v>
      </c>
      <c r="K665" s="633"/>
      <c r="L665" s="635">
        <v>5330.25</v>
      </c>
      <c r="M665" s="635">
        <v>1</v>
      </c>
      <c r="N665" s="636">
        <v>5330.25</v>
      </c>
    </row>
    <row r="666" spans="1:14" ht="14.4" customHeight="1" x14ac:dyDescent="0.3">
      <c r="A666" s="631" t="s">
        <v>537</v>
      </c>
      <c r="B666" s="632" t="s">
        <v>539</v>
      </c>
      <c r="C666" s="633" t="s">
        <v>565</v>
      </c>
      <c r="D666" s="634" t="s">
        <v>566</v>
      </c>
      <c r="E666" s="633" t="s">
        <v>540</v>
      </c>
      <c r="F666" s="634" t="s">
        <v>541</v>
      </c>
      <c r="G666" s="633" t="s">
        <v>567</v>
      </c>
      <c r="H666" s="633" t="s">
        <v>568</v>
      </c>
      <c r="I666" s="633" t="s">
        <v>568</v>
      </c>
      <c r="J666" s="633" t="s">
        <v>569</v>
      </c>
      <c r="K666" s="633" t="s">
        <v>570</v>
      </c>
      <c r="L666" s="635">
        <v>179.4</v>
      </c>
      <c r="M666" s="635">
        <v>1</v>
      </c>
      <c r="N666" s="636">
        <v>179.4</v>
      </c>
    </row>
    <row r="667" spans="1:14" ht="14.4" customHeight="1" x14ac:dyDescent="0.3">
      <c r="A667" s="631" t="s">
        <v>537</v>
      </c>
      <c r="B667" s="632" t="s">
        <v>539</v>
      </c>
      <c r="C667" s="633" t="s">
        <v>565</v>
      </c>
      <c r="D667" s="634" t="s">
        <v>566</v>
      </c>
      <c r="E667" s="633" t="s">
        <v>540</v>
      </c>
      <c r="F667" s="634" t="s">
        <v>541</v>
      </c>
      <c r="G667" s="633" t="s">
        <v>567</v>
      </c>
      <c r="H667" s="633" t="s">
        <v>581</v>
      </c>
      <c r="I667" s="633" t="s">
        <v>582</v>
      </c>
      <c r="J667" s="633" t="s">
        <v>583</v>
      </c>
      <c r="K667" s="633" t="s">
        <v>584</v>
      </c>
      <c r="L667" s="635">
        <v>84.569999999999951</v>
      </c>
      <c r="M667" s="635">
        <v>1</v>
      </c>
      <c r="N667" s="636">
        <v>84.569999999999951</v>
      </c>
    </row>
    <row r="668" spans="1:14" ht="14.4" customHeight="1" x14ac:dyDescent="0.3">
      <c r="A668" s="631" t="s">
        <v>537</v>
      </c>
      <c r="B668" s="632" t="s">
        <v>539</v>
      </c>
      <c r="C668" s="633" t="s">
        <v>565</v>
      </c>
      <c r="D668" s="634" t="s">
        <v>566</v>
      </c>
      <c r="E668" s="633" t="s">
        <v>540</v>
      </c>
      <c r="F668" s="634" t="s">
        <v>541</v>
      </c>
      <c r="G668" s="633" t="s">
        <v>567</v>
      </c>
      <c r="H668" s="633" t="s">
        <v>597</v>
      </c>
      <c r="I668" s="633" t="s">
        <v>598</v>
      </c>
      <c r="J668" s="633" t="s">
        <v>599</v>
      </c>
      <c r="K668" s="633" t="s">
        <v>600</v>
      </c>
      <c r="L668" s="635">
        <v>56.43</v>
      </c>
      <c r="M668" s="635">
        <v>1</v>
      </c>
      <c r="N668" s="636">
        <v>56.43</v>
      </c>
    </row>
    <row r="669" spans="1:14" ht="14.4" customHeight="1" x14ac:dyDescent="0.3">
      <c r="A669" s="631" t="s">
        <v>537</v>
      </c>
      <c r="B669" s="632" t="s">
        <v>539</v>
      </c>
      <c r="C669" s="633" t="s">
        <v>565</v>
      </c>
      <c r="D669" s="634" t="s">
        <v>566</v>
      </c>
      <c r="E669" s="633" t="s">
        <v>540</v>
      </c>
      <c r="F669" s="634" t="s">
        <v>541</v>
      </c>
      <c r="G669" s="633" t="s">
        <v>567</v>
      </c>
      <c r="H669" s="633" t="s">
        <v>1191</v>
      </c>
      <c r="I669" s="633" t="s">
        <v>1192</v>
      </c>
      <c r="J669" s="633" t="s">
        <v>1193</v>
      </c>
      <c r="K669" s="633" t="s">
        <v>1194</v>
      </c>
      <c r="L669" s="635">
        <v>87.740000000000009</v>
      </c>
      <c r="M669" s="635">
        <v>2</v>
      </c>
      <c r="N669" s="636">
        <v>175.48000000000002</v>
      </c>
    </row>
    <row r="670" spans="1:14" ht="14.4" customHeight="1" x14ac:dyDescent="0.3">
      <c r="A670" s="631" t="s">
        <v>537</v>
      </c>
      <c r="B670" s="632" t="s">
        <v>539</v>
      </c>
      <c r="C670" s="633" t="s">
        <v>565</v>
      </c>
      <c r="D670" s="634" t="s">
        <v>566</v>
      </c>
      <c r="E670" s="633" t="s">
        <v>540</v>
      </c>
      <c r="F670" s="634" t="s">
        <v>541</v>
      </c>
      <c r="G670" s="633" t="s">
        <v>567</v>
      </c>
      <c r="H670" s="633" t="s">
        <v>1584</v>
      </c>
      <c r="I670" s="633" t="s">
        <v>1585</v>
      </c>
      <c r="J670" s="633" t="s">
        <v>1586</v>
      </c>
      <c r="K670" s="633" t="s">
        <v>1587</v>
      </c>
      <c r="L670" s="635">
        <v>54.650000000000013</v>
      </c>
      <c r="M670" s="635">
        <v>1</v>
      </c>
      <c r="N670" s="636">
        <v>54.650000000000013</v>
      </c>
    </row>
    <row r="671" spans="1:14" ht="14.4" customHeight="1" x14ac:dyDescent="0.3">
      <c r="A671" s="631" t="s">
        <v>537</v>
      </c>
      <c r="B671" s="632" t="s">
        <v>539</v>
      </c>
      <c r="C671" s="633" t="s">
        <v>565</v>
      </c>
      <c r="D671" s="634" t="s">
        <v>566</v>
      </c>
      <c r="E671" s="633" t="s">
        <v>540</v>
      </c>
      <c r="F671" s="634" t="s">
        <v>541</v>
      </c>
      <c r="G671" s="633" t="s">
        <v>567</v>
      </c>
      <c r="H671" s="633" t="s">
        <v>1975</v>
      </c>
      <c r="I671" s="633" t="s">
        <v>246</v>
      </c>
      <c r="J671" s="633" t="s">
        <v>1976</v>
      </c>
      <c r="K671" s="633" t="s">
        <v>1977</v>
      </c>
      <c r="L671" s="635">
        <v>23.7</v>
      </c>
      <c r="M671" s="635">
        <v>12</v>
      </c>
      <c r="N671" s="636">
        <v>284.39999999999998</v>
      </c>
    </row>
    <row r="672" spans="1:14" ht="14.4" customHeight="1" x14ac:dyDescent="0.3">
      <c r="A672" s="631" t="s">
        <v>537</v>
      </c>
      <c r="B672" s="632" t="s">
        <v>539</v>
      </c>
      <c r="C672" s="633" t="s">
        <v>565</v>
      </c>
      <c r="D672" s="634" t="s">
        <v>566</v>
      </c>
      <c r="E672" s="633" t="s">
        <v>540</v>
      </c>
      <c r="F672" s="634" t="s">
        <v>541</v>
      </c>
      <c r="G672" s="633" t="s">
        <v>567</v>
      </c>
      <c r="H672" s="633" t="s">
        <v>1978</v>
      </c>
      <c r="I672" s="633" t="s">
        <v>1979</v>
      </c>
      <c r="J672" s="633" t="s">
        <v>1980</v>
      </c>
      <c r="K672" s="633" t="s">
        <v>1981</v>
      </c>
      <c r="L672" s="635">
        <v>93.003096250968383</v>
      </c>
      <c r="M672" s="635">
        <v>8</v>
      </c>
      <c r="N672" s="636">
        <v>744.02477000774707</v>
      </c>
    </row>
    <row r="673" spans="1:14" ht="14.4" customHeight="1" x14ac:dyDescent="0.3">
      <c r="A673" s="631" t="s">
        <v>537</v>
      </c>
      <c r="B673" s="632" t="s">
        <v>539</v>
      </c>
      <c r="C673" s="633" t="s">
        <v>565</v>
      </c>
      <c r="D673" s="634" t="s">
        <v>566</v>
      </c>
      <c r="E673" s="633" t="s">
        <v>540</v>
      </c>
      <c r="F673" s="634" t="s">
        <v>541</v>
      </c>
      <c r="G673" s="633" t="s">
        <v>567</v>
      </c>
      <c r="H673" s="633" t="s">
        <v>1982</v>
      </c>
      <c r="I673" s="633" t="s">
        <v>246</v>
      </c>
      <c r="J673" s="633" t="s">
        <v>1983</v>
      </c>
      <c r="K673" s="633" t="s">
        <v>1984</v>
      </c>
      <c r="L673" s="635">
        <v>47.15</v>
      </c>
      <c r="M673" s="635">
        <v>1</v>
      </c>
      <c r="N673" s="636">
        <v>47.15</v>
      </c>
    </row>
    <row r="674" spans="1:14" ht="14.4" customHeight="1" x14ac:dyDescent="0.3">
      <c r="A674" s="631" t="s">
        <v>537</v>
      </c>
      <c r="B674" s="632" t="s">
        <v>539</v>
      </c>
      <c r="C674" s="633" t="s">
        <v>565</v>
      </c>
      <c r="D674" s="634" t="s">
        <v>566</v>
      </c>
      <c r="E674" s="633" t="s">
        <v>540</v>
      </c>
      <c r="F674" s="634" t="s">
        <v>541</v>
      </c>
      <c r="G674" s="633" t="s">
        <v>567</v>
      </c>
      <c r="H674" s="633" t="s">
        <v>1985</v>
      </c>
      <c r="I674" s="633" t="s">
        <v>246</v>
      </c>
      <c r="J674" s="633" t="s">
        <v>1986</v>
      </c>
      <c r="K674" s="633" t="s">
        <v>1987</v>
      </c>
      <c r="L674" s="635">
        <v>96.84</v>
      </c>
      <c r="M674" s="635">
        <v>2</v>
      </c>
      <c r="N674" s="636">
        <v>193.68</v>
      </c>
    </row>
    <row r="675" spans="1:14" ht="14.4" customHeight="1" x14ac:dyDescent="0.3">
      <c r="A675" s="631" t="s">
        <v>537</v>
      </c>
      <c r="B675" s="632" t="s">
        <v>539</v>
      </c>
      <c r="C675" s="633" t="s">
        <v>565</v>
      </c>
      <c r="D675" s="634" t="s">
        <v>566</v>
      </c>
      <c r="E675" s="633" t="s">
        <v>540</v>
      </c>
      <c r="F675" s="634" t="s">
        <v>541</v>
      </c>
      <c r="G675" s="633" t="s">
        <v>567</v>
      </c>
      <c r="H675" s="633" t="s">
        <v>1787</v>
      </c>
      <c r="I675" s="633" t="s">
        <v>246</v>
      </c>
      <c r="J675" s="633" t="s">
        <v>1788</v>
      </c>
      <c r="K675" s="633" t="s">
        <v>1789</v>
      </c>
      <c r="L675" s="635">
        <v>33.659999999999975</v>
      </c>
      <c r="M675" s="635">
        <v>1</v>
      </c>
      <c r="N675" s="636">
        <v>33.659999999999975</v>
      </c>
    </row>
    <row r="676" spans="1:14" ht="14.4" customHeight="1" x14ac:dyDescent="0.3">
      <c r="A676" s="631" t="s">
        <v>537</v>
      </c>
      <c r="B676" s="632" t="s">
        <v>539</v>
      </c>
      <c r="C676" s="633" t="s">
        <v>565</v>
      </c>
      <c r="D676" s="634" t="s">
        <v>566</v>
      </c>
      <c r="E676" s="633" t="s">
        <v>540</v>
      </c>
      <c r="F676" s="634" t="s">
        <v>541</v>
      </c>
      <c r="G676" s="633" t="s">
        <v>567</v>
      </c>
      <c r="H676" s="633" t="s">
        <v>1988</v>
      </c>
      <c r="I676" s="633" t="s">
        <v>246</v>
      </c>
      <c r="J676" s="633" t="s">
        <v>1989</v>
      </c>
      <c r="K676" s="633"/>
      <c r="L676" s="635">
        <v>59.9</v>
      </c>
      <c r="M676" s="635">
        <v>1</v>
      </c>
      <c r="N676" s="636">
        <v>59.9</v>
      </c>
    </row>
    <row r="677" spans="1:14" ht="14.4" customHeight="1" x14ac:dyDescent="0.3">
      <c r="A677" s="631" t="s">
        <v>537</v>
      </c>
      <c r="B677" s="632" t="s">
        <v>539</v>
      </c>
      <c r="C677" s="633" t="s">
        <v>565</v>
      </c>
      <c r="D677" s="634" t="s">
        <v>566</v>
      </c>
      <c r="E677" s="633" t="s">
        <v>540</v>
      </c>
      <c r="F677" s="634" t="s">
        <v>541</v>
      </c>
      <c r="G677" s="633" t="s">
        <v>567</v>
      </c>
      <c r="H677" s="633" t="s">
        <v>1990</v>
      </c>
      <c r="I677" s="633" t="s">
        <v>246</v>
      </c>
      <c r="J677" s="633" t="s">
        <v>1991</v>
      </c>
      <c r="K677" s="633" t="s">
        <v>1992</v>
      </c>
      <c r="L677" s="635">
        <v>339.26955088146002</v>
      </c>
      <c r="M677" s="635">
        <v>1</v>
      </c>
      <c r="N677" s="636">
        <v>339.26955088146002</v>
      </c>
    </row>
    <row r="678" spans="1:14" ht="14.4" customHeight="1" x14ac:dyDescent="0.3">
      <c r="A678" s="631" t="s">
        <v>537</v>
      </c>
      <c r="B678" s="632" t="s">
        <v>539</v>
      </c>
      <c r="C678" s="633" t="s">
        <v>565</v>
      </c>
      <c r="D678" s="634" t="s">
        <v>566</v>
      </c>
      <c r="E678" s="633" t="s">
        <v>540</v>
      </c>
      <c r="F678" s="634" t="s">
        <v>541</v>
      </c>
      <c r="G678" s="633" t="s">
        <v>567</v>
      </c>
      <c r="H678" s="633" t="s">
        <v>1993</v>
      </c>
      <c r="I678" s="633" t="s">
        <v>246</v>
      </c>
      <c r="J678" s="633" t="s">
        <v>1994</v>
      </c>
      <c r="K678" s="633" t="s">
        <v>1992</v>
      </c>
      <c r="L678" s="635">
        <v>523.00370979913532</v>
      </c>
      <c r="M678" s="635">
        <v>2</v>
      </c>
      <c r="N678" s="636">
        <v>1046.0074195982706</v>
      </c>
    </row>
    <row r="679" spans="1:14" ht="14.4" customHeight="1" x14ac:dyDescent="0.3">
      <c r="A679" s="631" t="s">
        <v>537</v>
      </c>
      <c r="B679" s="632" t="s">
        <v>539</v>
      </c>
      <c r="C679" s="633" t="s">
        <v>565</v>
      </c>
      <c r="D679" s="634" t="s">
        <v>566</v>
      </c>
      <c r="E679" s="633" t="s">
        <v>540</v>
      </c>
      <c r="F679" s="634" t="s">
        <v>541</v>
      </c>
      <c r="G679" s="633" t="s">
        <v>567</v>
      </c>
      <c r="H679" s="633" t="s">
        <v>1995</v>
      </c>
      <c r="I679" s="633" t="s">
        <v>1995</v>
      </c>
      <c r="J679" s="633" t="s">
        <v>1996</v>
      </c>
      <c r="K679" s="633" t="s">
        <v>1997</v>
      </c>
      <c r="L679" s="635">
        <v>321.02999999999992</v>
      </c>
      <c r="M679" s="635">
        <v>1</v>
      </c>
      <c r="N679" s="636">
        <v>321.02999999999992</v>
      </c>
    </row>
    <row r="680" spans="1:14" ht="14.4" customHeight="1" x14ac:dyDescent="0.3">
      <c r="A680" s="631" t="s">
        <v>537</v>
      </c>
      <c r="B680" s="632" t="s">
        <v>539</v>
      </c>
      <c r="C680" s="633" t="s">
        <v>565</v>
      </c>
      <c r="D680" s="634" t="s">
        <v>566</v>
      </c>
      <c r="E680" s="633" t="s">
        <v>540</v>
      </c>
      <c r="F680" s="634" t="s">
        <v>541</v>
      </c>
      <c r="G680" s="633" t="s">
        <v>567</v>
      </c>
      <c r="H680" s="633" t="s">
        <v>1998</v>
      </c>
      <c r="I680" s="633" t="s">
        <v>1998</v>
      </c>
      <c r="J680" s="633" t="s">
        <v>1999</v>
      </c>
      <c r="K680" s="633" t="s">
        <v>2000</v>
      </c>
      <c r="L680" s="635">
        <v>225.90731977172047</v>
      </c>
      <c r="M680" s="635">
        <v>1</v>
      </c>
      <c r="N680" s="636">
        <v>225.90731977172047</v>
      </c>
    </row>
    <row r="681" spans="1:14" ht="14.4" customHeight="1" x14ac:dyDescent="0.3">
      <c r="A681" s="631" t="s">
        <v>537</v>
      </c>
      <c r="B681" s="632" t="s">
        <v>539</v>
      </c>
      <c r="C681" s="633" t="s">
        <v>565</v>
      </c>
      <c r="D681" s="634" t="s">
        <v>566</v>
      </c>
      <c r="E681" s="633" t="s">
        <v>540</v>
      </c>
      <c r="F681" s="634" t="s">
        <v>541</v>
      </c>
      <c r="G681" s="633" t="s">
        <v>910</v>
      </c>
      <c r="H681" s="633" t="s">
        <v>941</v>
      </c>
      <c r="I681" s="633" t="s">
        <v>942</v>
      </c>
      <c r="J681" s="633" t="s">
        <v>943</v>
      </c>
      <c r="K681" s="633" t="s">
        <v>944</v>
      </c>
      <c r="L681" s="635">
        <v>61.340000000000011</v>
      </c>
      <c r="M681" s="635">
        <v>3</v>
      </c>
      <c r="N681" s="636">
        <v>184.02000000000004</v>
      </c>
    </row>
    <row r="682" spans="1:14" ht="14.4" customHeight="1" x14ac:dyDescent="0.3">
      <c r="A682" s="631" t="s">
        <v>537</v>
      </c>
      <c r="B682" s="632" t="s">
        <v>539</v>
      </c>
      <c r="C682" s="633" t="s">
        <v>565</v>
      </c>
      <c r="D682" s="634" t="s">
        <v>566</v>
      </c>
      <c r="E682" s="633" t="s">
        <v>540</v>
      </c>
      <c r="F682" s="634" t="s">
        <v>541</v>
      </c>
      <c r="G682" s="633" t="s">
        <v>910</v>
      </c>
      <c r="H682" s="633" t="s">
        <v>945</v>
      </c>
      <c r="I682" s="633" t="s">
        <v>946</v>
      </c>
      <c r="J682" s="633" t="s">
        <v>947</v>
      </c>
      <c r="K682" s="633" t="s">
        <v>948</v>
      </c>
      <c r="L682" s="635">
        <v>58.88</v>
      </c>
      <c r="M682" s="635">
        <v>3</v>
      </c>
      <c r="N682" s="636">
        <v>176.64000000000001</v>
      </c>
    </row>
    <row r="683" spans="1:14" ht="14.4" customHeight="1" thickBot="1" x14ac:dyDescent="0.35">
      <c r="A683" s="637" t="s">
        <v>537</v>
      </c>
      <c r="B683" s="638" t="s">
        <v>539</v>
      </c>
      <c r="C683" s="639" t="s">
        <v>565</v>
      </c>
      <c r="D683" s="640" t="s">
        <v>566</v>
      </c>
      <c r="E683" s="639" t="s">
        <v>540</v>
      </c>
      <c r="F683" s="640" t="s">
        <v>541</v>
      </c>
      <c r="G683" s="639" t="s">
        <v>910</v>
      </c>
      <c r="H683" s="639" t="s">
        <v>2001</v>
      </c>
      <c r="I683" s="639" t="s">
        <v>2002</v>
      </c>
      <c r="J683" s="639" t="s">
        <v>2003</v>
      </c>
      <c r="K683" s="639" t="s">
        <v>2004</v>
      </c>
      <c r="L683" s="641">
        <v>111.23999999999998</v>
      </c>
      <c r="M683" s="641">
        <v>2</v>
      </c>
      <c r="N683" s="642">
        <v>222.47999999999996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3" t="s">
        <v>214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643" t="s">
        <v>190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657" t="s">
        <v>2005</v>
      </c>
      <c r="B5" s="629">
        <v>2283.9999954932359</v>
      </c>
      <c r="C5" s="647">
        <v>2.2696593664922882E-2</v>
      </c>
      <c r="D5" s="629">
        <v>98347.840588722305</v>
      </c>
      <c r="E5" s="647">
        <v>0.97730340633507706</v>
      </c>
      <c r="F5" s="630">
        <v>100631.84058421555</v>
      </c>
    </row>
    <row r="6" spans="1:6" ht="14.4" customHeight="1" x14ac:dyDescent="0.3">
      <c r="A6" s="658" t="s">
        <v>2006</v>
      </c>
      <c r="B6" s="635">
        <v>104.17000000000004</v>
      </c>
      <c r="C6" s="648">
        <v>1.2527319167348386E-3</v>
      </c>
      <c r="D6" s="635">
        <v>83050.09358060082</v>
      </c>
      <c r="E6" s="648">
        <v>0.99874726808326519</v>
      </c>
      <c r="F6" s="636">
        <v>83154.263580600818</v>
      </c>
    </row>
    <row r="7" spans="1:6" ht="14.4" customHeight="1" x14ac:dyDescent="0.3">
      <c r="A7" s="658" t="s">
        <v>2007</v>
      </c>
      <c r="B7" s="635"/>
      <c r="C7" s="648">
        <v>0</v>
      </c>
      <c r="D7" s="635">
        <v>214931.1778289018</v>
      </c>
      <c r="E7" s="648">
        <v>1</v>
      </c>
      <c r="F7" s="636">
        <v>214931.1778289018</v>
      </c>
    </row>
    <row r="8" spans="1:6" ht="14.4" customHeight="1" x14ac:dyDescent="0.3">
      <c r="A8" s="658" t="s">
        <v>2008</v>
      </c>
      <c r="B8" s="635"/>
      <c r="C8" s="648">
        <v>0</v>
      </c>
      <c r="D8" s="635">
        <v>583.1400000000001</v>
      </c>
      <c r="E8" s="648">
        <v>1</v>
      </c>
      <c r="F8" s="636">
        <v>583.1400000000001</v>
      </c>
    </row>
    <row r="9" spans="1:6" ht="14.4" customHeight="1" thickBot="1" x14ac:dyDescent="0.35">
      <c r="A9" s="659" t="s">
        <v>2009</v>
      </c>
      <c r="B9" s="650"/>
      <c r="C9" s="651">
        <v>0</v>
      </c>
      <c r="D9" s="650">
        <v>86693.281267893602</v>
      </c>
      <c r="E9" s="651">
        <v>1</v>
      </c>
      <c r="F9" s="652">
        <v>86693.281267893602</v>
      </c>
    </row>
    <row r="10" spans="1:6" ht="14.4" customHeight="1" thickBot="1" x14ac:dyDescent="0.35">
      <c r="A10" s="653" t="s">
        <v>6</v>
      </c>
      <c r="B10" s="654">
        <v>2388.169995493236</v>
      </c>
      <c r="C10" s="655">
        <v>4.9139936988189274E-3</v>
      </c>
      <c r="D10" s="654">
        <v>483605.53326611855</v>
      </c>
      <c r="E10" s="655">
        <v>0.99508600630118105</v>
      </c>
      <c r="F10" s="656">
        <v>485993.70326161181</v>
      </c>
    </row>
    <row r="11" spans="1:6" ht="14.4" customHeight="1" thickBot="1" x14ac:dyDescent="0.35"/>
    <row r="12" spans="1:6" ht="14.4" customHeight="1" x14ac:dyDescent="0.3">
      <c r="A12" s="657" t="s">
        <v>2010</v>
      </c>
      <c r="B12" s="629">
        <v>2283.9999954932359</v>
      </c>
      <c r="C12" s="647">
        <v>1</v>
      </c>
      <c r="D12" s="629"/>
      <c r="E12" s="647">
        <v>0</v>
      </c>
      <c r="F12" s="630">
        <v>2283.9999954932359</v>
      </c>
    </row>
    <row r="13" spans="1:6" ht="14.4" customHeight="1" x14ac:dyDescent="0.3">
      <c r="A13" s="658" t="s">
        <v>2011</v>
      </c>
      <c r="B13" s="635">
        <v>104.17000000000004</v>
      </c>
      <c r="C13" s="648">
        <v>0.31208266810924462</v>
      </c>
      <c r="D13" s="635">
        <v>229.61976356205497</v>
      </c>
      <c r="E13" s="648">
        <v>0.68791733189075543</v>
      </c>
      <c r="F13" s="636">
        <v>333.78976356205499</v>
      </c>
    </row>
    <row r="14" spans="1:6" ht="14.4" customHeight="1" x14ac:dyDescent="0.3">
      <c r="A14" s="658" t="s">
        <v>2012</v>
      </c>
      <c r="B14" s="635"/>
      <c r="C14" s="648">
        <v>0</v>
      </c>
      <c r="D14" s="635">
        <v>21372.061538860093</v>
      </c>
      <c r="E14" s="648">
        <v>1</v>
      </c>
      <c r="F14" s="636">
        <v>21372.061538860093</v>
      </c>
    </row>
    <row r="15" spans="1:6" ht="14.4" customHeight="1" x14ac:dyDescent="0.3">
      <c r="A15" s="658" t="s">
        <v>2013</v>
      </c>
      <c r="B15" s="635"/>
      <c r="C15" s="648">
        <v>0</v>
      </c>
      <c r="D15" s="635">
        <v>134.12162360595372</v>
      </c>
      <c r="E15" s="648">
        <v>1</v>
      </c>
      <c r="F15" s="636">
        <v>134.12162360595372</v>
      </c>
    </row>
    <row r="16" spans="1:6" ht="14.4" customHeight="1" x14ac:dyDescent="0.3">
      <c r="A16" s="658" t="s">
        <v>2014</v>
      </c>
      <c r="B16" s="635"/>
      <c r="C16" s="648">
        <v>0</v>
      </c>
      <c r="D16" s="635">
        <v>8084.0400000000009</v>
      </c>
      <c r="E16" s="648">
        <v>1</v>
      </c>
      <c r="F16" s="636">
        <v>8084.0400000000009</v>
      </c>
    </row>
    <row r="17" spans="1:6" ht="14.4" customHeight="1" x14ac:dyDescent="0.3">
      <c r="A17" s="658" t="s">
        <v>2015</v>
      </c>
      <c r="B17" s="635"/>
      <c r="C17" s="648">
        <v>0</v>
      </c>
      <c r="D17" s="635">
        <v>103.42</v>
      </c>
      <c r="E17" s="648">
        <v>1</v>
      </c>
      <c r="F17" s="636">
        <v>103.42</v>
      </c>
    </row>
    <row r="18" spans="1:6" ht="14.4" customHeight="1" x14ac:dyDescent="0.3">
      <c r="A18" s="658" t="s">
        <v>2016</v>
      </c>
      <c r="B18" s="635"/>
      <c r="C18" s="648">
        <v>0</v>
      </c>
      <c r="D18" s="635">
        <v>446.49000000000012</v>
      </c>
      <c r="E18" s="648">
        <v>1</v>
      </c>
      <c r="F18" s="636">
        <v>446.49000000000012</v>
      </c>
    </row>
    <row r="19" spans="1:6" ht="14.4" customHeight="1" x14ac:dyDescent="0.3">
      <c r="A19" s="658" t="s">
        <v>2017</v>
      </c>
      <c r="B19" s="635"/>
      <c r="C19" s="648">
        <v>0</v>
      </c>
      <c r="D19" s="635">
        <v>452.61052891159022</v>
      </c>
      <c r="E19" s="648">
        <v>1</v>
      </c>
      <c r="F19" s="636">
        <v>452.61052891159022</v>
      </c>
    </row>
    <row r="20" spans="1:6" ht="14.4" customHeight="1" x14ac:dyDescent="0.3">
      <c r="A20" s="658" t="s">
        <v>2018</v>
      </c>
      <c r="B20" s="635"/>
      <c r="C20" s="648">
        <v>0</v>
      </c>
      <c r="D20" s="635">
        <v>9017.7665112976301</v>
      </c>
      <c r="E20" s="648">
        <v>1</v>
      </c>
      <c r="F20" s="636">
        <v>9017.7665112976301</v>
      </c>
    </row>
    <row r="21" spans="1:6" ht="14.4" customHeight="1" x14ac:dyDescent="0.3">
      <c r="A21" s="658" t="s">
        <v>2019</v>
      </c>
      <c r="B21" s="635"/>
      <c r="C21" s="648">
        <v>0</v>
      </c>
      <c r="D21" s="635">
        <v>380.51918665505758</v>
      </c>
      <c r="E21" s="648">
        <v>1</v>
      </c>
      <c r="F21" s="636">
        <v>380.51918665505758</v>
      </c>
    </row>
    <row r="22" spans="1:6" ht="14.4" customHeight="1" x14ac:dyDescent="0.3">
      <c r="A22" s="658" t="s">
        <v>2020</v>
      </c>
      <c r="B22" s="635"/>
      <c r="C22" s="648">
        <v>0</v>
      </c>
      <c r="D22" s="635">
        <v>4617.0999999999995</v>
      </c>
      <c r="E22" s="648">
        <v>1</v>
      </c>
      <c r="F22" s="636">
        <v>4617.0999999999995</v>
      </c>
    </row>
    <row r="23" spans="1:6" ht="14.4" customHeight="1" x14ac:dyDescent="0.3">
      <c r="A23" s="658" t="s">
        <v>2021</v>
      </c>
      <c r="B23" s="635"/>
      <c r="C23" s="648">
        <v>0</v>
      </c>
      <c r="D23" s="635">
        <v>1442.3769403401757</v>
      </c>
      <c r="E23" s="648">
        <v>1</v>
      </c>
      <c r="F23" s="636">
        <v>1442.3769403401757</v>
      </c>
    </row>
    <row r="24" spans="1:6" ht="14.4" customHeight="1" x14ac:dyDescent="0.3">
      <c r="A24" s="658" t="s">
        <v>2022</v>
      </c>
      <c r="B24" s="635"/>
      <c r="C24" s="648">
        <v>0</v>
      </c>
      <c r="D24" s="635">
        <v>182.55</v>
      </c>
      <c r="E24" s="648">
        <v>1</v>
      </c>
      <c r="F24" s="636">
        <v>182.55</v>
      </c>
    </row>
    <row r="25" spans="1:6" ht="14.4" customHeight="1" x14ac:dyDescent="0.3">
      <c r="A25" s="658" t="s">
        <v>2023</v>
      </c>
      <c r="B25" s="635"/>
      <c r="C25" s="648">
        <v>0</v>
      </c>
      <c r="D25" s="635">
        <v>6620.2360986979511</v>
      </c>
      <c r="E25" s="648">
        <v>1</v>
      </c>
      <c r="F25" s="636">
        <v>6620.2360986979511</v>
      </c>
    </row>
    <row r="26" spans="1:6" ht="14.4" customHeight="1" x14ac:dyDescent="0.3">
      <c r="A26" s="658" t="s">
        <v>2024</v>
      </c>
      <c r="B26" s="635"/>
      <c r="C26" s="648">
        <v>0</v>
      </c>
      <c r="D26" s="635">
        <v>126.79</v>
      </c>
      <c r="E26" s="648">
        <v>1</v>
      </c>
      <c r="F26" s="636">
        <v>126.79</v>
      </c>
    </row>
    <row r="27" spans="1:6" ht="14.4" customHeight="1" x14ac:dyDescent="0.3">
      <c r="A27" s="658" t="s">
        <v>2025</v>
      </c>
      <c r="B27" s="635"/>
      <c r="C27" s="648">
        <v>0</v>
      </c>
      <c r="D27" s="635">
        <v>12779.024033192098</v>
      </c>
      <c r="E27" s="648">
        <v>1</v>
      </c>
      <c r="F27" s="636">
        <v>12779.024033192098</v>
      </c>
    </row>
    <row r="28" spans="1:6" ht="14.4" customHeight="1" x14ac:dyDescent="0.3">
      <c r="A28" s="658" t="s">
        <v>2026</v>
      </c>
      <c r="B28" s="635"/>
      <c r="C28" s="648">
        <v>0</v>
      </c>
      <c r="D28" s="635">
        <v>159.61999999999995</v>
      </c>
      <c r="E28" s="648">
        <v>1</v>
      </c>
      <c r="F28" s="636">
        <v>159.61999999999995</v>
      </c>
    </row>
    <row r="29" spans="1:6" ht="14.4" customHeight="1" x14ac:dyDescent="0.3">
      <c r="A29" s="658" t="s">
        <v>2027</v>
      </c>
      <c r="B29" s="635"/>
      <c r="C29" s="648">
        <v>0</v>
      </c>
      <c r="D29" s="635">
        <v>18713.297939041346</v>
      </c>
      <c r="E29" s="648">
        <v>1</v>
      </c>
      <c r="F29" s="636">
        <v>18713.297939041346</v>
      </c>
    </row>
    <row r="30" spans="1:6" ht="14.4" customHeight="1" x14ac:dyDescent="0.3">
      <c r="A30" s="658" t="s">
        <v>2028</v>
      </c>
      <c r="B30" s="635"/>
      <c r="C30" s="648">
        <v>0</v>
      </c>
      <c r="D30" s="635">
        <v>54.620126186193204</v>
      </c>
      <c r="E30" s="648">
        <v>1</v>
      </c>
      <c r="F30" s="636">
        <v>54.620126186193204</v>
      </c>
    </row>
    <row r="31" spans="1:6" ht="14.4" customHeight="1" x14ac:dyDescent="0.3">
      <c r="A31" s="658" t="s">
        <v>2029</v>
      </c>
      <c r="B31" s="635"/>
      <c r="C31" s="648">
        <v>0</v>
      </c>
      <c r="D31" s="635">
        <v>4621.5</v>
      </c>
      <c r="E31" s="648">
        <v>1</v>
      </c>
      <c r="F31" s="636">
        <v>4621.5</v>
      </c>
    </row>
    <row r="32" spans="1:6" ht="14.4" customHeight="1" x14ac:dyDescent="0.3">
      <c r="A32" s="658" t="s">
        <v>2030</v>
      </c>
      <c r="B32" s="635"/>
      <c r="C32" s="648">
        <v>0</v>
      </c>
      <c r="D32" s="635">
        <v>4199.9680323104149</v>
      </c>
      <c r="E32" s="648">
        <v>1</v>
      </c>
      <c r="F32" s="636">
        <v>4199.9680323104149</v>
      </c>
    </row>
    <row r="33" spans="1:6" ht="14.4" customHeight="1" x14ac:dyDescent="0.3">
      <c r="A33" s="658" t="s">
        <v>2031</v>
      </c>
      <c r="B33" s="635"/>
      <c r="C33" s="648">
        <v>0</v>
      </c>
      <c r="D33" s="635">
        <v>2612.6419741228638</v>
      </c>
      <c r="E33" s="648">
        <v>1</v>
      </c>
      <c r="F33" s="636">
        <v>2612.6419741228638</v>
      </c>
    </row>
    <row r="34" spans="1:6" ht="14.4" customHeight="1" x14ac:dyDescent="0.3">
      <c r="A34" s="658" t="s">
        <v>2032</v>
      </c>
      <c r="B34" s="635"/>
      <c r="C34" s="648">
        <v>0</v>
      </c>
      <c r="D34" s="635">
        <v>261.93</v>
      </c>
      <c r="E34" s="648">
        <v>1</v>
      </c>
      <c r="F34" s="636">
        <v>261.93</v>
      </c>
    </row>
    <row r="35" spans="1:6" ht="14.4" customHeight="1" x14ac:dyDescent="0.3">
      <c r="A35" s="658" t="s">
        <v>2033</v>
      </c>
      <c r="B35" s="635"/>
      <c r="C35" s="648">
        <v>0</v>
      </c>
      <c r="D35" s="635">
        <v>128794.11983440338</v>
      </c>
      <c r="E35" s="648">
        <v>1</v>
      </c>
      <c r="F35" s="636">
        <v>128794.11983440338</v>
      </c>
    </row>
    <row r="36" spans="1:6" ht="14.4" customHeight="1" x14ac:dyDescent="0.3">
      <c r="A36" s="658" t="s">
        <v>2034</v>
      </c>
      <c r="B36" s="635"/>
      <c r="C36" s="648">
        <v>0</v>
      </c>
      <c r="D36" s="635">
        <v>128690.74424972152</v>
      </c>
      <c r="E36" s="648">
        <v>1</v>
      </c>
      <c r="F36" s="636">
        <v>128690.74424972152</v>
      </c>
    </row>
    <row r="37" spans="1:6" ht="14.4" customHeight="1" x14ac:dyDescent="0.3">
      <c r="A37" s="658" t="s">
        <v>2035</v>
      </c>
      <c r="B37" s="635"/>
      <c r="C37" s="648">
        <v>0</v>
      </c>
      <c r="D37" s="635">
        <v>4121.4762233991896</v>
      </c>
      <c r="E37" s="648">
        <v>1</v>
      </c>
      <c r="F37" s="636">
        <v>4121.4762233991896</v>
      </c>
    </row>
    <row r="38" spans="1:6" ht="14.4" customHeight="1" x14ac:dyDescent="0.3">
      <c r="A38" s="658" t="s">
        <v>2036</v>
      </c>
      <c r="B38" s="635"/>
      <c r="C38" s="648">
        <v>0</v>
      </c>
      <c r="D38" s="635">
        <v>100.8797843733896</v>
      </c>
      <c r="E38" s="648">
        <v>1</v>
      </c>
      <c r="F38" s="636">
        <v>100.8797843733896</v>
      </c>
    </row>
    <row r="39" spans="1:6" ht="14.4" customHeight="1" x14ac:dyDescent="0.3">
      <c r="A39" s="658" t="s">
        <v>2037</v>
      </c>
      <c r="B39" s="635"/>
      <c r="C39" s="648">
        <v>0</v>
      </c>
      <c r="D39" s="635">
        <v>47.330000000000013</v>
      </c>
      <c r="E39" s="648">
        <v>1</v>
      </c>
      <c r="F39" s="636">
        <v>47.330000000000013</v>
      </c>
    </row>
    <row r="40" spans="1:6" ht="14.4" customHeight="1" x14ac:dyDescent="0.3">
      <c r="A40" s="658" t="s">
        <v>2038</v>
      </c>
      <c r="B40" s="635"/>
      <c r="C40" s="648">
        <v>0</v>
      </c>
      <c r="D40" s="635">
        <v>1191.24</v>
      </c>
      <c r="E40" s="648">
        <v>1</v>
      </c>
      <c r="F40" s="636">
        <v>1191.24</v>
      </c>
    </row>
    <row r="41" spans="1:6" ht="14.4" customHeight="1" x14ac:dyDescent="0.3">
      <c r="A41" s="658" t="s">
        <v>2039</v>
      </c>
      <c r="B41" s="635"/>
      <c r="C41" s="648">
        <v>0</v>
      </c>
      <c r="D41" s="635">
        <v>174.23962756958173</v>
      </c>
      <c r="E41" s="648">
        <v>1</v>
      </c>
      <c r="F41" s="636">
        <v>174.23962756958173</v>
      </c>
    </row>
    <row r="42" spans="1:6" ht="14.4" customHeight="1" x14ac:dyDescent="0.3">
      <c r="A42" s="658" t="s">
        <v>2040</v>
      </c>
      <c r="B42" s="635"/>
      <c r="C42" s="648">
        <v>0</v>
      </c>
      <c r="D42" s="635">
        <v>141.90012609797719</v>
      </c>
      <c r="E42" s="648">
        <v>1</v>
      </c>
      <c r="F42" s="636">
        <v>141.90012609797719</v>
      </c>
    </row>
    <row r="43" spans="1:6" ht="14.4" customHeight="1" x14ac:dyDescent="0.3">
      <c r="A43" s="658" t="s">
        <v>2041</v>
      </c>
      <c r="B43" s="635"/>
      <c r="C43" s="648">
        <v>0</v>
      </c>
      <c r="D43" s="635">
        <v>231.92011670854799</v>
      </c>
      <c r="E43" s="648">
        <v>1</v>
      </c>
      <c r="F43" s="636">
        <v>231.92011670854799</v>
      </c>
    </row>
    <row r="44" spans="1:6" ht="14.4" customHeight="1" x14ac:dyDescent="0.3">
      <c r="A44" s="658" t="s">
        <v>2042</v>
      </c>
      <c r="B44" s="635"/>
      <c r="C44" s="648">
        <v>0</v>
      </c>
      <c r="D44" s="635">
        <v>386.35999909132204</v>
      </c>
      <c r="E44" s="648">
        <v>1</v>
      </c>
      <c r="F44" s="636">
        <v>386.35999909132204</v>
      </c>
    </row>
    <row r="45" spans="1:6" ht="14.4" customHeight="1" x14ac:dyDescent="0.3">
      <c r="A45" s="658" t="s">
        <v>2043</v>
      </c>
      <c r="B45" s="635"/>
      <c r="C45" s="648">
        <v>0</v>
      </c>
      <c r="D45" s="635">
        <v>622.22943045369925</v>
      </c>
      <c r="E45" s="648">
        <v>1</v>
      </c>
      <c r="F45" s="636">
        <v>622.22943045369925</v>
      </c>
    </row>
    <row r="46" spans="1:6" ht="14.4" customHeight="1" x14ac:dyDescent="0.3">
      <c r="A46" s="658" t="s">
        <v>2044</v>
      </c>
      <c r="B46" s="635"/>
      <c r="C46" s="648">
        <v>0</v>
      </c>
      <c r="D46" s="635">
        <v>138.38999999999999</v>
      </c>
      <c r="E46" s="648">
        <v>1</v>
      </c>
      <c r="F46" s="636">
        <v>138.38999999999999</v>
      </c>
    </row>
    <row r="47" spans="1:6" ht="14.4" customHeight="1" x14ac:dyDescent="0.3">
      <c r="A47" s="658" t="s">
        <v>2045</v>
      </c>
      <c r="B47" s="635"/>
      <c r="C47" s="648">
        <v>0</v>
      </c>
      <c r="D47" s="635">
        <v>12592.49</v>
      </c>
      <c r="E47" s="648">
        <v>1</v>
      </c>
      <c r="F47" s="636">
        <v>12592.49</v>
      </c>
    </row>
    <row r="48" spans="1:6" ht="14.4" customHeight="1" x14ac:dyDescent="0.3">
      <c r="A48" s="658" t="s">
        <v>2046</v>
      </c>
      <c r="B48" s="635"/>
      <c r="C48" s="648">
        <v>0</v>
      </c>
      <c r="D48" s="635">
        <v>180.88</v>
      </c>
      <c r="E48" s="648">
        <v>1</v>
      </c>
      <c r="F48" s="636">
        <v>180.88</v>
      </c>
    </row>
    <row r="49" spans="1:6" ht="14.4" customHeight="1" x14ac:dyDescent="0.3">
      <c r="A49" s="658" t="s">
        <v>2047</v>
      </c>
      <c r="B49" s="635"/>
      <c r="C49" s="648">
        <v>0</v>
      </c>
      <c r="D49" s="635">
        <v>37146.474292263731</v>
      </c>
      <c r="E49" s="648">
        <v>1</v>
      </c>
      <c r="F49" s="636">
        <v>37146.474292263731</v>
      </c>
    </row>
    <row r="50" spans="1:6" ht="14.4" customHeight="1" x14ac:dyDescent="0.3">
      <c r="A50" s="658" t="s">
        <v>2048</v>
      </c>
      <c r="B50" s="635"/>
      <c r="C50" s="648">
        <v>0</v>
      </c>
      <c r="D50" s="635">
        <v>239.49</v>
      </c>
      <c r="E50" s="648">
        <v>1</v>
      </c>
      <c r="F50" s="636">
        <v>239.49</v>
      </c>
    </row>
    <row r="51" spans="1:6" ht="14.4" customHeight="1" x14ac:dyDescent="0.3">
      <c r="A51" s="658" t="s">
        <v>2049</v>
      </c>
      <c r="B51" s="635"/>
      <c r="C51" s="648">
        <v>0</v>
      </c>
      <c r="D51" s="635">
        <v>263.27895807663663</v>
      </c>
      <c r="E51" s="648">
        <v>1</v>
      </c>
      <c r="F51" s="636">
        <v>263.27895807663663</v>
      </c>
    </row>
    <row r="52" spans="1:6" ht="14.4" customHeight="1" x14ac:dyDescent="0.3">
      <c r="A52" s="658" t="s">
        <v>2050</v>
      </c>
      <c r="B52" s="635"/>
      <c r="C52" s="648">
        <v>0</v>
      </c>
      <c r="D52" s="635">
        <v>2006.2378118896322</v>
      </c>
      <c r="E52" s="648">
        <v>1</v>
      </c>
      <c r="F52" s="636">
        <v>2006.2378118896322</v>
      </c>
    </row>
    <row r="53" spans="1:6" ht="14.4" customHeight="1" x14ac:dyDescent="0.3">
      <c r="A53" s="658" t="s">
        <v>2051</v>
      </c>
      <c r="B53" s="635"/>
      <c r="C53" s="648">
        <v>0</v>
      </c>
      <c r="D53" s="635">
        <v>136.65</v>
      </c>
      <c r="E53" s="648">
        <v>1</v>
      </c>
      <c r="F53" s="636">
        <v>136.65</v>
      </c>
    </row>
    <row r="54" spans="1:6" ht="14.4" customHeight="1" x14ac:dyDescent="0.3">
      <c r="A54" s="658" t="s">
        <v>2052</v>
      </c>
      <c r="B54" s="635"/>
      <c r="C54" s="648">
        <v>0</v>
      </c>
      <c r="D54" s="635">
        <v>25714</v>
      </c>
      <c r="E54" s="648">
        <v>1</v>
      </c>
      <c r="F54" s="636">
        <v>25714</v>
      </c>
    </row>
    <row r="55" spans="1:6" ht="14.4" customHeight="1" x14ac:dyDescent="0.3">
      <c r="A55" s="658" t="s">
        <v>2053</v>
      </c>
      <c r="B55" s="635"/>
      <c r="C55" s="648">
        <v>0</v>
      </c>
      <c r="D55" s="635">
        <v>446.94028738952943</v>
      </c>
      <c r="E55" s="648">
        <v>1</v>
      </c>
      <c r="F55" s="636">
        <v>446.94028738952943</v>
      </c>
    </row>
    <row r="56" spans="1:6" ht="14.4" customHeight="1" x14ac:dyDescent="0.3">
      <c r="A56" s="658" t="s">
        <v>2054</v>
      </c>
      <c r="B56" s="635"/>
      <c r="C56" s="648">
        <v>0</v>
      </c>
      <c r="D56" s="635">
        <v>6289.3648872748054</v>
      </c>
      <c r="E56" s="648">
        <v>1</v>
      </c>
      <c r="F56" s="636">
        <v>6289.3648872748054</v>
      </c>
    </row>
    <row r="57" spans="1:6" ht="14.4" customHeight="1" x14ac:dyDescent="0.3">
      <c r="A57" s="658" t="s">
        <v>2055</v>
      </c>
      <c r="B57" s="635"/>
      <c r="C57" s="648">
        <v>0</v>
      </c>
      <c r="D57" s="635">
        <v>95.76</v>
      </c>
      <c r="E57" s="648">
        <v>1</v>
      </c>
      <c r="F57" s="636">
        <v>95.76</v>
      </c>
    </row>
    <row r="58" spans="1:6" ht="14.4" customHeight="1" x14ac:dyDescent="0.3">
      <c r="A58" s="658" t="s">
        <v>2056</v>
      </c>
      <c r="B58" s="635"/>
      <c r="C58" s="648">
        <v>0</v>
      </c>
      <c r="D58" s="635">
        <v>114.74</v>
      </c>
      <c r="E58" s="648">
        <v>1</v>
      </c>
      <c r="F58" s="636">
        <v>114.74</v>
      </c>
    </row>
    <row r="59" spans="1:6" ht="14.4" customHeight="1" x14ac:dyDescent="0.3">
      <c r="A59" s="658" t="s">
        <v>2057</v>
      </c>
      <c r="B59" s="635"/>
      <c r="C59" s="648">
        <v>0</v>
      </c>
      <c r="D59" s="635">
        <v>37.86</v>
      </c>
      <c r="E59" s="648">
        <v>1</v>
      </c>
      <c r="F59" s="636">
        <v>37.86</v>
      </c>
    </row>
    <row r="60" spans="1:6" ht="14.4" customHeight="1" x14ac:dyDescent="0.3">
      <c r="A60" s="658" t="s">
        <v>2058</v>
      </c>
      <c r="B60" s="635"/>
      <c r="C60" s="648">
        <v>0</v>
      </c>
      <c r="D60" s="635">
        <v>5283.3827545772865</v>
      </c>
      <c r="E60" s="648">
        <v>1</v>
      </c>
      <c r="F60" s="636">
        <v>5283.3827545772865</v>
      </c>
    </row>
    <row r="61" spans="1:6" ht="14.4" customHeight="1" x14ac:dyDescent="0.3">
      <c r="A61" s="658" t="s">
        <v>2059</v>
      </c>
      <c r="B61" s="635"/>
      <c r="C61" s="648">
        <v>0</v>
      </c>
      <c r="D61" s="635">
        <v>65.459999999999951</v>
      </c>
      <c r="E61" s="648">
        <v>1</v>
      </c>
      <c r="F61" s="636">
        <v>65.459999999999951</v>
      </c>
    </row>
    <row r="62" spans="1:6" ht="14.4" customHeight="1" x14ac:dyDescent="0.3">
      <c r="A62" s="658" t="s">
        <v>2060</v>
      </c>
      <c r="B62" s="635"/>
      <c r="C62" s="648">
        <v>0</v>
      </c>
      <c r="D62" s="635">
        <v>1378.85</v>
      </c>
      <c r="E62" s="648">
        <v>1</v>
      </c>
      <c r="F62" s="636">
        <v>1378.85</v>
      </c>
    </row>
    <row r="63" spans="1:6" ht="14.4" customHeight="1" x14ac:dyDescent="0.3">
      <c r="A63" s="658" t="s">
        <v>2061</v>
      </c>
      <c r="B63" s="635"/>
      <c r="C63" s="648">
        <v>0</v>
      </c>
      <c r="D63" s="635">
        <v>226.63964979497857</v>
      </c>
      <c r="E63" s="648">
        <v>1</v>
      </c>
      <c r="F63" s="636">
        <v>226.63964979497857</v>
      </c>
    </row>
    <row r="64" spans="1:6" ht="14.4" customHeight="1" x14ac:dyDescent="0.3">
      <c r="A64" s="658" t="s">
        <v>2062</v>
      </c>
      <c r="B64" s="635"/>
      <c r="C64" s="648">
        <v>0</v>
      </c>
      <c r="D64" s="635">
        <v>143.34000000000003</v>
      </c>
      <c r="E64" s="648">
        <v>1</v>
      </c>
      <c r="F64" s="636">
        <v>143.34000000000003</v>
      </c>
    </row>
    <row r="65" spans="1:6" ht="14.4" customHeight="1" x14ac:dyDescent="0.3">
      <c r="A65" s="658" t="s">
        <v>2063</v>
      </c>
      <c r="B65" s="635"/>
      <c r="C65" s="648">
        <v>0</v>
      </c>
      <c r="D65" s="635">
        <v>308.04965912656604</v>
      </c>
      <c r="E65" s="648">
        <v>1</v>
      </c>
      <c r="F65" s="636">
        <v>308.04965912656604</v>
      </c>
    </row>
    <row r="66" spans="1:6" ht="14.4" customHeight="1" x14ac:dyDescent="0.3">
      <c r="A66" s="658" t="s">
        <v>2064</v>
      </c>
      <c r="B66" s="635"/>
      <c r="C66" s="648">
        <v>0</v>
      </c>
      <c r="D66" s="635">
        <v>1019.3204101879502</v>
      </c>
      <c r="E66" s="648">
        <v>1</v>
      </c>
      <c r="F66" s="636">
        <v>1019.3204101879502</v>
      </c>
    </row>
    <row r="67" spans="1:6" ht="14.4" customHeight="1" x14ac:dyDescent="0.3">
      <c r="A67" s="658" t="s">
        <v>2065</v>
      </c>
      <c r="B67" s="635"/>
      <c r="C67" s="648">
        <v>0</v>
      </c>
      <c r="D67" s="635">
        <v>323.38008517453551</v>
      </c>
      <c r="E67" s="648">
        <v>1</v>
      </c>
      <c r="F67" s="636">
        <v>323.38008517453551</v>
      </c>
    </row>
    <row r="68" spans="1:6" ht="14.4" customHeight="1" x14ac:dyDescent="0.3">
      <c r="A68" s="658" t="s">
        <v>2066</v>
      </c>
      <c r="B68" s="635"/>
      <c r="C68" s="648">
        <v>0</v>
      </c>
      <c r="D68" s="635">
        <v>337.7999999999999</v>
      </c>
      <c r="E68" s="648">
        <v>1</v>
      </c>
      <c r="F68" s="636">
        <v>337.7999999999999</v>
      </c>
    </row>
    <row r="69" spans="1:6" ht="14.4" customHeight="1" x14ac:dyDescent="0.3">
      <c r="A69" s="658" t="s">
        <v>2067</v>
      </c>
      <c r="B69" s="635"/>
      <c r="C69" s="648">
        <v>0</v>
      </c>
      <c r="D69" s="635">
        <v>232.93999999999994</v>
      </c>
      <c r="E69" s="648">
        <v>1</v>
      </c>
      <c r="F69" s="636">
        <v>232.93999999999994</v>
      </c>
    </row>
    <row r="70" spans="1:6" ht="14.4" customHeight="1" x14ac:dyDescent="0.3">
      <c r="A70" s="658" t="s">
        <v>2068</v>
      </c>
      <c r="B70" s="635"/>
      <c r="C70" s="648">
        <v>0</v>
      </c>
      <c r="D70" s="635">
        <v>1445.2989814385814</v>
      </c>
      <c r="E70" s="648">
        <v>1</v>
      </c>
      <c r="F70" s="636">
        <v>1445.2989814385814</v>
      </c>
    </row>
    <row r="71" spans="1:6" ht="14.4" customHeight="1" x14ac:dyDescent="0.3">
      <c r="A71" s="658" t="s">
        <v>2069</v>
      </c>
      <c r="B71" s="635"/>
      <c r="C71" s="648">
        <v>0</v>
      </c>
      <c r="D71" s="635">
        <v>379.76000000000005</v>
      </c>
      <c r="E71" s="648">
        <v>1</v>
      </c>
      <c r="F71" s="636">
        <v>379.76000000000005</v>
      </c>
    </row>
    <row r="72" spans="1:6" ht="14.4" customHeight="1" x14ac:dyDescent="0.3">
      <c r="A72" s="658" t="s">
        <v>2070</v>
      </c>
      <c r="B72" s="635"/>
      <c r="C72" s="648">
        <v>0</v>
      </c>
      <c r="D72" s="635">
        <v>302.49949346028882</v>
      </c>
      <c r="E72" s="648">
        <v>1</v>
      </c>
      <c r="F72" s="636">
        <v>302.49949346028882</v>
      </c>
    </row>
    <row r="73" spans="1:6" ht="14.4" customHeight="1" x14ac:dyDescent="0.3">
      <c r="A73" s="658" t="s">
        <v>2071</v>
      </c>
      <c r="B73" s="635"/>
      <c r="C73" s="648">
        <v>0</v>
      </c>
      <c r="D73" s="635">
        <v>624.28</v>
      </c>
      <c r="E73" s="648">
        <v>1</v>
      </c>
      <c r="F73" s="636">
        <v>624.28</v>
      </c>
    </row>
    <row r="74" spans="1:6" ht="14.4" customHeight="1" x14ac:dyDescent="0.3">
      <c r="A74" s="658" t="s">
        <v>2072</v>
      </c>
      <c r="B74" s="635"/>
      <c r="C74" s="648">
        <v>0</v>
      </c>
      <c r="D74" s="635">
        <v>106.84922116190425</v>
      </c>
      <c r="E74" s="648">
        <v>1</v>
      </c>
      <c r="F74" s="636">
        <v>106.84922116190425</v>
      </c>
    </row>
    <row r="75" spans="1:6" ht="14.4" customHeight="1" x14ac:dyDescent="0.3">
      <c r="A75" s="658" t="s">
        <v>2073</v>
      </c>
      <c r="B75" s="635"/>
      <c r="C75" s="648">
        <v>0</v>
      </c>
      <c r="D75" s="635">
        <v>180.68</v>
      </c>
      <c r="E75" s="648">
        <v>1</v>
      </c>
      <c r="F75" s="636">
        <v>180.68</v>
      </c>
    </row>
    <row r="76" spans="1:6" ht="14.4" customHeight="1" x14ac:dyDescent="0.3">
      <c r="A76" s="658" t="s">
        <v>2074</v>
      </c>
      <c r="B76" s="635"/>
      <c r="C76" s="648">
        <v>0</v>
      </c>
      <c r="D76" s="635">
        <v>696.92999999999961</v>
      </c>
      <c r="E76" s="648">
        <v>1</v>
      </c>
      <c r="F76" s="636">
        <v>696.92999999999961</v>
      </c>
    </row>
    <row r="77" spans="1:6" ht="14.4" customHeight="1" x14ac:dyDescent="0.3">
      <c r="A77" s="658" t="s">
        <v>2075</v>
      </c>
      <c r="B77" s="635"/>
      <c r="C77" s="648">
        <v>0</v>
      </c>
      <c r="D77" s="635">
        <v>123.05</v>
      </c>
      <c r="E77" s="648">
        <v>1</v>
      </c>
      <c r="F77" s="636">
        <v>123.05</v>
      </c>
    </row>
    <row r="78" spans="1:6" ht="14.4" customHeight="1" x14ac:dyDescent="0.3">
      <c r="A78" s="658" t="s">
        <v>2076</v>
      </c>
      <c r="B78" s="635"/>
      <c r="C78" s="648">
        <v>0</v>
      </c>
      <c r="D78" s="635">
        <v>460.48</v>
      </c>
      <c r="E78" s="648">
        <v>1</v>
      </c>
      <c r="F78" s="636">
        <v>460.48</v>
      </c>
    </row>
    <row r="79" spans="1:6" ht="14.4" customHeight="1" x14ac:dyDescent="0.3">
      <c r="A79" s="658" t="s">
        <v>2077</v>
      </c>
      <c r="B79" s="635"/>
      <c r="C79" s="648">
        <v>0</v>
      </c>
      <c r="D79" s="635">
        <v>1101.2200000000003</v>
      </c>
      <c r="E79" s="648">
        <v>1</v>
      </c>
      <c r="F79" s="636">
        <v>1101.2200000000003</v>
      </c>
    </row>
    <row r="80" spans="1:6" ht="14.4" customHeight="1" x14ac:dyDescent="0.3">
      <c r="A80" s="658" t="s">
        <v>2078</v>
      </c>
      <c r="B80" s="635"/>
      <c r="C80" s="648">
        <v>0</v>
      </c>
      <c r="D80" s="635">
        <v>13541.883085700034</v>
      </c>
      <c r="E80" s="648">
        <v>1</v>
      </c>
      <c r="F80" s="636">
        <v>13541.883085700034</v>
      </c>
    </row>
    <row r="81" spans="1:6" ht="14.4" customHeight="1" thickBot="1" x14ac:dyDescent="0.35">
      <c r="A81" s="659" t="s">
        <v>2079</v>
      </c>
      <c r="B81" s="650"/>
      <c r="C81" s="651">
        <v>0</v>
      </c>
      <c r="D81" s="650">
        <v>8806.14</v>
      </c>
      <c r="E81" s="651">
        <v>1</v>
      </c>
      <c r="F81" s="652">
        <v>8806.14</v>
      </c>
    </row>
    <row r="82" spans="1:6" ht="14.4" customHeight="1" thickBot="1" x14ac:dyDescent="0.35">
      <c r="A82" s="653" t="s">
        <v>6</v>
      </c>
      <c r="B82" s="654">
        <v>2388.169995493236</v>
      </c>
      <c r="C82" s="655">
        <v>4.9139936988189317E-3</v>
      </c>
      <c r="D82" s="654">
        <v>483605.5332661182</v>
      </c>
      <c r="E82" s="655">
        <v>0.99508600630118116</v>
      </c>
      <c r="F82" s="656">
        <v>485993.7032616114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2232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67</v>
      </c>
      <c r="G3" s="47">
        <f>SUBTOTAL(9,G6:G1048576)</f>
        <v>2388.169995493236</v>
      </c>
      <c r="H3" s="48">
        <f>IF(M3=0,0,G3/M3)</f>
        <v>4.9139936988189283E-3</v>
      </c>
      <c r="I3" s="47">
        <f>SUBTOTAL(9,I6:I1048576)</f>
        <v>2072</v>
      </c>
      <c r="J3" s="47">
        <f>SUBTOTAL(9,J6:J1048576)</f>
        <v>483605.53326611849</v>
      </c>
      <c r="K3" s="48">
        <f>IF(M3=0,0,J3/M3)</f>
        <v>0.99508600630118105</v>
      </c>
      <c r="L3" s="47">
        <f>SUBTOTAL(9,L6:L1048576)</f>
        <v>2139</v>
      </c>
      <c r="M3" s="49">
        <f>SUBTOTAL(9,M6:M1048576)</f>
        <v>485993.70326161175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643" t="s">
        <v>166</v>
      </c>
      <c r="B5" s="661" t="s">
        <v>167</v>
      </c>
      <c r="C5" s="661" t="s">
        <v>93</v>
      </c>
      <c r="D5" s="661" t="s">
        <v>168</v>
      </c>
      <c r="E5" s="661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25" t="s">
        <v>551</v>
      </c>
      <c r="B6" s="626" t="s">
        <v>2080</v>
      </c>
      <c r="C6" s="626" t="s">
        <v>970</v>
      </c>
      <c r="D6" s="626" t="s">
        <v>2081</v>
      </c>
      <c r="E6" s="626" t="s">
        <v>2082</v>
      </c>
      <c r="F6" s="629"/>
      <c r="G6" s="629"/>
      <c r="H6" s="647">
        <v>0</v>
      </c>
      <c r="I6" s="629">
        <v>6</v>
      </c>
      <c r="J6" s="629">
        <v>428.70231804015236</v>
      </c>
      <c r="K6" s="647">
        <v>1</v>
      </c>
      <c r="L6" s="629">
        <v>6</v>
      </c>
      <c r="M6" s="630">
        <v>428.70231804015236</v>
      </c>
    </row>
    <row r="7" spans="1:13" ht="14.4" customHeight="1" x14ac:dyDescent="0.3">
      <c r="A7" s="631" t="s">
        <v>551</v>
      </c>
      <c r="B7" s="632" t="s">
        <v>2083</v>
      </c>
      <c r="C7" s="632" t="s">
        <v>998</v>
      </c>
      <c r="D7" s="632" t="s">
        <v>999</v>
      </c>
      <c r="E7" s="632" t="s">
        <v>1000</v>
      </c>
      <c r="F7" s="635"/>
      <c r="G7" s="635"/>
      <c r="H7" s="648">
        <v>0</v>
      </c>
      <c r="I7" s="635">
        <v>60</v>
      </c>
      <c r="J7" s="635">
        <v>4255.7122219519915</v>
      </c>
      <c r="K7" s="648">
        <v>1</v>
      </c>
      <c r="L7" s="635">
        <v>60</v>
      </c>
      <c r="M7" s="636">
        <v>4255.7122219519915</v>
      </c>
    </row>
    <row r="8" spans="1:13" ht="14.4" customHeight="1" x14ac:dyDescent="0.3">
      <c r="A8" s="631" t="s">
        <v>551</v>
      </c>
      <c r="B8" s="632" t="s">
        <v>2084</v>
      </c>
      <c r="C8" s="632" t="s">
        <v>1025</v>
      </c>
      <c r="D8" s="632" t="s">
        <v>1026</v>
      </c>
      <c r="E8" s="632" t="s">
        <v>1027</v>
      </c>
      <c r="F8" s="635"/>
      <c r="G8" s="635"/>
      <c r="H8" s="648">
        <v>0</v>
      </c>
      <c r="I8" s="635">
        <v>2</v>
      </c>
      <c r="J8" s="635">
        <v>256.68052891159027</v>
      </c>
      <c r="K8" s="648">
        <v>1</v>
      </c>
      <c r="L8" s="635">
        <v>2</v>
      </c>
      <c r="M8" s="636">
        <v>256.68052891159027</v>
      </c>
    </row>
    <row r="9" spans="1:13" ht="14.4" customHeight="1" x14ac:dyDescent="0.3">
      <c r="A9" s="631" t="s">
        <v>551</v>
      </c>
      <c r="B9" s="632" t="s">
        <v>2085</v>
      </c>
      <c r="C9" s="632" t="s">
        <v>994</v>
      </c>
      <c r="D9" s="632" t="s">
        <v>995</v>
      </c>
      <c r="E9" s="632" t="s">
        <v>996</v>
      </c>
      <c r="F9" s="635"/>
      <c r="G9" s="635"/>
      <c r="H9" s="648">
        <v>0</v>
      </c>
      <c r="I9" s="635">
        <v>2</v>
      </c>
      <c r="J9" s="635">
        <v>944.95902467448786</v>
      </c>
      <c r="K9" s="648">
        <v>1</v>
      </c>
      <c r="L9" s="635">
        <v>2</v>
      </c>
      <c r="M9" s="636">
        <v>944.95902467448786</v>
      </c>
    </row>
    <row r="10" spans="1:13" ht="14.4" customHeight="1" x14ac:dyDescent="0.3">
      <c r="A10" s="631" t="s">
        <v>551</v>
      </c>
      <c r="B10" s="632" t="s">
        <v>2086</v>
      </c>
      <c r="C10" s="632" t="s">
        <v>1036</v>
      </c>
      <c r="D10" s="632" t="s">
        <v>1037</v>
      </c>
      <c r="E10" s="632" t="s">
        <v>1038</v>
      </c>
      <c r="F10" s="635">
        <v>1</v>
      </c>
      <c r="G10" s="635">
        <v>104.17000000000004</v>
      </c>
      <c r="H10" s="648">
        <v>1</v>
      </c>
      <c r="I10" s="635"/>
      <c r="J10" s="635"/>
      <c r="K10" s="648">
        <v>0</v>
      </c>
      <c r="L10" s="635">
        <v>1</v>
      </c>
      <c r="M10" s="636">
        <v>104.17000000000004</v>
      </c>
    </row>
    <row r="11" spans="1:13" ht="14.4" customHeight="1" x14ac:dyDescent="0.3">
      <c r="A11" s="631" t="s">
        <v>551</v>
      </c>
      <c r="B11" s="632" t="s">
        <v>2086</v>
      </c>
      <c r="C11" s="632" t="s">
        <v>962</v>
      </c>
      <c r="D11" s="632" t="s">
        <v>963</v>
      </c>
      <c r="E11" s="632" t="s">
        <v>2087</v>
      </c>
      <c r="F11" s="635"/>
      <c r="G11" s="635"/>
      <c r="H11" s="648">
        <v>0</v>
      </c>
      <c r="I11" s="635">
        <v>1</v>
      </c>
      <c r="J11" s="635">
        <v>76.64</v>
      </c>
      <c r="K11" s="648">
        <v>1</v>
      </c>
      <c r="L11" s="635">
        <v>1</v>
      </c>
      <c r="M11" s="636">
        <v>76.64</v>
      </c>
    </row>
    <row r="12" spans="1:13" ht="14.4" customHeight="1" x14ac:dyDescent="0.3">
      <c r="A12" s="631" t="s">
        <v>551</v>
      </c>
      <c r="B12" s="632" t="s">
        <v>2088</v>
      </c>
      <c r="C12" s="632" t="s">
        <v>986</v>
      </c>
      <c r="D12" s="632" t="s">
        <v>987</v>
      </c>
      <c r="E12" s="632" t="s">
        <v>988</v>
      </c>
      <c r="F12" s="635"/>
      <c r="G12" s="635"/>
      <c r="H12" s="648">
        <v>0</v>
      </c>
      <c r="I12" s="635">
        <v>1</v>
      </c>
      <c r="J12" s="635">
        <v>23.97</v>
      </c>
      <c r="K12" s="648">
        <v>1</v>
      </c>
      <c r="L12" s="635">
        <v>1</v>
      </c>
      <c r="M12" s="636">
        <v>23.97</v>
      </c>
    </row>
    <row r="13" spans="1:13" ht="14.4" customHeight="1" x14ac:dyDescent="0.3">
      <c r="A13" s="631" t="s">
        <v>551</v>
      </c>
      <c r="B13" s="632" t="s">
        <v>2089</v>
      </c>
      <c r="C13" s="632" t="s">
        <v>1005</v>
      </c>
      <c r="D13" s="632" t="s">
        <v>2090</v>
      </c>
      <c r="E13" s="632" t="s">
        <v>2091</v>
      </c>
      <c r="F13" s="635"/>
      <c r="G13" s="635"/>
      <c r="H13" s="648">
        <v>0</v>
      </c>
      <c r="I13" s="635">
        <v>1</v>
      </c>
      <c r="J13" s="635">
        <v>117.14</v>
      </c>
      <c r="K13" s="648">
        <v>1</v>
      </c>
      <c r="L13" s="635">
        <v>1</v>
      </c>
      <c r="M13" s="636">
        <v>117.14</v>
      </c>
    </row>
    <row r="14" spans="1:13" ht="14.4" customHeight="1" x14ac:dyDescent="0.3">
      <c r="A14" s="631" t="s">
        <v>551</v>
      </c>
      <c r="B14" s="632" t="s">
        <v>2089</v>
      </c>
      <c r="C14" s="632" t="s">
        <v>974</v>
      </c>
      <c r="D14" s="632" t="s">
        <v>2092</v>
      </c>
      <c r="E14" s="632" t="s">
        <v>992</v>
      </c>
      <c r="F14" s="635"/>
      <c r="G14" s="635"/>
      <c r="H14" s="648">
        <v>0</v>
      </c>
      <c r="I14" s="635">
        <v>1</v>
      </c>
      <c r="J14" s="635">
        <v>144.79</v>
      </c>
      <c r="K14" s="648">
        <v>1</v>
      </c>
      <c r="L14" s="635">
        <v>1</v>
      </c>
      <c r="M14" s="636">
        <v>144.79</v>
      </c>
    </row>
    <row r="15" spans="1:13" ht="14.4" customHeight="1" x14ac:dyDescent="0.3">
      <c r="A15" s="631" t="s">
        <v>551</v>
      </c>
      <c r="B15" s="632" t="s">
        <v>2093</v>
      </c>
      <c r="C15" s="632" t="s">
        <v>1012</v>
      </c>
      <c r="D15" s="632" t="s">
        <v>929</v>
      </c>
      <c r="E15" s="632" t="s">
        <v>1013</v>
      </c>
      <c r="F15" s="635"/>
      <c r="G15" s="635"/>
      <c r="H15" s="648">
        <v>0</v>
      </c>
      <c r="I15" s="635">
        <v>5</v>
      </c>
      <c r="J15" s="635">
        <v>1782.5</v>
      </c>
      <c r="K15" s="648">
        <v>1</v>
      </c>
      <c r="L15" s="635">
        <v>5</v>
      </c>
      <c r="M15" s="636">
        <v>1782.5</v>
      </c>
    </row>
    <row r="16" spans="1:13" ht="14.4" customHeight="1" x14ac:dyDescent="0.3">
      <c r="A16" s="631" t="s">
        <v>551</v>
      </c>
      <c r="B16" s="632" t="s">
        <v>2093</v>
      </c>
      <c r="C16" s="632" t="s">
        <v>1015</v>
      </c>
      <c r="D16" s="632" t="s">
        <v>929</v>
      </c>
      <c r="E16" s="632" t="s">
        <v>1016</v>
      </c>
      <c r="F16" s="635"/>
      <c r="G16" s="635"/>
      <c r="H16" s="648">
        <v>0</v>
      </c>
      <c r="I16" s="635">
        <v>42</v>
      </c>
      <c r="J16" s="635">
        <v>17387.9857656028</v>
      </c>
      <c r="K16" s="648">
        <v>1</v>
      </c>
      <c r="L16" s="635">
        <v>42</v>
      </c>
      <c r="M16" s="636">
        <v>17387.9857656028</v>
      </c>
    </row>
    <row r="17" spans="1:13" ht="14.4" customHeight="1" x14ac:dyDescent="0.3">
      <c r="A17" s="631" t="s">
        <v>551</v>
      </c>
      <c r="B17" s="632" t="s">
        <v>2093</v>
      </c>
      <c r="C17" s="632" t="s">
        <v>928</v>
      </c>
      <c r="D17" s="632" t="s">
        <v>929</v>
      </c>
      <c r="E17" s="632" t="s">
        <v>930</v>
      </c>
      <c r="F17" s="635"/>
      <c r="G17" s="635"/>
      <c r="H17" s="648">
        <v>0</v>
      </c>
      <c r="I17" s="635">
        <v>5</v>
      </c>
      <c r="J17" s="635">
        <v>2460.9956868500753</v>
      </c>
      <c r="K17" s="648">
        <v>1</v>
      </c>
      <c r="L17" s="635">
        <v>5</v>
      </c>
      <c r="M17" s="636">
        <v>2460.9956868500753</v>
      </c>
    </row>
    <row r="18" spans="1:13" ht="14.4" customHeight="1" x14ac:dyDescent="0.3">
      <c r="A18" s="631" t="s">
        <v>551</v>
      </c>
      <c r="B18" s="632" t="s">
        <v>2093</v>
      </c>
      <c r="C18" s="632" t="s">
        <v>932</v>
      </c>
      <c r="D18" s="632" t="s">
        <v>929</v>
      </c>
      <c r="E18" s="632" t="s">
        <v>933</v>
      </c>
      <c r="F18" s="635"/>
      <c r="G18" s="635"/>
      <c r="H18" s="648">
        <v>0</v>
      </c>
      <c r="I18" s="635">
        <v>3</v>
      </c>
      <c r="J18" s="635">
        <v>2829</v>
      </c>
      <c r="K18" s="648">
        <v>1</v>
      </c>
      <c r="L18" s="635">
        <v>3</v>
      </c>
      <c r="M18" s="636">
        <v>2829</v>
      </c>
    </row>
    <row r="19" spans="1:13" ht="14.4" customHeight="1" x14ac:dyDescent="0.3">
      <c r="A19" s="631" t="s">
        <v>551</v>
      </c>
      <c r="B19" s="632" t="s">
        <v>2093</v>
      </c>
      <c r="C19" s="632" t="s">
        <v>935</v>
      </c>
      <c r="D19" s="632" t="s">
        <v>929</v>
      </c>
      <c r="E19" s="632" t="s">
        <v>936</v>
      </c>
      <c r="F19" s="635"/>
      <c r="G19" s="635"/>
      <c r="H19" s="648">
        <v>0</v>
      </c>
      <c r="I19" s="635">
        <v>1</v>
      </c>
      <c r="J19" s="635">
        <v>1051.28</v>
      </c>
      <c r="K19" s="648">
        <v>1</v>
      </c>
      <c r="L19" s="635">
        <v>1</v>
      </c>
      <c r="M19" s="636">
        <v>1051.28</v>
      </c>
    </row>
    <row r="20" spans="1:13" ht="14.4" customHeight="1" x14ac:dyDescent="0.3">
      <c r="A20" s="631" t="s">
        <v>551</v>
      </c>
      <c r="B20" s="632" t="s">
        <v>2093</v>
      </c>
      <c r="C20" s="632" t="s">
        <v>958</v>
      </c>
      <c r="D20" s="632" t="s">
        <v>959</v>
      </c>
      <c r="E20" s="632" t="s">
        <v>2094</v>
      </c>
      <c r="F20" s="635"/>
      <c r="G20" s="635"/>
      <c r="H20" s="648">
        <v>0</v>
      </c>
      <c r="I20" s="635">
        <v>5</v>
      </c>
      <c r="J20" s="635">
        <v>17250</v>
      </c>
      <c r="K20" s="648">
        <v>1</v>
      </c>
      <c r="L20" s="635">
        <v>5</v>
      </c>
      <c r="M20" s="636">
        <v>17250</v>
      </c>
    </row>
    <row r="21" spans="1:13" ht="14.4" customHeight="1" x14ac:dyDescent="0.3">
      <c r="A21" s="631" t="s">
        <v>551</v>
      </c>
      <c r="B21" s="632" t="s">
        <v>2095</v>
      </c>
      <c r="C21" s="632" t="s">
        <v>903</v>
      </c>
      <c r="D21" s="632" t="s">
        <v>2096</v>
      </c>
      <c r="E21" s="632" t="s">
        <v>2097</v>
      </c>
      <c r="F21" s="635"/>
      <c r="G21" s="635"/>
      <c r="H21" s="648">
        <v>0</v>
      </c>
      <c r="I21" s="635">
        <v>1</v>
      </c>
      <c r="J21" s="635">
        <v>1191.24</v>
      </c>
      <c r="K21" s="648">
        <v>1</v>
      </c>
      <c r="L21" s="635">
        <v>1</v>
      </c>
      <c r="M21" s="636">
        <v>1191.24</v>
      </c>
    </row>
    <row r="22" spans="1:13" ht="14.4" customHeight="1" x14ac:dyDescent="0.3">
      <c r="A22" s="631" t="s">
        <v>551</v>
      </c>
      <c r="B22" s="632" t="s">
        <v>2098</v>
      </c>
      <c r="C22" s="632" t="s">
        <v>920</v>
      </c>
      <c r="D22" s="632" t="s">
        <v>2099</v>
      </c>
      <c r="E22" s="632" t="s">
        <v>2100</v>
      </c>
      <c r="F22" s="635"/>
      <c r="G22" s="635"/>
      <c r="H22" s="648">
        <v>0</v>
      </c>
      <c r="I22" s="635">
        <v>1</v>
      </c>
      <c r="J22" s="635">
        <v>55.1</v>
      </c>
      <c r="K22" s="648">
        <v>1</v>
      </c>
      <c r="L22" s="635">
        <v>1</v>
      </c>
      <c r="M22" s="636">
        <v>55.1</v>
      </c>
    </row>
    <row r="23" spans="1:13" ht="14.4" customHeight="1" x14ac:dyDescent="0.3">
      <c r="A23" s="631" t="s">
        <v>551</v>
      </c>
      <c r="B23" s="632" t="s">
        <v>2098</v>
      </c>
      <c r="C23" s="632" t="s">
        <v>924</v>
      </c>
      <c r="D23" s="632" t="s">
        <v>2101</v>
      </c>
      <c r="E23" s="632" t="s">
        <v>2102</v>
      </c>
      <c r="F23" s="635"/>
      <c r="G23" s="635"/>
      <c r="H23" s="648">
        <v>0</v>
      </c>
      <c r="I23" s="635">
        <v>1</v>
      </c>
      <c r="J23" s="635">
        <v>110.42</v>
      </c>
      <c r="K23" s="648">
        <v>1</v>
      </c>
      <c r="L23" s="635">
        <v>1</v>
      </c>
      <c r="M23" s="636">
        <v>110.42</v>
      </c>
    </row>
    <row r="24" spans="1:13" ht="14.4" customHeight="1" x14ac:dyDescent="0.3">
      <c r="A24" s="631" t="s">
        <v>551</v>
      </c>
      <c r="B24" s="632" t="s">
        <v>2103</v>
      </c>
      <c r="C24" s="632" t="s">
        <v>954</v>
      </c>
      <c r="D24" s="632" t="s">
        <v>955</v>
      </c>
      <c r="E24" s="632" t="s">
        <v>956</v>
      </c>
      <c r="F24" s="635"/>
      <c r="G24" s="635"/>
      <c r="H24" s="648">
        <v>0</v>
      </c>
      <c r="I24" s="635">
        <v>1</v>
      </c>
      <c r="J24" s="635">
        <v>79.83</v>
      </c>
      <c r="K24" s="648">
        <v>1</v>
      </c>
      <c r="L24" s="635">
        <v>1</v>
      </c>
      <c r="M24" s="636">
        <v>79.83</v>
      </c>
    </row>
    <row r="25" spans="1:13" ht="14.4" customHeight="1" x14ac:dyDescent="0.3">
      <c r="A25" s="631" t="s">
        <v>551</v>
      </c>
      <c r="B25" s="632" t="s">
        <v>2104</v>
      </c>
      <c r="C25" s="632" t="s">
        <v>950</v>
      </c>
      <c r="D25" s="632" t="s">
        <v>951</v>
      </c>
      <c r="E25" s="632" t="s">
        <v>952</v>
      </c>
      <c r="F25" s="635"/>
      <c r="G25" s="635"/>
      <c r="H25" s="648">
        <v>0</v>
      </c>
      <c r="I25" s="635">
        <v>2</v>
      </c>
      <c r="J25" s="635">
        <v>91.1</v>
      </c>
      <c r="K25" s="648">
        <v>1</v>
      </c>
      <c r="L25" s="635">
        <v>2</v>
      </c>
      <c r="M25" s="636">
        <v>91.1</v>
      </c>
    </row>
    <row r="26" spans="1:13" ht="14.4" customHeight="1" x14ac:dyDescent="0.3">
      <c r="A26" s="631" t="s">
        <v>551</v>
      </c>
      <c r="B26" s="632" t="s">
        <v>2105</v>
      </c>
      <c r="C26" s="632" t="s">
        <v>990</v>
      </c>
      <c r="D26" s="632" t="s">
        <v>991</v>
      </c>
      <c r="E26" s="632" t="s">
        <v>992</v>
      </c>
      <c r="F26" s="635"/>
      <c r="G26" s="635"/>
      <c r="H26" s="648">
        <v>0</v>
      </c>
      <c r="I26" s="635">
        <v>2</v>
      </c>
      <c r="J26" s="635">
        <v>301.66017795172388</v>
      </c>
      <c r="K26" s="648">
        <v>1</v>
      </c>
      <c r="L26" s="635">
        <v>2</v>
      </c>
      <c r="M26" s="636">
        <v>301.66017795172388</v>
      </c>
    </row>
    <row r="27" spans="1:13" ht="14.4" customHeight="1" x14ac:dyDescent="0.3">
      <c r="A27" s="631" t="s">
        <v>551</v>
      </c>
      <c r="B27" s="632" t="s">
        <v>2106</v>
      </c>
      <c r="C27" s="632" t="s">
        <v>978</v>
      </c>
      <c r="D27" s="632" t="s">
        <v>979</v>
      </c>
      <c r="E27" s="632" t="s">
        <v>980</v>
      </c>
      <c r="F27" s="635"/>
      <c r="G27" s="635"/>
      <c r="H27" s="648">
        <v>0</v>
      </c>
      <c r="I27" s="635">
        <v>1</v>
      </c>
      <c r="J27" s="635">
        <v>102.75000000000003</v>
      </c>
      <c r="K27" s="648">
        <v>1</v>
      </c>
      <c r="L27" s="635">
        <v>1</v>
      </c>
      <c r="M27" s="636">
        <v>102.75000000000003</v>
      </c>
    </row>
    <row r="28" spans="1:13" ht="14.4" customHeight="1" x14ac:dyDescent="0.3">
      <c r="A28" s="631" t="s">
        <v>551</v>
      </c>
      <c r="B28" s="632" t="s">
        <v>2107</v>
      </c>
      <c r="C28" s="632" t="s">
        <v>1001</v>
      </c>
      <c r="D28" s="632" t="s">
        <v>1002</v>
      </c>
      <c r="E28" s="632" t="s">
        <v>1003</v>
      </c>
      <c r="F28" s="635"/>
      <c r="G28" s="635"/>
      <c r="H28" s="648">
        <v>0</v>
      </c>
      <c r="I28" s="635">
        <v>1</v>
      </c>
      <c r="J28" s="635">
        <v>107.94008517453553</v>
      </c>
      <c r="K28" s="648">
        <v>1</v>
      </c>
      <c r="L28" s="635">
        <v>1</v>
      </c>
      <c r="M28" s="636">
        <v>107.94008517453553</v>
      </c>
    </row>
    <row r="29" spans="1:13" ht="14.4" customHeight="1" x14ac:dyDescent="0.3">
      <c r="A29" s="631" t="s">
        <v>551</v>
      </c>
      <c r="B29" s="632" t="s">
        <v>2108</v>
      </c>
      <c r="C29" s="632" t="s">
        <v>1008</v>
      </c>
      <c r="D29" s="632" t="s">
        <v>1009</v>
      </c>
      <c r="E29" s="632" t="s">
        <v>1010</v>
      </c>
      <c r="F29" s="635"/>
      <c r="G29" s="635"/>
      <c r="H29" s="648">
        <v>0</v>
      </c>
      <c r="I29" s="635">
        <v>1</v>
      </c>
      <c r="J29" s="635">
        <v>236.47</v>
      </c>
      <c r="K29" s="648">
        <v>1</v>
      </c>
      <c r="L29" s="635">
        <v>1</v>
      </c>
      <c r="M29" s="636">
        <v>236.47</v>
      </c>
    </row>
    <row r="30" spans="1:13" ht="14.4" customHeight="1" x14ac:dyDescent="0.3">
      <c r="A30" s="631" t="s">
        <v>551</v>
      </c>
      <c r="B30" s="632" t="s">
        <v>2109</v>
      </c>
      <c r="C30" s="632" t="s">
        <v>1029</v>
      </c>
      <c r="D30" s="632" t="s">
        <v>1030</v>
      </c>
      <c r="E30" s="632" t="s">
        <v>1031</v>
      </c>
      <c r="F30" s="635"/>
      <c r="G30" s="635"/>
      <c r="H30" s="648">
        <v>0</v>
      </c>
      <c r="I30" s="635">
        <v>1</v>
      </c>
      <c r="J30" s="635">
        <v>550.61000000000013</v>
      </c>
      <c r="K30" s="648">
        <v>1</v>
      </c>
      <c r="L30" s="635">
        <v>1</v>
      </c>
      <c r="M30" s="636">
        <v>550.61000000000013</v>
      </c>
    </row>
    <row r="31" spans="1:13" ht="14.4" customHeight="1" x14ac:dyDescent="0.3">
      <c r="A31" s="631" t="s">
        <v>551</v>
      </c>
      <c r="B31" s="632" t="s">
        <v>2110</v>
      </c>
      <c r="C31" s="632" t="s">
        <v>912</v>
      </c>
      <c r="D31" s="632" t="s">
        <v>2111</v>
      </c>
      <c r="E31" s="632" t="s">
        <v>2112</v>
      </c>
      <c r="F31" s="635"/>
      <c r="G31" s="635"/>
      <c r="H31" s="648">
        <v>0</v>
      </c>
      <c r="I31" s="635">
        <v>5</v>
      </c>
      <c r="J31" s="635">
        <v>181.64968529760301</v>
      </c>
      <c r="K31" s="648">
        <v>1</v>
      </c>
      <c r="L31" s="635">
        <v>5</v>
      </c>
      <c r="M31" s="636">
        <v>181.64968529760301</v>
      </c>
    </row>
    <row r="32" spans="1:13" ht="14.4" customHeight="1" x14ac:dyDescent="0.3">
      <c r="A32" s="631" t="s">
        <v>551</v>
      </c>
      <c r="B32" s="632" t="s">
        <v>2113</v>
      </c>
      <c r="C32" s="632" t="s">
        <v>1101</v>
      </c>
      <c r="D32" s="632" t="s">
        <v>1102</v>
      </c>
      <c r="E32" s="632" t="s">
        <v>1103</v>
      </c>
      <c r="F32" s="635"/>
      <c r="G32" s="635"/>
      <c r="H32" s="648">
        <v>0</v>
      </c>
      <c r="I32" s="635">
        <v>12</v>
      </c>
      <c r="J32" s="635">
        <v>550.20000000000005</v>
      </c>
      <c r="K32" s="648">
        <v>1</v>
      </c>
      <c r="L32" s="635">
        <v>12</v>
      </c>
      <c r="M32" s="636">
        <v>550.20000000000005</v>
      </c>
    </row>
    <row r="33" spans="1:13" ht="14.4" customHeight="1" x14ac:dyDescent="0.3">
      <c r="A33" s="631" t="s">
        <v>551</v>
      </c>
      <c r="B33" s="632" t="s">
        <v>2114</v>
      </c>
      <c r="C33" s="632" t="s">
        <v>1097</v>
      </c>
      <c r="D33" s="632" t="s">
        <v>2115</v>
      </c>
      <c r="E33" s="632" t="s">
        <v>2116</v>
      </c>
      <c r="F33" s="635"/>
      <c r="G33" s="635"/>
      <c r="H33" s="648">
        <v>0</v>
      </c>
      <c r="I33" s="635">
        <v>3</v>
      </c>
      <c r="J33" s="635">
        <v>508.88773716528897</v>
      </c>
      <c r="K33" s="648">
        <v>1</v>
      </c>
      <c r="L33" s="635">
        <v>3</v>
      </c>
      <c r="M33" s="636">
        <v>508.88773716528897</v>
      </c>
    </row>
    <row r="34" spans="1:13" ht="14.4" customHeight="1" x14ac:dyDescent="0.3">
      <c r="A34" s="631" t="s">
        <v>551</v>
      </c>
      <c r="B34" s="632" t="s">
        <v>2114</v>
      </c>
      <c r="C34" s="632" t="s">
        <v>1117</v>
      </c>
      <c r="D34" s="632" t="s">
        <v>2117</v>
      </c>
      <c r="E34" s="632" t="s">
        <v>2118</v>
      </c>
      <c r="F34" s="635"/>
      <c r="G34" s="635"/>
      <c r="H34" s="648">
        <v>0</v>
      </c>
      <c r="I34" s="635">
        <v>82.80000000000004</v>
      </c>
      <c r="J34" s="635">
        <v>7861.669854131077</v>
      </c>
      <c r="K34" s="648">
        <v>1</v>
      </c>
      <c r="L34" s="635">
        <v>82.80000000000004</v>
      </c>
      <c r="M34" s="636">
        <v>7861.669854131077</v>
      </c>
    </row>
    <row r="35" spans="1:13" ht="14.4" customHeight="1" x14ac:dyDescent="0.3">
      <c r="A35" s="631" t="s">
        <v>551</v>
      </c>
      <c r="B35" s="632" t="s">
        <v>2119</v>
      </c>
      <c r="C35" s="632" t="s">
        <v>1113</v>
      </c>
      <c r="D35" s="632" t="s">
        <v>1114</v>
      </c>
      <c r="E35" s="632" t="s">
        <v>1444</v>
      </c>
      <c r="F35" s="635"/>
      <c r="G35" s="635"/>
      <c r="H35" s="648">
        <v>0</v>
      </c>
      <c r="I35" s="635">
        <v>18.199999999999996</v>
      </c>
      <c r="J35" s="635">
        <v>3767.4033379697466</v>
      </c>
      <c r="K35" s="648">
        <v>1</v>
      </c>
      <c r="L35" s="635">
        <v>18.199999999999996</v>
      </c>
      <c r="M35" s="636">
        <v>3767.4033379697466</v>
      </c>
    </row>
    <row r="36" spans="1:13" ht="14.4" customHeight="1" x14ac:dyDescent="0.3">
      <c r="A36" s="631" t="s">
        <v>551</v>
      </c>
      <c r="B36" s="632" t="s">
        <v>2120</v>
      </c>
      <c r="C36" s="632" t="s">
        <v>1121</v>
      </c>
      <c r="D36" s="632" t="s">
        <v>2121</v>
      </c>
      <c r="E36" s="632" t="s">
        <v>1103</v>
      </c>
      <c r="F36" s="635"/>
      <c r="G36" s="635"/>
      <c r="H36" s="648">
        <v>0</v>
      </c>
      <c r="I36" s="635">
        <v>3</v>
      </c>
      <c r="J36" s="635">
        <v>225.66</v>
      </c>
      <c r="K36" s="648">
        <v>1</v>
      </c>
      <c r="L36" s="635">
        <v>3</v>
      </c>
      <c r="M36" s="636">
        <v>225.66</v>
      </c>
    </row>
    <row r="37" spans="1:13" ht="14.4" customHeight="1" x14ac:dyDescent="0.3">
      <c r="A37" s="631" t="s">
        <v>551</v>
      </c>
      <c r="B37" s="632" t="s">
        <v>2122</v>
      </c>
      <c r="C37" s="632" t="s">
        <v>1128</v>
      </c>
      <c r="D37" s="632" t="s">
        <v>1129</v>
      </c>
      <c r="E37" s="632" t="s">
        <v>1130</v>
      </c>
      <c r="F37" s="635"/>
      <c r="G37" s="635"/>
      <c r="H37" s="648">
        <v>0</v>
      </c>
      <c r="I37" s="635">
        <v>3.2</v>
      </c>
      <c r="J37" s="635">
        <v>4784</v>
      </c>
      <c r="K37" s="648">
        <v>1</v>
      </c>
      <c r="L37" s="635">
        <v>3.2</v>
      </c>
      <c r="M37" s="636">
        <v>4784</v>
      </c>
    </row>
    <row r="38" spans="1:13" ht="14.4" customHeight="1" x14ac:dyDescent="0.3">
      <c r="A38" s="631" t="s">
        <v>551</v>
      </c>
      <c r="B38" s="632" t="s">
        <v>2123</v>
      </c>
      <c r="C38" s="632" t="s">
        <v>1105</v>
      </c>
      <c r="D38" s="632" t="s">
        <v>1106</v>
      </c>
      <c r="E38" s="632" t="s">
        <v>2124</v>
      </c>
      <c r="F38" s="635"/>
      <c r="G38" s="635"/>
      <c r="H38" s="648">
        <v>0</v>
      </c>
      <c r="I38" s="635">
        <v>1</v>
      </c>
      <c r="J38" s="635">
        <v>153.59</v>
      </c>
      <c r="K38" s="648">
        <v>1</v>
      </c>
      <c r="L38" s="635">
        <v>1</v>
      </c>
      <c r="M38" s="636">
        <v>153.59</v>
      </c>
    </row>
    <row r="39" spans="1:13" ht="14.4" customHeight="1" x14ac:dyDescent="0.3">
      <c r="A39" s="631" t="s">
        <v>551</v>
      </c>
      <c r="B39" s="632" t="s">
        <v>2123</v>
      </c>
      <c r="C39" s="632" t="s">
        <v>1109</v>
      </c>
      <c r="D39" s="632" t="s">
        <v>1110</v>
      </c>
      <c r="E39" s="632" t="s">
        <v>2125</v>
      </c>
      <c r="F39" s="635"/>
      <c r="G39" s="635"/>
      <c r="H39" s="648">
        <v>0</v>
      </c>
      <c r="I39" s="635">
        <v>9</v>
      </c>
      <c r="J39" s="635">
        <v>2349.4500000000003</v>
      </c>
      <c r="K39" s="648">
        <v>1</v>
      </c>
      <c r="L39" s="635">
        <v>9</v>
      </c>
      <c r="M39" s="636">
        <v>2349.4500000000003</v>
      </c>
    </row>
    <row r="40" spans="1:13" ht="14.4" customHeight="1" x14ac:dyDescent="0.3">
      <c r="A40" s="631" t="s">
        <v>551</v>
      </c>
      <c r="B40" s="632" t="s">
        <v>2123</v>
      </c>
      <c r="C40" s="632" t="s">
        <v>1132</v>
      </c>
      <c r="D40" s="632" t="s">
        <v>2126</v>
      </c>
      <c r="E40" s="632" t="s">
        <v>2127</v>
      </c>
      <c r="F40" s="635"/>
      <c r="G40" s="635"/>
      <c r="H40" s="648">
        <v>0</v>
      </c>
      <c r="I40" s="635">
        <v>2</v>
      </c>
      <c r="J40" s="635">
        <v>240</v>
      </c>
      <c r="K40" s="648">
        <v>1</v>
      </c>
      <c r="L40" s="635">
        <v>2</v>
      </c>
      <c r="M40" s="636">
        <v>240</v>
      </c>
    </row>
    <row r="41" spans="1:13" ht="14.4" customHeight="1" x14ac:dyDescent="0.3">
      <c r="A41" s="631" t="s">
        <v>551</v>
      </c>
      <c r="B41" s="632" t="s">
        <v>2128</v>
      </c>
      <c r="C41" s="632" t="s">
        <v>1125</v>
      </c>
      <c r="D41" s="632" t="s">
        <v>1126</v>
      </c>
      <c r="E41" s="632" t="s">
        <v>1127</v>
      </c>
      <c r="F41" s="635"/>
      <c r="G41" s="635"/>
      <c r="H41" s="648">
        <v>0</v>
      </c>
      <c r="I41" s="635">
        <v>2</v>
      </c>
      <c r="J41" s="635">
        <v>208.83995348797845</v>
      </c>
      <c r="K41" s="648">
        <v>1</v>
      </c>
      <c r="L41" s="635">
        <v>2</v>
      </c>
      <c r="M41" s="636">
        <v>208.83995348797845</v>
      </c>
    </row>
    <row r="42" spans="1:13" ht="14.4" customHeight="1" x14ac:dyDescent="0.3">
      <c r="A42" s="631" t="s">
        <v>551</v>
      </c>
      <c r="B42" s="632" t="s">
        <v>2128</v>
      </c>
      <c r="C42" s="632" t="s">
        <v>1136</v>
      </c>
      <c r="D42" s="632" t="s">
        <v>1137</v>
      </c>
      <c r="E42" s="632" t="s">
        <v>2129</v>
      </c>
      <c r="F42" s="635"/>
      <c r="G42" s="635"/>
      <c r="H42" s="648">
        <v>0</v>
      </c>
      <c r="I42" s="635">
        <v>2</v>
      </c>
      <c r="J42" s="635">
        <v>141.46</v>
      </c>
      <c r="K42" s="648">
        <v>1</v>
      </c>
      <c r="L42" s="635">
        <v>2</v>
      </c>
      <c r="M42" s="636">
        <v>141.46</v>
      </c>
    </row>
    <row r="43" spans="1:13" ht="14.4" customHeight="1" x14ac:dyDescent="0.3">
      <c r="A43" s="631" t="s">
        <v>551</v>
      </c>
      <c r="B43" s="632" t="s">
        <v>2130</v>
      </c>
      <c r="C43" s="632" t="s">
        <v>1071</v>
      </c>
      <c r="D43" s="632" t="s">
        <v>2131</v>
      </c>
      <c r="E43" s="632" t="s">
        <v>1426</v>
      </c>
      <c r="F43" s="635"/>
      <c r="G43" s="635"/>
      <c r="H43" s="648">
        <v>0</v>
      </c>
      <c r="I43" s="635">
        <v>17</v>
      </c>
      <c r="J43" s="635">
        <v>1378.6999999999998</v>
      </c>
      <c r="K43" s="648">
        <v>1</v>
      </c>
      <c r="L43" s="635">
        <v>17</v>
      </c>
      <c r="M43" s="636">
        <v>1378.6999999999998</v>
      </c>
    </row>
    <row r="44" spans="1:13" ht="14.4" customHeight="1" x14ac:dyDescent="0.3">
      <c r="A44" s="631" t="s">
        <v>551</v>
      </c>
      <c r="B44" s="632" t="s">
        <v>2132</v>
      </c>
      <c r="C44" s="632" t="s">
        <v>1140</v>
      </c>
      <c r="D44" s="632" t="s">
        <v>1141</v>
      </c>
      <c r="E44" s="632" t="s">
        <v>2133</v>
      </c>
      <c r="F44" s="635"/>
      <c r="G44" s="635"/>
      <c r="H44" s="648">
        <v>0</v>
      </c>
      <c r="I44" s="635">
        <v>1</v>
      </c>
      <c r="J44" s="635">
        <v>1834.91</v>
      </c>
      <c r="K44" s="648">
        <v>1</v>
      </c>
      <c r="L44" s="635">
        <v>1</v>
      </c>
      <c r="M44" s="636">
        <v>1834.91</v>
      </c>
    </row>
    <row r="45" spans="1:13" ht="14.4" customHeight="1" x14ac:dyDescent="0.3">
      <c r="A45" s="631" t="s">
        <v>551</v>
      </c>
      <c r="B45" s="632" t="s">
        <v>2132</v>
      </c>
      <c r="C45" s="632" t="s">
        <v>1144</v>
      </c>
      <c r="D45" s="632" t="s">
        <v>1141</v>
      </c>
      <c r="E45" s="632" t="s">
        <v>2134</v>
      </c>
      <c r="F45" s="635"/>
      <c r="G45" s="635"/>
      <c r="H45" s="648">
        <v>0</v>
      </c>
      <c r="I45" s="635">
        <v>1</v>
      </c>
      <c r="J45" s="635">
        <v>458.67</v>
      </c>
      <c r="K45" s="648">
        <v>1</v>
      </c>
      <c r="L45" s="635">
        <v>1</v>
      </c>
      <c r="M45" s="636">
        <v>458.67</v>
      </c>
    </row>
    <row r="46" spans="1:13" ht="14.4" customHeight="1" x14ac:dyDescent="0.3">
      <c r="A46" s="631" t="s">
        <v>551</v>
      </c>
      <c r="B46" s="632" t="s">
        <v>2135</v>
      </c>
      <c r="C46" s="632" t="s">
        <v>869</v>
      </c>
      <c r="D46" s="632" t="s">
        <v>870</v>
      </c>
      <c r="E46" s="632" t="s">
        <v>871</v>
      </c>
      <c r="F46" s="635"/>
      <c r="G46" s="635"/>
      <c r="H46" s="648">
        <v>0</v>
      </c>
      <c r="I46" s="635">
        <v>1</v>
      </c>
      <c r="J46" s="635">
        <v>1378.85</v>
      </c>
      <c r="K46" s="648">
        <v>1</v>
      </c>
      <c r="L46" s="635">
        <v>1</v>
      </c>
      <c r="M46" s="636">
        <v>1378.85</v>
      </c>
    </row>
    <row r="47" spans="1:13" ht="14.4" customHeight="1" x14ac:dyDescent="0.3">
      <c r="A47" s="631" t="s">
        <v>551</v>
      </c>
      <c r="B47" s="632" t="s">
        <v>2136</v>
      </c>
      <c r="C47" s="632" t="s">
        <v>916</v>
      </c>
      <c r="D47" s="632" t="s">
        <v>917</v>
      </c>
      <c r="E47" s="632" t="s">
        <v>2137</v>
      </c>
      <c r="F47" s="635"/>
      <c r="G47" s="635"/>
      <c r="H47" s="648">
        <v>0</v>
      </c>
      <c r="I47" s="635">
        <v>1</v>
      </c>
      <c r="J47" s="635">
        <v>134.12162360595372</v>
      </c>
      <c r="K47" s="648">
        <v>1</v>
      </c>
      <c r="L47" s="635">
        <v>1</v>
      </c>
      <c r="M47" s="636">
        <v>134.12162360595372</v>
      </c>
    </row>
    <row r="48" spans="1:13" ht="14.4" customHeight="1" x14ac:dyDescent="0.3">
      <c r="A48" s="631" t="s">
        <v>551</v>
      </c>
      <c r="B48" s="632" t="s">
        <v>2138</v>
      </c>
      <c r="C48" s="632" t="s">
        <v>982</v>
      </c>
      <c r="D48" s="632" t="s">
        <v>983</v>
      </c>
      <c r="E48" s="632" t="s">
        <v>984</v>
      </c>
      <c r="F48" s="635"/>
      <c r="G48" s="635"/>
      <c r="H48" s="648">
        <v>0</v>
      </c>
      <c r="I48" s="635">
        <v>1</v>
      </c>
      <c r="J48" s="635">
        <v>71.67</v>
      </c>
      <c r="K48" s="648">
        <v>1</v>
      </c>
      <c r="L48" s="635">
        <v>1</v>
      </c>
      <c r="M48" s="636">
        <v>71.67</v>
      </c>
    </row>
    <row r="49" spans="1:13" ht="14.4" customHeight="1" x14ac:dyDescent="0.3">
      <c r="A49" s="631" t="s">
        <v>551</v>
      </c>
      <c r="B49" s="632" t="s">
        <v>2139</v>
      </c>
      <c r="C49" s="632" t="s">
        <v>1033</v>
      </c>
      <c r="D49" s="632" t="s">
        <v>2140</v>
      </c>
      <c r="E49" s="632" t="s">
        <v>1035</v>
      </c>
      <c r="F49" s="635"/>
      <c r="G49" s="635"/>
      <c r="H49" s="648">
        <v>0</v>
      </c>
      <c r="I49" s="635">
        <v>1</v>
      </c>
      <c r="J49" s="635">
        <v>1030.3662233991899</v>
      </c>
      <c r="K49" s="648">
        <v>1</v>
      </c>
      <c r="L49" s="635">
        <v>1</v>
      </c>
      <c r="M49" s="636">
        <v>1030.3662233991899</v>
      </c>
    </row>
    <row r="50" spans="1:13" ht="14.4" customHeight="1" x14ac:dyDescent="0.3">
      <c r="A50" s="631" t="s">
        <v>551</v>
      </c>
      <c r="B50" s="632" t="s">
        <v>2141</v>
      </c>
      <c r="C50" s="632" t="s">
        <v>938</v>
      </c>
      <c r="D50" s="632" t="s">
        <v>939</v>
      </c>
      <c r="E50" s="632" t="s">
        <v>940</v>
      </c>
      <c r="F50" s="635"/>
      <c r="G50" s="635"/>
      <c r="H50" s="648">
        <v>0</v>
      </c>
      <c r="I50" s="635">
        <v>2</v>
      </c>
      <c r="J50" s="635">
        <v>80.7</v>
      </c>
      <c r="K50" s="648">
        <v>1</v>
      </c>
      <c r="L50" s="635">
        <v>2</v>
      </c>
      <c r="M50" s="636">
        <v>80.7</v>
      </c>
    </row>
    <row r="51" spans="1:13" ht="14.4" customHeight="1" x14ac:dyDescent="0.3">
      <c r="A51" s="631" t="s">
        <v>551</v>
      </c>
      <c r="B51" s="632" t="s">
        <v>2141</v>
      </c>
      <c r="C51" s="632" t="s">
        <v>942</v>
      </c>
      <c r="D51" s="632" t="s">
        <v>943</v>
      </c>
      <c r="E51" s="632" t="s">
        <v>944</v>
      </c>
      <c r="F51" s="635"/>
      <c r="G51" s="635"/>
      <c r="H51" s="648">
        <v>0</v>
      </c>
      <c r="I51" s="635">
        <v>1</v>
      </c>
      <c r="J51" s="635">
        <v>61.339868888419105</v>
      </c>
      <c r="K51" s="648">
        <v>1</v>
      </c>
      <c r="L51" s="635">
        <v>1</v>
      </c>
      <c r="M51" s="636">
        <v>61.339868888419105</v>
      </c>
    </row>
    <row r="52" spans="1:13" ht="14.4" customHeight="1" x14ac:dyDescent="0.3">
      <c r="A52" s="631" t="s">
        <v>551</v>
      </c>
      <c r="B52" s="632" t="s">
        <v>2141</v>
      </c>
      <c r="C52" s="632" t="s">
        <v>946</v>
      </c>
      <c r="D52" s="632" t="s">
        <v>947</v>
      </c>
      <c r="E52" s="632" t="s">
        <v>948</v>
      </c>
      <c r="F52" s="635"/>
      <c r="G52" s="635"/>
      <c r="H52" s="648">
        <v>0</v>
      </c>
      <c r="I52" s="635">
        <v>1</v>
      </c>
      <c r="J52" s="635">
        <v>58.88</v>
      </c>
      <c r="K52" s="648">
        <v>1</v>
      </c>
      <c r="L52" s="635">
        <v>1</v>
      </c>
      <c r="M52" s="636">
        <v>58.88</v>
      </c>
    </row>
    <row r="53" spans="1:13" ht="14.4" customHeight="1" x14ac:dyDescent="0.3">
      <c r="A53" s="631" t="s">
        <v>551</v>
      </c>
      <c r="B53" s="632" t="s">
        <v>2141</v>
      </c>
      <c r="C53" s="632" t="s">
        <v>966</v>
      </c>
      <c r="D53" s="632" t="s">
        <v>967</v>
      </c>
      <c r="E53" s="632" t="s">
        <v>2142</v>
      </c>
      <c r="F53" s="635"/>
      <c r="G53" s="635"/>
      <c r="H53" s="648">
        <v>0</v>
      </c>
      <c r="I53" s="635">
        <v>1</v>
      </c>
      <c r="J53" s="635">
        <v>99.21</v>
      </c>
      <c r="K53" s="648">
        <v>1</v>
      </c>
      <c r="L53" s="635">
        <v>1</v>
      </c>
      <c r="M53" s="636">
        <v>99.21</v>
      </c>
    </row>
    <row r="54" spans="1:13" ht="14.4" customHeight="1" x14ac:dyDescent="0.3">
      <c r="A54" s="631" t="s">
        <v>551</v>
      </c>
      <c r="B54" s="632" t="s">
        <v>2143</v>
      </c>
      <c r="C54" s="632" t="s">
        <v>1018</v>
      </c>
      <c r="D54" s="632" t="s">
        <v>1019</v>
      </c>
      <c r="E54" s="632" t="s">
        <v>2144</v>
      </c>
      <c r="F54" s="635"/>
      <c r="G54" s="635"/>
      <c r="H54" s="648">
        <v>0</v>
      </c>
      <c r="I54" s="635">
        <v>1</v>
      </c>
      <c r="J54" s="635">
        <v>162.36000000000004</v>
      </c>
      <c r="K54" s="648">
        <v>1</v>
      </c>
      <c r="L54" s="635">
        <v>1</v>
      </c>
      <c r="M54" s="636">
        <v>162.36000000000004</v>
      </c>
    </row>
    <row r="55" spans="1:13" ht="14.4" customHeight="1" x14ac:dyDescent="0.3">
      <c r="A55" s="631" t="s">
        <v>551</v>
      </c>
      <c r="B55" s="632" t="s">
        <v>2145</v>
      </c>
      <c r="C55" s="632" t="s">
        <v>1022</v>
      </c>
      <c r="D55" s="632" t="s">
        <v>2146</v>
      </c>
      <c r="E55" s="632" t="s">
        <v>2147</v>
      </c>
      <c r="F55" s="635"/>
      <c r="G55" s="635"/>
      <c r="H55" s="648">
        <v>0</v>
      </c>
      <c r="I55" s="635">
        <v>1</v>
      </c>
      <c r="J55" s="635">
        <v>151.24949346028882</v>
      </c>
      <c r="K55" s="648">
        <v>1</v>
      </c>
      <c r="L55" s="635">
        <v>1</v>
      </c>
      <c r="M55" s="636">
        <v>151.24949346028882</v>
      </c>
    </row>
    <row r="56" spans="1:13" ht="14.4" customHeight="1" x14ac:dyDescent="0.3">
      <c r="A56" s="631" t="s">
        <v>551</v>
      </c>
      <c r="B56" s="632" t="s">
        <v>2148</v>
      </c>
      <c r="C56" s="632" t="s">
        <v>1056</v>
      </c>
      <c r="D56" s="632" t="s">
        <v>1050</v>
      </c>
      <c r="E56" s="632" t="s">
        <v>1057</v>
      </c>
      <c r="F56" s="635"/>
      <c r="G56" s="635"/>
      <c r="H56" s="648">
        <v>0</v>
      </c>
      <c r="I56" s="635">
        <v>8</v>
      </c>
      <c r="J56" s="635">
        <v>1466.9600000000003</v>
      </c>
      <c r="K56" s="648">
        <v>1</v>
      </c>
      <c r="L56" s="635">
        <v>8</v>
      </c>
      <c r="M56" s="636">
        <v>1466.9600000000003</v>
      </c>
    </row>
    <row r="57" spans="1:13" ht="14.4" customHeight="1" x14ac:dyDescent="0.3">
      <c r="A57" s="631" t="s">
        <v>551</v>
      </c>
      <c r="B57" s="632" t="s">
        <v>2148</v>
      </c>
      <c r="C57" s="632" t="s">
        <v>1049</v>
      </c>
      <c r="D57" s="632" t="s">
        <v>1050</v>
      </c>
      <c r="E57" s="632" t="s">
        <v>1051</v>
      </c>
      <c r="F57" s="635"/>
      <c r="G57" s="635"/>
      <c r="H57" s="648">
        <v>0</v>
      </c>
      <c r="I57" s="635">
        <v>3</v>
      </c>
      <c r="J57" s="635">
        <v>215.82</v>
      </c>
      <c r="K57" s="648">
        <v>1</v>
      </c>
      <c r="L57" s="635">
        <v>3</v>
      </c>
      <c r="M57" s="636">
        <v>215.82</v>
      </c>
    </row>
    <row r="58" spans="1:13" ht="14.4" customHeight="1" x14ac:dyDescent="0.3">
      <c r="A58" s="631" t="s">
        <v>551</v>
      </c>
      <c r="B58" s="632" t="s">
        <v>2148</v>
      </c>
      <c r="C58" s="632" t="s">
        <v>1053</v>
      </c>
      <c r="D58" s="632" t="s">
        <v>1054</v>
      </c>
      <c r="E58" s="632" t="s">
        <v>1057</v>
      </c>
      <c r="F58" s="635"/>
      <c r="G58" s="635"/>
      <c r="H58" s="648">
        <v>0</v>
      </c>
      <c r="I58" s="635">
        <v>8</v>
      </c>
      <c r="J58" s="635">
        <v>1655.999994037883</v>
      </c>
      <c r="K58" s="648">
        <v>1</v>
      </c>
      <c r="L58" s="635">
        <v>8</v>
      </c>
      <c r="M58" s="636">
        <v>1655.999994037883</v>
      </c>
    </row>
    <row r="59" spans="1:13" ht="14.4" customHeight="1" x14ac:dyDescent="0.3">
      <c r="A59" s="631" t="s">
        <v>555</v>
      </c>
      <c r="B59" s="632" t="s">
        <v>2080</v>
      </c>
      <c r="C59" s="632" t="s">
        <v>1371</v>
      </c>
      <c r="D59" s="632" t="s">
        <v>2149</v>
      </c>
      <c r="E59" s="632" t="s">
        <v>2150</v>
      </c>
      <c r="F59" s="635"/>
      <c r="G59" s="635"/>
      <c r="H59" s="648">
        <v>0</v>
      </c>
      <c r="I59" s="635">
        <v>1</v>
      </c>
      <c r="J59" s="635">
        <v>47.149899218926642</v>
      </c>
      <c r="K59" s="648">
        <v>1</v>
      </c>
      <c r="L59" s="635">
        <v>1</v>
      </c>
      <c r="M59" s="636">
        <v>47.149899218926642</v>
      </c>
    </row>
    <row r="60" spans="1:13" ht="14.4" customHeight="1" x14ac:dyDescent="0.3">
      <c r="A60" s="631" t="s">
        <v>555</v>
      </c>
      <c r="B60" s="632" t="s">
        <v>2083</v>
      </c>
      <c r="C60" s="632" t="s">
        <v>1404</v>
      </c>
      <c r="D60" s="632" t="s">
        <v>1405</v>
      </c>
      <c r="E60" s="632" t="s">
        <v>2151</v>
      </c>
      <c r="F60" s="635"/>
      <c r="G60" s="635"/>
      <c r="H60" s="648">
        <v>0</v>
      </c>
      <c r="I60" s="635">
        <v>1</v>
      </c>
      <c r="J60" s="635">
        <v>250.82</v>
      </c>
      <c r="K60" s="648">
        <v>1</v>
      </c>
      <c r="L60" s="635">
        <v>1</v>
      </c>
      <c r="M60" s="636">
        <v>250.82</v>
      </c>
    </row>
    <row r="61" spans="1:13" ht="14.4" customHeight="1" x14ac:dyDescent="0.3">
      <c r="A61" s="631" t="s">
        <v>555</v>
      </c>
      <c r="B61" s="632" t="s">
        <v>2083</v>
      </c>
      <c r="C61" s="632" t="s">
        <v>998</v>
      </c>
      <c r="D61" s="632" t="s">
        <v>999</v>
      </c>
      <c r="E61" s="632" t="s">
        <v>1000</v>
      </c>
      <c r="F61" s="635"/>
      <c r="G61" s="635"/>
      <c r="H61" s="648">
        <v>0</v>
      </c>
      <c r="I61" s="635">
        <v>96</v>
      </c>
      <c r="J61" s="635">
        <v>6810.1402698616939</v>
      </c>
      <c r="K61" s="648">
        <v>1</v>
      </c>
      <c r="L61" s="635">
        <v>96</v>
      </c>
      <c r="M61" s="636">
        <v>6810.1402698616939</v>
      </c>
    </row>
    <row r="62" spans="1:13" ht="14.4" customHeight="1" x14ac:dyDescent="0.3">
      <c r="A62" s="631" t="s">
        <v>555</v>
      </c>
      <c r="B62" s="632" t="s">
        <v>2152</v>
      </c>
      <c r="C62" s="632" t="s">
        <v>1350</v>
      </c>
      <c r="D62" s="632" t="s">
        <v>2153</v>
      </c>
      <c r="E62" s="632" t="s">
        <v>2154</v>
      </c>
      <c r="F62" s="635"/>
      <c r="G62" s="635"/>
      <c r="H62" s="648">
        <v>0</v>
      </c>
      <c r="I62" s="635">
        <v>1</v>
      </c>
      <c r="J62" s="635">
        <v>103.42</v>
      </c>
      <c r="K62" s="648">
        <v>1</v>
      </c>
      <c r="L62" s="635">
        <v>1</v>
      </c>
      <c r="M62" s="636">
        <v>103.42</v>
      </c>
    </row>
    <row r="63" spans="1:13" ht="14.4" customHeight="1" x14ac:dyDescent="0.3">
      <c r="A63" s="631" t="s">
        <v>555</v>
      </c>
      <c r="B63" s="632" t="s">
        <v>2084</v>
      </c>
      <c r="C63" s="632" t="s">
        <v>1368</v>
      </c>
      <c r="D63" s="632" t="s">
        <v>1026</v>
      </c>
      <c r="E63" s="632" t="s">
        <v>1369</v>
      </c>
      <c r="F63" s="635"/>
      <c r="G63" s="635"/>
      <c r="H63" s="648">
        <v>0</v>
      </c>
      <c r="I63" s="635">
        <v>3</v>
      </c>
      <c r="J63" s="635">
        <v>195.92999999999995</v>
      </c>
      <c r="K63" s="648">
        <v>1</v>
      </c>
      <c r="L63" s="635">
        <v>3</v>
      </c>
      <c r="M63" s="636">
        <v>195.92999999999995</v>
      </c>
    </row>
    <row r="64" spans="1:13" ht="14.4" customHeight="1" x14ac:dyDescent="0.3">
      <c r="A64" s="631" t="s">
        <v>555</v>
      </c>
      <c r="B64" s="632" t="s">
        <v>2155</v>
      </c>
      <c r="C64" s="632" t="s">
        <v>1400</v>
      </c>
      <c r="D64" s="632" t="s">
        <v>1401</v>
      </c>
      <c r="E64" s="632" t="s">
        <v>1402</v>
      </c>
      <c r="F64" s="635"/>
      <c r="G64" s="635"/>
      <c r="H64" s="648">
        <v>0</v>
      </c>
      <c r="I64" s="635">
        <v>1</v>
      </c>
      <c r="J64" s="635">
        <v>380.51918665505758</v>
      </c>
      <c r="K64" s="648">
        <v>1</v>
      </c>
      <c r="L64" s="635">
        <v>1</v>
      </c>
      <c r="M64" s="636">
        <v>380.51918665505758</v>
      </c>
    </row>
    <row r="65" spans="1:13" ht="14.4" customHeight="1" x14ac:dyDescent="0.3">
      <c r="A65" s="631" t="s">
        <v>555</v>
      </c>
      <c r="B65" s="632" t="s">
        <v>2156</v>
      </c>
      <c r="C65" s="632" t="s">
        <v>1385</v>
      </c>
      <c r="D65" s="632" t="s">
        <v>1386</v>
      </c>
      <c r="E65" s="632" t="s">
        <v>1387</v>
      </c>
      <c r="F65" s="635"/>
      <c r="G65" s="635"/>
      <c r="H65" s="648">
        <v>0</v>
      </c>
      <c r="I65" s="635">
        <v>6</v>
      </c>
      <c r="J65" s="635">
        <v>438.27968271595898</v>
      </c>
      <c r="K65" s="648">
        <v>1</v>
      </c>
      <c r="L65" s="635">
        <v>6</v>
      </c>
      <c r="M65" s="636">
        <v>438.27968271595898</v>
      </c>
    </row>
    <row r="66" spans="1:13" ht="14.4" customHeight="1" x14ac:dyDescent="0.3">
      <c r="A66" s="631" t="s">
        <v>555</v>
      </c>
      <c r="B66" s="632" t="s">
        <v>2085</v>
      </c>
      <c r="C66" s="632" t="s">
        <v>994</v>
      </c>
      <c r="D66" s="632" t="s">
        <v>995</v>
      </c>
      <c r="E66" s="632" t="s">
        <v>996</v>
      </c>
      <c r="F66" s="635"/>
      <c r="G66" s="635"/>
      <c r="H66" s="648">
        <v>0</v>
      </c>
      <c r="I66" s="635">
        <v>3</v>
      </c>
      <c r="J66" s="635">
        <v>1420.2</v>
      </c>
      <c r="K66" s="648">
        <v>1</v>
      </c>
      <c r="L66" s="635">
        <v>3</v>
      </c>
      <c r="M66" s="636">
        <v>1420.2</v>
      </c>
    </row>
    <row r="67" spans="1:13" ht="14.4" customHeight="1" x14ac:dyDescent="0.3">
      <c r="A67" s="631" t="s">
        <v>555</v>
      </c>
      <c r="B67" s="632" t="s">
        <v>2086</v>
      </c>
      <c r="C67" s="632" t="s">
        <v>962</v>
      </c>
      <c r="D67" s="632" t="s">
        <v>963</v>
      </c>
      <c r="E67" s="632" t="s">
        <v>2087</v>
      </c>
      <c r="F67" s="635"/>
      <c r="G67" s="635"/>
      <c r="H67" s="648">
        <v>0</v>
      </c>
      <c r="I67" s="635">
        <v>1</v>
      </c>
      <c r="J67" s="635">
        <v>76.489999999999995</v>
      </c>
      <c r="K67" s="648">
        <v>1</v>
      </c>
      <c r="L67" s="635">
        <v>1</v>
      </c>
      <c r="M67" s="636">
        <v>76.489999999999995</v>
      </c>
    </row>
    <row r="68" spans="1:13" ht="14.4" customHeight="1" x14ac:dyDescent="0.3">
      <c r="A68" s="631" t="s">
        <v>555</v>
      </c>
      <c r="B68" s="632" t="s">
        <v>2157</v>
      </c>
      <c r="C68" s="632" t="s">
        <v>1298</v>
      </c>
      <c r="D68" s="632" t="s">
        <v>2158</v>
      </c>
      <c r="E68" s="632" t="s">
        <v>2159</v>
      </c>
      <c r="F68" s="635"/>
      <c r="G68" s="635"/>
      <c r="H68" s="648">
        <v>0</v>
      </c>
      <c r="I68" s="635">
        <v>1</v>
      </c>
      <c r="J68" s="635">
        <v>306.31072372734593</v>
      </c>
      <c r="K68" s="648">
        <v>1</v>
      </c>
      <c r="L68" s="635">
        <v>1</v>
      </c>
      <c r="M68" s="636">
        <v>306.31072372734593</v>
      </c>
    </row>
    <row r="69" spans="1:13" ht="14.4" customHeight="1" x14ac:dyDescent="0.3">
      <c r="A69" s="631" t="s">
        <v>555</v>
      </c>
      <c r="B69" s="632" t="s">
        <v>2093</v>
      </c>
      <c r="C69" s="632" t="s">
        <v>1012</v>
      </c>
      <c r="D69" s="632" t="s">
        <v>929</v>
      </c>
      <c r="E69" s="632" t="s">
        <v>1013</v>
      </c>
      <c r="F69" s="635"/>
      <c r="G69" s="635"/>
      <c r="H69" s="648">
        <v>0</v>
      </c>
      <c r="I69" s="635">
        <v>12</v>
      </c>
      <c r="J69" s="635">
        <v>4278</v>
      </c>
      <c r="K69" s="648">
        <v>1</v>
      </c>
      <c r="L69" s="635">
        <v>12</v>
      </c>
      <c r="M69" s="636">
        <v>4278</v>
      </c>
    </row>
    <row r="70" spans="1:13" ht="14.4" customHeight="1" x14ac:dyDescent="0.3">
      <c r="A70" s="631" t="s">
        <v>555</v>
      </c>
      <c r="B70" s="632" t="s">
        <v>2093</v>
      </c>
      <c r="C70" s="632" t="s">
        <v>1015</v>
      </c>
      <c r="D70" s="632" t="s">
        <v>929</v>
      </c>
      <c r="E70" s="632" t="s">
        <v>1016</v>
      </c>
      <c r="F70" s="635"/>
      <c r="G70" s="635"/>
      <c r="H70" s="648">
        <v>0</v>
      </c>
      <c r="I70" s="635">
        <v>42</v>
      </c>
      <c r="J70" s="635">
        <v>17387.967514237502</v>
      </c>
      <c r="K70" s="648">
        <v>1</v>
      </c>
      <c r="L70" s="635">
        <v>42</v>
      </c>
      <c r="M70" s="636">
        <v>17387.967514237502</v>
      </c>
    </row>
    <row r="71" spans="1:13" ht="14.4" customHeight="1" x14ac:dyDescent="0.3">
      <c r="A71" s="631" t="s">
        <v>555</v>
      </c>
      <c r="B71" s="632" t="s">
        <v>2093</v>
      </c>
      <c r="C71" s="632" t="s">
        <v>928</v>
      </c>
      <c r="D71" s="632" t="s">
        <v>929</v>
      </c>
      <c r="E71" s="632" t="s">
        <v>930</v>
      </c>
      <c r="F71" s="635"/>
      <c r="G71" s="635"/>
      <c r="H71" s="648">
        <v>0</v>
      </c>
      <c r="I71" s="635">
        <v>6</v>
      </c>
      <c r="J71" s="635">
        <v>2953.1952830311625</v>
      </c>
      <c r="K71" s="648">
        <v>1</v>
      </c>
      <c r="L71" s="635">
        <v>6</v>
      </c>
      <c r="M71" s="636">
        <v>2953.1952830311625</v>
      </c>
    </row>
    <row r="72" spans="1:13" ht="14.4" customHeight="1" x14ac:dyDescent="0.3">
      <c r="A72" s="631" t="s">
        <v>555</v>
      </c>
      <c r="B72" s="632" t="s">
        <v>2093</v>
      </c>
      <c r="C72" s="632" t="s">
        <v>932</v>
      </c>
      <c r="D72" s="632" t="s">
        <v>929</v>
      </c>
      <c r="E72" s="632" t="s">
        <v>933</v>
      </c>
      <c r="F72" s="635"/>
      <c r="G72" s="635"/>
      <c r="H72" s="648">
        <v>0</v>
      </c>
      <c r="I72" s="635">
        <v>1</v>
      </c>
      <c r="J72" s="635">
        <v>943</v>
      </c>
      <c r="K72" s="648">
        <v>1</v>
      </c>
      <c r="L72" s="635">
        <v>1</v>
      </c>
      <c r="M72" s="636">
        <v>943</v>
      </c>
    </row>
    <row r="73" spans="1:13" ht="14.4" customHeight="1" x14ac:dyDescent="0.3">
      <c r="A73" s="631" t="s">
        <v>555</v>
      </c>
      <c r="B73" s="632" t="s">
        <v>2093</v>
      </c>
      <c r="C73" s="632" t="s">
        <v>935</v>
      </c>
      <c r="D73" s="632" t="s">
        <v>929</v>
      </c>
      <c r="E73" s="632" t="s">
        <v>936</v>
      </c>
      <c r="F73" s="635"/>
      <c r="G73" s="635"/>
      <c r="H73" s="648">
        <v>0</v>
      </c>
      <c r="I73" s="635">
        <v>1</v>
      </c>
      <c r="J73" s="635">
        <v>1057.46</v>
      </c>
      <c r="K73" s="648">
        <v>1</v>
      </c>
      <c r="L73" s="635">
        <v>1</v>
      </c>
      <c r="M73" s="636">
        <v>1057.46</v>
      </c>
    </row>
    <row r="74" spans="1:13" ht="14.4" customHeight="1" x14ac:dyDescent="0.3">
      <c r="A74" s="631" t="s">
        <v>555</v>
      </c>
      <c r="B74" s="632" t="s">
        <v>2093</v>
      </c>
      <c r="C74" s="632" t="s">
        <v>958</v>
      </c>
      <c r="D74" s="632" t="s">
        <v>959</v>
      </c>
      <c r="E74" s="632" t="s">
        <v>2094</v>
      </c>
      <c r="F74" s="635"/>
      <c r="G74" s="635"/>
      <c r="H74" s="648">
        <v>0</v>
      </c>
      <c r="I74" s="635">
        <v>4</v>
      </c>
      <c r="J74" s="635">
        <v>13800</v>
      </c>
      <c r="K74" s="648">
        <v>1</v>
      </c>
      <c r="L74" s="635">
        <v>4</v>
      </c>
      <c r="M74" s="636">
        <v>13800</v>
      </c>
    </row>
    <row r="75" spans="1:13" ht="14.4" customHeight="1" x14ac:dyDescent="0.3">
      <c r="A75" s="631" t="s">
        <v>555</v>
      </c>
      <c r="B75" s="632" t="s">
        <v>2093</v>
      </c>
      <c r="C75" s="632" t="s">
        <v>1361</v>
      </c>
      <c r="D75" s="632" t="s">
        <v>1362</v>
      </c>
      <c r="E75" s="632" t="s">
        <v>936</v>
      </c>
      <c r="F75" s="635"/>
      <c r="G75" s="635"/>
      <c r="H75" s="648">
        <v>0</v>
      </c>
      <c r="I75" s="635">
        <v>1</v>
      </c>
      <c r="J75" s="635">
        <v>2434.96</v>
      </c>
      <c r="K75" s="648">
        <v>1</v>
      </c>
      <c r="L75" s="635">
        <v>1</v>
      </c>
      <c r="M75" s="636">
        <v>2434.96</v>
      </c>
    </row>
    <row r="76" spans="1:13" ht="14.4" customHeight="1" x14ac:dyDescent="0.3">
      <c r="A76" s="631" t="s">
        <v>555</v>
      </c>
      <c r="B76" s="632" t="s">
        <v>2160</v>
      </c>
      <c r="C76" s="632" t="s">
        <v>1248</v>
      </c>
      <c r="D76" s="632" t="s">
        <v>1249</v>
      </c>
      <c r="E76" s="632" t="s">
        <v>1250</v>
      </c>
      <c r="F76" s="635"/>
      <c r="G76" s="635"/>
      <c r="H76" s="648">
        <v>0</v>
      </c>
      <c r="I76" s="635">
        <v>1</v>
      </c>
      <c r="J76" s="635">
        <v>100.8797843733896</v>
      </c>
      <c r="K76" s="648">
        <v>1</v>
      </c>
      <c r="L76" s="635">
        <v>1</v>
      </c>
      <c r="M76" s="636">
        <v>100.8797843733896</v>
      </c>
    </row>
    <row r="77" spans="1:13" ht="14.4" customHeight="1" x14ac:dyDescent="0.3">
      <c r="A77" s="631" t="s">
        <v>555</v>
      </c>
      <c r="B77" s="632" t="s">
        <v>2161</v>
      </c>
      <c r="C77" s="632" t="s">
        <v>1346</v>
      </c>
      <c r="D77" s="632" t="s">
        <v>1347</v>
      </c>
      <c r="E77" s="632" t="s">
        <v>2162</v>
      </c>
      <c r="F77" s="635"/>
      <c r="G77" s="635"/>
      <c r="H77" s="648">
        <v>0</v>
      </c>
      <c r="I77" s="635">
        <v>1</v>
      </c>
      <c r="J77" s="635">
        <v>47.23985397661756</v>
      </c>
      <c r="K77" s="648">
        <v>1</v>
      </c>
      <c r="L77" s="635">
        <v>1</v>
      </c>
      <c r="M77" s="636">
        <v>47.23985397661756</v>
      </c>
    </row>
    <row r="78" spans="1:13" ht="14.4" customHeight="1" x14ac:dyDescent="0.3">
      <c r="A78" s="631" t="s">
        <v>555</v>
      </c>
      <c r="B78" s="632" t="s">
        <v>2163</v>
      </c>
      <c r="C78" s="632" t="s">
        <v>1329</v>
      </c>
      <c r="D78" s="632" t="s">
        <v>1330</v>
      </c>
      <c r="E78" s="632" t="s">
        <v>2164</v>
      </c>
      <c r="F78" s="635"/>
      <c r="G78" s="635"/>
      <c r="H78" s="648">
        <v>0</v>
      </c>
      <c r="I78" s="635">
        <v>1</v>
      </c>
      <c r="J78" s="635">
        <v>138.38999999999999</v>
      </c>
      <c r="K78" s="648">
        <v>1</v>
      </c>
      <c r="L78" s="635">
        <v>1</v>
      </c>
      <c r="M78" s="636">
        <v>138.38999999999999</v>
      </c>
    </row>
    <row r="79" spans="1:13" ht="14.4" customHeight="1" x14ac:dyDescent="0.3">
      <c r="A79" s="631" t="s">
        <v>555</v>
      </c>
      <c r="B79" s="632" t="s">
        <v>2165</v>
      </c>
      <c r="C79" s="632" t="s">
        <v>1326</v>
      </c>
      <c r="D79" s="632" t="s">
        <v>1327</v>
      </c>
      <c r="E79" s="632" t="s">
        <v>984</v>
      </c>
      <c r="F79" s="635"/>
      <c r="G79" s="635"/>
      <c r="H79" s="648">
        <v>0</v>
      </c>
      <c r="I79" s="635">
        <v>1</v>
      </c>
      <c r="J79" s="635">
        <v>180.88</v>
      </c>
      <c r="K79" s="648">
        <v>1</v>
      </c>
      <c r="L79" s="635">
        <v>1</v>
      </c>
      <c r="M79" s="636">
        <v>180.88</v>
      </c>
    </row>
    <row r="80" spans="1:13" ht="14.4" customHeight="1" x14ac:dyDescent="0.3">
      <c r="A80" s="631" t="s">
        <v>555</v>
      </c>
      <c r="B80" s="632" t="s">
        <v>2105</v>
      </c>
      <c r="C80" s="632" t="s">
        <v>1378</v>
      </c>
      <c r="D80" s="632" t="s">
        <v>991</v>
      </c>
      <c r="E80" s="632" t="s">
        <v>1379</v>
      </c>
      <c r="F80" s="635"/>
      <c r="G80" s="635"/>
      <c r="H80" s="648">
        <v>0</v>
      </c>
      <c r="I80" s="635">
        <v>2</v>
      </c>
      <c r="J80" s="635">
        <v>72.640109437805592</v>
      </c>
      <c r="K80" s="648">
        <v>1</v>
      </c>
      <c r="L80" s="635">
        <v>2</v>
      </c>
      <c r="M80" s="636">
        <v>72.640109437805592</v>
      </c>
    </row>
    <row r="81" spans="1:13" ht="14.4" customHeight="1" x14ac:dyDescent="0.3">
      <c r="A81" s="631" t="s">
        <v>555</v>
      </c>
      <c r="B81" s="632" t="s">
        <v>2166</v>
      </c>
      <c r="C81" s="632" t="s">
        <v>1389</v>
      </c>
      <c r="D81" s="632" t="s">
        <v>2167</v>
      </c>
      <c r="E81" s="632" t="s">
        <v>2168</v>
      </c>
      <c r="F81" s="635"/>
      <c r="G81" s="635"/>
      <c r="H81" s="648">
        <v>0</v>
      </c>
      <c r="I81" s="635">
        <v>1</v>
      </c>
      <c r="J81" s="635">
        <v>18.93</v>
      </c>
      <c r="K81" s="648">
        <v>1</v>
      </c>
      <c r="L81" s="635">
        <v>1</v>
      </c>
      <c r="M81" s="636">
        <v>18.93</v>
      </c>
    </row>
    <row r="82" spans="1:13" ht="14.4" customHeight="1" x14ac:dyDescent="0.3">
      <c r="A82" s="631" t="s">
        <v>555</v>
      </c>
      <c r="B82" s="632" t="s">
        <v>2169</v>
      </c>
      <c r="C82" s="632" t="s">
        <v>1381</v>
      </c>
      <c r="D82" s="632" t="s">
        <v>1382</v>
      </c>
      <c r="E82" s="632" t="s">
        <v>1383</v>
      </c>
      <c r="F82" s="635"/>
      <c r="G82" s="635"/>
      <c r="H82" s="648">
        <v>0</v>
      </c>
      <c r="I82" s="635">
        <v>1</v>
      </c>
      <c r="J82" s="635">
        <v>65.459999999999951</v>
      </c>
      <c r="K82" s="648">
        <v>1</v>
      </c>
      <c r="L82" s="635">
        <v>1</v>
      </c>
      <c r="M82" s="636">
        <v>65.459999999999951</v>
      </c>
    </row>
    <row r="83" spans="1:13" ht="14.4" customHeight="1" x14ac:dyDescent="0.3">
      <c r="A83" s="631" t="s">
        <v>555</v>
      </c>
      <c r="B83" s="632" t="s">
        <v>2170</v>
      </c>
      <c r="C83" s="632" t="s">
        <v>1354</v>
      </c>
      <c r="D83" s="632" t="s">
        <v>2171</v>
      </c>
      <c r="E83" s="632" t="s">
        <v>1379</v>
      </c>
      <c r="F83" s="635"/>
      <c r="G83" s="635"/>
      <c r="H83" s="648">
        <v>0</v>
      </c>
      <c r="I83" s="635">
        <v>2</v>
      </c>
      <c r="J83" s="635">
        <v>101.07966148076692</v>
      </c>
      <c r="K83" s="648">
        <v>1</v>
      </c>
      <c r="L83" s="635">
        <v>2</v>
      </c>
      <c r="M83" s="636">
        <v>101.07966148076692</v>
      </c>
    </row>
    <row r="84" spans="1:13" ht="14.4" customHeight="1" x14ac:dyDescent="0.3">
      <c r="A84" s="631" t="s">
        <v>555</v>
      </c>
      <c r="B84" s="632" t="s">
        <v>2106</v>
      </c>
      <c r="C84" s="632" t="s">
        <v>978</v>
      </c>
      <c r="D84" s="632" t="s">
        <v>979</v>
      </c>
      <c r="E84" s="632" t="s">
        <v>980</v>
      </c>
      <c r="F84" s="635"/>
      <c r="G84" s="635"/>
      <c r="H84" s="648">
        <v>0</v>
      </c>
      <c r="I84" s="635">
        <v>1</v>
      </c>
      <c r="J84" s="635">
        <v>102.549659126566</v>
      </c>
      <c r="K84" s="648">
        <v>1</v>
      </c>
      <c r="L84" s="635">
        <v>1</v>
      </c>
      <c r="M84" s="636">
        <v>102.549659126566</v>
      </c>
    </row>
    <row r="85" spans="1:13" ht="14.4" customHeight="1" x14ac:dyDescent="0.3">
      <c r="A85" s="631" t="s">
        <v>555</v>
      </c>
      <c r="B85" s="632" t="s">
        <v>2107</v>
      </c>
      <c r="C85" s="632" t="s">
        <v>1001</v>
      </c>
      <c r="D85" s="632" t="s">
        <v>1002</v>
      </c>
      <c r="E85" s="632" t="s">
        <v>1003</v>
      </c>
      <c r="F85" s="635"/>
      <c r="G85" s="635"/>
      <c r="H85" s="648">
        <v>0</v>
      </c>
      <c r="I85" s="635">
        <v>1</v>
      </c>
      <c r="J85" s="635">
        <v>107.72</v>
      </c>
      <c r="K85" s="648">
        <v>1</v>
      </c>
      <c r="L85" s="635">
        <v>1</v>
      </c>
      <c r="M85" s="636">
        <v>107.72</v>
      </c>
    </row>
    <row r="86" spans="1:13" ht="14.4" customHeight="1" x14ac:dyDescent="0.3">
      <c r="A86" s="631" t="s">
        <v>555</v>
      </c>
      <c r="B86" s="632" t="s">
        <v>2172</v>
      </c>
      <c r="C86" s="632" t="s">
        <v>1374</v>
      </c>
      <c r="D86" s="632" t="s">
        <v>2173</v>
      </c>
      <c r="E86" s="632" t="s">
        <v>1743</v>
      </c>
      <c r="F86" s="635"/>
      <c r="G86" s="635"/>
      <c r="H86" s="648">
        <v>0</v>
      </c>
      <c r="I86" s="635">
        <v>1</v>
      </c>
      <c r="J86" s="635">
        <v>48.960000000000015</v>
      </c>
      <c r="K86" s="648">
        <v>1</v>
      </c>
      <c r="L86" s="635">
        <v>1</v>
      </c>
      <c r="M86" s="636">
        <v>48.960000000000015</v>
      </c>
    </row>
    <row r="87" spans="1:13" ht="14.4" customHeight="1" x14ac:dyDescent="0.3">
      <c r="A87" s="631" t="s">
        <v>555</v>
      </c>
      <c r="B87" s="632" t="s">
        <v>2108</v>
      </c>
      <c r="C87" s="632" t="s">
        <v>1008</v>
      </c>
      <c r="D87" s="632" t="s">
        <v>1009</v>
      </c>
      <c r="E87" s="632" t="s">
        <v>1010</v>
      </c>
      <c r="F87" s="635"/>
      <c r="G87" s="635"/>
      <c r="H87" s="648">
        <v>0</v>
      </c>
      <c r="I87" s="635">
        <v>1</v>
      </c>
      <c r="J87" s="635">
        <v>236.47</v>
      </c>
      <c r="K87" s="648">
        <v>1</v>
      </c>
      <c r="L87" s="635">
        <v>1</v>
      </c>
      <c r="M87" s="636">
        <v>236.47</v>
      </c>
    </row>
    <row r="88" spans="1:13" ht="14.4" customHeight="1" x14ac:dyDescent="0.3">
      <c r="A88" s="631" t="s">
        <v>555</v>
      </c>
      <c r="B88" s="632" t="s">
        <v>2174</v>
      </c>
      <c r="C88" s="632" t="s">
        <v>1408</v>
      </c>
      <c r="D88" s="632" t="s">
        <v>2175</v>
      </c>
      <c r="E88" s="632" t="s">
        <v>2176</v>
      </c>
      <c r="F88" s="635"/>
      <c r="G88" s="635"/>
      <c r="H88" s="648">
        <v>0</v>
      </c>
      <c r="I88" s="635">
        <v>2</v>
      </c>
      <c r="J88" s="635">
        <v>2995.7599999999993</v>
      </c>
      <c r="K88" s="648">
        <v>1</v>
      </c>
      <c r="L88" s="635">
        <v>2</v>
      </c>
      <c r="M88" s="636">
        <v>2995.7599999999993</v>
      </c>
    </row>
    <row r="89" spans="1:13" ht="14.4" customHeight="1" x14ac:dyDescent="0.3">
      <c r="A89" s="631" t="s">
        <v>555</v>
      </c>
      <c r="B89" s="632" t="s">
        <v>2177</v>
      </c>
      <c r="C89" s="632" t="s">
        <v>1396</v>
      </c>
      <c r="D89" s="632" t="s">
        <v>1397</v>
      </c>
      <c r="E89" s="632" t="s">
        <v>2178</v>
      </c>
      <c r="F89" s="635"/>
      <c r="G89" s="635"/>
      <c r="H89" s="648">
        <v>0</v>
      </c>
      <c r="I89" s="635">
        <v>1</v>
      </c>
      <c r="J89" s="635">
        <v>97.57</v>
      </c>
      <c r="K89" s="648">
        <v>1</v>
      </c>
      <c r="L89" s="635">
        <v>1</v>
      </c>
      <c r="M89" s="636">
        <v>97.57</v>
      </c>
    </row>
    <row r="90" spans="1:13" ht="14.4" customHeight="1" x14ac:dyDescent="0.3">
      <c r="A90" s="631" t="s">
        <v>555</v>
      </c>
      <c r="B90" s="632" t="s">
        <v>2113</v>
      </c>
      <c r="C90" s="632" t="s">
        <v>1101</v>
      </c>
      <c r="D90" s="632" t="s">
        <v>1102</v>
      </c>
      <c r="E90" s="632" t="s">
        <v>1103</v>
      </c>
      <c r="F90" s="635"/>
      <c r="G90" s="635"/>
      <c r="H90" s="648">
        <v>0</v>
      </c>
      <c r="I90" s="635">
        <v>49</v>
      </c>
      <c r="J90" s="635">
        <v>2246.6521951240429</v>
      </c>
      <c r="K90" s="648">
        <v>1</v>
      </c>
      <c r="L90" s="635">
        <v>49</v>
      </c>
      <c r="M90" s="636">
        <v>2246.6521951240429</v>
      </c>
    </row>
    <row r="91" spans="1:13" ht="14.4" customHeight="1" x14ac:dyDescent="0.3">
      <c r="A91" s="631" t="s">
        <v>555</v>
      </c>
      <c r="B91" s="632" t="s">
        <v>2114</v>
      </c>
      <c r="C91" s="632" t="s">
        <v>1097</v>
      </c>
      <c r="D91" s="632" t="s">
        <v>2115</v>
      </c>
      <c r="E91" s="632" t="s">
        <v>2116</v>
      </c>
      <c r="F91" s="635"/>
      <c r="G91" s="635"/>
      <c r="H91" s="648">
        <v>0</v>
      </c>
      <c r="I91" s="635">
        <v>8</v>
      </c>
      <c r="J91" s="635">
        <v>1357.0334351626011</v>
      </c>
      <c r="K91" s="648">
        <v>1</v>
      </c>
      <c r="L91" s="635">
        <v>8</v>
      </c>
      <c r="M91" s="636">
        <v>1357.0334351626011</v>
      </c>
    </row>
    <row r="92" spans="1:13" ht="14.4" customHeight="1" x14ac:dyDescent="0.3">
      <c r="A92" s="631" t="s">
        <v>555</v>
      </c>
      <c r="B92" s="632" t="s">
        <v>2114</v>
      </c>
      <c r="C92" s="632" t="s">
        <v>1117</v>
      </c>
      <c r="D92" s="632" t="s">
        <v>2117</v>
      </c>
      <c r="E92" s="632" t="s">
        <v>2118</v>
      </c>
      <c r="F92" s="635"/>
      <c r="G92" s="635"/>
      <c r="H92" s="648">
        <v>0</v>
      </c>
      <c r="I92" s="635">
        <v>99.200000000000017</v>
      </c>
      <c r="J92" s="635">
        <v>9912.8301953932223</v>
      </c>
      <c r="K92" s="648">
        <v>1</v>
      </c>
      <c r="L92" s="635">
        <v>99.200000000000017</v>
      </c>
      <c r="M92" s="636">
        <v>9912.8301953932223</v>
      </c>
    </row>
    <row r="93" spans="1:13" ht="14.4" customHeight="1" x14ac:dyDescent="0.3">
      <c r="A93" s="631" t="s">
        <v>555</v>
      </c>
      <c r="B93" s="632" t="s">
        <v>2119</v>
      </c>
      <c r="C93" s="632" t="s">
        <v>1113</v>
      </c>
      <c r="D93" s="632" t="s">
        <v>1114</v>
      </c>
      <c r="E93" s="632" t="s">
        <v>1444</v>
      </c>
      <c r="F93" s="635"/>
      <c r="G93" s="635"/>
      <c r="H93" s="648">
        <v>0</v>
      </c>
      <c r="I93" s="635">
        <v>21.200000000000003</v>
      </c>
      <c r="J93" s="635">
        <v>4448.6434221012851</v>
      </c>
      <c r="K93" s="648">
        <v>1</v>
      </c>
      <c r="L93" s="635">
        <v>21.200000000000003</v>
      </c>
      <c r="M93" s="636">
        <v>4448.6434221012851</v>
      </c>
    </row>
    <row r="94" spans="1:13" ht="14.4" customHeight="1" x14ac:dyDescent="0.3">
      <c r="A94" s="631" t="s">
        <v>555</v>
      </c>
      <c r="B94" s="632" t="s">
        <v>2120</v>
      </c>
      <c r="C94" s="632" t="s">
        <v>1471</v>
      </c>
      <c r="D94" s="632" t="s">
        <v>1472</v>
      </c>
      <c r="E94" s="632" t="s">
        <v>2179</v>
      </c>
      <c r="F94" s="635"/>
      <c r="G94" s="635"/>
      <c r="H94" s="648">
        <v>0</v>
      </c>
      <c r="I94" s="635">
        <v>2</v>
      </c>
      <c r="J94" s="635">
        <v>276.17781188963204</v>
      </c>
      <c r="K94" s="648">
        <v>1</v>
      </c>
      <c r="L94" s="635">
        <v>2</v>
      </c>
      <c r="M94" s="636">
        <v>276.17781188963204</v>
      </c>
    </row>
    <row r="95" spans="1:13" ht="14.4" customHeight="1" x14ac:dyDescent="0.3">
      <c r="A95" s="631" t="s">
        <v>555</v>
      </c>
      <c r="B95" s="632" t="s">
        <v>2180</v>
      </c>
      <c r="C95" s="632" t="s">
        <v>1424</v>
      </c>
      <c r="D95" s="632" t="s">
        <v>1425</v>
      </c>
      <c r="E95" s="632" t="s">
        <v>1426</v>
      </c>
      <c r="F95" s="635">
        <v>66</v>
      </c>
      <c r="G95" s="635">
        <v>2283.9999954932359</v>
      </c>
      <c r="H95" s="648">
        <v>1</v>
      </c>
      <c r="I95" s="635"/>
      <c r="J95" s="635"/>
      <c r="K95" s="648">
        <v>0</v>
      </c>
      <c r="L95" s="635">
        <v>66</v>
      </c>
      <c r="M95" s="636">
        <v>2283.9999954932359</v>
      </c>
    </row>
    <row r="96" spans="1:13" ht="14.4" customHeight="1" x14ac:dyDescent="0.3">
      <c r="A96" s="631" t="s">
        <v>555</v>
      </c>
      <c r="B96" s="632" t="s">
        <v>2181</v>
      </c>
      <c r="C96" s="632" t="s">
        <v>1478</v>
      </c>
      <c r="D96" s="632" t="s">
        <v>1479</v>
      </c>
      <c r="E96" s="632" t="s">
        <v>1426</v>
      </c>
      <c r="F96" s="635"/>
      <c r="G96" s="635"/>
      <c r="H96" s="648">
        <v>0</v>
      </c>
      <c r="I96" s="635">
        <v>30</v>
      </c>
      <c r="J96" s="635">
        <v>4621.5</v>
      </c>
      <c r="K96" s="648">
        <v>1</v>
      </c>
      <c r="L96" s="635">
        <v>30</v>
      </c>
      <c r="M96" s="636">
        <v>4621.5</v>
      </c>
    </row>
    <row r="97" spans="1:13" ht="14.4" customHeight="1" x14ac:dyDescent="0.3">
      <c r="A97" s="631" t="s">
        <v>555</v>
      </c>
      <c r="B97" s="632" t="s">
        <v>2122</v>
      </c>
      <c r="C97" s="632" t="s">
        <v>1128</v>
      </c>
      <c r="D97" s="632" t="s">
        <v>1129</v>
      </c>
      <c r="E97" s="632" t="s">
        <v>1130</v>
      </c>
      <c r="F97" s="635"/>
      <c r="G97" s="635"/>
      <c r="H97" s="648">
        <v>0</v>
      </c>
      <c r="I97" s="635">
        <v>4</v>
      </c>
      <c r="J97" s="635">
        <v>5980</v>
      </c>
      <c r="K97" s="648">
        <v>1</v>
      </c>
      <c r="L97" s="635">
        <v>4</v>
      </c>
      <c r="M97" s="636">
        <v>5980</v>
      </c>
    </row>
    <row r="98" spans="1:13" ht="14.4" customHeight="1" x14ac:dyDescent="0.3">
      <c r="A98" s="631" t="s">
        <v>555</v>
      </c>
      <c r="B98" s="632" t="s">
        <v>2123</v>
      </c>
      <c r="C98" s="632" t="s">
        <v>1109</v>
      </c>
      <c r="D98" s="632" t="s">
        <v>1110</v>
      </c>
      <c r="E98" s="632" t="s">
        <v>2125</v>
      </c>
      <c r="F98" s="635"/>
      <c r="G98" s="635"/>
      <c r="H98" s="648">
        <v>0</v>
      </c>
      <c r="I98" s="635">
        <v>20</v>
      </c>
      <c r="J98" s="635">
        <v>5221</v>
      </c>
      <c r="K98" s="648">
        <v>1</v>
      </c>
      <c r="L98" s="635">
        <v>20</v>
      </c>
      <c r="M98" s="636">
        <v>5221</v>
      </c>
    </row>
    <row r="99" spans="1:13" ht="14.4" customHeight="1" x14ac:dyDescent="0.3">
      <c r="A99" s="631" t="s">
        <v>555</v>
      </c>
      <c r="B99" s="632" t="s">
        <v>2123</v>
      </c>
      <c r="C99" s="632" t="s">
        <v>1132</v>
      </c>
      <c r="D99" s="632" t="s">
        <v>2126</v>
      </c>
      <c r="E99" s="632" t="s">
        <v>2127</v>
      </c>
      <c r="F99" s="635"/>
      <c r="G99" s="635"/>
      <c r="H99" s="648">
        <v>0</v>
      </c>
      <c r="I99" s="635">
        <v>1</v>
      </c>
      <c r="J99" s="635">
        <v>120</v>
      </c>
      <c r="K99" s="648">
        <v>1</v>
      </c>
      <c r="L99" s="635">
        <v>1</v>
      </c>
      <c r="M99" s="636">
        <v>120</v>
      </c>
    </row>
    <row r="100" spans="1:13" ht="14.4" customHeight="1" x14ac:dyDescent="0.3">
      <c r="A100" s="631" t="s">
        <v>555</v>
      </c>
      <c r="B100" s="632" t="s">
        <v>2128</v>
      </c>
      <c r="C100" s="632" t="s">
        <v>1125</v>
      </c>
      <c r="D100" s="632" t="s">
        <v>1126</v>
      </c>
      <c r="E100" s="632" t="s">
        <v>1127</v>
      </c>
      <c r="F100" s="635"/>
      <c r="G100" s="635"/>
      <c r="H100" s="648">
        <v>0</v>
      </c>
      <c r="I100" s="635">
        <v>3</v>
      </c>
      <c r="J100" s="635">
        <v>313.26</v>
      </c>
      <c r="K100" s="648">
        <v>1</v>
      </c>
      <c r="L100" s="635">
        <v>3</v>
      </c>
      <c r="M100" s="636">
        <v>313.26</v>
      </c>
    </row>
    <row r="101" spans="1:13" ht="14.4" customHeight="1" x14ac:dyDescent="0.3">
      <c r="A101" s="631" t="s">
        <v>555</v>
      </c>
      <c r="B101" s="632" t="s">
        <v>2128</v>
      </c>
      <c r="C101" s="632" t="s">
        <v>1486</v>
      </c>
      <c r="D101" s="632" t="s">
        <v>1768</v>
      </c>
      <c r="E101" s="632" t="s">
        <v>2182</v>
      </c>
      <c r="F101" s="635"/>
      <c r="G101" s="635"/>
      <c r="H101" s="648">
        <v>0</v>
      </c>
      <c r="I101" s="635">
        <v>0</v>
      </c>
      <c r="J101" s="635">
        <v>8.4878306097380118E-5</v>
      </c>
      <c r="K101" s="648">
        <v>1</v>
      </c>
      <c r="L101" s="635">
        <v>0</v>
      </c>
      <c r="M101" s="636">
        <v>8.4878306097380118E-5</v>
      </c>
    </row>
    <row r="102" spans="1:13" ht="14.4" customHeight="1" x14ac:dyDescent="0.3">
      <c r="A102" s="631" t="s">
        <v>555</v>
      </c>
      <c r="B102" s="632" t="s">
        <v>2128</v>
      </c>
      <c r="C102" s="632" t="s">
        <v>1467</v>
      </c>
      <c r="D102" s="632" t="s">
        <v>1768</v>
      </c>
      <c r="E102" s="632" t="s">
        <v>2183</v>
      </c>
      <c r="F102" s="635"/>
      <c r="G102" s="635"/>
      <c r="H102" s="648">
        <v>0</v>
      </c>
      <c r="I102" s="635">
        <v>40</v>
      </c>
      <c r="J102" s="635">
        <v>3544</v>
      </c>
      <c r="K102" s="648">
        <v>1</v>
      </c>
      <c r="L102" s="635">
        <v>40</v>
      </c>
      <c r="M102" s="636">
        <v>3544</v>
      </c>
    </row>
    <row r="103" spans="1:13" ht="14.4" customHeight="1" x14ac:dyDescent="0.3">
      <c r="A103" s="631" t="s">
        <v>555</v>
      </c>
      <c r="B103" s="632" t="s">
        <v>2184</v>
      </c>
      <c r="C103" s="632" t="s">
        <v>1482</v>
      </c>
      <c r="D103" s="632" t="s">
        <v>1483</v>
      </c>
      <c r="E103" s="632" t="s">
        <v>2185</v>
      </c>
      <c r="F103" s="635"/>
      <c r="G103" s="635"/>
      <c r="H103" s="648">
        <v>0</v>
      </c>
      <c r="I103" s="635">
        <v>20</v>
      </c>
      <c r="J103" s="635">
        <v>1088.601974122864</v>
      </c>
      <c r="K103" s="648">
        <v>1</v>
      </c>
      <c r="L103" s="635">
        <v>20</v>
      </c>
      <c r="M103" s="636">
        <v>1088.601974122864</v>
      </c>
    </row>
    <row r="104" spans="1:13" ht="14.4" customHeight="1" x14ac:dyDescent="0.3">
      <c r="A104" s="631" t="s">
        <v>555</v>
      </c>
      <c r="B104" s="632" t="s">
        <v>2186</v>
      </c>
      <c r="C104" s="632" t="s">
        <v>1475</v>
      </c>
      <c r="D104" s="632" t="s">
        <v>1476</v>
      </c>
      <c r="E104" s="632" t="s">
        <v>2179</v>
      </c>
      <c r="F104" s="635"/>
      <c r="G104" s="635"/>
      <c r="H104" s="648">
        <v>0</v>
      </c>
      <c r="I104" s="635">
        <v>2</v>
      </c>
      <c r="J104" s="635">
        <v>114.74</v>
      </c>
      <c r="K104" s="648">
        <v>1</v>
      </c>
      <c r="L104" s="635">
        <v>2</v>
      </c>
      <c r="M104" s="636">
        <v>114.74</v>
      </c>
    </row>
    <row r="105" spans="1:13" ht="14.4" customHeight="1" x14ac:dyDescent="0.3">
      <c r="A105" s="631" t="s">
        <v>555</v>
      </c>
      <c r="B105" s="632" t="s">
        <v>2141</v>
      </c>
      <c r="C105" s="632" t="s">
        <v>1412</v>
      </c>
      <c r="D105" s="632" t="s">
        <v>1413</v>
      </c>
      <c r="E105" s="632" t="s">
        <v>699</v>
      </c>
      <c r="F105" s="635"/>
      <c r="G105" s="635"/>
      <c r="H105" s="648">
        <v>0</v>
      </c>
      <c r="I105" s="635">
        <v>1</v>
      </c>
      <c r="J105" s="635">
        <v>133.34015731673318</v>
      </c>
      <c r="K105" s="648">
        <v>1</v>
      </c>
      <c r="L105" s="635">
        <v>1</v>
      </c>
      <c r="M105" s="636">
        <v>133.34015731673318</v>
      </c>
    </row>
    <row r="106" spans="1:13" ht="14.4" customHeight="1" x14ac:dyDescent="0.3">
      <c r="A106" s="631" t="s">
        <v>555</v>
      </c>
      <c r="B106" s="632" t="s">
        <v>2141</v>
      </c>
      <c r="C106" s="632" t="s">
        <v>1358</v>
      </c>
      <c r="D106" s="632" t="s">
        <v>967</v>
      </c>
      <c r="E106" s="632" t="s">
        <v>2187</v>
      </c>
      <c r="F106" s="635"/>
      <c r="G106" s="635"/>
      <c r="H106" s="648">
        <v>0</v>
      </c>
      <c r="I106" s="635">
        <v>1</v>
      </c>
      <c r="J106" s="635">
        <v>34.43</v>
      </c>
      <c r="K106" s="648">
        <v>1</v>
      </c>
      <c r="L106" s="635">
        <v>1</v>
      </c>
      <c r="M106" s="636">
        <v>34.43</v>
      </c>
    </row>
    <row r="107" spans="1:13" ht="14.4" customHeight="1" x14ac:dyDescent="0.3">
      <c r="A107" s="631" t="s">
        <v>555</v>
      </c>
      <c r="B107" s="632" t="s">
        <v>2141</v>
      </c>
      <c r="C107" s="632" t="s">
        <v>966</v>
      </c>
      <c r="D107" s="632" t="s">
        <v>967</v>
      </c>
      <c r="E107" s="632" t="s">
        <v>2142</v>
      </c>
      <c r="F107" s="635"/>
      <c r="G107" s="635"/>
      <c r="H107" s="648">
        <v>0</v>
      </c>
      <c r="I107" s="635">
        <v>2</v>
      </c>
      <c r="J107" s="635">
        <v>190.76038398279786</v>
      </c>
      <c r="K107" s="648">
        <v>1</v>
      </c>
      <c r="L107" s="635">
        <v>2</v>
      </c>
      <c r="M107" s="636">
        <v>190.76038398279786</v>
      </c>
    </row>
    <row r="108" spans="1:13" ht="14.4" customHeight="1" x14ac:dyDescent="0.3">
      <c r="A108" s="631" t="s">
        <v>555</v>
      </c>
      <c r="B108" s="632" t="s">
        <v>2188</v>
      </c>
      <c r="C108" s="632" t="s">
        <v>1342</v>
      </c>
      <c r="D108" s="632" t="s">
        <v>1343</v>
      </c>
      <c r="E108" s="632" t="s">
        <v>2189</v>
      </c>
      <c r="F108" s="635"/>
      <c r="G108" s="635"/>
      <c r="H108" s="648">
        <v>0</v>
      </c>
      <c r="I108" s="635">
        <v>1</v>
      </c>
      <c r="J108" s="635">
        <v>106.84922116190425</v>
      </c>
      <c r="K108" s="648">
        <v>1</v>
      </c>
      <c r="L108" s="635">
        <v>1</v>
      </c>
      <c r="M108" s="636">
        <v>106.84922116190425</v>
      </c>
    </row>
    <row r="109" spans="1:13" ht="14.4" customHeight="1" x14ac:dyDescent="0.3">
      <c r="A109" s="631" t="s">
        <v>555</v>
      </c>
      <c r="B109" s="632" t="s">
        <v>2190</v>
      </c>
      <c r="C109" s="632" t="s">
        <v>1392</v>
      </c>
      <c r="D109" s="632" t="s">
        <v>1393</v>
      </c>
      <c r="E109" s="632" t="s">
        <v>1394</v>
      </c>
      <c r="F109" s="635"/>
      <c r="G109" s="635"/>
      <c r="H109" s="648">
        <v>0</v>
      </c>
      <c r="I109" s="635">
        <v>1</v>
      </c>
      <c r="J109" s="635">
        <v>696.92999999999961</v>
      </c>
      <c r="K109" s="648">
        <v>1</v>
      </c>
      <c r="L109" s="635">
        <v>1</v>
      </c>
      <c r="M109" s="636">
        <v>696.92999999999961</v>
      </c>
    </row>
    <row r="110" spans="1:13" ht="14.4" customHeight="1" x14ac:dyDescent="0.3">
      <c r="A110" s="631" t="s">
        <v>555</v>
      </c>
      <c r="B110" s="632" t="s">
        <v>2191</v>
      </c>
      <c r="C110" s="632" t="s">
        <v>1365</v>
      </c>
      <c r="D110" s="632" t="s">
        <v>1366</v>
      </c>
      <c r="E110" s="632" t="s">
        <v>1539</v>
      </c>
      <c r="F110" s="635"/>
      <c r="G110" s="635"/>
      <c r="H110" s="648">
        <v>0</v>
      </c>
      <c r="I110" s="635">
        <v>2</v>
      </c>
      <c r="J110" s="635">
        <v>115.96</v>
      </c>
      <c r="K110" s="648">
        <v>1</v>
      </c>
      <c r="L110" s="635">
        <v>2</v>
      </c>
      <c r="M110" s="636">
        <v>115.96</v>
      </c>
    </row>
    <row r="111" spans="1:13" ht="14.4" customHeight="1" x14ac:dyDescent="0.3">
      <c r="A111" s="631" t="s">
        <v>555</v>
      </c>
      <c r="B111" s="632" t="s">
        <v>2192</v>
      </c>
      <c r="C111" s="632" t="s">
        <v>1416</v>
      </c>
      <c r="D111" s="632" t="s">
        <v>1417</v>
      </c>
      <c r="E111" s="632" t="s">
        <v>2193</v>
      </c>
      <c r="F111" s="635"/>
      <c r="G111" s="635"/>
      <c r="H111" s="648">
        <v>0</v>
      </c>
      <c r="I111" s="635">
        <v>1</v>
      </c>
      <c r="J111" s="635">
        <v>230.24</v>
      </c>
      <c r="K111" s="648">
        <v>1</v>
      </c>
      <c r="L111" s="635">
        <v>1</v>
      </c>
      <c r="M111" s="636">
        <v>230.24</v>
      </c>
    </row>
    <row r="112" spans="1:13" ht="14.4" customHeight="1" x14ac:dyDescent="0.3">
      <c r="A112" s="631" t="s">
        <v>555</v>
      </c>
      <c r="B112" s="632" t="s">
        <v>2148</v>
      </c>
      <c r="C112" s="632" t="s">
        <v>1420</v>
      </c>
      <c r="D112" s="632" t="s">
        <v>1421</v>
      </c>
      <c r="E112" s="632" t="s">
        <v>1422</v>
      </c>
      <c r="F112" s="635"/>
      <c r="G112" s="635"/>
      <c r="H112" s="648">
        <v>0</v>
      </c>
      <c r="I112" s="635">
        <v>2</v>
      </c>
      <c r="J112" s="635">
        <v>396.52007974613082</v>
      </c>
      <c r="K112" s="648">
        <v>1</v>
      </c>
      <c r="L112" s="635">
        <v>2</v>
      </c>
      <c r="M112" s="636">
        <v>396.52007974613082</v>
      </c>
    </row>
    <row r="113" spans="1:13" ht="14.4" customHeight="1" x14ac:dyDescent="0.3">
      <c r="A113" s="631" t="s">
        <v>557</v>
      </c>
      <c r="B113" s="632" t="s">
        <v>2080</v>
      </c>
      <c r="C113" s="632" t="s">
        <v>970</v>
      </c>
      <c r="D113" s="632" t="s">
        <v>2081</v>
      </c>
      <c r="E113" s="632" t="s">
        <v>2082</v>
      </c>
      <c r="F113" s="635"/>
      <c r="G113" s="635"/>
      <c r="H113" s="648">
        <v>0</v>
      </c>
      <c r="I113" s="635">
        <v>13</v>
      </c>
      <c r="J113" s="635">
        <v>928.63989073107177</v>
      </c>
      <c r="K113" s="648">
        <v>1</v>
      </c>
      <c r="L113" s="635">
        <v>13</v>
      </c>
      <c r="M113" s="636">
        <v>928.63989073107177</v>
      </c>
    </row>
    <row r="114" spans="1:13" ht="14.4" customHeight="1" x14ac:dyDescent="0.3">
      <c r="A114" s="631" t="s">
        <v>557</v>
      </c>
      <c r="B114" s="632" t="s">
        <v>2083</v>
      </c>
      <c r="C114" s="632" t="s">
        <v>1689</v>
      </c>
      <c r="D114" s="632" t="s">
        <v>1690</v>
      </c>
      <c r="E114" s="632" t="s">
        <v>1691</v>
      </c>
      <c r="F114" s="635"/>
      <c r="G114" s="635"/>
      <c r="H114" s="648">
        <v>0</v>
      </c>
      <c r="I114" s="635">
        <v>1</v>
      </c>
      <c r="J114" s="635">
        <v>128.01</v>
      </c>
      <c r="K114" s="648">
        <v>1</v>
      </c>
      <c r="L114" s="635">
        <v>1</v>
      </c>
      <c r="M114" s="636">
        <v>128.01</v>
      </c>
    </row>
    <row r="115" spans="1:13" ht="14.4" customHeight="1" x14ac:dyDescent="0.3">
      <c r="A115" s="631" t="s">
        <v>557</v>
      </c>
      <c r="B115" s="632" t="s">
        <v>2083</v>
      </c>
      <c r="C115" s="632" t="s">
        <v>998</v>
      </c>
      <c r="D115" s="632" t="s">
        <v>999</v>
      </c>
      <c r="E115" s="632" t="s">
        <v>1000</v>
      </c>
      <c r="F115" s="635"/>
      <c r="G115" s="635"/>
      <c r="H115" s="648">
        <v>0</v>
      </c>
      <c r="I115" s="635">
        <v>70</v>
      </c>
      <c r="J115" s="635">
        <v>4963.686993500407</v>
      </c>
      <c r="K115" s="648">
        <v>1</v>
      </c>
      <c r="L115" s="635">
        <v>70</v>
      </c>
      <c r="M115" s="636">
        <v>4963.686993500407</v>
      </c>
    </row>
    <row r="116" spans="1:13" ht="14.4" customHeight="1" x14ac:dyDescent="0.3">
      <c r="A116" s="631" t="s">
        <v>557</v>
      </c>
      <c r="B116" s="632" t="s">
        <v>2156</v>
      </c>
      <c r="C116" s="632" t="s">
        <v>1704</v>
      </c>
      <c r="D116" s="632" t="s">
        <v>1386</v>
      </c>
      <c r="E116" s="632" t="s">
        <v>1705</v>
      </c>
      <c r="F116" s="635"/>
      <c r="G116" s="635"/>
      <c r="H116" s="648">
        <v>0</v>
      </c>
      <c r="I116" s="635">
        <v>7</v>
      </c>
      <c r="J116" s="635">
        <v>783.08730681310226</v>
      </c>
      <c r="K116" s="648">
        <v>1</v>
      </c>
      <c r="L116" s="635">
        <v>7</v>
      </c>
      <c r="M116" s="636">
        <v>783.08730681310226</v>
      </c>
    </row>
    <row r="117" spans="1:13" ht="14.4" customHeight="1" x14ac:dyDescent="0.3">
      <c r="A117" s="631" t="s">
        <v>557</v>
      </c>
      <c r="B117" s="632" t="s">
        <v>2085</v>
      </c>
      <c r="C117" s="632" t="s">
        <v>994</v>
      </c>
      <c r="D117" s="632" t="s">
        <v>995</v>
      </c>
      <c r="E117" s="632" t="s">
        <v>996</v>
      </c>
      <c r="F117" s="635"/>
      <c r="G117" s="635"/>
      <c r="H117" s="648">
        <v>0</v>
      </c>
      <c r="I117" s="635">
        <v>3</v>
      </c>
      <c r="J117" s="635">
        <v>1417.44</v>
      </c>
      <c r="K117" s="648">
        <v>1</v>
      </c>
      <c r="L117" s="635">
        <v>3</v>
      </c>
      <c r="M117" s="636">
        <v>1417.44</v>
      </c>
    </row>
    <row r="118" spans="1:13" ht="14.4" customHeight="1" x14ac:dyDescent="0.3">
      <c r="A118" s="631" t="s">
        <v>557</v>
      </c>
      <c r="B118" s="632" t="s">
        <v>2086</v>
      </c>
      <c r="C118" s="632" t="s">
        <v>962</v>
      </c>
      <c r="D118" s="632" t="s">
        <v>963</v>
      </c>
      <c r="E118" s="632" t="s">
        <v>2087</v>
      </c>
      <c r="F118" s="635"/>
      <c r="G118" s="635"/>
      <c r="H118" s="648">
        <v>0</v>
      </c>
      <c r="I118" s="635">
        <v>1</v>
      </c>
      <c r="J118" s="635">
        <v>76.489763562054961</v>
      </c>
      <c r="K118" s="648">
        <v>1</v>
      </c>
      <c r="L118" s="635">
        <v>1</v>
      </c>
      <c r="M118" s="636">
        <v>76.489763562054961</v>
      </c>
    </row>
    <row r="119" spans="1:13" ht="14.4" customHeight="1" x14ac:dyDescent="0.3">
      <c r="A119" s="631" t="s">
        <v>557</v>
      </c>
      <c r="B119" s="632" t="s">
        <v>2088</v>
      </c>
      <c r="C119" s="632" t="s">
        <v>1733</v>
      </c>
      <c r="D119" s="632" t="s">
        <v>1734</v>
      </c>
      <c r="E119" s="632" t="s">
        <v>1735</v>
      </c>
      <c r="F119" s="635"/>
      <c r="G119" s="635"/>
      <c r="H119" s="648">
        <v>0</v>
      </c>
      <c r="I119" s="635">
        <v>1</v>
      </c>
      <c r="J119" s="635">
        <v>30.650126186193202</v>
      </c>
      <c r="K119" s="648">
        <v>1</v>
      </c>
      <c r="L119" s="635">
        <v>1</v>
      </c>
      <c r="M119" s="636">
        <v>30.650126186193202</v>
      </c>
    </row>
    <row r="120" spans="1:13" ht="14.4" customHeight="1" x14ac:dyDescent="0.3">
      <c r="A120" s="631" t="s">
        <v>557</v>
      </c>
      <c r="B120" s="632" t="s">
        <v>2093</v>
      </c>
      <c r="C120" s="632" t="s">
        <v>958</v>
      </c>
      <c r="D120" s="632" t="s">
        <v>959</v>
      </c>
      <c r="E120" s="632" t="s">
        <v>2094</v>
      </c>
      <c r="F120" s="635"/>
      <c r="G120" s="635"/>
      <c r="H120" s="648">
        <v>0</v>
      </c>
      <c r="I120" s="635">
        <v>7</v>
      </c>
      <c r="J120" s="635">
        <v>24150</v>
      </c>
      <c r="K120" s="648">
        <v>1</v>
      </c>
      <c r="L120" s="635">
        <v>7</v>
      </c>
      <c r="M120" s="636">
        <v>24150</v>
      </c>
    </row>
    <row r="121" spans="1:13" ht="14.4" customHeight="1" x14ac:dyDescent="0.3">
      <c r="A121" s="631" t="s">
        <v>557</v>
      </c>
      <c r="B121" s="632" t="s">
        <v>2161</v>
      </c>
      <c r="C121" s="632" t="s">
        <v>1346</v>
      </c>
      <c r="D121" s="632" t="s">
        <v>1347</v>
      </c>
      <c r="E121" s="632" t="s">
        <v>2162</v>
      </c>
      <c r="F121" s="635"/>
      <c r="G121" s="635"/>
      <c r="H121" s="648">
        <v>0</v>
      </c>
      <c r="I121" s="635">
        <v>1</v>
      </c>
      <c r="J121" s="635">
        <v>47.33013606067982</v>
      </c>
      <c r="K121" s="648">
        <v>1</v>
      </c>
      <c r="L121" s="635">
        <v>1</v>
      </c>
      <c r="M121" s="636">
        <v>47.33013606067982</v>
      </c>
    </row>
    <row r="122" spans="1:13" ht="14.4" customHeight="1" x14ac:dyDescent="0.3">
      <c r="A122" s="631" t="s">
        <v>557</v>
      </c>
      <c r="B122" s="632" t="s">
        <v>2098</v>
      </c>
      <c r="C122" s="632" t="s">
        <v>924</v>
      </c>
      <c r="D122" s="632" t="s">
        <v>2101</v>
      </c>
      <c r="E122" s="632" t="s">
        <v>2102</v>
      </c>
      <c r="F122" s="635"/>
      <c r="G122" s="635"/>
      <c r="H122" s="648">
        <v>0</v>
      </c>
      <c r="I122" s="635">
        <v>1</v>
      </c>
      <c r="J122" s="635">
        <v>110.419999545661</v>
      </c>
      <c r="K122" s="648">
        <v>1</v>
      </c>
      <c r="L122" s="635">
        <v>1</v>
      </c>
      <c r="M122" s="636">
        <v>110.419999545661</v>
      </c>
    </row>
    <row r="123" spans="1:13" ht="14.4" customHeight="1" x14ac:dyDescent="0.3">
      <c r="A123" s="631" t="s">
        <v>557</v>
      </c>
      <c r="B123" s="632" t="s">
        <v>2103</v>
      </c>
      <c r="C123" s="632" t="s">
        <v>954</v>
      </c>
      <c r="D123" s="632" t="s">
        <v>955</v>
      </c>
      <c r="E123" s="632" t="s">
        <v>956</v>
      </c>
      <c r="F123" s="635"/>
      <c r="G123" s="635"/>
      <c r="H123" s="648">
        <v>0</v>
      </c>
      <c r="I123" s="635">
        <v>2</v>
      </c>
      <c r="J123" s="635">
        <v>159.66</v>
      </c>
      <c r="K123" s="648">
        <v>1</v>
      </c>
      <c r="L123" s="635">
        <v>2</v>
      </c>
      <c r="M123" s="636">
        <v>159.66</v>
      </c>
    </row>
    <row r="124" spans="1:13" ht="14.4" customHeight="1" x14ac:dyDescent="0.3">
      <c r="A124" s="631" t="s">
        <v>557</v>
      </c>
      <c r="B124" s="632" t="s">
        <v>2104</v>
      </c>
      <c r="C124" s="632" t="s">
        <v>950</v>
      </c>
      <c r="D124" s="632" t="s">
        <v>951</v>
      </c>
      <c r="E124" s="632" t="s">
        <v>952</v>
      </c>
      <c r="F124" s="635"/>
      <c r="G124" s="635"/>
      <c r="H124" s="648">
        <v>0</v>
      </c>
      <c r="I124" s="635">
        <v>1</v>
      </c>
      <c r="J124" s="635">
        <v>45.55</v>
      </c>
      <c r="K124" s="648">
        <v>1</v>
      </c>
      <c r="L124" s="635">
        <v>1</v>
      </c>
      <c r="M124" s="636">
        <v>45.55</v>
      </c>
    </row>
    <row r="125" spans="1:13" ht="14.4" customHeight="1" x14ac:dyDescent="0.3">
      <c r="A125" s="631" t="s">
        <v>557</v>
      </c>
      <c r="B125" s="632" t="s">
        <v>2105</v>
      </c>
      <c r="C125" s="632" t="s">
        <v>1378</v>
      </c>
      <c r="D125" s="632" t="s">
        <v>991</v>
      </c>
      <c r="E125" s="632" t="s">
        <v>1379</v>
      </c>
      <c r="F125" s="635"/>
      <c r="G125" s="635"/>
      <c r="H125" s="648">
        <v>0</v>
      </c>
      <c r="I125" s="635">
        <v>2</v>
      </c>
      <c r="J125" s="635">
        <v>72.64</v>
      </c>
      <c r="K125" s="648">
        <v>1</v>
      </c>
      <c r="L125" s="635">
        <v>2</v>
      </c>
      <c r="M125" s="636">
        <v>72.64</v>
      </c>
    </row>
    <row r="126" spans="1:13" ht="14.4" customHeight="1" x14ac:dyDescent="0.3">
      <c r="A126" s="631" t="s">
        <v>557</v>
      </c>
      <c r="B126" s="632" t="s">
        <v>2194</v>
      </c>
      <c r="C126" s="632" t="s">
        <v>1589</v>
      </c>
      <c r="D126" s="632" t="s">
        <v>1590</v>
      </c>
      <c r="E126" s="632" t="s">
        <v>992</v>
      </c>
      <c r="F126" s="635"/>
      <c r="G126" s="635"/>
      <c r="H126" s="648">
        <v>0</v>
      </c>
      <c r="I126" s="635">
        <v>1</v>
      </c>
      <c r="J126" s="635">
        <v>95.76</v>
      </c>
      <c r="K126" s="648">
        <v>1</v>
      </c>
      <c r="L126" s="635">
        <v>1</v>
      </c>
      <c r="M126" s="636">
        <v>95.76</v>
      </c>
    </row>
    <row r="127" spans="1:13" ht="14.4" customHeight="1" x14ac:dyDescent="0.3">
      <c r="A127" s="631" t="s">
        <v>557</v>
      </c>
      <c r="B127" s="632" t="s">
        <v>2166</v>
      </c>
      <c r="C127" s="632" t="s">
        <v>1389</v>
      </c>
      <c r="D127" s="632" t="s">
        <v>2167</v>
      </c>
      <c r="E127" s="632" t="s">
        <v>2168</v>
      </c>
      <c r="F127" s="635"/>
      <c r="G127" s="635"/>
      <c r="H127" s="648">
        <v>0</v>
      </c>
      <c r="I127" s="635">
        <v>1</v>
      </c>
      <c r="J127" s="635">
        <v>18.93</v>
      </c>
      <c r="K127" s="648">
        <v>1</v>
      </c>
      <c r="L127" s="635">
        <v>1</v>
      </c>
      <c r="M127" s="636">
        <v>18.93</v>
      </c>
    </row>
    <row r="128" spans="1:13" ht="14.4" customHeight="1" x14ac:dyDescent="0.3">
      <c r="A128" s="631" t="s">
        <v>557</v>
      </c>
      <c r="B128" s="632" t="s">
        <v>2170</v>
      </c>
      <c r="C128" s="632" t="s">
        <v>1692</v>
      </c>
      <c r="D128" s="632" t="s">
        <v>1693</v>
      </c>
      <c r="E128" s="632" t="s">
        <v>1694</v>
      </c>
      <c r="F128" s="635"/>
      <c r="G128" s="635"/>
      <c r="H128" s="648">
        <v>0</v>
      </c>
      <c r="I128" s="635">
        <v>1</v>
      </c>
      <c r="J128" s="635">
        <v>24.390000000000004</v>
      </c>
      <c r="K128" s="648">
        <v>1</v>
      </c>
      <c r="L128" s="635">
        <v>1</v>
      </c>
      <c r="M128" s="636">
        <v>24.390000000000004</v>
      </c>
    </row>
    <row r="129" spans="1:13" ht="14.4" customHeight="1" x14ac:dyDescent="0.3">
      <c r="A129" s="631" t="s">
        <v>557</v>
      </c>
      <c r="B129" s="632" t="s">
        <v>2170</v>
      </c>
      <c r="C129" s="632" t="s">
        <v>1354</v>
      </c>
      <c r="D129" s="632" t="s">
        <v>2171</v>
      </c>
      <c r="E129" s="632" t="s">
        <v>1379</v>
      </c>
      <c r="F129" s="635"/>
      <c r="G129" s="635"/>
      <c r="H129" s="648">
        <v>0</v>
      </c>
      <c r="I129" s="635">
        <v>1</v>
      </c>
      <c r="J129" s="635">
        <v>50.539830740383458</v>
      </c>
      <c r="K129" s="648">
        <v>1</v>
      </c>
      <c r="L129" s="635">
        <v>1</v>
      </c>
      <c r="M129" s="636">
        <v>50.539830740383458</v>
      </c>
    </row>
    <row r="130" spans="1:13" ht="14.4" customHeight="1" x14ac:dyDescent="0.3">
      <c r="A130" s="631" t="s">
        <v>557</v>
      </c>
      <c r="B130" s="632" t="s">
        <v>2106</v>
      </c>
      <c r="C130" s="632" t="s">
        <v>978</v>
      </c>
      <c r="D130" s="632" t="s">
        <v>979</v>
      </c>
      <c r="E130" s="632" t="s">
        <v>980</v>
      </c>
      <c r="F130" s="635"/>
      <c r="G130" s="635"/>
      <c r="H130" s="648">
        <v>0</v>
      </c>
      <c r="I130" s="635">
        <v>1</v>
      </c>
      <c r="J130" s="635">
        <v>102.75</v>
      </c>
      <c r="K130" s="648">
        <v>1</v>
      </c>
      <c r="L130" s="635">
        <v>1</v>
      </c>
      <c r="M130" s="636">
        <v>102.75</v>
      </c>
    </row>
    <row r="131" spans="1:13" ht="14.4" customHeight="1" x14ac:dyDescent="0.3">
      <c r="A131" s="631" t="s">
        <v>557</v>
      </c>
      <c r="B131" s="632" t="s">
        <v>2107</v>
      </c>
      <c r="C131" s="632" t="s">
        <v>1001</v>
      </c>
      <c r="D131" s="632" t="s">
        <v>1002</v>
      </c>
      <c r="E131" s="632" t="s">
        <v>1003</v>
      </c>
      <c r="F131" s="635"/>
      <c r="G131" s="635"/>
      <c r="H131" s="648">
        <v>0</v>
      </c>
      <c r="I131" s="635">
        <v>1</v>
      </c>
      <c r="J131" s="635">
        <v>107.72</v>
      </c>
      <c r="K131" s="648">
        <v>1</v>
      </c>
      <c r="L131" s="635">
        <v>1</v>
      </c>
      <c r="M131" s="636">
        <v>107.72</v>
      </c>
    </row>
    <row r="132" spans="1:13" ht="14.4" customHeight="1" x14ac:dyDescent="0.3">
      <c r="A132" s="631" t="s">
        <v>557</v>
      </c>
      <c r="B132" s="632" t="s">
        <v>2195</v>
      </c>
      <c r="C132" s="632" t="s">
        <v>1749</v>
      </c>
      <c r="D132" s="632" t="s">
        <v>1750</v>
      </c>
      <c r="E132" s="632" t="s">
        <v>1751</v>
      </c>
      <c r="F132" s="635"/>
      <c r="G132" s="635"/>
      <c r="H132" s="648">
        <v>0</v>
      </c>
      <c r="I132" s="635">
        <v>1</v>
      </c>
      <c r="J132" s="635">
        <v>193.54999999999993</v>
      </c>
      <c r="K132" s="648">
        <v>1</v>
      </c>
      <c r="L132" s="635">
        <v>1</v>
      </c>
      <c r="M132" s="636">
        <v>193.54999999999993</v>
      </c>
    </row>
    <row r="133" spans="1:13" ht="14.4" customHeight="1" x14ac:dyDescent="0.3">
      <c r="A133" s="631" t="s">
        <v>557</v>
      </c>
      <c r="B133" s="632" t="s">
        <v>2172</v>
      </c>
      <c r="C133" s="632" t="s">
        <v>1726</v>
      </c>
      <c r="D133" s="632" t="s">
        <v>1727</v>
      </c>
      <c r="E133" s="632" t="s">
        <v>1751</v>
      </c>
      <c r="F133" s="635"/>
      <c r="G133" s="635"/>
      <c r="H133" s="648">
        <v>0</v>
      </c>
      <c r="I133" s="635">
        <v>1</v>
      </c>
      <c r="J133" s="635">
        <v>330.8</v>
      </c>
      <c r="K133" s="648">
        <v>1</v>
      </c>
      <c r="L133" s="635">
        <v>1</v>
      </c>
      <c r="M133" s="636">
        <v>330.8</v>
      </c>
    </row>
    <row r="134" spans="1:13" ht="14.4" customHeight="1" x14ac:dyDescent="0.3">
      <c r="A134" s="631" t="s">
        <v>557</v>
      </c>
      <c r="B134" s="632" t="s">
        <v>2108</v>
      </c>
      <c r="C134" s="632" t="s">
        <v>1730</v>
      </c>
      <c r="D134" s="632" t="s">
        <v>1731</v>
      </c>
      <c r="E134" s="632" t="s">
        <v>759</v>
      </c>
      <c r="F134" s="635"/>
      <c r="G134" s="635"/>
      <c r="H134" s="648">
        <v>0</v>
      </c>
      <c r="I134" s="635">
        <v>1</v>
      </c>
      <c r="J134" s="635">
        <v>151.34</v>
      </c>
      <c r="K134" s="648">
        <v>1</v>
      </c>
      <c r="L134" s="635">
        <v>1</v>
      </c>
      <c r="M134" s="636">
        <v>151.34</v>
      </c>
    </row>
    <row r="135" spans="1:13" ht="14.4" customHeight="1" x14ac:dyDescent="0.3">
      <c r="A135" s="631" t="s">
        <v>557</v>
      </c>
      <c r="B135" s="632" t="s">
        <v>2196</v>
      </c>
      <c r="C135" s="632" t="s">
        <v>1715</v>
      </c>
      <c r="D135" s="632" t="s">
        <v>2197</v>
      </c>
      <c r="E135" s="632" t="s">
        <v>2198</v>
      </c>
      <c r="F135" s="635"/>
      <c r="G135" s="635"/>
      <c r="H135" s="648">
        <v>0</v>
      </c>
      <c r="I135" s="635">
        <v>1</v>
      </c>
      <c r="J135" s="635">
        <v>180.68</v>
      </c>
      <c r="K135" s="648">
        <v>1</v>
      </c>
      <c r="L135" s="635">
        <v>1</v>
      </c>
      <c r="M135" s="636">
        <v>180.68</v>
      </c>
    </row>
    <row r="136" spans="1:13" ht="14.4" customHeight="1" x14ac:dyDescent="0.3">
      <c r="A136" s="631" t="s">
        <v>557</v>
      </c>
      <c r="B136" s="632" t="s">
        <v>2109</v>
      </c>
      <c r="C136" s="632" t="s">
        <v>1029</v>
      </c>
      <c r="D136" s="632" t="s">
        <v>1030</v>
      </c>
      <c r="E136" s="632" t="s">
        <v>1031</v>
      </c>
      <c r="F136" s="635"/>
      <c r="G136" s="635"/>
      <c r="H136" s="648">
        <v>0</v>
      </c>
      <c r="I136" s="635">
        <v>1</v>
      </c>
      <c r="J136" s="635">
        <v>550.61</v>
      </c>
      <c r="K136" s="648">
        <v>1</v>
      </c>
      <c r="L136" s="635">
        <v>1</v>
      </c>
      <c r="M136" s="636">
        <v>550.61</v>
      </c>
    </row>
    <row r="137" spans="1:13" ht="14.4" customHeight="1" x14ac:dyDescent="0.3">
      <c r="A137" s="631" t="s">
        <v>557</v>
      </c>
      <c r="B137" s="632" t="s">
        <v>2110</v>
      </c>
      <c r="C137" s="632" t="s">
        <v>1700</v>
      </c>
      <c r="D137" s="632" t="s">
        <v>1701</v>
      </c>
      <c r="E137" s="632" t="s">
        <v>2199</v>
      </c>
      <c r="F137" s="635"/>
      <c r="G137" s="635"/>
      <c r="H137" s="648">
        <v>0</v>
      </c>
      <c r="I137" s="635">
        <v>1</v>
      </c>
      <c r="J137" s="635">
        <v>218.09974515609628</v>
      </c>
      <c r="K137" s="648">
        <v>1</v>
      </c>
      <c r="L137" s="635">
        <v>1</v>
      </c>
      <c r="M137" s="636">
        <v>218.09974515609628</v>
      </c>
    </row>
    <row r="138" spans="1:13" ht="14.4" customHeight="1" x14ac:dyDescent="0.3">
      <c r="A138" s="631" t="s">
        <v>557</v>
      </c>
      <c r="B138" s="632" t="s">
        <v>2177</v>
      </c>
      <c r="C138" s="632" t="s">
        <v>1707</v>
      </c>
      <c r="D138" s="632" t="s">
        <v>1708</v>
      </c>
      <c r="E138" s="632" t="s">
        <v>2200</v>
      </c>
      <c r="F138" s="635"/>
      <c r="G138" s="635"/>
      <c r="H138" s="648">
        <v>0</v>
      </c>
      <c r="I138" s="635">
        <v>1</v>
      </c>
      <c r="J138" s="635">
        <v>62.049999999999969</v>
      </c>
      <c r="K138" s="648">
        <v>1</v>
      </c>
      <c r="L138" s="635">
        <v>1</v>
      </c>
      <c r="M138" s="636">
        <v>62.049999999999969</v>
      </c>
    </row>
    <row r="139" spans="1:13" ht="14.4" customHeight="1" x14ac:dyDescent="0.3">
      <c r="A139" s="631" t="s">
        <v>557</v>
      </c>
      <c r="B139" s="632" t="s">
        <v>2201</v>
      </c>
      <c r="C139" s="632" t="s">
        <v>1771</v>
      </c>
      <c r="D139" s="632" t="s">
        <v>1772</v>
      </c>
      <c r="E139" s="632" t="s">
        <v>1773</v>
      </c>
      <c r="F139" s="635"/>
      <c r="G139" s="635"/>
      <c r="H139" s="648">
        <v>0</v>
      </c>
      <c r="I139" s="635">
        <v>1</v>
      </c>
      <c r="J139" s="635">
        <v>12592.49</v>
      </c>
      <c r="K139" s="648">
        <v>1</v>
      </c>
      <c r="L139" s="635">
        <v>1</v>
      </c>
      <c r="M139" s="636">
        <v>12592.49</v>
      </c>
    </row>
    <row r="140" spans="1:13" ht="14.4" customHeight="1" x14ac:dyDescent="0.3">
      <c r="A140" s="631" t="s">
        <v>557</v>
      </c>
      <c r="B140" s="632" t="s">
        <v>2113</v>
      </c>
      <c r="C140" s="632" t="s">
        <v>1101</v>
      </c>
      <c r="D140" s="632" t="s">
        <v>1102</v>
      </c>
      <c r="E140" s="632" t="s">
        <v>1103</v>
      </c>
      <c r="F140" s="635"/>
      <c r="G140" s="635"/>
      <c r="H140" s="648">
        <v>0</v>
      </c>
      <c r="I140" s="635">
        <v>283</v>
      </c>
      <c r="J140" s="635">
        <v>12975.555005665268</v>
      </c>
      <c r="K140" s="648">
        <v>1</v>
      </c>
      <c r="L140" s="635">
        <v>283</v>
      </c>
      <c r="M140" s="636">
        <v>12975.555005665268</v>
      </c>
    </row>
    <row r="141" spans="1:13" ht="14.4" customHeight="1" x14ac:dyDescent="0.3">
      <c r="A141" s="631" t="s">
        <v>557</v>
      </c>
      <c r="B141" s="632" t="s">
        <v>2114</v>
      </c>
      <c r="C141" s="632" t="s">
        <v>1097</v>
      </c>
      <c r="D141" s="632" t="s">
        <v>2115</v>
      </c>
      <c r="E141" s="632" t="s">
        <v>2116</v>
      </c>
      <c r="F141" s="635"/>
      <c r="G141" s="635"/>
      <c r="H141" s="648">
        <v>0</v>
      </c>
      <c r="I141" s="635">
        <v>3</v>
      </c>
      <c r="J141" s="635">
        <v>508.887965898858</v>
      </c>
      <c r="K141" s="648">
        <v>1</v>
      </c>
      <c r="L141" s="635">
        <v>3</v>
      </c>
      <c r="M141" s="636">
        <v>508.887965898858</v>
      </c>
    </row>
    <row r="142" spans="1:13" ht="14.4" customHeight="1" x14ac:dyDescent="0.3">
      <c r="A142" s="631" t="s">
        <v>557</v>
      </c>
      <c r="B142" s="632" t="s">
        <v>2114</v>
      </c>
      <c r="C142" s="632" t="s">
        <v>1117</v>
      </c>
      <c r="D142" s="632" t="s">
        <v>2117</v>
      </c>
      <c r="E142" s="632" t="s">
        <v>2118</v>
      </c>
      <c r="F142" s="635"/>
      <c r="G142" s="635"/>
      <c r="H142" s="648">
        <v>0</v>
      </c>
      <c r="I142" s="635">
        <v>73.400000000000006</v>
      </c>
      <c r="J142" s="635">
        <v>9193.4249855012167</v>
      </c>
      <c r="K142" s="648">
        <v>1</v>
      </c>
      <c r="L142" s="635">
        <v>73.400000000000006</v>
      </c>
      <c r="M142" s="636">
        <v>9193.4249855012167</v>
      </c>
    </row>
    <row r="143" spans="1:13" ht="14.4" customHeight="1" x14ac:dyDescent="0.3">
      <c r="A143" s="631" t="s">
        <v>557</v>
      </c>
      <c r="B143" s="632" t="s">
        <v>2119</v>
      </c>
      <c r="C143" s="632" t="s">
        <v>1113</v>
      </c>
      <c r="D143" s="632" t="s">
        <v>1114</v>
      </c>
      <c r="E143" s="632" t="s">
        <v>1444</v>
      </c>
      <c r="F143" s="635"/>
      <c r="G143" s="635"/>
      <c r="H143" s="648">
        <v>0</v>
      </c>
      <c r="I143" s="635">
        <v>3.0000000000000004</v>
      </c>
      <c r="J143" s="635">
        <v>801.71975122659921</v>
      </c>
      <c r="K143" s="648">
        <v>1</v>
      </c>
      <c r="L143" s="635">
        <v>3.0000000000000004</v>
      </c>
      <c r="M143" s="636">
        <v>801.71975122659921</v>
      </c>
    </row>
    <row r="144" spans="1:13" ht="14.4" customHeight="1" x14ac:dyDescent="0.3">
      <c r="A144" s="631" t="s">
        <v>557</v>
      </c>
      <c r="B144" s="632" t="s">
        <v>2120</v>
      </c>
      <c r="C144" s="632" t="s">
        <v>1121</v>
      </c>
      <c r="D144" s="632" t="s">
        <v>2121</v>
      </c>
      <c r="E144" s="632" t="s">
        <v>1103</v>
      </c>
      <c r="F144" s="635"/>
      <c r="G144" s="635"/>
      <c r="H144" s="648">
        <v>0</v>
      </c>
      <c r="I144" s="635">
        <v>20</v>
      </c>
      <c r="J144" s="635">
        <v>1504.4</v>
      </c>
      <c r="K144" s="648">
        <v>1</v>
      </c>
      <c r="L144" s="635">
        <v>20</v>
      </c>
      <c r="M144" s="636">
        <v>1504.4</v>
      </c>
    </row>
    <row r="145" spans="1:13" ht="14.4" customHeight="1" x14ac:dyDescent="0.3">
      <c r="A145" s="631" t="s">
        <v>557</v>
      </c>
      <c r="B145" s="632" t="s">
        <v>2122</v>
      </c>
      <c r="C145" s="632" t="s">
        <v>1128</v>
      </c>
      <c r="D145" s="632" t="s">
        <v>1129</v>
      </c>
      <c r="E145" s="632" t="s">
        <v>1130</v>
      </c>
      <c r="F145" s="635"/>
      <c r="G145" s="635"/>
      <c r="H145" s="648">
        <v>0</v>
      </c>
      <c r="I145" s="635">
        <v>2</v>
      </c>
      <c r="J145" s="635">
        <v>2990.0000000000005</v>
      </c>
      <c r="K145" s="648">
        <v>1</v>
      </c>
      <c r="L145" s="635">
        <v>2</v>
      </c>
      <c r="M145" s="636">
        <v>2990.0000000000005</v>
      </c>
    </row>
    <row r="146" spans="1:13" ht="14.4" customHeight="1" x14ac:dyDescent="0.3">
      <c r="A146" s="631" t="s">
        <v>557</v>
      </c>
      <c r="B146" s="632" t="s">
        <v>2128</v>
      </c>
      <c r="C146" s="632" t="s">
        <v>1767</v>
      </c>
      <c r="D146" s="632" t="s">
        <v>1768</v>
      </c>
      <c r="E146" s="632" t="s">
        <v>1769</v>
      </c>
      <c r="F146" s="635"/>
      <c r="G146" s="635"/>
      <c r="H146" s="648">
        <v>0</v>
      </c>
      <c r="I146" s="635">
        <v>20</v>
      </c>
      <c r="J146" s="635">
        <v>1195.8</v>
      </c>
      <c r="K146" s="648">
        <v>1</v>
      </c>
      <c r="L146" s="635">
        <v>20</v>
      </c>
      <c r="M146" s="636">
        <v>1195.8</v>
      </c>
    </row>
    <row r="147" spans="1:13" ht="14.4" customHeight="1" x14ac:dyDescent="0.3">
      <c r="A147" s="631" t="s">
        <v>557</v>
      </c>
      <c r="B147" s="632" t="s">
        <v>2184</v>
      </c>
      <c r="C147" s="632" t="s">
        <v>1482</v>
      </c>
      <c r="D147" s="632" t="s">
        <v>1483</v>
      </c>
      <c r="E147" s="632" t="s">
        <v>2185</v>
      </c>
      <c r="F147" s="635"/>
      <c r="G147" s="635"/>
      <c r="H147" s="648">
        <v>0</v>
      </c>
      <c r="I147" s="635">
        <v>6</v>
      </c>
      <c r="J147" s="635">
        <v>326.58</v>
      </c>
      <c r="K147" s="648">
        <v>1</v>
      </c>
      <c r="L147" s="635">
        <v>6</v>
      </c>
      <c r="M147" s="636">
        <v>326.58</v>
      </c>
    </row>
    <row r="148" spans="1:13" ht="14.4" customHeight="1" x14ac:dyDescent="0.3">
      <c r="A148" s="631" t="s">
        <v>557</v>
      </c>
      <c r="B148" s="632" t="s">
        <v>2132</v>
      </c>
      <c r="C148" s="632" t="s">
        <v>1775</v>
      </c>
      <c r="D148" s="632" t="s">
        <v>2202</v>
      </c>
      <c r="E148" s="632" t="s">
        <v>2203</v>
      </c>
      <c r="F148" s="635"/>
      <c r="G148" s="635"/>
      <c r="H148" s="648">
        <v>0</v>
      </c>
      <c r="I148" s="635">
        <v>32</v>
      </c>
      <c r="J148" s="635">
        <v>1491.840359213184</v>
      </c>
      <c r="K148" s="648">
        <v>1</v>
      </c>
      <c r="L148" s="635">
        <v>32</v>
      </c>
      <c r="M148" s="636">
        <v>1491.840359213184</v>
      </c>
    </row>
    <row r="149" spans="1:13" ht="14.4" customHeight="1" x14ac:dyDescent="0.3">
      <c r="A149" s="631" t="s">
        <v>557</v>
      </c>
      <c r="B149" s="632" t="s">
        <v>2139</v>
      </c>
      <c r="C149" s="632" t="s">
        <v>1033</v>
      </c>
      <c r="D149" s="632" t="s">
        <v>2140</v>
      </c>
      <c r="E149" s="632" t="s">
        <v>1035</v>
      </c>
      <c r="F149" s="635"/>
      <c r="G149" s="635"/>
      <c r="H149" s="648">
        <v>0</v>
      </c>
      <c r="I149" s="635">
        <v>3</v>
      </c>
      <c r="J149" s="635">
        <v>3091.1099999999997</v>
      </c>
      <c r="K149" s="648">
        <v>1</v>
      </c>
      <c r="L149" s="635">
        <v>3</v>
      </c>
      <c r="M149" s="636">
        <v>3091.1099999999997</v>
      </c>
    </row>
    <row r="150" spans="1:13" ht="14.4" customHeight="1" x14ac:dyDescent="0.3">
      <c r="A150" s="631" t="s">
        <v>557</v>
      </c>
      <c r="B150" s="632" t="s">
        <v>2204</v>
      </c>
      <c r="C150" s="632" t="s">
        <v>1719</v>
      </c>
      <c r="D150" s="632" t="s">
        <v>2205</v>
      </c>
      <c r="E150" s="632" t="s">
        <v>2206</v>
      </c>
      <c r="F150" s="635"/>
      <c r="G150" s="635"/>
      <c r="H150" s="648">
        <v>0</v>
      </c>
      <c r="I150" s="635">
        <v>1</v>
      </c>
      <c r="J150" s="635">
        <v>337.7999999999999</v>
      </c>
      <c r="K150" s="648">
        <v>1</v>
      </c>
      <c r="L150" s="635">
        <v>1</v>
      </c>
      <c r="M150" s="636">
        <v>337.7999999999999</v>
      </c>
    </row>
    <row r="151" spans="1:13" ht="14.4" customHeight="1" x14ac:dyDescent="0.3">
      <c r="A151" s="631" t="s">
        <v>557</v>
      </c>
      <c r="B151" s="632" t="s">
        <v>2207</v>
      </c>
      <c r="C151" s="632" t="s">
        <v>1723</v>
      </c>
      <c r="D151" s="632" t="s">
        <v>2208</v>
      </c>
      <c r="E151" s="632" t="s">
        <v>2209</v>
      </c>
      <c r="F151" s="635"/>
      <c r="G151" s="635"/>
      <c r="H151" s="648">
        <v>0</v>
      </c>
      <c r="I151" s="635">
        <v>1</v>
      </c>
      <c r="J151" s="635">
        <v>47.330000000000013</v>
      </c>
      <c r="K151" s="648">
        <v>1</v>
      </c>
      <c r="L151" s="635">
        <v>1</v>
      </c>
      <c r="M151" s="636">
        <v>47.330000000000013</v>
      </c>
    </row>
    <row r="152" spans="1:13" ht="14.4" customHeight="1" x14ac:dyDescent="0.3">
      <c r="A152" s="631" t="s">
        <v>557</v>
      </c>
      <c r="B152" s="632" t="s">
        <v>2143</v>
      </c>
      <c r="C152" s="632" t="s">
        <v>1737</v>
      </c>
      <c r="D152" s="632" t="s">
        <v>1738</v>
      </c>
      <c r="E152" s="632" t="s">
        <v>2210</v>
      </c>
      <c r="F152" s="635"/>
      <c r="G152" s="635"/>
      <c r="H152" s="648">
        <v>0</v>
      </c>
      <c r="I152" s="635">
        <v>1</v>
      </c>
      <c r="J152" s="635">
        <v>121.77000000000001</v>
      </c>
      <c r="K152" s="648">
        <v>1</v>
      </c>
      <c r="L152" s="635">
        <v>1</v>
      </c>
      <c r="M152" s="636">
        <v>121.77000000000001</v>
      </c>
    </row>
    <row r="153" spans="1:13" ht="14.4" customHeight="1" x14ac:dyDescent="0.3">
      <c r="A153" s="631" t="s">
        <v>557</v>
      </c>
      <c r="B153" s="632" t="s">
        <v>2143</v>
      </c>
      <c r="C153" s="632" t="s">
        <v>1018</v>
      </c>
      <c r="D153" s="632" t="s">
        <v>1019</v>
      </c>
      <c r="E153" s="632" t="s">
        <v>2144</v>
      </c>
      <c r="F153" s="635"/>
      <c r="G153" s="635"/>
      <c r="H153" s="648">
        <v>0</v>
      </c>
      <c r="I153" s="635">
        <v>1</v>
      </c>
      <c r="J153" s="635">
        <v>162.36000000000004</v>
      </c>
      <c r="K153" s="648">
        <v>1</v>
      </c>
      <c r="L153" s="635">
        <v>1</v>
      </c>
      <c r="M153" s="636">
        <v>162.36000000000004</v>
      </c>
    </row>
    <row r="154" spans="1:13" ht="14.4" customHeight="1" x14ac:dyDescent="0.3">
      <c r="A154" s="631" t="s">
        <v>557</v>
      </c>
      <c r="B154" s="632" t="s">
        <v>2145</v>
      </c>
      <c r="C154" s="632" t="s">
        <v>1022</v>
      </c>
      <c r="D154" s="632" t="s">
        <v>2146</v>
      </c>
      <c r="E154" s="632" t="s">
        <v>2147</v>
      </c>
      <c r="F154" s="635"/>
      <c r="G154" s="635"/>
      <c r="H154" s="648">
        <v>0</v>
      </c>
      <c r="I154" s="635">
        <v>1</v>
      </c>
      <c r="J154" s="635">
        <v>151.25</v>
      </c>
      <c r="K154" s="648">
        <v>1</v>
      </c>
      <c r="L154" s="635">
        <v>1</v>
      </c>
      <c r="M154" s="636">
        <v>151.25</v>
      </c>
    </row>
    <row r="155" spans="1:13" ht="14.4" customHeight="1" x14ac:dyDescent="0.3">
      <c r="A155" s="631" t="s">
        <v>557</v>
      </c>
      <c r="B155" s="632" t="s">
        <v>2211</v>
      </c>
      <c r="C155" s="632" t="s">
        <v>1741</v>
      </c>
      <c r="D155" s="632" t="s">
        <v>1742</v>
      </c>
      <c r="E155" s="632" t="s">
        <v>1743</v>
      </c>
      <c r="F155" s="635"/>
      <c r="G155" s="635"/>
      <c r="H155" s="648">
        <v>0</v>
      </c>
      <c r="I155" s="635">
        <v>1</v>
      </c>
      <c r="J155" s="635">
        <v>174.23962756958173</v>
      </c>
      <c r="K155" s="648">
        <v>1</v>
      </c>
      <c r="L155" s="635">
        <v>1</v>
      </c>
      <c r="M155" s="636">
        <v>174.23962756958173</v>
      </c>
    </row>
    <row r="156" spans="1:13" ht="14.4" customHeight="1" x14ac:dyDescent="0.3">
      <c r="A156" s="631" t="s">
        <v>557</v>
      </c>
      <c r="B156" s="632" t="s">
        <v>2212</v>
      </c>
      <c r="C156" s="632" t="s">
        <v>1745</v>
      </c>
      <c r="D156" s="632" t="s">
        <v>1746</v>
      </c>
      <c r="E156" s="632" t="s">
        <v>2213</v>
      </c>
      <c r="F156" s="635"/>
      <c r="G156" s="635"/>
      <c r="H156" s="648">
        <v>0</v>
      </c>
      <c r="I156" s="635">
        <v>1</v>
      </c>
      <c r="J156" s="635">
        <v>126.79</v>
      </c>
      <c r="K156" s="648">
        <v>1</v>
      </c>
      <c r="L156" s="635">
        <v>1</v>
      </c>
      <c r="M156" s="636">
        <v>126.79</v>
      </c>
    </row>
    <row r="157" spans="1:13" ht="14.4" customHeight="1" x14ac:dyDescent="0.3">
      <c r="A157" s="631" t="s">
        <v>557</v>
      </c>
      <c r="B157" s="632" t="s">
        <v>2191</v>
      </c>
      <c r="C157" s="632" t="s">
        <v>1365</v>
      </c>
      <c r="D157" s="632" t="s">
        <v>1366</v>
      </c>
      <c r="E157" s="632" t="s">
        <v>1539</v>
      </c>
      <c r="F157" s="635"/>
      <c r="G157" s="635"/>
      <c r="H157" s="648">
        <v>0</v>
      </c>
      <c r="I157" s="635">
        <v>1</v>
      </c>
      <c r="J157" s="635">
        <v>57.980116708548024</v>
      </c>
      <c r="K157" s="648">
        <v>1</v>
      </c>
      <c r="L157" s="635">
        <v>1</v>
      </c>
      <c r="M157" s="636">
        <v>57.980116708548024</v>
      </c>
    </row>
    <row r="158" spans="1:13" ht="14.4" customHeight="1" x14ac:dyDescent="0.3">
      <c r="A158" s="631" t="s">
        <v>557</v>
      </c>
      <c r="B158" s="632" t="s">
        <v>2192</v>
      </c>
      <c r="C158" s="632" t="s">
        <v>1416</v>
      </c>
      <c r="D158" s="632" t="s">
        <v>1417</v>
      </c>
      <c r="E158" s="632" t="s">
        <v>2193</v>
      </c>
      <c r="F158" s="635"/>
      <c r="G158" s="635"/>
      <c r="H158" s="648">
        <v>0</v>
      </c>
      <c r="I158" s="635">
        <v>1</v>
      </c>
      <c r="J158" s="635">
        <v>230.24</v>
      </c>
      <c r="K158" s="648">
        <v>1</v>
      </c>
      <c r="L158" s="635">
        <v>1</v>
      </c>
      <c r="M158" s="636">
        <v>230.24</v>
      </c>
    </row>
    <row r="159" spans="1:13" ht="14.4" customHeight="1" x14ac:dyDescent="0.3">
      <c r="A159" s="631" t="s">
        <v>557</v>
      </c>
      <c r="B159" s="632" t="s">
        <v>2148</v>
      </c>
      <c r="C159" s="632" t="s">
        <v>1757</v>
      </c>
      <c r="D159" s="632" t="s">
        <v>2214</v>
      </c>
      <c r="E159" s="632" t="s">
        <v>1698</v>
      </c>
      <c r="F159" s="635"/>
      <c r="G159" s="635"/>
      <c r="H159" s="648">
        <v>0</v>
      </c>
      <c r="I159" s="635">
        <v>28</v>
      </c>
      <c r="J159" s="635">
        <v>1524.88</v>
      </c>
      <c r="K159" s="648">
        <v>1</v>
      </c>
      <c r="L159" s="635">
        <v>28</v>
      </c>
      <c r="M159" s="636">
        <v>1524.88</v>
      </c>
    </row>
    <row r="160" spans="1:13" ht="14.4" customHeight="1" x14ac:dyDescent="0.3">
      <c r="A160" s="631" t="s">
        <v>557</v>
      </c>
      <c r="B160" s="632" t="s">
        <v>2148</v>
      </c>
      <c r="C160" s="632" t="s">
        <v>1760</v>
      </c>
      <c r="D160" s="632" t="s">
        <v>2215</v>
      </c>
      <c r="E160" s="632" t="s">
        <v>1698</v>
      </c>
      <c r="F160" s="635"/>
      <c r="G160" s="635"/>
      <c r="H160" s="648">
        <v>0</v>
      </c>
      <c r="I160" s="635">
        <v>4</v>
      </c>
      <c r="J160" s="635">
        <v>217.84</v>
      </c>
      <c r="K160" s="648">
        <v>1</v>
      </c>
      <c r="L160" s="635">
        <v>4</v>
      </c>
      <c r="M160" s="636">
        <v>217.84</v>
      </c>
    </row>
    <row r="161" spans="1:13" ht="14.4" customHeight="1" x14ac:dyDescent="0.3">
      <c r="A161" s="631" t="s">
        <v>557</v>
      </c>
      <c r="B161" s="632" t="s">
        <v>2148</v>
      </c>
      <c r="C161" s="632" t="s">
        <v>1696</v>
      </c>
      <c r="D161" s="632" t="s">
        <v>2216</v>
      </c>
      <c r="E161" s="632" t="s">
        <v>1698</v>
      </c>
      <c r="F161" s="635"/>
      <c r="G161" s="635"/>
      <c r="H161" s="648">
        <v>0</v>
      </c>
      <c r="I161" s="635">
        <v>4</v>
      </c>
      <c r="J161" s="635">
        <v>217.84</v>
      </c>
      <c r="K161" s="648">
        <v>1</v>
      </c>
      <c r="L161" s="635">
        <v>4</v>
      </c>
      <c r="M161" s="636">
        <v>217.84</v>
      </c>
    </row>
    <row r="162" spans="1:13" ht="14.4" customHeight="1" x14ac:dyDescent="0.3">
      <c r="A162" s="631" t="s">
        <v>557</v>
      </c>
      <c r="B162" s="632" t="s">
        <v>2148</v>
      </c>
      <c r="C162" s="632" t="s">
        <v>1056</v>
      </c>
      <c r="D162" s="632" t="s">
        <v>1050</v>
      </c>
      <c r="E162" s="632" t="s">
        <v>1057</v>
      </c>
      <c r="F162" s="635"/>
      <c r="G162" s="635"/>
      <c r="H162" s="648">
        <v>0</v>
      </c>
      <c r="I162" s="635">
        <v>9</v>
      </c>
      <c r="J162" s="635">
        <v>1650.3296638147081</v>
      </c>
      <c r="K162" s="648">
        <v>1</v>
      </c>
      <c r="L162" s="635">
        <v>9</v>
      </c>
      <c r="M162" s="636">
        <v>1650.3296638147081</v>
      </c>
    </row>
    <row r="163" spans="1:13" ht="14.4" customHeight="1" x14ac:dyDescent="0.3">
      <c r="A163" s="631" t="s">
        <v>561</v>
      </c>
      <c r="B163" s="632" t="s">
        <v>2080</v>
      </c>
      <c r="C163" s="632" t="s">
        <v>970</v>
      </c>
      <c r="D163" s="632" t="s">
        <v>2081</v>
      </c>
      <c r="E163" s="632" t="s">
        <v>2082</v>
      </c>
      <c r="F163" s="635"/>
      <c r="G163" s="635"/>
      <c r="H163" s="648">
        <v>0</v>
      </c>
      <c r="I163" s="635">
        <v>170</v>
      </c>
      <c r="J163" s="635">
        <v>12137.390977709885</v>
      </c>
      <c r="K163" s="648">
        <v>1</v>
      </c>
      <c r="L163" s="635">
        <v>170</v>
      </c>
      <c r="M163" s="636">
        <v>12137.390977709885</v>
      </c>
    </row>
    <row r="164" spans="1:13" ht="14.4" customHeight="1" x14ac:dyDescent="0.3">
      <c r="A164" s="631" t="s">
        <v>561</v>
      </c>
      <c r="B164" s="632" t="s">
        <v>2217</v>
      </c>
      <c r="C164" s="632" t="s">
        <v>1863</v>
      </c>
      <c r="D164" s="632" t="s">
        <v>1864</v>
      </c>
      <c r="E164" s="632" t="s">
        <v>1751</v>
      </c>
      <c r="F164" s="635"/>
      <c r="G164" s="635"/>
      <c r="H164" s="648">
        <v>0</v>
      </c>
      <c r="I164" s="635">
        <v>2</v>
      </c>
      <c r="J164" s="635">
        <v>263.27895807663663</v>
      </c>
      <c r="K164" s="648">
        <v>1</v>
      </c>
      <c r="L164" s="635">
        <v>2</v>
      </c>
      <c r="M164" s="636">
        <v>263.27895807663663</v>
      </c>
    </row>
    <row r="165" spans="1:13" ht="14.4" customHeight="1" x14ac:dyDescent="0.3">
      <c r="A165" s="631" t="s">
        <v>561</v>
      </c>
      <c r="B165" s="632" t="s">
        <v>2083</v>
      </c>
      <c r="C165" s="632" t="s">
        <v>998</v>
      </c>
      <c r="D165" s="632" t="s">
        <v>999</v>
      </c>
      <c r="E165" s="632" t="s">
        <v>1000</v>
      </c>
      <c r="F165" s="635"/>
      <c r="G165" s="635"/>
      <c r="H165" s="648">
        <v>0</v>
      </c>
      <c r="I165" s="635">
        <v>70</v>
      </c>
      <c r="J165" s="635">
        <v>4963.6920535460004</v>
      </c>
      <c r="K165" s="648">
        <v>1</v>
      </c>
      <c r="L165" s="635">
        <v>70</v>
      </c>
      <c r="M165" s="636">
        <v>4963.6920535460004</v>
      </c>
    </row>
    <row r="166" spans="1:13" ht="14.4" customHeight="1" x14ac:dyDescent="0.3">
      <c r="A166" s="631" t="s">
        <v>561</v>
      </c>
      <c r="B166" s="632" t="s">
        <v>2156</v>
      </c>
      <c r="C166" s="632" t="s">
        <v>1385</v>
      </c>
      <c r="D166" s="632" t="s">
        <v>1386</v>
      </c>
      <c r="E166" s="632" t="s">
        <v>1387</v>
      </c>
      <c r="F166" s="635"/>
      <c r="G166" s="635"/>
      <c r="H166" s="648">
        <v>0</v>
      </c>
      <c r="I166" s="635">
        <v>3</v>
      </c>
      <c r="J166" s="635">
        <v>221.00995081111435</v>
      </c>
      <c r="K166" s="648">
        <v>1</v>
      </c>
      <c r="L166" s="635">
        <v>3</v>
      </c>
      <c r="M166" s="636">
        <v>221.00995081111435</v>
      </c>
    </row>
    <row r="167" spans="1:13" ht="14.4" customHeight="1" x14ac:dyDescent="0.3">
      <c r="A167" s="631" t="s">
        <v>561</v>
      </c>
      <c r="B167" s="632" t="s">
        <v>2085</v>
      </c>
      <c r="C167" s="632" t="s">
        <v>994</v>
      </c>
      <c r="D167" s="632" t="s">
        <v>995</v>
      </c>
      <c r="E167" s="632" t="s">
        <v>996</v>
      </c>
      <c r="F167" s="635"/>
      <c r="G167" s="635"/>
      <c r="H167" s="648">
        <v>0</v>
      </c>
      <c r="I167" s="635">
        <v>6</v>
      </c>
      <c r="J167" s="635">
        <v>2837.6370740234634</v>
      </c>
      <c r="K167" s="648">
        <v>1</v>
      </c>
      <c r="L167" s="635">
        <v>6</v>
      </c>
      <c r="M167" s="636">
        <v>2837.6370740234634</v>
      </c>
    </row>
    <row r="168" spans="1:13" ht="14.4" customHeight="1" x14ac:dyDescent="0.3">
      <c r="A168" s="631" t="s">
        <v>561</v>
      </c>
      <c r="B168" s="632" t="s">
        <v>2157</v>
      </c>
      <c r="C168" s="632" t="s">
        <v>1842</v>
      </c>
      <c r="D168" s="632" t="s">
        <v>2218</v>
      </c>
      <c r="E168" s="632" t="s">
        <v>2219</v>
      </c>
      <c r="F168" s="635"/>
      <c r="G168" s="635"/>
      <c r="H168" s="648">
        <v>0</v>
      </c>
      <c r="I168" s="635">
        <v>10</v>
      </c>
      <c r="J168" s="635">
        <v>3893.6573085830687</v>
      </c>
      <c r="K168" s="648">
        <v>1</v>
      </c>
      <c r="L168" s="635">
        <v>10</v>
      </c>
      <c r="M168" s="636">
        <v>3893.6573085830687</v>
      </c>
    </row>
    <row r="169" spans="1:13" ht="14.4" customHeight="1" x14ac:dyDescent="0.3">
      <c r="A169" s="631" t="s">
        <v>561</v>
      </c>
      <c r="B169" s="632" t="s">
        <v>2093</v>
      </c>
      <c r="C169" s="632" t="s">
        <v>1015</v>
      </c>
      <c r="D169" s="632" t="s">
        <v>929</v>
      </c>
      <c r="E169" s="632" t="s">
        <v>1016</v>
      </c>
      <c r="F169" s="635"/>
      <c r="G169" s="635"/>
      <c r="H169" s="648">
        <v>0</v>
      </c>
      <c r="I169" s="635">
        <v>10</v>
      </c>
      <c r="J169" s="635">
        <v>4140</v>
      </c>
      <c r="K169" s="648">
        <v>1</v>
      </c>
      <c r="L169" s="635">
        <v>10</v>
      </c>
      <c r="M169" s="636">
        <v>4140</v>
      </c>
    </row>
    <row r="170" spans="1:13" ht="14.4" customHeight="1" x14ac:dyDescent="0.3">
      <c r="A170" s="631" t="s">
        <v>561</v>
      </c>
      <c r="B170" s="632" t="s">
        <v>2093</v>
      </c>
      <c r="C170" s="632" t="s">
        <v>928</v>
      </c>
      <c r="D170" s="632" t="s">
        <v>929</v>
      </c>
      <c r="E170" s="632" t="s">
        <v>930</v>
      </c>
      <c r="F170" s="635"/>
      <c r="G170" s="635"/>
      <c r="H170" s="648">
        <v>0</v>
      </c>
      <c r="I170" s="635">
        <v>2</v>
      </c>
      <c r="J170" s="635">
        <v>984.4</v>
      </c>
      <c r="K170" s="648">
        <v>1</v>
      </c>
      <c r="L170" s="635">
        <v>2</v>
      </c>
      <c r="M170" s="636">
        <v>984.4</v>
      </c>
    </row>
    <row r="171" spans="1:13" ht="14.4" customHeight="1" x14ac:dyDescent="0.3">
      <c r="A171" s="631" t="s">
        <v>561</v>
      </c>
      <c r="B171" s="632" t="s">
        <v>2093</v>
      </c>
      <c r="C171" s="632" t="s">
        <v>958</v>
      </c>
      <c r="D171" s="632" t="s">
        <v>959</v>
      </c>
      <c r="E171" s="632" t="s">
        <v>2094</v>
      </c>
      <c r="F171" s="635"/>
      <c r="G171" s="635"/>
      <c r="H171" s="648">
        <v>0</v>
      </c>
      <c r="I171" s="635">
        <v>4</v>
      </c>
      <c r="J171" s="635">
        <v>13800</v>
      </c>
      <c r="K171" s="648">
        <v>1</v>
      </c>
      <c r="L171" s="635">
        <v>4</v>
      </c>
      <c r="M171" s="636">
        <v>13800</v>
      </c>
    </row>
    <row r="172" spans="1:13" ht="14.4" customHeight="1" x14ac:dyDescent="0.3">
      <c r="A172" s="631" t="s">
        <v>561</v>
      </c>
      <c r="B172" s="632" t="s">
        <v>2161</v>
      </c>
      <c r="C172" s="632" t="s">
        <v>1346</v>
      </c>
      <c r="D172" s="632" t="s">
        <v>1347</v>
      </c>
      <c r="E172" s="632" t="s">
        <v>2162</v>
      </c>
      <c r="F172" s="635"/>
      <c r="G172" s="635"/>
      <c r="H172" s="648">
        <v>0</v>
      </c>
      <c r="I172" s="635">
        <v>1</v>
      </c>
      <c r="J172" s="635">
        <v>47.33013606067982</v>
      </c>
      <c r="K172" s="648">
        <v>1</v>
      </c>
      <c r="L172" s="635">
        <v>1</v>
      </c>
      <c r="M172" s="636">
        <v>47.33013606067982</v>
      </c>
    </row>
    <row r="173" spans="1:13" ht="14.4" customHeight="1" x14ac:dyDescent="0.3">
      <c r="A173" s="631" t="s">
        <v>561</v>
      </c>
      <c r="B173" s="632" t="s">
        <v>2098</v>
      </c>
      <c r="C173" s="632" t="s">
        <v>924</v>
      </c>
      <c r="D173" s="632" t="s">
        <v>2101</v>
      </c>
      <c r="E173" s="632" t="s">
        <v>2102</v>
      </c>
      <c r="F173" s="635"/>
      <c r="G173" s="635"/>
      <c r="H173" s="648">
        <v>0</v>
      </c>
      <c r="I173" s="635">
        <v>1</v>
      </c>
      <c r="J173" s="635">
        <v>110.419999545661</v>
      </c>
      <c r="K173" s="648">
        <v>1</v>
      </c>
      <c r="L173" s="635">
        <v>1</v>
      </c>
      <c r="M173" s="636">
        <v>110.419999545661</v>
      </c>
    </row>
    <row r="174" spans="1:13" ht="14.4" customHeight="1" x14ac:dyDescent="0.3">
      <c r="A174" s="631" t="s">
        <v>561</v>
      </c>
      <c r="B174" s="632" t="s">
        <v>2170</v>
      </c>
      <c r="C174" s="632" t="s">
        <v>1354</v>
      </c>
      <c r="D174" s="632" t="s">
        <v>2171</v>
      </c>
      <c r="E174" s="632" t="s">
        <v>1379</v>
      </c>
      <c r="F174" s="635"/>
      <c r="G174" s="635"/>
      <c r="H174" s="648">
        <v>0</v>
      </c>
      <c r="I174" s="635">
        <v>1</v>
      </c>
      <c r="J174" s="635">
        <v>50.630157573828164</v>
      </c>
      <c r="K174" s="648">
        <v>1</v>
      </c>
      <c r="L174" s="635">
        <v>1</v>
      </c>
      <c r="M174" s="636">
        <v>50.630157573828164</v>
      </c>
    </row>
    <row r="175" spans="1:13" ht="14.4" customHeight="1" x14ac:dyDescent="0.3">
      <c r="A175" s="631" t="s">
        <v>561</v>
      </c>
      <c r="B175" s="632" t="s">
        <v>2195</v>
      </c>
      <c r="C175" s="632" t="s">
        <v>1921</v>
      </c>
      <c r="D175" s="632" t="s">
        <v>1922</v>
      </c>
      <c r="E175" s="632" t="s">
        <v>1743</v>
      </c>
      <c r="F175" s="635"/>
      <c r="G175" s="635"/>
      <c r="H175" s="648">
        <v>0</v>
      </c>
      <c r="I175" s="635">
        <v>1</v>
      </c>
      <c r="J175" s="635">
        <v>39.39</v>
      </c>
      <c r="K175" s="648">
        <v>1</v>
      </c>
      <c r="L175" s="635">
        <v>1</v>
      </c>
      <c r="M175" s="636">
        <v>39.39</v>
      </c>
    </row>
    <row r="176" spans="1:13" ht="14.4" customHeight="1" x14ac:dyDescent="0.3">
      <c r="A176" s="631" t="s">
        <v>561</v>
      </c>
      <c r="B176" s="632" t="s">
        <v>2220</v>
      </c>
      <c r="C176" s="632" t="s">
        <v>1909</v>
      </c>
      <c r="D176" s="632" t="s">
        <v>1910</v>
      </c>
      <c r="E176" s="632" t="s">
        <v>2221</v>
      </c>
      <c r="F176" s="635"/>
      <c r="G176" s="635"/>
      <c r="H176" s="648">
        <v>0</v>
      </c>
      <c r="I176" s="635">
        <v>1</v>
      </c>
      <c r="J176" s="635">
        <v>123.05</v>
      </c>
      <c r="K176" s="648">
        <v>1</v>
      </c>
      <c r="L176" s="635">
        <v>1</v>
      </c>
      <c r="M176" s="636">
        <v>123.05</v>
      </c>
    </row>
    <row r="177" spans="1:13" ht="14.4" customHeight="1" x14ac:dyDescent="0.3">
      <c r="A177" s="631" t="s">
        <v>561</v>
      </c>
      <c r="B177" s="632" t="s">
        <v>2174</v>
      </c>
      <c r="C177" s="632" t="s">
        <v>1408</v>
      </c>
      <c r="D177" s="632" t="s">
        <v>2175</v>
      </c>
      <c r="E177" s="632" t="s">
        <v>2176</v>
      </c>
      <c r="F177" s="635"/>
      <c r="G177" s="635"/>
      <c r="H177" s="648">
        <v>0</v>
      </c>
      <c r="I177" s="635">
        <v>4</v>
      </c>
      <c r="J177" s="635">
        <v>5810.3799999999992</v>
      </c>
      <c r="K177" s="648">
        <v>1</v>
      </c>
      <c r="L177" s="635">
        <v>4</v>
      </c>
      <c r="M177" s="636">
        <v>5810.3799999999992</v>
      </c>
    </row>
    <row r="178" spans="1:13" ht="14.4" customHeight="1" x14ac:dyDescent="0.3">
      <c r="A178" s="631" t="s">
        <v>561</v>
      </c>
      <c r="B178" s="632" t="s">
        <v>2113</v>
      </c>
      <c r="C178" s="632" t="s">
        <v>1101</v>
      </c>
      <c r="D178" s="632" t="s">
        <v>1102</v>
      </c>
      <c r="E178" s="632" t="s">
        <v>1103</v>
      </c>
      <c r="F178" s="635"/>
      <c r="G178" s="635"/>
      <c r="H178" s="648">
        <v>0</v>
      </c>
      <c r="I178" s="635">
        <v>64</v>
      </c>
      <c r="J178" s="635">
        <v>2940.8907382520329</v>
      </c>
      <c r="K178" s="648">
        <v>1</v>
      </c>
      <c r="L178" s="635">
        <v>64</v>
      </c>
      <c r="M178" s="636">
        <v>2940.8907382520329</v>
      </c>
    </row>
    <row r="179" spans="1:13" ht="14.4" customHeight="1" x14ac:dyDescent="0.3">
      <c r="A179" s="631" t="s">
        <v>561</v>
      </c>
      <c r="B179" s="632" t="s">
        <v>2114</v>
      </c>
      <c r="C179" s="632" t="s">
        <v>1117</v>
      </c>
      <c r="D179" s="632" t="s">
        <v>2117</v>
      </c>
      <c r="E179" s="632" t="s">
        <v>2118</v>
      </c>
      <c r="F179" s="635"/>
      <c r="G179" s="635"/>
      <c r="H179" s="648">
        <v>0</v>
      </c>
      <c r="I179" s="635">
        <v>57.999999999999993</v>
      </c>
      <c r="J179" s="635">
        <v>7803.7401190114679</v>
      </c>
      <c r="K179" s="648">
        <v>1</v>
      </c>
      <c r="L179" s="635">
        <v>57.999999999999993</v>
      </c>
      <c r="M179" s="636">
        <v>7803.7401190114679</v>
      </c>
    </row>
    <row r="180" spans="1:13" ht="14.4" customHeight="1" x14ac:dyDescent="0.3">
      <c r="A180" s="631" t="s">
        <v>561</v>
      </c>
      <c r="B180" s="632" t="s">
        <v>2122</v>
      </c>
      <c r="C180" s="632" t="s">
        <v>1128</v>
      </c>
      <c r="D180" s="632" t="s">
        <v>1129</v>
      </c>
      <c r="E180" s="632" t="s">
        <v>1130</v>
      </c>
      <c r="F180" s="635"/>
      <c r="G180" s="635"/>
      <c r="H180" s="648">
        <v>0</v>
      </c>
      <c r="I180" s="635">
        <v>8</v>
      </c>
      <c r="J180" s="635">
        <v>11960</v>
      </c>
      <c r="K180" s="648">
        <v>1</v>
      </c>
      <c r="L180" s="635">
        <v>8</v>
      </c>
      <c r="M180" s="636">
        <v>11960</v>
      </c>
    </row>
    <row r="181" spans="1:13" ht="14.4" customHeight="1" x14ac:dyDescent="0.3">
      <c r="A181" s="631" t="s">
        <v>561</v>
      </c>
      <c r="B181" s="632" t="s">
        <v>2128</v>
      </c>
      <c r="C181" s="632" t="s">
        <v>1467</v>
      </c>
      <c r="D181" s="632" t="s">
        <v>1768</v>
      </c>
      <c r="E181" s="632" t="s">
        <v>2183</v>
      </c>
      <c r="F181" s="635"/>
      <c r="G181" s="635"/>
      <c r="H181" s="648">
        <v>0</v>
      </c>
      <c r="I181" s="635">
        <v>10</v>
      </c>
      <c r="J181" s="635">
        <v>886.00484890852135</v>
      </c>
      <c r="K181" s="648">
        <v>1</v>
      </c>
      <c r="L181" s="635">
        <v>10</v>
      </c>
      <c r="M181" s="636">
        <v>886.00484890852135</v>
      </c>
    </row>
    <row r="182" spans="1:13" ht="14.4" customHeight="1" x14ac:dyDescent="0.3">
      <c r="A182" s="631" t="s">
        <v>561</v>
      </c>
      <c r="B182" s="632" t="s">
        <v>2184</v>
      </c>
      <c r="C182" s="632" t="s">
        <v>1482</v>
      </c>
      <c r="D182" s="632" t="s">
        <v>1483</v>
      </c>
      <c r="E182" s="632" t="s">
        <v>2185</v>
      </c>
      <c r="F182" s="635"/>
      <c r="G182" s="635"/>
      <c r="H182" s="648">
        <v>0</v>
      </c>
      <c r="I182" s="635">
        <v>22</v>
      </c>
      <c r="J182" s="635">
        <v>1197.46</v>
      </c>
      <c r="K182" s="648">
        <v>1</v>
      </c>
      <c r="L182" s="635">
        <v>22</v>
      </c>
      <c r="M182" s="636">
        <v>1197.46</v>
      </c>
    </row>
    <row r="183" spans="1:13" ht="14.4" customHeight="1" x14ac:dyDescent="0.3">
      <c r="A183" s="631" t="s">
        <v>561</v>
      </c>
      <c r="B183" s="632" t="s">
        <v>2130</v>
      </c>
      <c r="C183" s="632" t="s">
        <v>1954</v>
      </c>
      <c r="D183" s="632" t="s">
        <v>2222</v>
      </c>
      <c r="E183" s="632" t="s">
        <v>2223</v>
      </c>
      <c r="F183" s="635"/>
      <c r="G183" s="635"/>
      <c r="H183" s="648">
        <v>0</v>
      </c>
      <c r="I183" s="635">
        <v>20</v>
      </c>
      <c r="J183" s="635">
        <v>3238.3999999999996</v>
      </c>
      <c r="K183" s="648">
        <v>1</v>
      </c>
      <c r="L183" s="635">
        <v>20</v>
      </c>
      <c r="M183" s="636">
        <v>3238.3999999999996</v>
      </c>
    </row>
    <row r="184" spans="1:13" ht="14.4" customHeight="1" x14ac:dyDescent="0.3">
      <c r="A184" s="631" t="s">
        <v>561</v>
      </c>
      <c r="B184" s="632" t="s">
        <v>2132</v>
      </c>
      <c r="C184" s="632" t="s">
        <v>1775</v>
      </c>
      <c r="D184" s="632" t="s">
        <v>2202</v>
      </c>
      <c r="E184" s="632" t="s">
        <v>2203</v>
      </c>
      <c r="F184" s="635"/>
      <c r="G184" s="635"/>
      <c r="H184" s="648">
        <v>0</v>
      </c>
      <c r="I184" s="635">
        <v>36</v>
      </c>
      <c r="J184" s="635">
        <v>1497.962395364103</v>
      </c>
      <c r="K184" s="648">
        <v>1</v>
      </c>
      <c r="L184" s="635">
        <v>36</v>
      </c>
      <c r="M184" s="636">
        <v>1497.962395364103</v>
      </c>
    </row>
    <row r="185" spans="1:13" ht="14.4" customHeight="1" x14ac:dyDescent="0.3">
      <c r="A185" s="631" t="s">
        <v>561</v>
      </c>
      <c r="B185" s="632" t="s">
        <v>2224</v>
      </c>
      <c r="C185" s="632" t="s">
        <v>1970</v>
      </c>
      <c r="D185" s="632" t="s">
        <v>1971</v>
      </c>
      <c r="E185" s="632" t="s">
        <v>1972</v>
      </c>
      <c r="F185" s="635"/>
      <c r="G185" s="635"/>
      <c r="H185" s="648">
        <v>0</v>
      </c>
      <c r="I185" s="635">
        <v>43</v>
      </c>
      <c r="J185" s="635">
        <v>128794.11983440338</v>
      </c>
      <c r="K185" s="648">
        <v>1</v>
      </c>
      <c r="L185" s="635">
        <v>43</v>
      </c>
      <c r="M185" s="636">
        <v>128794.11983440338</v>
      </c>
    </row>
    <row r="186" spans="1:13" ht="14.4" customHeight="1" x14ac:dyDescent="0.3">
      <c r="A186" s="631" t="s">
        <v>561</v>
      </c>
      <c r="B186" s="632" t="s">
        <v>2138</v>
      </c>
      <c r="C186" s="632" t="s">
        <v>982</v>
      </c>
      <c r="D186" s="632" t="s">
        <v>983</v>
      </c>
      <c r="E186" s="632" t="s">
        <v>984</v>
      </c>
      <c r="F186" s="635"/>
      <c r="G186" s="635"/>
      <c r="H186" s="648">
        <v>0</v>
      </c>
      <c r="I186" s="635">
        <v>1</v>
      </c>
      <c r="J186" s="635">
        <v>71.670000000000016</v>
      </c>
      <c r="K186" s="648">
        <v>1</v>
      </c>
      <c r="L186" s="635">
        <v>1</v>
      </c>
      <c r="M186" s="636">
        <v>71.670000000000016</v>
      </c>
    </row>
    <row r="187" spans="1:13" ht="14.4" customHeight="1" x14ac:dyDescent="0.3">
      <c r="A187" s="631" t="s">
        <v>561</v>
      </c>
      <c r="B187" s="632" t="s">
        <v>2225</v>
      </c>
      <c r="C187" s="632" t="s">
        <v>1917</v>
      </c>
      <c r="D187" s="632" t="s">
        <v>1918</v>
      </c>
      <c r="E187" s="632" t="s">
        <v>1919</v>
      </c>
      <c r="F187" s="635"/>
      <c r="G187" s="635"/>
      <c r="H187" s="648">
        <v>0</v>
      </c>
      <c r="I187" s="635">
        <v>1</v>
      </c>
      <c r="J187" s="635">
        <v>182.55</v>
      </c>
      <c r="K187" s="648">
        <v>1</v>
      </c>
      <c r="L187" s="635">
        <v>1</v>
      </c>
      <c r="M187" s="636">
        <v>182.55</v>
      </c>
    </row>
    <row r="188" spans="1:13" ht="14.4" customHeight="1" x14ac:dyDescent="0.3">
      <c r="A188" s="631" t="s">
        <v>561</v>
      </c>
      <c r="B188" s="632" t="s">
        <v>2226</v>
      </c>
      <c r="C188" s="632" t="s">
        <v>1913</v>
      </c>
      <c r="D188" s="632" t="s">
        <v>1914</v>
      </c>
      <c r="E188" s="632" t="s">
        <v>1915</v>
      </c>
      <c r="F188" s="635"/>
      <c r="G188" s="635"/>
      <c r="H188" s="648">
        <v>0</v>
      </c>
      <c r="I188" s="635">
        <v>10</v>
      </c>
      <c r="J188" s="635">
        <v>1445.2989814385814</v>
      </c>
      <c r="K188" s="648">
        <v>1</v>
      </c>
      <c r="L188" s="635">
        <v>10</v>
      </c>
      <c r="M188" s="636">
        <v>1445.2989814385814</v>
      </c>
    </row>
    <row r="189" spans="1:13" ht="14.4" customHeight="1" x14ac:dyDescent="0.3">
      <c r="A189" s="631" t="s">
        <v>561</v>
      </c>
      <c r="B189" s="632" t="s">
        <v>2191</v>
      </c>
      <c r="C189" s="632" t="s">
        <v>1365</v>
      </c>
      <c r="D189" s="632" t="s">
        <v>1366</v>
      </c>
      <c r="E189" s="632" t="s">
        <v>1539</v>
      </c>
      <c r="F189" s="635"/>
      <c r="G189" s="635"/>
      <c r="H189" s="648">
        <v>0</v>
      </c>
      <c r="I189" s="635">
        <v>1</v>
      </c>
      <c r="J189" s="635">
        <v>57.98</v>
      </c>
      <c r="K189" s="648">
        <v>1</v>
      </c>
      <c r="L189" s="635">
        <v>1</v>
      </c>
      <c r="M189" s="636">
        <v>57.98</v>
      </c>
    </row>
    <row r="190" spans="1:13" ht="14.4" customHeight="1" x14ac:dyDescent="0.3">
      <c r="A190" s="631" t="s">
        <v>561</v>
      </c>
      <c r="B190" s="632" t="s">
        <v>2148</v>
      </c>
      <c r="C190" s="632" t="s">
        <v>1938</v>
      </c>
      <c r="D190" s="632" t="s">
        <v>1939</v>
      </c>
      <c r="E190" s="632" t="s">
        <v>1940</v>
      </c>
      <c r="F190" s="635"/>
      <c r="G190" s="635"/>
      <c r="H190" s="648">
        <v>0</v>
      </c>
      <c r="I190" s="635">
        <v>2</v>
      </c>
      <c r="J190" s="635">
        <v>405.72</v>
      </c>
      <c r="K190" s="648">
        <v>1</v>
      </c>
      <c r="L190" s="635">
        <v>2</v>
      </c>
      <c r="M190" s="636">
        <v>405.72</v>
      </c>
    </row>
    <row r="191" spans="1:13" ht="14.4" customHeight="1" x14ac:dyDescent="0.3">
      <c r="A191" s="631" t="s">
        <v>561</v>
      </c>
      <c r="B191" s="632" t="s">
        <v>2148</v>
      </c>
      <c r="C191" s="632" t="s">
        <v>1942</v>
      </c>
      <c r="D191" s="632" t="s">
        <v>2227</v>
      </c>
      <c r="E191" s="632" t="s">
        <v>1698</v>
      </c>
      <c r="F191" s="635"/>
      <c r="G191" s="635"/>
      <c r="H191" s="648">
        <v>0</v>
      </c>
      <c r="I191" s="635">
        <v>2</v>
      </c>
      <c r="J191" s="635">
        <v>108.24000000000004</v>
      </c>
      <c r="K191" s="648">
        <v>1</v>
      </c>
      <c r="L191" s="635">
        <v>2</v>
      </c>
      <c r="M191" s="636">
        <v>108.24000000000004</v>
      </c>
    </row>
    <row r="192" spans="1:13" ht="14.4" customHeight="1" x14ac:dyDescent="0.3">
      <c r="A192" s="631" t="s">
        <v>561</v>
      </c>
      <c r="B192" s="632" t="s">
        <v>2148</v>
      </c>
      <c r="C192" s="632" t="s">
        <v>1945</v>
      </c>
      <c r="D192" s="632" t="s">
        <v>2228</v>
      </c>
      <c r="E192" s="632" t="s">
        <v>1698</v>
      </c>
      <c r="F192" s="635"/>
      <c r="G192" s="635"/>
      <c r="H192" s="648">
        <v>0</v>
      </c>
      <c r="I192" s="635">
        <v>2</v>
      </c>
      <c r="J192" s="635">
        <v>108.23999999999998</v>
      </c>
      <c r="K192" s="648">
        <v>1</v>
      </c>
      <c r="L192" s="635">
        <v>2</v>
      </c>
      <c r="M192" s="636">
        <v>108.23999999999998</v>
      </c>
    </row>
    <row r="193" spans="1:13" ht="14.4" customHeight="1" x14ac:dyDescent="0.3">
      <c r="A193" s="631" t="s">
        <v>561</v>
      </c>
      <c r="B193" s="632" t="s">
        <v>2148</v>
      </c>
      <c r="C193" s="632" t="s">
        <v>1056</v>
      </c>
      <c r="D193" s="632" t="s">
        <v>1050</v>
      </c>
      <c r="E193" s="632" t="s">
        <v>1057</v>
      </c>
      <c r="F193" s="635"/>
      <c r="G193" s="635"/>
      <c r="H193" s="648">
        <v>0</v>
      </c>
      <c r="I193" s="635">
        <v>20</v>
      </c>
      <c r="J193" s="635">
        <v>3667.3952211149281</v>
      </c>
      <c r="K193" s="648">
        <v>1</v>
      </c>
      <c r="L193" s="635">
        <v>20</v>
      </c>
      <c r="M193" s="636">
        <v>3667.3952211149281</v>
      </c>
    </row>
    <row r="194" spans="1:13" ht="14.4" customHeight="1" x14ac:dyDescent="0.3">
      <c r="A194" s="631" t="s">
        <v>561</v>
      </c>
      <c r="B194" s="632" t="s">
        <v>2148</v>
      </c>
      <c r="C194" s="632" t="s">
        <v>1053</v>
      </c>
      <c r="D194" s="632" t="s">
        <v>1054</v>
      </c>
      <c r="E194" s="632" t="s">
        <v>1057</v>
      </c>
      <c r="F194" s="635"/>
      <c r="G194" s="635"/>
      <c r="H194" s="648">
        <v>0</v>
      </c>
      <c r="I194" s="635">
        <v>5</v>
      </c>
      <c r="J194" s="635">
        <v>1034.9999991482691</v>
      </c>
      <c r="K194" s="648">
        <v>1</v>
      </c>
      <c r="L194" s="635">
        <v>5</v>
      </c>
      <c r="M194" s="636">
        <v>1034.9999991482691</v>
      </c>
    </row>
    <row r="195" spans="1:13" ht="14.4" customHeight="1" x14ac:dyDescent="0.3">
      <c r="A195" s="631" t="s">
        <v>561</v>
      </c>
      <c r="B195" s="632" t="s">
        <v>2148</v>
      </c>
      <c r="C195" s="632" t="s">
        <v>1948</v>
      </c>
      <c r="D195" s="632" t="s">
        <v>2229</v>
      </c>
      <c r="E195" s="632" t="s">
        <v>1698</v>
      </c>
      <c r="F195" s="635"/>
      <c r="G195" s="635"/>
      <c r="H195" s="648">
        <v>0</v>
      </c>
      <c r="I195" s="635">
        <v>2</v>
      </c>
      <c r="J195" s="635">
        <v>108.23907533017818</v>
      </c>
      <c r="K195" s="648">
        <v>1</v>
      </c>
      <c r="L195" s="635">
        <v>2</v>
      </c>
      <c r="M195" s="636">
        <v>108.23907533017818</v>
      </c>
    </row>
    <row r="196" spans="1:13" ht="14.4" customHeight="1" x14ac:dyDescent="0.3">
      <c r="A196" s="631" t="s">
        <v>565</v>
      </c>
      <c r="B196" s="632" t="s">
        <v>2110</v>
      </c>
      <c r="C196" s="632" t="s">
        <v>2002</v>
      </c>
      <c r="D196" s="632" t="s">
        <v>2230</v>
      </c>
      <c r="E196" s="632" t="s">
        <v>2231</v>
      </c>
      <c r="F196" s="635"/>
      <c r="G196" s="635"/>
      <c r="H196" s="648">
        <v>0</v>
      </c>
      <c r="I196" s="635">
        <v>2</v>
      </c>
      <c r="J196" s="635">
        <v>222.47999999999996</v>
      </c>
      <c r="K196" s="648">
        <v>1</v>
      </c>
      <c r="L196" s="635">
        <v>2</v>
      </c>
      <c r="M196" s="636">
        <v>222.47999999999996</v>
      </c>
    </row>
    <row r="197" spans="1:13" ht="14.4" customHeight="1" x14ac:dyDescent="0.3">
      <c r="A197" s="631" t="s">
        <v>565</v>
      </c>
      <c r="B197" s="632" t="s">
        <v>2141</v>
      </c>
      <c r="C197" s="632" t="s">
        <v>942</v>
      </c>
      <c r="D197" s="632" t="s">
        <v>943</v>
      </c>
      <c r="E197" s="632" t="s">
        <v>944</v>
      </c>
      <c r="F197" s="635"/>
      <c r="G197" s="635"/>
      <c r="H197" s="648">
        <v>0</v>
      </c>
      <c r="I197" s="635">
        <v>3</v>
      </c>
      <c r="J197" s="635">
        <v>184.02000000000004</v>
      </c>
      <c r="K197" s="648">
        <v>1</v>
      </c>
      <c r="L197" s="635">
        <v>3</v>
      </c>
      <c r="M197" s="636">
        <v>184.02000000000004</v>
      </c>
    </row>
    <row r="198" spans="1:13" ht="14.4" customHeight="1" thickBot="1" x14ac:dyDescent="0.35">
      <c r="A198" s="637" t="s">
        <v>565</v>
      </c>
      <c r="B198" s="638" t="s">
        <v>2141</v>
      </c>
      <c r="C198" s="638" t="s">
        <v>946</v>
      </c>
      <c r="D198" s="638" t="s">
        <v>947</v>
      </c>
      <c r="E198" s="638" t="s">
        <v>948</v>
      </c>
      <c r="F198" s="641"/>
      <c r="G198" s="641"/>
      <c r="H198" s="649">
        <v>0</v>
      </c>
      <c r="I198" s="641">
        <v>3</v>
      </c>
      <c r="J198" s="641">
        <v>176.64000000000001</v>
      </c>
      <c r="K198" s="649">
        <v>1</v>
      </c>
      <c r="L198" s="641">
        <v>3</v>
      </c>
      <c r="M198" s="642">
        <v>176.64000000000001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4" t="s">
        <v>181</v>
      </c>
      <c r="B1" s="494"/>
      <c r="C1" s="494"/>
      <c r="D1" s="494"/>
      <c r="E1" s="494"/>
      <c r="F1" s="494"/>
      <c r="G1" s="494"/>
      <c r="H1" s="494"/>
      <c r="I1" s="463"/>
      <c r="J1" s="463"/>
      <c r="K1" s="463"/>
      <c r="L1" s="463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5" t="s">
        <v>18</v>
      </c>
      <c r="D3" s="504"/>
      <c r="E3" s="504" t="s">
        <v>19</v>
      </c>
      <c r="F3" s="504"/>
      <c r="G3" s="504"/>
      <c r="H3" s="504"/>
      <c r="I3" s="504" t="s">
        <v>195</v>
      </c>
      <c r="J3" s="504"/>
      <c r="K3" s="504"/>
      <c r="L3" s="506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6">
        <v>4</v>
      </c>
      <c r="B5" s="617" t="s">
        <v>539</v>
      </c>
      <c r="C5" s="618">
        <v>1973392.3099999996</v>
      </c>
      <c r="D5" s="618">
        <v>1478</v>
      </c>
      <c r="E5" s="618">
        <v>1587867.3299999996</v>
      </c>
      <c r="F5" s="619">
        <v>0.80463845022280434</v>
      </c>
      <c r="G5" s="618">
        <v>1010</v>
      </c>
      <c r="H5" s="619">
        <v>0.68335588633288225</v>
      </c>
      <c r="I5" s="618">
        <v>385524.97999999986</v>
      </c>
      <c r="J5" s="619">
        <v>0.19536154977719555</v>
      </c>
      <c r="K5" s="618">
        <v>468</v>
      </c>
      <c r="L5" s="619">
        <v>0.3166441136671177</v>
      </c>
      <c r="M5" s="618" t="s">
        <v>77</v>
      </c>
      <c r="N5" s="283"/>
    </row>
    <row r="6" spans="1:14" ht="14.4" customHeight="1" x14ac:dyDescent="0.3">
      <c r="A6" s="616">
        <v>4</v>
      </c>
      <c r="B6" s="617" t="s">
        <v>2233</v>
      </c>
      <c r="C6" s="618">
        <v>274364.75999999983</v>
      </c>
      <c r="D6" s="618">
        <v>664</v>
      </c>
      <c r="E6" s="618">
        <v>105911.81999999995</v>
      </c>
      <c r="F6" s="619">
        <v>0.38602559599855324</v>
      </c>
      <c r="G6" s="618">
        <v>307.5</v>
      </c>
      <c r="H6" s="619">
        <v>0.4631024096385542</v>
      </c>
      <c r="I6" s="618">
        <v>168452.93999999989</v>
      </c>
      <c r="J6" s="619">
        <v>0.61397440400144676</v>
      </c>
      <c r="K6" s="618">
        <v>356.5</v>
      </c>
      <c r="L6" s="619">
        <v>0.5368975903614458</v>
      </c>
      <c r="M6" s="618" t="s">
        <v>2</v>
      </c>
      <c r="N6" s="283"/>
    </row>
    <row r="7" spans="1:14" ht="14.4" customHeight="1" x14ac:dyDescent="0.3">
      <c r="A7" s="616">
        <v>4</v>
      </c>
      <c r="B7" s="617" t="s">
        <v>2234</v>
      </c>
      <c r="C7" s="618">
        <v>0</v>
      </c>
      <c r="D7" s="618">
        <v>70</v>
      </c>
      <c r="E7" s="618">
        <v>0</v>
      </c>
      <c r="F7" s="619" t="s">
        <v>538</v>
      </c>
      <c r="G7" s="618">
        <v>53.5</v>
      </c>
      <c r="H7" s="619">
        <v>0.76428571428571423</v>
      </c>
      <c r="I7" s="618">
        <v>0</v>
      </c>
      <c r="J7" s="619" t="s">
        <v>538</v>
      </c>
      <c r="K7" s="618">
        <v>16.5</v>
      </c>
      <c r="L7" s="619">
        <v>0.23571428571428571</v>
      </c>
      <c r="M7" s="618" t="s">
        <v>2</v>
      </c>
      <c r="N7" s="283"/>
    </row>
    <row r="8" spans="1:14" ht="14.4" customHeight="1" x14ac:dyDescent="0.3">
      <c r="A8" s="616">
        <v>4</v>
      </c>
      <c r="B8" s="617" t="s">
        <v>2235</v>
      </c>
      <c r="C8" s="618">
        <v>1699027.5499999998</v>
      </c>
      <c r="D8" s="618">
        <v>744</v>
      </c>
      <c r="E8" s="618">
        <v>1481955.5099999998</v>
      </c>
      <c r="F8" s="619">
        <v>0.87223748078717145</v>
      </c>
      <c r="G8" s="618">
        <v>649</v>
      </c>
      <c r="H8" s="619">
        <v>0.87231182795698925</v>
      </c>
      <c r="I8" s="618">
        <v>217072.04</v>
      </c>
      <c r="J8" s="619">
        <v>0.12776251921282855</v>
      </c>
      <c r="K8" s="618">
        <v>95</v>
      </c>
      <c r="L8" s="619">
        <v>0.12768817204301075</v>
      </c>
      <c r="M8" s="618" t="s">
        <v>2</v>
      </c>
      <c r="N8" s="283"/>
    </row>
    <row r="9" spans="1:14" ht="14.4" customHeight="1" x14ac:dyDescent="0.3">
      <c r="A9" s="616" t="s">
        <v>2236</v>
      </c>
      <c r="B9" s="617" t="s">
        <v>6</v>
      </c>
      <c r="C9" s="618">
        <v>1973392.3099999996</v>
      </c>
      <c r="D9" s="618">
        <v>1478</v>
      </c>
      <c r="E9" s="618">
        <v>1587867.3299999996</v>
      </c>
      <c r="F9" s="619">
        <v>0.80463845022280434</v>
      </c>
      <c r="G9" s="618">
        <v>1010</v>
      </c>
      <c r="H9" s="619">
        <v>0.68335588633288225</v>
      </c>
      <c r="I9" s="618">
        <v>385524.97999999986</v>
      </c>
      <c r="J9" s="619">
        <v>0.19536154977719555</v>
      </c>
      <c r="K9" s="618">
        <v>468</v>
      </c>
      <c r="L9" s="619">
        <v>0.3166441136671177</v>
      </c>
      <c r="M9" s="618" t="s">
        <v>550</v>
      </c>
      <c r="N9" s="283"/>
    </row>
    <row r="11" spans="1:14" ht="14.4" customHeight="1" x14ac:dyDescent="0.3">
      <c r="A11" s="616">
        <v>4</v>
      </c>
      <c r="B11" s="617" t="s">
        <v>539</v>
      </c>
      <c r="C11" s="618" t="s">
        <v>538</v>
      </c>
      <c r="D11" s="618" t="s">
        <v>538</v>
      </c>
      <c r="E11" s="618" t="s">
        <v>538</v>
      </c>
      <c r="F11" s="619" t="s">
        <v>538</v>
      </c>
      <c r="G11" s="618" t="s">
        <v>538</v>
      </c>
      <c r="H11" s="619" t="s">
        <v>538</v>
      </c>
      <c r="I11" s="618" t="s">
        <v>538</v>
      </c>
      <c r="J11" s="619" t="s">
        <v>538</v>
      </c>
      <c r="K11" s="618" t="s">
        <v>538</v>
      </c>
      <c r="L11" s="619" t="s">
        <v>538</v>
      </c>
      <c r="M11" s="618" t="s">
        <v>77</v>
      </c>
      <c r="N11" s="283"/>
    </row>
    <row r="12" spans="1:14" ht="14.4" customHeight="1" x14ac:dyDescent="0.3">
      <c r="A12" s="616">
        <v>89301041</v>
      </c>
      <c r="B12" s="617" t="s">
        <v>2233</v>
      </c>
      <c r="C12" s="618">
        <v>26660.139999999996</v>
      </c>
      <c r="D12" s="618">
        <v>56</v>
      </c>
      <c r="E12" s="618">
        <v>10720.009999999997</v>
      </c>
      <c r="F12" s="619">
        <v>0.402098788678529</v>
      </c>
      <c r="G12" s="618">
        <v>22</v>
      </c>
      <c r="H12" s="619">
        <v>0.39285714285714285</v>
      </c>
      <c r="I12" s="618">
        <v>15940.13</v>
      </c>
      <c r="J12" s="619">
        <v>0.597901211321471</v>
      </c>
      <c r="K12" s="618">
        <v>34</v>
      </c>
      <c r="L12" s="619">
        <v>0.6071428571428571</v>
      </c>
      <c r="M12" s="618" t="s">
        <v>2</v>
      </c>
      <c r="N12" s="283"/>
    </row>
    <row r="13" spans="1:14" ht="14.4" customHeight="1" x14ac:dyDescent="0.3">
      <c r="A13" s="616">
        <v>89301041</v>
      </c>
      <c r="B13" s="617" t="s">
        <v>2234</v>
      </c>
      <c r="C13" s="618">
        <v>0</v>
      </c>
      <c r="D13" s="618">
        <v>5</v>
      </c>
      <c r="E13" s="618">
        <v>0</v>
      </c>
      <c r="F13" s="619" t="s">
        <v>538</v>
      </c>
      <c r="G13" s="618">
        <v>2</v>
      </c>
      <c r="H13" s="619">
        <v>0.4</v>
      </c>
      <c r="I13" s="618">
        <v>0</v>
      </c>
      <c r="J13" s="619" t="s">
        <v>538</v>
      </c>
      <c r="K13" s="618">
        <v>3</v>
      </c>
      <c r="L13" s="619">
        <v>0.6</v>
      </c>
      <c r="M13" s="618" t="s">
        <v>2</v>
      </c>
      <c r="N13" s="283"/>
    </row>
    <row r="14" spans="1:14" ht="14.4" customHeight="1" x14ac:dyDescent="0.3">
      <c r="A14" s="616">
        <v>89301041</v>
      </c>
      <c r="B14" s="617" t="s">
        <v>2235</v>
      </c>
      <c r="C14" s="618">
        <v>492.18</v>
      </c>
      <c r="D14" s="618">
        <v>1</v>
      </c>
      <c r="E14" s="618">
        <v>492.18</v>
      </c>
      <c r="F14" s="619">
        <v>1</v>
      </c>
      <c r="G14" s="618">
        <v>1</v>
      </c>
      <c r="H14" s="619">
        <v>1</v>
      </c>
      <c r="I14" s="618" t="s">
        <v>538</v>
      </c>
      <c r="J14" s="619">
        <v>0</v>
      </c>
      <c r="K14" s="618" t="s">
        <v>538</v>
      </c>
      <c r="L14" s="619">
        <v>0</v>
      </c>
      <c r="M14" s="618" t="s">
        <v>2</v>
      </c>
      <c r="N14" s="283"/>
    </row>
    <row r="15" spans="1:14" ht="14.4" customHeight="1" x14ac:dyDescent="0.3">
      <c r="A15" s="616" t="s">
        <v>2237</v>
      </c>
      <c r="B15" s="617" t="s">
        <v>2238</v>
      </c>
      <c r="C15" s="618">
        <v>27152.319999999996</v>
      </c>
      <c r="D15" s="618">
        <v>62</v>
      </c>
      <c r="E15" s="618">
        <v>11212.189999999997</v>
      </c>
      <c r="F15" s="619">
        <v>0.41293672142932902</v>
      </c>
      <c r="G15" s="618">
        <v>25</v>
      </c>
      <c r="H15" s="619">
        <v>0.40322580645161288</v>
      </c>
      <c r="I15" s="618">
        <v>15940.13</v>
      </c>
      <c r="J15" s="619">
        <v>0.58706327857067098</v>
      </c>
      <c r="K15" s="618">
        <v>37</v>
      </c>
      <c r="L15" s="619">
        <v>0.59677419354838712</v>
      </c>
      <c r="M15" s="618" t="s">
        <v>553</v>
      </c>
      <c r="N15" s="283"/>
    </row>
    <row r="16" spans="1:14" ht="14.4" customHeight="1" x14ac:dyDescent="0.3">
      <c r="A16" s="616" t="s">
        <v>538</v>
      </c>
      <c r="B16" s="617" t="s">
        <v>538</v>
      </c>
      <c r="C16" s="618" t="s">
        <v>538</v>
      </c>
      <c r="D16" s="618" t="s">
        <v>538</v>
      </c>
      <c r="E16" s="618" t="s">
        <v>538</v>
      </c>
      <c r="F16" s="619" t="s">
        <v>538</v>
      </c>
      <c r="G16" s="618" t="s">
        <v>538</v>
      </c>
      <c r="H16" s="619" t="s">
        <v>538</v>
      </c>
      <c r="I16" s="618" t="s">
        <v>538</v>
      </c>
      <c r="J16" s="619" t="s">
        <v>538</v>
      </c>
      <c r="K16" s="618" t="s">
        <v>538</v>
      </c>
      <c r="L16" s="619" t="s">
        <v>538</v>
      </c>
      <c r="M16" s="618" t="s">
        <v>554</v>
      </c>
      <c r="N16" s="283"/>
    </row>
    <row r="17" spans="1:14" ht="14.4" customHeight="1" x14ac:dyDescent="0.3">
      <c r="A17" s="616">
        <v>89301042</v>
      </c>
      <c r="B17" s="617" t="s">
        <v>2233</v>
      </c>
      <c r="C17" s="618">
        <v>142928.93</v>
      </c>
      <c r="D17" s="618">
        <v>446.5</v>
      </c>
      <c r="E17" s="618">
        <v>64617.400000000023</v>
      </c>
      <c r="F17" s="619">
        <v>0.45209461793354239</v>
      </c>
      <c r="G17" s="618">
        <v>204</v>
      </c>
      <c r="H17" s="619">
        <v>0.45688689809630462</v>
      </c>
      <c r="I17" s="618">
        <v>78311.529999999984</v>
      </c>
      <c r="J17" s="619">
        <v>0.54790538206645767</v>
      </c>
      <c r="K17" s="618">
        <v>242.5</v>
      </c>
      <c r="L17" s="619">
        <v>0.54311310190369544</v>
      </c>
      <c r="M17" s="618" t="s">
        <v>2</v>
      </c>
      <c r="N17" s="283"/>
    </row>
    <row r="18" spans="1:14" ht="14.4" customHeight="1" x14ac:dyDescent="0.3">
      <c r="A18" s="616">
        <v>89301042</v>
      </c>
      <c r="B18" s="617" t="s">
        <v>2234</v>
      </c>
      <c r="C18" s="618">
        <v>0</v>
      </c>
      <c r="D18" s="618">
        <v>55.5</v>
      </c>
      <c r="E18" s="618">
        <v>0</v>
      </c>
      <c r="F18" s="619" t="s">
        <v>538</v>
      </c>
      <c r="G18" s="618">
        <v>44</v>
      </c>
      <c r="H18" s="619">
        <v>0.7927927927927928</v>
      </c>
      <c r="I18" s="618">
        <v>0</v>
      </c>
      <c r="J18" s="619" t="s">
        <v>538</v>
      </c>
      <c r="K18" s="618">
        <v>11.5</v>
      </c>
      <c r="L18" s="619">
        <v>0.2072072072072072</v>
      </c>
      <c r="M18" s="618" t="s">
        <v>2</v>
      </c>
      <c r="N18" s="283"/>
    </row>
    <row r="19" spans="1:14" ht="14.4" customHeight="1" x14ac:dyDescent="0.3">
      <c r="A19" s="616">
        <v>89301042</v>
      </c>
      <c r="B19" s="617" t="s">
        <v>2235</v>
      </c>
      <c r="C19" s="618">
        <v>1686448.41</v>
      </c>
      <c r="D19" s="618">
        <v>715</v>
      </c>
      <c r="E19" s="618">
        <v>1470984.8499999999</v>
      </c>
      <c r="F19" s="619">
        <v>0.87223827380524488</v>
      </c>
      <c r="G19" s="618">
        <v>624</v>
      </c>
      <c r="H19" s="619">
        <v>0.87272727272727268</v>
      </c>
      <c r="I19" s="618">
        <v>215463.56</v>
      </c>
      <c r="J19" s="619">
        <v>0.12776172619475507</v>
      </c>
      <c r="K19" s="618">
        <v>91</v>
      </c>
      <c r="L19" s="619">
        <v>0.12727272727272726</v>
      </c>
      <c r="M19" s="618" t="s">
        <v>2</v>
      </c>
      <c r="N19" s="283"/>
    </row>
    <row r="20" spans="1:14" ht="14.4" customHeight="1" x14ac:dyDescent="0.3">
      <c r="A20" s="616" t="s">
        <v>2239</v>
      </c>
      <c r="B20" s="617" t="s">
        <v>2240</v>
      </c>
      <c r="C20" s="618">
        <v>1829377.3399999999</v>
      </c>
      <c r="D20" s="618">
        <v>1217</v>
      </c>
      <c r="E20" s="618">
        <v>1535602.25</v>
      </c>
      <c r="F20" s="619">
        <v>0.8394125238262764</v>
      </c>
      <c r="G20" s="618">
        <v>872</v>
      </c>
      <c r="H20" s="619">
        <v>0.71651602300739525</v>
      </c>
      <c r="I20" s="618">
        <v>293775.08999999997</v>
      </c>
      <c r="J20" s="619">
        <v>0.16058747617372368</v>
      </c>
      <c r="K20" s="618">
        <v>345</v>
      </c>
      <c r="L20" s="619">
        <v>0.28348397699260475</v>
      </c>
      <c r="M20" s="618" t="s">
        <v>553</v>
      </c>
      <c r="N20" s="283"/>
    </row>
    <row r="21" spans="1:14" ht="14.4" customHeight="1" x14ac:dyDescent="0.3">
      <c r="A21" s="616" t="s">
        <v>538</v>
      </c>
      <c r="B21" s="617" t="s">
        <v>538</v>
      </c>
      <c r="C21" s="618" t="s">
        <v>538</v>
      </c>
      <c r="D21" s="618" t="s">
        <v>538</v>
      </c>
      <c r="E21" s="618" t="s">
        <v>538</v>
      </c>
      <c r="F21" s="619" t="s">
        <v>538</v>
      </c>
      <c r="G21" s="618" t="s">
        <v>538</v>
      </c>
      <c r="H21" s="619" t="s">
        <v>538</v>
      </c>
      <c r="I21" s="618" t="s">
        <v>538</v>
      </c>
      <c r="J21" s="619" t="s">
        <v>538</v>
      </c>
      <c r="K21" s="618" t="s">
        <v>538</v>
      </c>
      <c r="L21" s="619" t="s">
        <v>538</v>
      </c>
      <c r="M21" s="618" t="s">
        <v>554</v>
      </c>
      <c r="N21" s="283"/>
    </row>
    <row r="22" spans="1:14" ht="14.4" customHeight="1" x14ac:dyDescent="0.3">
      <c r="A22" s="616">
        <v>89301045</v>
      </c>
      <c r="B22" s="617" t="s">
        <v>2233</v>
      </c>
      <c r="C22" s="618">
        <v>98453.06</v>
      </c>
      <c r="D22" s="618">
        <v>122.5</v>
      </c>
      <c r="E22" s="618">
        <v>27255.34</v>
      </c>
      <c r="F22" s="619">
        <v>0.27683588504003837</v>
      </c>
      <c r="G22" s="618">
        <v>58.5</v>
      </c>
      <c r="H22" s="619">
        <v>0.47755102040816327</v>
      </c>
      <c r="I22" s="618">
        <v>71197.72</v>
      </c>
      <c r="J22" s="619">
        <v>0.72316411495996169</v>
      </c>
      <c r="K22" s="618">
        <v>64</v>
      </c>
      <c r="L22" s="619">
        <v>0.52244897959183678</v>
      </c>
      <c r="M22" s="618" t="s">
        <v>2</v>
      </c>
      <c r="N22" s="283"/>
    </row>
    <row r="23" spans="1:14" ht="14.4" customHeight="1" x14ac:dyDescent="0.3">
      <c r="A23" s="616">
        <v>89301045</v>
      </c>
      <c r="B23" s="617" t="s">
        <v>2234</v>
      </c>
      <c r="C23" s="618">
        <v>0</v>
      </c>
      <c r="D23" s="618">
        <v>5.5</v>
      </c>
      <c r="E23" s="618">
        <v>0</v>
      </c>
      <c r="F23" s="619" t="s">
        <v>538</v>
      </c>
      <c r="G23" s="618">
        <v>3.5</v>
      </c>
      <c r="H23" s="619">
        <v>0.63636363636363635</v>
      </c>
      <c r="I23" s="618">
        <v>0</v>
      </c>
      <c r="J23" s="619" t="s">
        <v>538</v>
      </c>
      <c r="K23" s="618">
        <v>2</v>
      </c>
      <c r="L23" s="619">
        <v>0.36363636363636365</v>
      </c>
      <c r="M23" s="618" t="s">
        <v>2</v>
      </c>
      <c r="N23" s="283"/>
    </row>
    <row r="24" spans="1:14" ht="14.4" customHeight="1" x14ac:dyDescent="0.3">
      <c r="A24" s="616">
        <v>89301045</v>
      </c>
      <c r="B24" s="617" t="s">
        <v>2235</v>
      </c>
      <c r="C24" s="618">
        <v>11708.48</v>
      </c>
      <c r="D24" s="618">
        <v>27</v>
      </c>
      <c r="E24" s="618">
        <v>10478.48</v>
      </c>
      <c r="F24" s="619">
        <v>0.89494793517177296</v>
      </c>
      <c r="G24" s="618">
        <v>24</v>
      </c>
      <c r="H24" s="619">
        <v>0.88888888888888884</v>
      </c>
      <c r="I24" s="618">
        <v>1230</v>
      </c>
      <c r="J24" s="619">
        <v>0.10505206482822707</v>
      </c>
      <c r="K24" s="618">
        <v>3</v>
      </c>
      <c r="L24" s="619">
        <v>0.1111111111111111</v>
      </c>
      <c r="M24" s="618" t="s">
        <v>2</v>
      </c>
      <c r="N24" s="283"/>
    </row>
    <row r="25" spans="1:14" ht="14.4" customHeight="1" x14ac:dyDescent="0.3">
      <c r="A25" s="616" t="s">
        <v>2241</v>
      </c>
      <c r="B25" s="617" t="s">
        <v>2242</v>
      </c>
      <c r="C25" s="618">
        <v>110161.54</v>
      </c>
      <c r="D25" s="618">
        <v>155</v>
      </c>
      <c r="E25" s="618">
        <v>37733.82</v>
      </c>
      <c r="F25" s="619">
        <v>0.34253170389593318</v>
      </c>
      <c r="G25" s="618">
        <v>86</v>
      </c>
      <c r="H25" s="619">
        <v>0.55483870967741933</v>
      </c>
      <c r="I25" s="618">
        <v>72427.72</v>
      </c>
      <c r="J25" s="619">
        <v>0.65746829610406687</v>
      </c>
      <c r="K25" s="618">
        <v>69</v>
      </c>
      <c r="L25" s="619">
        <v>0.44516129032258067</v>
      </c>
      <c r="M25" s="618" t="s">
        <v>553</v>
      </c>
      <c r="N25" s="283"/>
    </row>
    <row r="26" spans="1:14" ht="14.4" customHeight="1" x14ac:dyDescent="0.3">
      <c r="A26" s="616" t="s">
        <v>538</v>
      </c>
      <c r="B26" s="617" t="s">
        <v>538</v>
      </c>
      <c r="C26" s="618" t="s">
        <v>538</v>
      </c>
      <c r="D26" s="618" t="s">
        <v>538</v>
      </c>
      <c r="E26" s="618" t="s">
        <v>538</v>
      </c>
      <c r="F26" s="619" t="s">
        <v>538</v>
      </c>
      <c r="G26" s="618" t="s">
        <v>538</v>
      </c>
      <c r="H26" s="619" t="s">
        <v>538</v>
      </c>
      <c r="I26" s="618" t="s">
        <v>538</v>
      </c>
      <c r="J26" s="619" t="s">
        <v>538</v>
      </c>
      <c r="K26" s="618" t="s">
        <v>538</v>
      </c>
      <c r="L26" s="619" t="s">
        <v>538</v>
      </c>
      <c r="M26" s="618" t="s">
        <v>554</v>
      </c>
      <c r="N26" s="283"/>
    </row>
    <row r="27" spans="1:14" ht="14.4" customHeight="1" x14ac:dyDescent="0.3">
      <c r="A27" s="616">
        <v>89301047</v>
      </c>
      <c r="B27" s="617" t="s">
        <v>2233</v>
      </c>
      <c r="C27" s="618">
        <v>242.93</v>
      </c>
      <c r="D27" s="618">
        <v>5</v>
      </c>
      <c r="E27" s="618">
        <v>0</v>
      </c>
      <c r="F27" s="619">
        <v>0</v>
      </c>
      <c r="G27" s="618">
        <v>4</v>
      </c>
      <c r="H27" s="619">
        <v>0.8</v>
      </c>
      <c r="I27" s="618">
        <v>242.93</v>
      </c>
      <c r="J27" s="619">
        <v>1</v>
      </c>
      <c r="K27" s="618">
        <v>1</v>
      </c>
      <c r="L27" s="619">
        <v>0.2</v>
      </c>
      <c r="M27" s="618" t="s">
        <v>2</v>
      </c>
      <c r="N27" s="283"/>
    </row>
    <row r="28" spans="1:14" ht="14.4" customHeight="1" x14ac:dyDescent="0.3">
      <c r="A28" s="616">
        <v>89301047</v>
      </c>
      <c r="B28" s="617" t="s">
        <v>2234</v>
      </c>
      <c r="C28" s="618">
        <v>0</v>
      </c>
      <c r="D28" s="618">
        <v>4</v>
      </c>
      <c r="E28" s="618">
        <v>0</v>
      </c>
      <c r="F28" s="619" t="s">
        <v>538</v>
      </c>
      <c r="G28" s="618">
        <v>4</v>
      </c>
      <c r="H28" s="619">
        <v>1</v>
      </c>
      <c r="I28" s="618" t="s">
        <v>538</v>
      </c>
      <c r="J28" s="619" t="s">
        <v>538</v>
      </c>
      <c r="K28" s="618" t="s">
        <v>538</v>
      </c>
      <c r="L28" s="619">
        <v>0</v>
      </c>
      <c r="M28" s="618" t="s">
        <v>2</v>
      </c>
      <c r="N28" s="283"/>
    </row>
    <row r="29" spans="1:14" ht="14.4" customHeight="1" x14ac:dyDescent="0.3">
      <c r="A29" s="616" t="s">
        <v>2243</v>
      </c>
      <c r="B29" s="617" t="s">
        <v>2244</v>
      </c>
      <c r="C29" s="618">
        <v>242.93</v>
      </c>
      <c r="D29" s="618">
        <v>9</v>
      </c>
      <c r="E29" s="618">
        <v>0</v>
      </c>
      <c r="F29" s="619">
        <v>0</v>
      </c>
      <c r="G29" s="618">
        <v>8</v>
      </c>
      <c r="H29" s="619">
        <v>0.88888888888888884</v>
      </c>
      <c r="I29" s="618">
        <v>242.93</v>
      </c>
      <c r="J29" s="619">
        <v>1</v>
      </c>
      <c r="K29" s="618">
        <v>1</v>
      </c>
      <c r="L29" s="619">
        <v>0.1111111111111111</v>
      </c>
      <c r="M29" s="618" t="s">
        <v>553</v>
      </c>
      <c r="N29" s="283"/>
    </row>
    <row r="30" spans="1:14" ht="14.4" customHeight="1" x14ac:dyDescent="0.3">
      <c r="A30" s="616" t="s">
        <v>538</v>
      </c>
      <c r="B30" s="617" t="s">
        <v>538</v>
      </c>
      <c r="C30" s="618" t="s">
        <v>538</v>
      </c>
      <c r="D30" s="618" t="s">
        <v>538</v>
      </c>
      <c r="E30" s="618" t="s">
        <v>538</v>
      </c>
      <c r="F30" s="619" t="s">
        <v>538</v>
      </c>
      <c r="G30" s="618" t="s">
        <v>538</v>
      </c>
      <c r="H30" s="619" t="s">
        <v>538</v>
      </c>
      <c r="I30" s="618" t="s">
        <v>538</v>
      </c>
      <c r="J30" s="619" t="s">
        <v>538</v>
      </c>
      <c r="K30" s="618" t="s">
        <v>538</v>
      </c>
      <c r="L30" s="619" t="s">
        <v>538</v>
      </c>
      <c r="M30" s="618" t="s">
        <v>554</v>
      </c>
      <c r="N30" s="283"/>
    </row>
    <row r="31" spans="1:14" ht="14.4" customHeight="1" x14ac:dyDescent="0.3">
      <c r="A31" s="616">
        <v>89301048</v>
      </c>
      <c r="B31" s="617" t="s">
        <v>2233</v>
      </c>
      <c r="C31" s="618">
        <v>6079.7</v>
      </c>
      <c r="D31" s="618">
        <v>34</v>
      </c>
      <c r="E31" s="618">
        <v>3319.0699999999997</v>
      </c>
      <c r="F31" s="619">
        <v>0.5459266082208003</v>
      </c>
      <c r="G31" s="618">
        <v>19</v>
      </c>
      <c r="H31" s="619">
        <v>0.55882352941176472</v>
      </c>
      <c r="I31" s="618">
        <v>2760.63</v>
      </c>
      <c r="J31" s="619">
        <v>0.45407339177919964</v>
      </c>
      <c r="K31" s="618">
        <v>15</v>
      </c>
      <c r="L31" s="619">
        <v>0.44117647058823528</v>
      </c>
      <c r="M31" s="618" t="s">
        <v>2</v>
      </c>
      <c r="N31" s="283"/>
    </row>
    <row r="32" spans="1:14" ht="14.4" customHeight="1" x14ac:dyDescent="0.3">
      <c r="A32" s="616">
        <v>89301048</v>
      </c>
      <c r="B32" s="617" t="s">
        <v>2235</v>
      </c>
      <c r="C32" s="618">
        <v>378.48</v>
      </c>
      <c r="D32" s="618">
        <v>1</v>
      </c>
      <c r="E32" s="618" t="s">
        <v>538</v>
      </c>
      <c r="F32" s="619">
        <v>0</v>
      </c>
      <c r="G32" s="618" t="s">
        <v>538</v>
      </c>
      <c r="H32" s="619">
        <v>0</v>
      </c>
      <c r="I32" s="618">
        <v>378.48</v>
      </c>
      <c r="J32" s="619">
        <v>1</v>
      </c>
      <c r="K32" s="618">
        <v>1</v>
      </c>
      <c r="L32" s="619">
        <v>1</v>
      </c>
      <c r="M32" s="618" t="s">
        <v>2</v>
      </c>
      <c r="N32" s="283"/>
    </row>
    <row r="33" spans="1:14" ht="14.4" customHeight="1" x14ac:dyDescent="0.3">
      <c r="A33" s="616" t="s">
        <v>2245</v>
      </c>
      <c r="B33" s="617" t="s">
        <v>2238</v>
      </c>
      <c r="C33" s="618">
        <v>6458.18</v>
      </c>
      <c r="D33" s="618">
        <v>35</v>
      </c>
      <c r="E33" s="618">
        <v>3319.0699999999997</v>
      </c>
      <c r="F33" s="619">
        <v>0.51393271788646333</v>
      </c>
      <c r="G33" s="618">
        <v>19</v>
      </c>
      <c r="H33" s="619">
        <v>0.54285714285714282</v>
      </c>
      <c r="I33" s="618">
        <v>3139.11</v>
      </c>
      <c r="J33" s="619">
        <v>0.48606728211353661</v>
      </c>
      <c r="K33" s="618">
        <v>16</v>
      </c>
      <c r="L33" s="619">
        <v>0.45714285714285713</v>
      </c>
      <c r="M33" s="618" t="s">
        <v>553</v>
      </c>
      <c r="N33" s="283"/>
    </row>
    <row r="34" spans="1:14" ht="14.4" customHeight="1" x14ac:dyDescent="0.3">
      <c r="A34" s="616" t="s">
        <v>538</v>
      </c>
      <c r="B34" s="617" t="s">
        <v>538</v>
      </c>
      <c r="C34" s="618" t="s">
        <v>538</v>
      </c>
      <c r="D34" s="618" t="s">
        <v>538</v>
      </c>
      <c r="E34" s="618" t="s">
        <v>538</v>
      </c>
      <c r="F34" s="619" t="s">
        <v>538</v>
      </c>
      <c r="G34" s="618" t="s">
        <v>538</v>
      </c>
      <c r="H34" s="619" t="s">
        <v>538</v>
      </c>
      <c r="I34" s="618" t="s">
        <v>538</v>
      </c>
      <c r="J34" s="619" t="s">
        <v>538</v>
      </c>
      <c r="K34" s="618" t="s">
        <v>538</v>
      </c>
      <c r="L34" s="619" t="s">
        <v>538</v>
      </c>
      <c r="M34" s="618" t="s">
        <v>554</v>
      </c>
      <c r="N34" s="283"/>
    </row>
    <row r="35" spans="1:14" ht="14.4" customHeight="1" x14ac:dyDescent="0.3">
      <c r="A35" s="616" t="s">
        <v>2236</v>
      </c>
      <c r="B35" s="617" t="s">
        <v>2246</v>
      </c>
      <c r="C35" s="618">
        <v>1973392.3099999998</v>
      </c>
      <c r="D35" s="618">
        <v>1478</v>
      </c>
      <c r="E35" s="618">
        <v>1587867.33</v>
      </c>
      <c r="F35" s="619">
        <v>0.80463845022280456</v>
      </c>
      <c r="G35" s="618">
        <v>1010</v>
      </c>
      <c r="H35" s="619">
        <v>0.68335588633288225</v>
      </c>
      <c r="I35" s="618">
        <v>385524.97999999992</v>
      </c>
      <c r="J35" s="619">
        <v>0.19536154977719558</v>
      </c>
      <c r="K35" s="618">
        <v>468</v>
      </c>
      <c r="L35" s="619">
        <v>0.3166441136671177</v>
      </c>
      <c r="M35" s="618" t="s">
        <v>550</v>
      </c>
      <c r="N35" s="283"/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48" priority="15" stopIfTrue="1" operator="lessThan">
      <formula>0.6</formula>
    </cfRule>
  </conditionalFormatting>
  <conditionalFormatting sqref="B5:B9">
    <cfRule type="expression" dxfId="47" priority="10">
      <formula>AND(LEFT(M5,6)&lt;&gt;"mezera",M5&lt;&gt;"")</formula>
    </cfRule>
  </conditionalFormatting>
  <conditionalFormatting sqref="A5:A9">
    <cfRule type="expression" dxfId="46" priority="8">
      <formula>AND(M5&lt;&gt;"",M5&lt;&gt;"mezeraKL")</formula>
    </cfRule>
  </conditionalFormatting>
  <conditionalFormatting sqref="F5:F9">
    <cfRule type="cellIs" dxfId="45" priority="7" operator="lessThan">
      <formula>0.6</formula>
    </cfRule>
  </conditionalFormatting>
  <conditionalFormatting sqref="B5:L9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9">
    <cfRule type="expression" dxfId="42" priority="12">
      <formula>$M5&lt;&gt;""</formula>
    </cfRule>
  </conditionalFormatting>
  <conditionalFormatting sqref="B11:B35">
    <cfRule type="expression" dxfId="41" priority="4">
      <formula>AND(LEFT(M11,6)&lt;&gt;"mezera",M11&lt;&gt;"")</formula>
    </cfRule>
  </conditionalFormatting>
  <conditionalFormatting sqref="A11:A35">
    <cfRule type="expression" dxfId="40" priority="2">
      <formula>AND(M11&lt;&gt;"",M11&lt;&gt;"mezeraKL")</formula>
    </cfRule>
  </conditionalFormatting>
  <conditionalFormatting sqref="F11:F35">
    <cfRule type="cellIs" dxfId="39" priority="1" operator="lessThan">
      <formula>0.6</formula>
    </cfRule>
  </conditionalFormatting>
  <conditionalFormatting sqref="B11:L35">
    <cfRule type="expression" dxfId="38" priority="3">
      <formula>OR($M11="KL",$M11="SumaKL")</formula>
    </cfRule>
    <cfRule type="expression" dxfId="37" priority="5">
      <formula>$M11="SumaNS"</formula>
    </cfRule>
  </conditionalFormatting>
  <conditionalFormatting sqref="A11:L35">
    <cfRule type="expression" dxfId="3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4" t="s">
        <v>196</v>
      </c>
      <c r="B1" s="494"/>
      <c r="C1" s="494"/>
      <c r="D1" s="494"/>
      <c r="E1" s="494"/>
      <c r="F1" s="494"/>
      <c r="G1" s="494"/>
      <c r="H1" s="494"/>
      <c r="I1" s="494"/>
      <c r="J1" s="463"/>
      <c r="K1" s="463"/>
      <c r="L1" s="463"/>
      <c r="M1" s="463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5" t="s">
        <v>18</v>
      </c>
      <c r="C3" s="507"/>
      <c r="D3" s="504"/>
      <c r="E3" s="274"/>
      <c r="F3" s="504" t="s">
        <v>19</v>
      </c>
      <c r="G3" s="504"/>
      <c r="H3" s="504"/>
      <c r="I3" s="504"/>
      <c r="J3" s="504" t="s">
        <v>195</v>
      </c>
      <c r="K3" s="504"/>
      <c r="L3" s="504"/>
      <c r="M3" s="506"/>
    </row>
    <row r="4" spans="1:13" ht="14.4" customHeight="1" thickBot="1" x14ac:dyDescent="0.35">
      <c r="A4" s="664" t="s">
        <v>171</v>
      </c>
      <c r="B4" s="668" t="s">
        <v>22</v>
      </c>
      <c r="C4" s="669"/>
      <c r="D4" s="668" t="s">
        <v>23</v>
      </c>
      <c r="E4" s="669"/>
      <c r="F4" s="668" t="s">
        <v>22</v>
      </c>
      <c r="G4" s="678" t="s">
        <v>5</v>
      </c>
      <c r="H4" s="668" t="s">
        <v>23</v>
      </c>
      <c r="I4" s="678" t="s">
        <v>5</v>
      </c>
      <c r="J4" s="668" t="s">
        <v>22</v>
      </c>
      <c r="K4" s="678" t="s">
        <v>5</v>
      </c>
      <c r="L4" s="668" t="s">
        <v>23</v>
      </c>
      <c r="M4" s="679" t="s">
        <v>5</v>
      </c>
    </row>
    <row r="5" spans="1:13" ht="14.4" customHeight="1" x14ac:dyDescent="0.3">
      <c r="A5" s="665" t="s">
        <v>2247</v>
      </c>
      <c r="B5" s="670">
        <v>28933.820000000003</v>
      </c>
      <c r="C5" s="626">
        <v>1</v>
      </c>
      <c r="D5" s="675">
        <v>53</v>
      </c>
      <c r="E5" s="685" t="s">
        <v>2247</v>
      </c>
      <c r="F5" s="670">
        <v>21254.97</v>
      </c>
      <c r="G5" s="647">
        <v>0.73460642251869956</v>
      </c>
      <c r="H5" s="629">
        <v>37</v>
      </c>
      <c r="I5" s="681">
        <v>0.69811320754716977</v>
      </c>
      <c r="J5" s="688">
        <v>7678.8500000000013</v>
      </c>
      <c r="K5" s="647">
        <v>0.26539357748130044</v>
      </c>
      <c r="L5" s="629">
        <v>16</v>
      </c>
      <c r="M5" s="681">
        <v>0.30188679245283018</v>
      </c>
    </row>
    <row r="6" spans="1:13" ht="14.4" customHeight="1" x14ac:dyDescent="0.3">
      <c r="A6" s="666" t="s">
        <v>2248</v>
      </c>
      <c r="B6" s="237">
        <v>2041.8099999999997</v>
      </c>
      <c r="C6" s="671">
        <v>1</v>
      </c>
      <c r="D6" s="676">
        <v>8</v>
      </c>
      <c r="E6" s="686" t="s">
        <v>2248</v>
      </c>
      <c r="F6" s="237">
        <v>1851.8199999999997</v>
      </c>
      <c r="G6" s="682">
        <v>0.90695020594472553</v>
      </c>
      <c r="H6" s="238">
        <v>5</v>
      </c>
      <c r="I6" s="242">
        <v>0.625</v>
      </c>
      <c r="J6" s="689">
        <v>189.99</v>
      </c>
      <c r="K6" s="682">
        <v>9.3049794055274498E-2</v>
      </c>
      <c r="L6" s="238">
        <v>3</v>
      </c>
      <c r="M6" s="242">
        <v>0.375</v>
      </c>
    </row>
    <row r="7" spans="1:13" ht="14.4" customHeight="1" x14ac:dyDescent="0.3">
      <c r="A7" s="666" t="s">
        <v>2249</v>
      </c>
      <c r="B7" s="237">
        <v>0</v>
      </c>
      <c r="C7" s="671"/>
      <c r="D7" s="676">
        <v>1</v>
      </c>
      <c r="E7" s="686" t="s">
        <v>2249</v>
      </c>
      <c r="F7" s="237"/>
      <c r="G7" s="682"/>
      <c r="H7" s="238"/>
      <c r="I7" s="242">
        <v>0</v>
      </c>
      <c r="J7" s="689">
        <v>0</v>
      </c>
      <c r="K7" s="682"/>
      <c r="L7" s="238">
        <v>1</v>
      </c>
      <c r="M7" s="242">
        <v>1</v>
      </c>
    </row>
    <row r="8" spans="1:13" ht="14.4" customHeight="1" x14ac:dyDescent="0.3">
      <c r="A8" s="666" t="s">
        <v>2250</v>
      </c>
      <c r="B8" s="237">
        <v>734.99</v>
      </c>
      <c r="C8" s="671">
        <v>1</v>
      </c>
      <c r="D8" s="676">
        <v>3</v>
      </c>
      <c r="E8" s="686" t="s">
        <v>2250</v>
      </c>
      <c r="F8" s="237">
        <v>734.99</v>
      </c>
      <c r="G8" s="682">
        <v>1</v>
      </c>
      <c r="H8" s="238">
        <v>3</v>
      </c>
      <c r="I8" s="242">
        <v>1</v>
      </c>
      <c r="J8" s="689"/>
      <c r="K8" s="682">
        <v>0</v>
      </c>
      <c r="L8" s="238"/>
      <c r="M8" s="242">
        <v>0</v>
      </c>
    </row>
    <row r="9" spans="1:13" ht="14.4" customHeight="1" x14ac:dyDescent="0.3">
      <c r="A9" s="666" t="s">
        <v>2251</v>
      </c>
      <c r="B9" s="237">
        <v>237761.59</v>
      </c>
      <c r="C9" s="671">
        <v>1</v>
      </c>
      <c r="D9" s="676">
        <v>127</v>
      </c>
      <c r="E9" s="686" t="s">
        <v>2251</v>
      </c>
      <c r="F9" s="237">
        <v>180398.41</v>
      </c>
      <c r="G9" s="682">
        <v>0.75873655622844716</v>
      </c>
      <c r="H9" s="238">
        <v>83</v>
      </c>
      <c r="I9" s="242">
        <v>0.65354330708661412</v>
      </c>
      <c r="J9" s="689">
        <v>57363.179999999993</v>
      </c>
      <c r="K9" s="682">
        <v>0.24126344377155282</v>
      </c>
      <c r="L9" s="238">
        <v>44</v>
      </c>
      <c r="M9" s="242">
        <v>0.34645669291338582</v>
      </c>
    </row>
    <row r="10" spans="1:13" ht="14.4" customHeight="1" x14ac:dyDescent="0.3">
      <c r="A10" s="666" t="s">
        <v>2252</v>
      </c>
      <c r="B10" s="237">
        <v>15473.29</v>
      </c>
      <c r="C10" s="671">
        <v>1</v>
      </c>
      <c r="D10" s="676">
        <v>35</v>
      </c>
      <c r="E10" s="686" t="s">
        <v>2252</v>
      </c>
      <c r="F10" s="237">
        <v>14413.83</v>
      </c>
      <c r="G10" s="682">
        <v>0.9315297522375654</v>
      </c>
      <c r="H10" s="238">
        <v>30</v>
      </c>
      <c r="I10" s="242">
        <v>0.8571428571428571</v>
      </c>
      <c r="J10" s="689">
        <v>1059.46</v>
      </c>
      <c r="K10" s="682">
        <v>6.8470247762434489E-2</v>
      </c>
      <c r="L10" s="238">
        <v>5</v>
      </c>
      <c r="M10" s="242">
        <v>0.14285714285714285</v>
      </c>
    </row>
    <row r="11" spans="1:13" ht="14.4" customHeight="1" x14ac:dyDescent="0.3">
      <c r="A11" s="666" t="s">
        <v>2253</v>
      </c>
      <c r="B11" s="237">
        <v>1715.8600000000001</v>
      </c>
      <c r="C11" s="671">
        <v>1</v>
      </c>
      <c r="D11" s="676">
        <v>4</v>
      </c>
      <c r="E11" s="686" t="s">
        <v>2253</v>
      </c>
      <c r="F11" s="237">
        <v>1715.8600000000001</v>
      </c>
      <c r="G11" s="682">
        <v>1</v>
      </c>
      <c r="H11" s="238">
        <v>4</v>
      </c>
      <c r="I11" s="242">
        <v>1</v>
      </c>
      <c r="J11" s="689"/>
      <c r="K11" s="682">
        <v>0</v>
      </c>
      <c r="L11" s="238"/>
      <c r="M11" s="242">
        <v>0</v>
      </c>
    </row>
    <row r="12" spans="1:13" ht="14.4" customHeight="1" x14ac:dyDescent="0.3">
      <c r="A12" s="666" t="s">
        <v>2254</v>
      </c>
      <c r="B12" s="237">
        <v>1753.95</v>
      </c>
      <c r="C12" s="671">
        <v>1</v>
      </c>
      <c r="D12" s="676">
        <v>8</v>
      </c>
      <c r="E12" s="686" t="s">
        <v>2254</v>
      </c>
      <c r="F12" s="237">
        <v>1031.18</v>
      </c>
      <c r="G12" s="682">
        <v>0.58791869779640238</v>
      </c>
      <c r="H12" s="238">
        <v>6</v>
      </c>
      <c r="I12" s="242">
        <v>0.75</v>
      </c>
      <c r="J12" s="689">
        <v>722.77</v>
      </c>
      <c r="K12" s="682">
        <v>0.41208130220359757</v>
      </c>
      <c r="L12" s="238">
        <v>2</v>
      </c>
      <c r="M12" s="242">
        <v>0.25</v>
      </c>
    </row>
    <row r="13" spans="1:13" ht="14.4" customHeight="1" x14ac:dyDescent="0.3">
      <c r="A13" s="666" t="s">
        <v>2255</v>
      </c>
      <c r="B13" s="237">
        <v>6841.19</v>
      </c>
      <c r="C13" s="671">
        <v>1</v>
      </c>
      <c r="D13" s="676">
        <v>20</v>
      </c>
      <c r="E13" s="686" t="s">
        <v>2255</v>
      </c>
      <c r="F13" s="237">
        <v>6124.0599999999995</v>
      </c>
      <c r="G13" s="682">
        <v>0.89517466990392025</v>
      </c>
      <c r="H13" s="238">
        <v>16</v>
      </c>
      <c r="I13" s="242">
        <v>0.8</v>
      </c>
      <c r="J13" s="689">
        <v>717.13</v>
      </c>
      <c r="K13" s="682">
        <v>0.10482533009607978</v>
      </c>
      <c r="L13" s="238">
        <v>4</v>
      </c>
      <c r="M13" s="242">
        <v>0.2</v>
      </c>
    </row>
    <row r="14" spans="1:13" ht="14.4" customHeight="1" x14ac:dyDescent="0.3">
      <c r="A14" s="666" t="s">
        <v>2256</v>
      </c>
      <c r="B14" s="237">
        <v>41834.480000000003</v>
      </c>
      <c r="C14" s="671">
        <v>1</v>
      </c>
      <c r="D14" s="676">
        <v>61</v>
      </c>
      <c r="E14" s="686" t="s">
        <v>2256</v>
      </c>
      <c r="F14" s="237">
        <v>35927.440000000002</v>
      </c>
      <c r="G14" s="682">
        <v>0.85879972692381978</v>
      </c>
      <c r="H14" s="238">
        <v>33</v>
      </c>
      <c r="I14" s="242">
        <v>0.54098360655737709</v>
      </c>
      <c r="J14" s="689">
        <v>5907.0399999999981</v>
      </c>
      <c r="K14" s="682">
        <v>0.14120027307618016</v>
      </c>
      <c r="L14" s="238">
        <v>28</v>
      </c>
      <c r="M14" s="242">
        <v>0.45901639344262296</v>
      </c>
    </row>
    <row r="15" spans="1:13" ht="14.4" customHeight="1" x14ac:dyDescent="0.3">
      <c r="A15" s="666" t="s">
        <v>2257</v>
      </c>
      <c r="B15" s="237">
        <v>808857.91000000027</v>
      </c>
      <c r="C15" s="671">
        <v>1</v>
      </c>
      <c r="D15" s="676">
        <v>303</v>
      </c>
      <c r="E15" s="686" t="s">
        <v>2257</v>
      </c>
      <c r="F15" s="237">
        <v>709227.33000000031</v>
      </c>
      <c r="G15" s="682">
        <v>0.8768256095807978</v>
      </c>
      <c r="H15" s="238">
        <v>229</v>
      </c>
      <c r="I15" s="242">
        <v>0.75577557755775582</v>
      </c>
      <c r="J15" s="689">
        <v>99630.58</v>
      </c>
      <c r="K15" s="682">
        <v>0.12317439041920226</v>
      </c>
      <c r="L15" s="238">
        <v>74</v>
      </c>
      <c r="M15" s="242">
        <v>0.24422442244224424</v>
      </c>
    </row>
    <row r="16" spans="1:13" ht="14.4" customHeight="1" x14ac:dyDescent="0.3">
      <c r="A16" s="666" t="s">
        <v>2258</v>
      </c>
      <c r="B16" s="237">
        <v>41048.18</v>
      </c>
      <c r="C16" s="671">
        <v>1</v>
      </c>
      <c r="D16" s="676">
        <v>33</v>
      </c>
      <c r="E16" s="686" t="s">
        <v>2258</v>
      </c>
      <c r="F16" s="237">
        <v>40562.32</v>
      </c>
      <c r="G16" s="682">
        <v>0.98816366523436605</v>
      </c>
      <c r="H16" s="238">
        <v>29</v>
      </c>
      <c r="I16" s="242">
        <v>0.87878787878787878</v>
      </c>
      <c r="J16" s="689">
        <v>485.86</v>
      </c>
      <c r="K16" s="682">
        <v>1.1836334765633946E-2</v>
      </c>
      <c r="L16" s="238">
        <v>4</v>
      </c>
      <c r="M16" s="242">
        <v>0.12121212121212122</v>
      </c>
    </row>
    <row r="17" spans="1:13" ht="14.4" customHeight="1" x14ac:dyDescent="0.3">
      <c r="A17" s="666" t="s">
        <v>2259</v>
      </c>
      <c r="B17" s="237">
        <v>3722.4999999999995</v>
      </c>
      <c r="C17" s="671">
        <v>1</v>
      </c>
      <c r="D17" s="676">
        <v>21</v>
      </c>
      <c r="E17" s="686" t="s">
        <v>2259</v>
      </c>
      <c r="F17" s="237">
        <v>1496.3899999999999</v>
      </c>
      <c r="G17" s="682">
        <v>0.40198522498321021</v>
      </c>
      <c r="H17" s="238">
        <v>13</v>
      </c>
      <c r="I17" s="242">
        <v>0.61904761904761907</v>
      </c>
      <c r="J17" s="689">
        <v>2226.1099999999997</v>
      </c>
      <c r="K17" s="682">
        <v>0.59801477501678979</v>
      </c>
      <c r="L17" s="238">
        <v>8</v>
      </c>
      <c r="M17" s="242">
        <v>0.38095238095238093</v>
      </c>
    </row>
    <row r="18" spans="1:13" ht="14.4" customHeight="1" x14ac:dyDescent="0.3">
      <c r="A18" s="666" t="s">
        <v>2260</v>
      </c>
      <c r="B18" s="237">
        <v>54111.17</v>
      </c>
      <c r="C18" s="671">
        <v>1</v>
      </c>
      <c r="D18" s="676">
        <v>61</v>
      </c>
      <c r="E18" s="686" t="s">
        <v>2260</v>
      </c>
      <c r="F18" s="237">
        <v>30519.61</v>
      </c>
      <c r="G18" s="682">
        <v>0.56401681944781457</v>
      </c>
      <c r="H18" s="238">
        <v>31</v>
      </c>
      <c r="I18" s="242">
        <v>0.50819672131147542</v>
      </c>
      <c r="J18" s="689">
        <v>23591.559999999998</v>
      </c>
      <c r="K18" s="682">
        <v>0.43598318055218543</v>
      </c>
      <c r="L18" s="238">
        <v>30</v>
      </c>
      <c r="M18" s="242">
        <v>0.49180327868852458</v>
      </c>
    </row>
    <row r="19" spans="1:13" ht="14.4" customHeight="1" x14ac:dyDescent="0.3">
      <c r="A19" s="666" t="s">
        <v>2261</v>
      </c>
      <c r="B19" s="237">
        <v>846.68999999999994</v>
      </c>
      <c r="C19" s="671">
        <v>1</v>
      </c>
      <c r="D19" s="676">
        <v>6</v>
      </c>
      <c r="E19" s="686" t="s">
        <v>2261</v>
      </c>
      <c r="F19" s="237">
        <v>182.75</v>
      </c>
      <c r="G19" s="682">
        <v>0.21584050833244756</v>
      </c>
      <c r="H19" s="238">
        <v>3</v>
      </c>
      <c r="I19" s="242">
        <v>0.5</v>
      </c>
      <c r="J19" s="689">
        <v>663.93999999999994</v>
      </c>
      <c r="K19" s="682">
        <v>0.7841594916675525</v>
      </c>
      <c r="L19" s="238">
        <v>3</v>
      </c>
      <c r="M19" s="242">
        <v>0.5</v>
      </c>
    </row>
    <row r="20" spans="1:13" ht="14.4" customHeight="1" x14ac:dyDescent="0.3">
      <c r="A20" s="666" t="s">
        <v>2262</v>
      </c>
      <c r="B20" s="237">
        <v>1653.8400000000001</v>
      </c>
      <c r="C20" s="671">
        <v>1</v>
      </c>
      <c r="D20" s="676">
        <v>4</v>
      </c>
      <c r="E20" s="686" t="s">
        <v>2262</v>
      </c>
      <c r="F20" s="237">
        <v>1220.99</v>
      </c>
      <c r="G20" s="682">
        <v>0.73827577032844771</v>
      </c>
      <c r="H20" s="238">
        <v>2</v>
      </c>
      <c r="I20" s="242">
        <v>0.5</v>
      </c>
      <c r="J20" s="689">
        <v>432.85</v>
      </c>
      <c r="K20" s="682">
        <v>0.26172422967155223</v>
      </c>
      <c r="L20" s="238">
        <v>2</v>
      </c>
      <c r="M20" s="242">
        <v>0.5</v>
      </c>
    </row>
    <row r="21" spans="1:13" ht="14.4" customHeight="1" x14ac:dyDescent="0.3">
      <c r="A21" s="666" t="s">
        <v>2263</v>
      </c>
      <c r="B21" s="237">
        <v>15256.41</v>
      </c>
      <c r="C21" s="671">
        <v>1</v>
      </c>
      <c r="D21" s="676">
        <v>54</v>
      </c>
      <c r="E21" s="686" t="s">
        <v>2263</v>
      </c>
      <c r="F21" s="237">
        <v>11775.95</v>
      </c>
      <c r="G21" s="682">
        <v>0.77186900456922702</v>
      </c>
      <c r="H21" s="238">
        <v>40</v>
      </c>
      <c r="I21" s="242">
        <v>0.7407407407407407</v>
      </c>
      <c r="J21" s="689">
        <v>3480.46</v>
      </c>
      <c r="K21" s="682">
        <v>0.22813099543077303</v>
      </c>
      <c r="L21" s="238">
        <v>14</v>
      </c>
      <c r="M21" s="242">
        <v>0.25925925925925924</v>
      </c>
    </row>
    <row r="22" spans="1:13" ht="14.4" customHeight="1" x14ac:dyDescent="0.3">
      <c r="A22" s="666" t="s">
        <v>2264</v>
      </c>
      <c r="B22" s="237">
        <v>16371.099999999999</v>
      </c>
      <c r="C22" s="671">
        <v>1</v>
      </c>
      <c r="D22" s="676">
        <v>47</v>
      </c>
      <c r="E22" s="686" t="s">
        <v>2264</v>
      </c>
      <c r="F22" s="237">
        <v>10293.379999999999</v>
      </c>
      <c r="G22" s="682">
        <v>0.62875310761036218</v>
      </c>
      <c r="H22" s="238">
        <v>29</v>
      </c>
      <c r="I22" s="242">
        <v>0.61702127659574468</v>
      </c>
      <c r="J22" s="689">
        <v>6077.7199999999993</v>
      </c>
      <c r="K22" s="682">
        <v>0.37124689238963782</v>
      </c>
      <c r="L22" s="238">
        <v>18</v>
      </c>
      <c r="M22" s="242">
        <v>0.38297872340425532</v>
      </c>
    </row>
    <row r="23" spans="1:13" ht="14.4" customHeight="1" x14ac:dyDescent="0.3">
      <c r="A23" s="666" t="s">
        <v>2265</v>
      </c>
      <c r="B23" s="237">
        <v>21541.420000000002</v>
      </c>
      <c r="C23" s="671">
        <v>1</v>
      </c>
      <c r="D23" s="676">
        <v>68</v>
      </c>
      <c r="E23" s="686" t="s">
        <v>2265</v>
      </c>
      <c r="F23" s="237">
        <v>17988.27</v>
      </c>
      <c r="G23" s="682">
        <v>0.83505497780554849</v>
      </c>
      <c r="H23" s="238">
        <v>49</v>
      </c>
      <c r="I23" s="242">
        <v>0.72058823529411764</v>
      </c>
      <c r="J23" s="689">
        <v>3553.15</v>
      </c>
      <c r="K23" s="682">
        <v>0.16494502219445142</v>
      </c>
      <c r="L23" s="238">
        <v>19</v>
      </c>
      <c r="M23" s="242">
        <v>0.27941176470588236</v>
      </c>
    </row>
    <row r="24" spans="1:13" ht="14.4" customHeight="1" x14ac:dyDescent="0.3">
      <c r="A24" s="666" t="s">
        <v>2266</v>
      </c>
      <c r="B24" s="237">
        <v>338229.84000000008</v>
      </c>
      <c r="C24" s="671">
        <v>1</v>
      </c>
      <c r="D24" s="676">
        <v>109</v>
      </c>
      <c r="E24" s="686" t="s">
        <v>2266</v>
      </c>
      <c r="F24" s="237">
        <v>303091.4800000001</v>
      </c>
      <c r="G24" s="682">
        <v>0.89611099954989193</v>
      </c>
      <c r="H24" s="238">
        <v>88</v>
      </c>
      <c r="I24" s="242">
        <v>0.80733944954128445</v>
      </c>
      <c r="J24" s="689">
        <v>35138.36</v>
      </c>
      <c r="K24" s="682">
        <v>0.1038890004501081</v>
      </c>
      <c r="L24" s="238">
        <v>21</v>
      </c>
      <c r="M24" s="242">
        <v>0.19266055045871561</v>
      </c>
    </row>
    <row r="25" spans="1:13" ht="14.4" customHeight="1" x14ac:dyDescent="0.3">
      <c r="A25" s="666" t="s">
        <v>2267</v>
      </c>
      <c r="B25" s="237">
        <v>70960.97</v>
      </c>
      <c r="C25" s="671">
        <v>1</v>
      </c>
      <c r="D25" s="676">
        <v>46</v>
      </c>
      <c r="E25" s="686" t="s">
        <v>2267</v>
      </c>
      <c r="F25" s="237">
        <v>10840.73</v>
      </c>
      <c r="G25" s="682">
        <v>0.15277031866954469</v>
      </c>
      <c r="H25" s="238">
        <v>22</v>
      </c>
      <c r="I25" s="242">
        <v>0.47826086956521741</v>
      </c>
      <c r="J25" s="689">
        <v>60120.240000000005</v>
      </c>
      <c r="K25" s="682">
        <v>0.8472296813304554</v>
      </c>
      <c r="L25" s="238">
        <v>24</v>
      </c>
      <c r="M25" s="242">
        <v>0.52173913043478259</v>
      </c>
    </row>
    <row r="26" spans="1:13" ht="14.4" customHeight="1" x14ac:dyDescent="0.3">
      <c r="A26" s="666" t="s">
        <v>2268</v>
      </c>
      <c r="B26" s="237">
        <v>2279.35</v>
      </c>
      <c r="C26" s="671">
        <v>1</v>
      </c>
      <c r="D26" s="676">
        <v>5</v>
      </c>
      <c r="E26" s="686" t="s">
        <v>2268</v>
      </c>
      <c r="F26" s="237">
        <v>2279.35</v>
      </c>
      <c r="G26" s="682">
        <v>1</v>
      </c>
      <c r="H26" s="238">
        <v>5</v>
      </c>
      <c r="I26" s="242">
        <v>1</v>
      </c>
      <c r="J26" s="689"/>
      <c r="K26" s="682">
        <v>0</v>
      </c>
      <c r="L26" s="238"/>
      <c r="M26" s="242">
        <v>0</v>
      </c>
    </row>
    <row r="27" spans="1:13" ht="14.4" customHeight="1" x14ac:dyDescent="0.3">
      <c r="A27" s="666" t="s">
        <v>2269</v>
      </c>
      <c r="B27" s="237">
        <v>57245.369999999995</v>
      </c>
      <c r="C27" s="671">
        <v>1</v>
      </c>
      <c r="D27" s="676">
        <v>87</v>
      </c>
      <c r="E27" s="686" t="s">
        <v>2269</v>
      </c>
      <c r="F27" s="237">
        <v>29507.849999999995</v>
      </c>
      <c r="G27" s="682">
        <v>0.5154626478962403</v>
      </c>
      <c r="H27" s="238">
        <v>60</v>
      </c>
      <c r="I27" s="242">
        <v>0.68965517241379315</v>
      </c>
      <c r="J27" s="689">
        <v>27737.52</v>
      </c>
      <c r="K27" s="682">
        <v>0.4845373521037597</v>
      </c>
      <c r="L27" s="238">
        <v>27</v>
      </c>
      <c r="M27" s="242">
        <v>0.31034482758620691</v>
      </c>
    </row>
    <row r="28" spans="1:13" ht="14.4" customHeight="1" x14ac:dyDescent="0.3">
      <c r="A28" s="666" t="s">
        <v>2270</v>
      </c>
      <c r="B28" s="237">
        <v>465.8</v>
      </c>
      <c r="C28" s="671">
        <v>1</v>
      </c>
      <c r="D28" s="676">
        <v>3</v>
      </c>
      <c r="E28" s="686" t="s">
        <v>2270</v>
      </c>
      <c r="F28" s="237">
        <v>166.18</v>
      </c>
      <c r="G28" s="682">
        <v>0.35676255903821386</v>
      </c>
      <c r="H28" s="238">
        <v>1</v>
      </c>
      <c r="I28" s="242">
        <v>0.33333333333333331</v>
      </c>
      <c r="J28" s="689">
        <v>299.62</v>
      </c>
      <c r="K28" s="682">
        <v>0.64323744096178614</v>
      </c>
      <c r="L28" s="238">
        <v>2</v>
      </c>
      <c r="M28" s="242">
        <v>0.66666666666666663</v>
      </c>
    </row>
    <row r="29" spans="1:13" ht="14.4" customHeight="1" x14ac:dyDescent="0.3">
      <c r="A29" s="666" t="s">
        <v>2271</v>
      </c>
      <c r="B29" s="237">
        <v>643.22</v>
      </c>
      <c r="C29" s="671">
        <v>1</v>
      </c>
      <c r="D29" s="676">
        <v>2</v>
      </c>
      <c r="E29" s="686" t="s">
        <v>2271</v>
      </c>
      <c r="F29" s="237">
        <v>309.91000000000003</v>
      </c>
      <c r="G29" s="682">
        <v>0.48181026709368491</v>
      </c>
      <c r="H29" s="238">
        <v>1</v>
      </c>
      <c r="I29" s="242">
        <v>0.5</v>
      </c>
      <c r="J29" s="689">
        <v>333.31</v>
      </c>
      <c r="K29" s="682">
        <v>0.51818973290631509</v>
      </c>
      <c r="L29" s="238">
        <v>1</v>
      </c>
      <c r="M29" s="242">
        <v>0.5</v>
      </c>
    </row>
    <row r="30" spans="1:13" ht="14.4" customHeight="1" x14ac:dyDescent="0.3">
      <c r="A30" s="666" t="s">
        <v>2272</v>
      </c>
      <c r="B30" s="237">
        <v>15894.04</v>
      </c>
      <c r="C30" s="671">
        <v>1</v>
      </c>
      <c r="D30" s="676">
        <v>28</v>
      </c>
      <c r="E30" s="686" t="s">
        <v>2272</v>
      </c>
      <c r="F30" s="237">
        <v>10437.09</v>
      </c>
      <c r="G30" s="682">
        <v>0.65666690155555163</v>
      </c>
      <c r="H30" s="238">
        <v>20</v>
      </c>
      <c r="I30" s="242">
        <v>0.7142857142857143</v>
      </c>
      <c r="J30" s="689">
        <v>5456.95</v>
      </c>
      <c r="K30" s="682">
        <v>0.34333309844444831</v>
      </c>
      <c r="L30" s="238">
        <v>8</v>
      </c>
      <c r="M30" s="242">
        <v>0.2857142857142857</v>
      </c>
    </row>
    <row r="31" spans="1:13" ht="14.4" customHeight="1" x14ac:dyDescent="0.3">
      <c r="A31" s="666" t="s">
        <v>2273</v>
      </c>
      <c r="B31" s="237">
        <v>10396.49</v>
      </c>
      <c r="C31" s="671">
        <v>1</v>
      </c>
      <c r="D31" s="676">
        <v>41</v>
      </c>
      <c r="E31" s="686" t="s">
        <v>2273</v>
      </c>
      <c r="F31" s="237">
        <v>4972.24</v>
      </c>
      <c r="G31" s="682">
        <v>0.47826141322696408</v>
      </c>
      <c r="H31" s="238">
        <v>18</v>
      </c>
      <c r="I31" s="242">
        <v>0.43902439024390244</v>
      </c>
      <c r="J31" s="689">
        <v>5424.25</v>
      </c>
      <c r="K31" s="682">
        <v>0.52173858677303586</v>
      </c>
      <c r="L31" s="238">
        <v>23</v>
      </c>
      <c r="M31" s="242">
        <v>0.56097560975609762</v>
      </c>
    </row>
    <row r="32" spans="1:13" ht="14.4" customHeight="1" x14ac:dyDescent="0.3">
      <c r="A32" s="666" t="s">
        <v>2274</v>
      </c>
      <c r="B32" s="237">
        <v>133470.03</v>
      </c>
      <c r="C32" s="671">
        <v>1</v>
      </c>
      <c r="D32" s="676">
        <v>128</v>
      </c>
      <c r="E32" s="686" t="s">
        <v>2274</v>
      </c>
      <c r="F32" s="237">
        <v>113730.43</v>
      </c>
      <c r="G32" s="682">
        <v>0.85210462603477344</v>
      </c>
      <c r="H32" s="238">
        <v>76</v>
      </c>
      <c r="I32" s="242">
        <v>0.59375</v>
      </c>
      <c r="J32" s="689">
        <v>19739.599999999999</v>
      </c>
      <c r="K32" s="682">
        <v>0.14789537396522648</v>
      </c>
      <c r="L32" s="238">
        <v>52</v>
      </c>
      <c r="M32" s="242">
        <v>0.40625</v>
      </c>
    </row>
    <row r="33" spans="1:13" ht="14.4" customHeight="1" x14ac:dyDescent="0.3">
      <c r="A33" s="666" t="s">
        <v>2275</v>
      </c>
      <c r="B33" s="237">
        <v>6871.67</v>
      </c>
      <c r="C33" s="671">
        <v>1</v>
      </c>
      <c r="D33" s="676">
        <v>12</v>
      </c>
      <c r="E33" s="686" t="s">
        <v>2275</v>
      </c>
      <c r="F33" s="237">
        <v>426.82</v>
      </c>
      <c r="G33" s="682">
        <v>6.2112994366725988E-2</v>
      </c>
      <c r="H33" s="238">
        <v>4</v>
      </c>
      <c r="I33" s="242">
        <v>0.33333333333333331</v>
      </c>
      <c r="J33" s="689">
        <v>6444.85</v>
      </c>
      <c r="K33" s="682">
        <v>0.9378870056332741</v>
      </c>
      <c r="L33" s="238">
        <v>8</v>
      </c>
      <c r="M33" s="242">
        <v>0.66666666666666663</v>
      </c>
    </row>
    <row r="34" spans="1:13" ht="14.4" customHeight="1" x14ac:dyDescent="0.3">
      <c r="A34" s="666" t="s">
        <v>2276</v>
      </c>
      <c r="B34" s="237">
        <v>12152.72</v>
      </c>
      <c r="C34" s="671">
        <v>1</v>
      </c>
      <c r="D34" s="676">
        <v>28</v>
      </c>
      <c r="E34" s="686" t="s">
        <v>2276</v>
      </c>
      <c r="F34" s="237">
        <v>8179.0599999999995</v>
      </c>
      <c r="G34" s="682">
        <v>0.6730229940293202</v>
      </c>
      <c r="H34" s="238">
        <v>20</v>
      </c>
      <c r="I34" s="242">
        <v>0.7142857142857143</v>
      </c>
      <c r="J34" s="689">
        <v>3973.66</v>
      </c>
      <c r="K34" s="682">
        <v>0.3269770059706798</v>
      </c>
      <c r="L34" s="238">
        <v>8</v>
      </c>
      <c r="M34" s="242">
        <v>0.2857142857142857</v>
      </c>
    </row>
    <row r="35" spans="1:13" ht="14.4" customHeight="1" x14ac:dyDescent="0.3">
      <c r="A35" s="666" t="s">
        <v>2277</v>
      </c>
      <c r="B35" s="237">
        <v>139.72</v>
      </c>
      <c r="C35" s="671">
        <v>1</v>
      </c>
      <c r="D35" s="676">
        <v>1</v>
      </c>
      <c r="E35" s="686" t="s">
        <v>2277</v>
      </c>
      <c r="F35" s="237">
        <v>139.72</v>
      </c>
      <c r="G35" s="682">
        <v>1</v>
      </c>
      <c r="H35" s="238">
        <v>1</v>
      </c>
      <c r="I35" s="242">
        <v>1</v>
      </c>
      <c r="J35" s="689"/>
      <c r="K35" s="682">
        <v>0</v>
      </c>
      <c r="L35" s="238"/>
      <c r="M35" s="242">
        <v>0</v>
      </c>
    </row>
    <row r="36" spans="1:13" ht="14.4" customHeight="1" x14ac:dyDescent="0.3">
      <c r="A36" s="666" t="s">
        <v>2278</v>
      </c>
      <c r="B36" s="237">
        <v>19805.489999999998</v>
      </c>
      <c r="C36" s="671">
        <v>1</v>
      </c>
      <c r="D36" s="676">
        <v>48</v>
      </c>
      <c r="E36" s="686" t="s">
        <v>2278</v>
      </c>
      <c r="F36" s="237">
        <v>14481.919999999998</v>
      </c>
      <c r="G36" s="682">
        <v>0.7312073571519816</v>
      </c>
      <c r="H36" s="238">
        <v>40</v>
      </c>
      <c r="I36" s="242">
        <v>0.83333333333333337</v>
      </c>
      <c r="J36" s="689">
        <v>5323.57</v>
      </c>
      <c r="K36" s="682">
        <v>0.2687926428480184</v>
      </c>
      <c r="L36" s="238">
        <v>8</v>
      </c>
      <c r="M36" s="242">
        <v>0.16666666666666666</v>
      </c>
    </row>
    <row r="37" spans="1:13" ht="14.4" customHeight="1" x14ac:dyDescent="0.3">
      <c r="A37" s="666" t="s">
        <v>2279</v>
      </c>
      <c r="B37" s="237">
        <v>1867.47</v>
      </c>
      <c r="C37" s="671">
        <v>1</v>
      </c>
      <c r="D37" s="676">
        <v>14</v>
      </c>
      <c r="E37" s="686" t="s">
        <v>2279</v>
      </c>
      <c r="F37" s="237">
        <v>1205.71</v>
      </c>
      <c r="G37" s="682">
        <v>0.64563821641043762</v>
      </c>
      <c r="H37" s="238">
        <v>7</v>
      </c>
      <c r="I37" s="242">
        <v>0.5</v>
      </c>
      <c r="J37" s="689">
        <v>661.76</v>
      </c>
      <c r="K37" s="682">
        <v>0.35436178358956233</v>
      </c>
      <c r="L37" s="238">
        <v>7</v>
      </c>
      <c r="M37" s="242">
        <v>0.5</v>
      </c>
    </row>
    <row r="38" spans="1:13" ht="14.4" customHeight="1" x14ac:dyDescent="0.3">
      <c r="A38" s="666" t="s">
        <v>2280</v>
      </c>
      <c r="B38" s="237">
        <v>1990.0699999999997</v>
      </c>
      <c r="C38" s="671">
        <v>1</v>
      </c>
      <c r="D38" s="676">
        <v>7</v>
      </c>
      <c r="E38" s="686" t="s">
        <v>2280</v>
      </c>
      <c r="F38" s="237">
        <v>899.43</v>
      </c>
      <c r="G38" s="682">
        <v>0.45195897631741599</v>
      </c>
      <c r="H38" s="238">
        <v>3</v>
      </c>
      <c r="I38" s="242">
        <v>0.42857142857142855</v>
      </c>
      <c r="J38" s="689">
        <v>1090.6399999999999</v>
      </c>
      <c r="K38" s="682">
        <v>0.54804102368258401</v>
      </c>
      <c r="L38" s="238">
        <v>4</v>
      </c>
      <c r="M38" s="242">
        <v>0.5714285714285714</v>
      </c>
    </row>
    <row r="39" spans="1:13" ht="14.4" customHeight="1" thickBot="1" x14ac:dyDescent="0.35">
      <c r="A39" s="667" t="s">
        <v>2281</v>
      </c>
      <c r="B39" s="672">
        <v>479.86</v>
      </c>
      <c r="C39" s="673">
        <v>1</v>
      </c>
      <c r="D39" s="677">
        <v>2</v>
      </c>
      <c r="E39" s="687" t="s">
        <v>2281</v>
      </c>
      <c r="F39" s="672">
        <v>479.86</v>
      </c>
      <c r="G39" s="683">
        <v>1</v>
      </c>
      <c r="H39" s="674">
        <v>2</v>
      </c>
      <c r="I39" s="684">
        <v>1</v>
      </c>
      <c r="J39" s="690"/>
      <c r="K39" s="683">
        <v>0</v>
      </c>
      <c r="L39" s="674"/>
      <c r="M39" s="68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1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6" t="s">
        <v>3336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1"/>
      <c r="B3" s="512"/>
      <c r="C3" s="512"/>
      <c r="D3" s="512"/>
      <c r="E3" s="512"/>
      <c r="F3" s="512"/>
      <c r="G3" s="512"/>
      <c r="H3" s="512"/>
      <c r="I3" s="512"/>
      <c r="J3" s="512"/>
      <c r="K3" s="513" t="s">
        <v>163</v>
      </c>
      <c r="L3" s="514"/>
      <c r="M3" s="70">
        <f>SUBTOTAL(9,M7:M1048576)</f>
        <v>1973392.3099999982</v>
      </c>
      <c r="N3" s="70">
        <f>SUBTOTAL(9,N7:N1048576)</f>
        <v>2730</v>
      </c>
      <c r="O3" s="70">
        <f>SUBTOTAL(9,O7:O1048576)</f>
        <v>1478</v>
      </c>
      <c r="P3" s="70">
        <f>SUBTOTAL(9,P7:P1048576)</f>
        <v>1587867.3299999998</v>
      </c>
      <c r="Q3" s="71">
        <f>IF(M3=0,0,P3/M3)</f>
        <v>0.80463845022280511</v>
      </c>
      <c r="R3" s="70">
        <f>SUBTOTAL(9,R7:R1048576)</f>
        <v>1814</v>
      </c>
      <c r="S3" s="71">
        <f>IF(N3=0,0,R3/N3)</f>
        <v>0.66446886446886444</v>
      </c>
      <c r="T3" s="70">
        <f>SUBTOTAL(9,T7:T1048576)</f>
        <v>1010</v>
      </c>
      <c r="U3" s="72">
        <f>IF(O3=0,0,T3/O3)</f>
        <v>0.68335588633288225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5" t="s">
        <v>18</v>
      </c>
      <c r="N4" s="516"/>
      <c r="O4" s="516"/>
      <c r="P4" s="517" t="s">
        <v>24</v>
      </c>
      <c r="Q4" s="516"/>
      <c r="R4" s="516"/>
      <c r="S4" s="516"/>
      <c r="T4" s="516"/>
      <c r="U4" s="518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08" t="s">
        <v>25</v>
      </c>
      <c r="Q5" s="509"/>
      <c r="R5" s="508" t="s">
        <v>16</v>
      </c>
      <c r="S5" s="509"/>
      <c r="T5" s="508" t="s">
        <v>23</v>
      </c>
      <c r="U5" s="510"/>
    </row>
    <row r="6" spans="1:21" s="344" customFormat="1" ht="14.4" customHeight="1" thickBot="1" x14ac:dyDescent="0.35">
      <c r="A6" s="691" t="s">
        <v>26</v>
      </c>
      <c r="B6" s="692" t="s">
        <v>8</v>
      </c>
      <c r="C6" s="691" t="s">
        <v>27</v>
      </c>
      <c r="D6" s="692" t="s">
        <v>9</v>
      </c>
      <c r="E6" s="692" t="s">
        <v>198</v>
      </c>
      <c r="F6" s="692" t="s">
        <v>28</v>
      </c>
      <c r="G6" s="692" t="s">
        <v>29</v>
      </c>
      <c r="H6" s="692" t="s">
        <v>11</v>
      </c>
      <c r="I6" s="692" t="s">
        <v>13</v>
      </c>
      <c r="J6" s="692" t="s">
        <v>14</v>
      </c>
      <c r="K6" s="692" t="s">
        <v>15</v>
      </c>
      <c r="L6" s="692" t="s">
        <v>30</v>
      </c>
      <c r="M6" s="693" t="s">
        <v>17</v>
      </c>
      <c r="N6" s="694" t="s">
        <v>31</v>
      </c>
      <c r="O6" s="694" t="s">
        <v>31</v>
      </c>
      <c r="P6" s="694" t="s">
        <v>17</v>
      </c>
      <c r="Q6" s="694" t="s">
        <v>5</v>
      </c>
      <c r="R6" s="694" t="s">
        <v>31</v>
      </c>
      <c r="S6" s="694" t="s">
        <v>5</v>
      </c>
      <c r="T6" s="694" t="s">
        <v>31</v>
      </c>
      <c r="U6" s="695" t="s">
        <v>5</v>
      </c>
    </row>
    <row r="7" spans="1:21" ht="14.4" customHeight="1" x14ac:dyDescent="0.3">
      <c r="A7" s="696">
        <v>4</v>
      </c>
      <c r="B7" s="697" t="s">
        <v>539</v>
      </c>
      <c r="C7" s="697">
        <v>89301041</v>
      </c>
      <c r="D7" s="698" t="s">
        <v>3332</v>
      </c>
      <c r="E7" s="699" t="s">
        <v>2252</v>
      </c>
      <c r="F7" s="697" t="s">
        <v>2235</v>
      </c>
      <c r="G7" s="697" t="s">
        <v>2282</v>
      </c>
      <c r="H7" s="697" t="s">
        <v>538</v>
      </c>
      <c r="I7" s="697" t="s">
        <v>2283</v>
      </c>
      <c r="J7" s="697" t="s">
        <v>2284</v>
      </c>
      <c r="K7" s="697" t="s">
        <v>2285</v>
      </c>
      <c r="L7" s="700">
        <v>492.18</v>
      </c>
      <c r="M7" s="700">
        <v>492.18</v>
      </c>
      <c r="N7" s="697">
        <v>1</v>
      </c>
      <c r="O7" s="701">
        <v>1</v>
      </c>
      <c r="P7" s="700">
        <v>492.18</v>
      </c>
      <c r="Q7" s="702">
        <v>1</v>
      </c>
      <c r="R7" s="697">
        <v>1</v>
      </c>
      <c r="S7" s="702">
        <v>1</v>
      </c>
      <c r="T7" s="701">
        <v>1</v>
      </c>
      <c r="U7" s="241">
        <v>1</v>
      </c>
    </row>
    <row r="8" spans="1:21" ht="14.4" customHeight="1" x14ac:dyDescent="0.3">
      <c r="A8" s="680">
        <v>4</v>
      </c>
      <c r="B8" s="671" t="s">
        <v>539</v>
      </c>
      <c r="C8" s="671">
        <v>89301041</v>
      </c>
      <c r="D8" s="703" t="s">
        <v>3332</v>
      </c>
      <c r="E8" s="704" t="s">
        <v>2255</v>
      </c>
      <c r="F8" s="671" t="s">
        <v>2233</v>
      </c>
      <c r="G8" s="671" t="s">
        <v>2286</v>
      </c>
      <c r="H8" s="671" t="s">
        <v>910</v>
      </c>
      <c r="I8" s="671" t="s">
        <v>2287</v>
      </c>
      <c r="J8" s="671" t="s">
        <v>2288</v>
      </c>
      <c r="K8" s="671" t="s">
        <v>2127</v>
      </c>
      <c r="L8" s="705">
        <v>138.16</v>
      </c>
      <c r="M8" s="705">
        <v>138.16</v>
      </c>
      <c r="N8" s="671">
        <v>1</v>
      </c>
      <c r="O8" s="706">
        <v>0.5</v>
      </c>
      <c r="P8" s="705">
        <v>138.16</v>
      </c>
      <c r="Q8" s="682">
        <v>1</v>
      </c>
      <c r="R8" s="671">
        <v>1</v>
      </c>
      <c r="S8" s="682">
        <v>1</v>
      </c>
      <c r="T8" s="706">
        <v>0.5</v>
      </c>
      <c r="U8" s="242">
        <v>1</v>
      </c>
    </row>
    <row r="9" spans="1:21" ht="14.4" customHeight="1" x14ac:dyDescent="0.3">
      <c r="A9" s="680">
        <v>4</v>
      </c>
      <c r="B9" s="671" t="s">
        <v>539</v>
      </c>
      <c r="C9" s="671">
        <v>89301041</v>
      </c>
      <c r="D9" s="703" t="s">
        <v>3332</v>
      </c>
      <c r="E9" s="704" t="s">
        <v>2255</v>
      </c>
      <c r="F9" s="671" t="s">
        <v>2233</v>
      </c>
      <c r="G9" s="671" t="s">
        <v>2289</v>
      </c>
      <c r="H9" s="671" t="s">
        <v>910</v>
      </c>
      <c r="I9" s="671" t="s">
        <v>1015</v>
      </c>
      <c r="J9" s="671" t="s">
        <v>929</v>
      </c>
      <c r="K9" s="671" t="s">
        <v>1016</v>
      </c>
      <c r="L9" s="705">
        <v>625.29</v>
      </c>
      <c r="M9" s="705">
        <v>625.29</v>
      </c>
      <c r="N9" s="671">
        <v>1</v>
      </c>
      <c r="O9" s="706">
        <v>0.5</v>
      </c>
      <c r="P9" s="705">
        <v>625.29</v>
      </c>
      <c r="Q9" s="682">
        <v>1</v>
      </c>
      <c r="R9" s="671">
        <v>1</v>
      </c>
      <c r="S9" s="682">
        <v>1</v>
      </c>
      <c r="T9" s="706">
        <v>0.5</v>
      </c>
      <c r="U9" s="242">
        <v>1</v>
      </c>
    </row>
    <row r="10" spans="1:21" ht="14.4" customHeight="1" x14ac:dyDescent="0.3">
      <c r="A10" s="680">
        <v>4</v>
      </c>
      <c r="B10" s="671" t="s">
        <v>539</v>
      </c>
      <c r="C10" s="671">
        <v>89301041</v>
      </c>
      <c r="D10" s="703" t="s">
        <v>3332</v>
      </c>
      <c r="E10" s="704" t="s">
        <v>2255</v>
      </c>
      <c r="F10" s="671" t="s">
        <v>2233</v>
      </c>
      <c r="G10" s="671" t="s">
        <v>2290</v>
      </c>
      <c r="H10" s="671" t="s">
        <v>538</v>
      </c>
      <c r="I10" s="671" t="s">
        <v>866</v>
      </c>
      <c r="J10" s="671" t="s">
        <v>867</v>
      </c>
      <c r="K10" s="671" t="s">
        <v>1512</v>
      </c>
      <c r="L10" s="705">
        <v>145.38999999999999</v>
      </c>
      <c r="M10" s="705">
        <v>145.38999999999999</v>
      </c>
      <c r="N10" s="671">
        <v>1</v>
      </c>
      <c r="O10" s="706">
        <v>1</v>
      </c>
      <c r="P10" s="705"/>
      <c r="Q10" s="682">
        <v>0</v>
      </c>
      <c r="R10" s="671"/>
      <c r="S10" s="682">
        <v>0</v>
      </c>
      <c r="T10" s="706"/>
      <c r="U10" s="242">
        <v>0</v>
      </c>
    </row>
    <row r="11" spans="1:21" ht="14.4" customHeight="1" x14ac:dyDescent="0.3">
      <c r="A11" s="680">
        <v>4</v>
      </c>
      <c r="B11" s="671" t="s">
        <v>539</v>
      </c>
      <c r="C11" s="671">
        <v>89301041</v>
      </c>
      <c r="D11" s="703" t="s">
        <v>3332</v>
      </c>
      <c r="E11" s="704" t="s">
        <v>2256</v>
      </c>
      <c r="F11" s="671" t="s">
        <v>2233</v>
      </c>
      <c r="G11" s="671" t="s">
        <v>2291</v>
      </c>
      <c r="H11" s="671" t="s">
        <v>538</v>
      </c>
      <c r="I11" s="671" t="s">
        <v>2292</v>
      </c>
      <c r="J11" s="671" t="s">
        <v>2293</v>
      </c>
      <c r="K11" s="671" t="s">
        <v>2137</v>
      </c>
      <c r="L11" s="705">
        <v>0</v>
      </c>
      <c r="M11" s="705">
        <v>0</v>
      </c>
      <c r="N11" s="671">
        <v>1</v>
      </c>
      <c r="O11" s="706">
        <v>0.5</v>
      </c>
      <c r="P11" s="705"/>
      <c r="Q11" s="682"/>
      <c r="R11" s="671"/>
      <c r="S11" s="682">
        <v>0</v>
      </c>
      <c r="T11" s="706"/>
      <c r="U11" s="242">
        <v>0</v>
      </c>
    </row>
    <row r="12" spans="1:21" ht="14.4" customHeight="1" x14ac:dyDescent="0.3">
      <c r="A12" s="680">
        <v>4</v>
      </c>
      <c r="B12" s="671" t="s">
        <v>539</v>
      </c>
      <c r="C12" s="671">
        <v>89301041</v>
      </c>
      <c r="D12" s="703" t="s">
        <v>3332</v>
      </c>
      <c r="E12" s="704" t="s">
        <v>2256</v>
      </c>
      <c r="F12" s="671" t="s">
        <v>2233</v>
      </c>
      <c r="G12" s="671" t="s">
        <v>2294</v>
      </c>
      <c r="H12" s="671" t="s">
        <v>538</v>
      </c>
      <c r="I12" s="671" t="s">
        <v>1625</v>
      </c>
      <c r="J12" s="671" t="s">
        <v>2295</v>
      </c>
      <c r="K12" s="671" t="s">
        <v>2189</v>
      </c>
      <c r="L12" s="705">
        <v>0</v>
      </c>
      <c r="M12" s="705">
        <v>0</v>
      </c>
      <c r="N12" s="671">
        <v>1</v>
      </c>
      <c r="O12" s="706">
        <v>0.5</v>
      </c>
      <c r="P12" s="705"/>
      <c r="Q12" s="682"/>
      <c r="R12" s="671"/>
      <c r="S12" s="682">
        <v>0</v>
      </c>
      <c r="T12" s="706"/>
      <c r="U12" s="242">
        <v>0</v>
      </c>
    </row>
    <row r="13" spans="1:21" ht="14.4" customHeight="1" x14ac:dyDescent="0.3">
      <c r="A13" s="680">
        <v>4</v>
      </c>
      <c r="B13" s="671" t="s">
        <v>539</v>
      </c>
      <c r="C13" s="671">
        <v>89301041</v>
      </c>
      <c r="D13" s="703" t="s">
        <v>3332</v>
      </c>
      <c r="E13" s="704" t="s">
        <v>2257</v>
      </c>
      <c r="F13" s="671" t="s">
        <v>2233</v>
      </c>
      <c r="G13" s="671" t="s">
        <v>2296</v>
      </c>
      <c r="H13" s="671" t="s">
        <v>538</v>
      </c>
      <c r="I13" s="671" t="s">
        <v>840</v>
      </c>
      <c r="J13" s="671" t="s">
        <v>2297</v>
      </c>
      <c r="K13" s="671" t="s">
        <v>2298</v>
      </c>
      <c r="L13" s="705">
        <v>0</v>
      </c>
      <c r="M13" s="705">
        <v>0</v>
      </c>
      <c r="N13" s="671">
        <v>1</v>
      </c>
      <c r="O13" s="706">
        <v>0.5</v>
      </c>
      <c r="P13" s="705">
        <v>0</v>
      </c>
      <c r="Q13" s="682"/>
      <c r="R13" s="671">
        <v>1</v>
      </c>
      <c r="S13" s="682">
        <v>1</v>
      </c>
      <c r="T13" s="706">
        <v>0.5</v>
      </c>
      <c r="U13" s="242">
        <v>1</v>
      </c>
    </row>
    <row r="14" spans="1:21" ht="14.4" customHeight="1" x14ac:dyDescent="0.3">
      <c r="A14" s="680">
        <v>4</v>
      </c>
      <c r="B14" s="671" t="s">
        <v>539</v>
      </c>
      <c r="C14" s="671">
        <v>89301041</v>
      </c>
      <c r="D14" s="703" t="s">
        <v>3332</v>
      </c>
      <c r="E14" s="704" t="s">
        <v>2257</v>
      </c>
      <c r="F14" s="671" t="s">
        <v>2233</v>
      </c>
      <c r="G14" s="671" t="s">
        <v>2299</v>
      </c>
      <c r="H14" s="671" t="s">
        <v>538</v>
      </c>
      <c r="I14" s="671" t="s">
        <v>1277</v>
      </c>
      <c r="J14" s="671" t="s">
        <v>1278</v>
      </c>
      <c r="K14" s="671" t="s">
        <v>2300</v>
      </c>
      <c r="L14" s="705">
        <v>63.67</v>
      </c>
      <c r="M14" s="705">
        <v>127.34</v>
      </c>
      <c r="N14" s="671">
        <v>2</v>
      </c>
      <c r="O14" s="706">
        <v>0.5</v>
      </c>
      <c r="P14" s="705">
        <v>127.34</v>
      </c>
      <c r="Q14" s="682">
        <v>1</v>
      </c>
      <c r="R14" s="671">
        <v>2</v>
      </c>
      <c r="S14" s="682">
        <v>1</v>
      </c>
      <c r="T14" s="706">
        <v>0.5</v>
      </c>
      <c r="U14" s="242">
        <v>1</v>
      </c>
    </row>
    <row r="15" spans="1:21" ht="14.4" customHeight="1" x14ac:dyDescent="0.3">
      <c r="A15" s="680">
        <v>4</v>
      </c>
      <c r="B15" s="671" t="s">
        <v>539</v>
      </c>
      <c r="C15" s="671">
        <v>89301041</v>
      </c>
      <c r="D15" s="703" t="s">
        <v>3332</v>
      </c>
      <c r="E15" s="704" t="s">
        <v>2257</v>
      </c>
      <c r="F15" s="671" t="s">
        <v>2233</v>
      </c>
      <c r="G15" s="671" t="s">
        <v>2301</v>
      </c>
      <c r="H15" s="671" t="s">
        <v>910</v>
      </c>
      <c r="I15" s="671" t="s">
        <v>1385</v>
      </c>
      <c r="J15" s="671" t="s">
        <v>1386</v>
      </c>
      <c r="K15" s="671" t="s">
        <v>1387</v>
      </c>
      <c r="L15" s="705">
        <v>0</v>
      </c>
      <c r="M15" s="705">
        <v>0</v>
      </c>
      <c r="N15" s="671">
        <v>1</v>
      </c>
      <c r="O15" s="706">
        <v>0.5</v>
      </c>
      <c r="P15" s="705">
        <v>0</v>
      </c>
      <c r="Q15" s="682"/>
      <c r="R15" s="671">
        <v>1</v>
      </c>
      <c r="S15" s="682">
        <v>1</v>
      </c>
      <c r="T15" s="706">
        <v>0.5</v>
      </c>
      <c r="U15" s="242">
        <v>1</v>
      </c>
    </row>
    <row r="16" spans="1:21" ht="14.4" customHeight="1" x14ac:dyDescent="0.3">
      <c r="A16" s="680">
        <v>4</v>
      </c>
      <c r="B16" s="671" t="s">
        <v>539</v>
      </c>
      <c r="C16" s="671">
        <v>89301041</v>
      </c>
      <c r="D16" s="703" t="s">
        <v>3332</v>
      </c>
      <c r="E16" s="704" t="s">
        <v>2257</v>
      </c>
      <c r="F16" s="671" t="s">
        <v>2233</v>
      </c>
      <c r="G16" s="671" t="s">
        <v>2301</v>
      </c>
      <c r="H16" s="671" t="s">
        <v>910</v>
      </c>
      <c r="I16" s="671" t="s">
        <v>1704</v>
      </c>
      <c r="J16" s="671" t="s">
        <v>1386</v>
      </c>
      <c r="K16" s="671" t="s">
        <v>1705</v>
      </c>
      <c r="L16" s="705">
        <v>0</v>
      </c>
      <c r="M16" s="705">
        <v>0</v>
      </c>
      <c r="N16" s="671">
        <v>1</v>
      </c>
      <c r="O16" s="706">
        <v>1</v>
      </c>
      <c r="P16" s="705">
        <v>0</v>
      </c>
      <c r="Q16" s="682"/>
      <c r="R16" s="671">
        <v>1</v>
      </c>
      <c r="S16" s="682">
        <v>1</v>
      </c>
      <c r="T16" s="706">
        <v>1</v>
      </c>
      <c r="U16" s="242">
        <v>1</v>
      </c>
    </row>
    <row r="17" spans="1:21" ht="14.4" customHeight="1" x14ac:dyDescent="0.3">
      <c r="A17" s="680">
        <v>4</v>
      </c>
      <c r="B17" s="671" t="s">
        <v>539</v>
      </c>
      <c r="C17" s="671">
        <v>89301041</v>
      </c>
      <c r="D17" s="703" t="s">
        <v>3332</v>
      </c>
      <c r="E17" s="704" t="s">
        <v>2257</v>
      </c>
      <c r="F17" s="671" t="s">
        <v>2233</v>
      </c>
      <c r="G17" s="671" t="s">
        <v>2302</v>
      </c>
      <c r="H17" s="671" t="s">
        <v>538</v>
      </c>
      <c r="I17" s="671" t="s">
        <v>1653</v>
      </c>
      <c r="J17" s="671" t="s">
        <v>1654</v>
      </c>
      <c r="K17" s="671" t="s">
        <v>2303</v>
      </c>
      <c r="L17" s="705">
        <v>0</v>
      </c>
      <c r="M17" s="705">
        <v>0</v>
      </c>
      <c r="N17" s="671">
        <v>4</v>
      </c>
      <c r="O17" s="706">
        <v>1</v>
      </c>
      <c r="P17" s="705">
        <v>0</v>
      </c>
      <c r="Q17" s="682"/>
      <c r="R17" s="671">
        <v>4</v>
      </c>
      <c r="S17" s="682">
        <v>1</v>
      </c>
      <c r="T17" s="706">
        <v>1</v>
      </c>
      <c r="U17" s="242">
        <v>1</v>
      </c>
    </row>
    <row r="18" spans="1:21" ht="14.4" customHeight="1" x14ac:dyDescent="0.3">
      <c r="A18" s="680">
        <v>4</v>
      </c>
      <c r="B18" s="671" t="s">
        <v>539</v>
      </c>
      <c r="C18" s="671">
        <v>89301041</v>
      </c>
      <c r="D18" s="703" t="s">
        <v>3332</v>
      </c>
      <c r="E18" s="704" t="s">
        <v>2257</v>
      </c>
      <c r="F18" s="671" t="s">
        <v>2233</v>
      </c>
      <c r="G18" s="671" t="s">
        <v>2304</v>
      </c>
      <c r="H18" s="671" t="s">
        <v>538</v>
      </c>
      <c r="I18" s="671" t="s">
        <v>686</v>
      </c>
      <c r="J18" s="671" t="s">
        <v>2305</v>
      </c>
      <c r="K18" s="671" t="s">
        <v>2306</v>
      </c>
      <c r="L18" s="705">
        <v>0</v>
      </c>
      <c r="M18" s="705">
        <v>0</v>
      </c>
      <c r="N18" s="671">
        <v>1</v>
      </c>
      <c r="O18" s="706">
        <v>0.5</v>
      </c>
      <c r="P18" s="705">
        <v>0</v>
      </c>
      <c r="Q18" s="682"/>
      <c r="R18" s="671">
        <v>1</v>
      </c>
      <c r="S18" s="682">
        <v>1</v>
      </c>
      <c r="T18" s="706">
        <v>0.5</v>
      </c>
      <c r="U18" s="242">
        <v>1</v>
      </c>
    </row>
    <row r="19" spans="1:21" ht="14.4" customHeight="1" x14ac:dyDescent="0.3">
      <c r="A19" s="680">
        <v>4</v>
      </c>
      <c r="B19" s="671" t="s">
        <v>539</v>
      </c>
      <c r="C19" s="671">
        <v>89301041</v>
      </c>
      <c r="D19" s="703" t="s">
        <v>3332</v>
      </c>
      <c r="E19" s="704" t="s">
        <v>2257</v>
      </c>
      <c r="F19" s="671" t="s">
        <v>2234</v>
      </c>
      <c r="G19" s="671" t="s">
        <v>2307</v>
      </c>
      <c r="H19" s="671" t="s">
        <v>538</v>
      </c>
      <c r="I19" s="671" t="s">
        <v>2308</v>
      </c>
      <c r="J19" s="671" t="s">
        <v>2309</v>
      </c>
      <c r="K19" s="671"/>
      <c r="L19" s="705">
        <v>0</v>
      </c>
      <c r="M19" s="705">
        <v>0</v>
      </c>
      <c r="N19" s="671">
        <v>2</v>
      </c>
      <c r="O19" s="706">
        <v>2</v>
      </c>
      <c r="P19" s="705"/>
      <c r="Q19" s="682"/>
      <c r="R19" s="671"/>
      <c r="S19" s="682">
        <v>0</v>
      </c>
      <c r="T19" s="706"/>
      <c r="U19" s="242">
        <v>0</v>
      </c>
    </row>
    <row r="20" spans="1:21" ht="14.4" customHeight="1" x14ac:dyDescent="0.3">
      <c r="A20" s="680">
        <v>4</v>
      </c>
      <c r="B20" s="671" t="s">
        <v>539</v>
      </c>
      <c r="C20" s="671">
        <v>89301041</v>
      </c>
      <c r="D20" s="703" t="s">
        <v>3332</v>
      </c>
      <c r="E20" s="704" t="s">
        <v>2257</v>
      </c>
      <c r="F20" s="671" t="s">
        <v>2234</v>
      </c>
      <c r="G20" s="671" t="s">
        <v>2307</v>
      </c>
      <c r="H20" s="671" t="s">
        <v>538</v>
      </c>
      <c r="I20" s="671" t="s">
        <v>2310</v>
      </c>
      <c r="J20" s="671" t="s">
        <v>2309</v>
      </c>
      <c r="K20" s="671"/>
      <c r="L20" s="705">
        <v>0</v>
      </c>
      <c r="M20" s="705">
        <v>0</v>
      </c>
      <c r="N20" s="671">
        <v>1</v>
      </c>
      <c r="O20" s="706">
        <v>1</v>
      </c>
      <c r="P20" s="705">
        <v>0</v>
      </c>
      <c r="Q20" s="682"/>
      <c r="R20" s="671">
        <v>1</v>
      </c>
      <c r="S20" s="682">
        <v>1</v>
      </c>
      <c r="T20" s="706">
        <v>1</v>
      </c>
      <c r="U20" s="242">
        <v>1</v>
      </c>
    </row>
    <row r="21" spans="1:21" ht="14.4" customHeight="1" x14ac:dyDescent="0.3">
      <c r="A21" s="680">
        <v>4</v>
      </c>
      <c r="B21" s="671" t="s">
        <v>539</v>
      </c>
      <c r="C21" s="671">
        <v>89301041</v>
      </c>
      <c r="D21" s="703" t="s">
        <v>3332</v>
      </c>
      <c r="E21" s="704" t="s">
        <v>2259</v>
      </c>
      <c r="F21" s="671" t="s">
        <v>2233</v>
      </c>
      <c r="G21" s="671" t="s">
        <v>2311</v>
      </c>
      <c r="H21" s="671" t="s">
        <v>910</v>
      </c>
      <c r="I21" s="671" t="s">
        <v>1097</v>
      </c>
      <c r="J21" s="671" t="s">
        <v>2115</v>
      </c>
      <c r="K21" s="671" t="s">
        <v>2116</v>
      </c>
      <c r="L21" s="705">
        <v>333.31</v>
      </c>
      <c r="M21" s="705">
        <v>333.31</v>
      </c>
      <c r="N21" s="671">
        <v>1</v>
      </c>
      <c r="O21" s="706">
        <v>1</v>
      </c>
      <c r="P21" s="705"/>
      <c r="Q21" s="682">
        <v>0</v>
      </c>
      <c r="R21" s="671"/>
      <c r="S21" s="682">
        <v>0</v>
      </c>
      <c r="T21" s="706"/>
      <c r="U21" s="242">
        <v>0</v>
      </c>
    </row>
    <row r="22" spans="1:21" ht="14.4" customHeight="1" x14ac:dyDescent="0.3">
      <c r="A22" s="680">
        <v>4</v>
      </c>
      <c r="B22" s="671" t="s">
        <v>539</v>
      </c>
      <c r="C22" s="671">
        <v>89301041</v>
      </c>
      <c r="D22" s="703" t="s">
        <v>3332</v>
      </c>
      <c r="E22" s="704" t="s">
        <v>2259</v>
      </c>
      <c r="F22" s="671" t="s">
        <v>2233</v>
      </c>
      <c r="G22" s="671" t="s">
        <v>2312</v>
      </c>
      <c r="H22" s="671" t="s">
        <v>538</v>
      </c>
      <c r="I22" s="671" t="s">
        <v>1555</v>
      </c>
      <c r="J22" s="671" t="s">
        <v>1556</v>
      </c>
      <c r="K22" s="671" t="s">
        <v>1557</v>
      </c>
      <c r="L22" s="705">
        <v>24.22</v>
      </c>
      <c r="M22" s="705">
        <v>24.22</v>
      </c>
      <c r="N22" s="671">
        <v>1</v>
      </c>
      <c r="O22" s="706">
        <v>1</v>
      </c>
      <c r="P22" s="705"/>
      <c r="Q22" s="682">
        <v>0</v>
      </c>
      <c r="R22" s="671"/>
      <c r="S22" s="682">
        <v>0</v>
      </c>
      <c r="T22" s="706"/>
      <c r="U22" s="242">
        <v>0</v>
      </c>
    </row>
    <row r="23" spans="1:21" ht="14.4" customHeight="1" x14ac:dyDescent="0.3">
      <c r="A23" s="680">
        <v>4</v>
      </c>
      <c r="B23" s="671" t="s">
        <v>539</v>
      </c>
      <c r="C23" s="671">
        <v>89301041</v>
      </c>
      <c r="D23" s="703" t="s">
        <v>3332</v>
      </c>
      <c r="E23" s="704" t="s">
        <v>2259</v>
      </c>
      <c r="F23" s="671" t="s">
        <v>2233</v>
      </c>
      <c r="G23" s="671" t="s">
        <v>2313</v>
      </c>
      <c r="H23" s="671" t="s">
        <v>538</v>
      </c>
      <c r="I23" s="671" t="s">
        <v>2314</v>
      </c>
      <c r="J23" s="671" t="s">
        <v>1159</v>
      </c>
      <c r="K23" s="671" t="s">
        <v>2315</v>
      </c>
      <c r="L23" s="705">
        <v>0</v>
      </c>
      <c r="M23" s="705">
        <v>0</v>
      </c>
      <c r="N23" s="671">
        <v>1</v>
      </c>
      <c r="O23" s="706">
        <v>1</v>
      </c>
      <c r="P23" s="705"/>
      <c r="Q23" s="682"/>
      <c r="R23" s="671"/>
      <c r="S23" s="682">
        <v>0</v>
      </c>
      <c r="T23" s="706"/>
      <c r="U23" s="242">
        <v>0</v>
      </c>
    </row>
    <row r="24" spans="1:21" ht="14.4" customHeight="1" x14ac:dyDescent="0.3">
      <c r="A24" s="680">
        <v>4</v>
      </c>
      <c r="B24" s="671" t="s">
        <v>539</v>
      </c>
      <c r="C24" s="671">
        <v>89301041</v>
      </c>
      <c r="D24" s="703" t="s">
        <v>3332</v>
      </c>
      <c r="E24" s="704" t="s">
        <v>2259</v>
      </c>
      <c r="F24" s="671" t="s">
        <v>2233</v>
      </c>
      <c r="G24" s="671" t="s">
        <v>2289</v>
      </c>
      <c r="H24" s="671" t="s">
        <v>910</v>
      </c>
      <c r="I24" s="671" t="s">
        <v>928</v>
      </c>
      <c r="J24" s="671" t="s">
        <v>929</v>
      </c>
      <c r="K24" s="671" t="s">
        <v>930</v>
      </c>
      <c r="L24" s="705">
        <v>937.93</v>
      </c>
      <c r="M24" s="705">
        <v>937.93</v>
      </c>
      <c r="N24" s="671">
        <v>1</v>
      </c>
      <c r="O24" s="706">
        <v>0.5</v>
      </c>
      <c r="P24" s="705"/>
      <c r="Q24" s="682">
        <v>0</v>
      </c>
      <c r="R24" s="671"/>
      <c r="S24" s="682">
        <v>0</v>
      </c>
      <c r="T24" s="706"/>
      <c r="U24" s="242">
        <v>0</v>
      </c>
    </row>
    <row r="25" spans="1:21" ht="14.4" customHeight="1" x14ac:dyDescent="0.3">
      <c r="A25" s="680">
        <v>4</v>
      </c>
      <c r="B25" s="671" t="s">
        <v>539</v>
      </c>
      <c r="C25" s="671">
        <v>89301041</v>
      </c>
      <c r="D25" s="703" t="s">
        <v>3332</v>
      </c>
      <c r="E25" s="704" t="s">
        <v>2259</v>
      </c>
      <c r="F25" s="671" t="s">
        <v>2233</v>
      </c>
      <c r="G25" s="671" t="s">
        <v>2316</v>
      </c>
      <c r="H25" s="671" t="s">
        <v>538</v>
      </c>
      <c r="I25" s="671" t="s">
        <v>2317</v>
      </c>
      <c r="J25" s="671" t="s">
        <v>2318</v>
      </c>
      <c r="K25" s="671" t="s">
        <v>653</v>
      </c>
      <c r="L25" s="705">
        <v>314.89999999999998</v>
      </c>
      <c r="M25" s="705">
        <v>314.89999999999998</v>
      </c>
      <c r="N25" s="671">
        <v>1</v>
      </c>
      <c r="O25" s="706">
        <v>0.5</v>
      </c>
      <c r="P25" s="705"/>
      <c r="Q25" s="682">
        <v>0</v>
      </c>
      <c r="R25" s="671"/>
      <c r="S25" s="682">
        <v>0</v>
      </c>
      <c r="T25" s="706"/>
      <c r="U25" s="242">
        <v>0</v>
      </c>
    </row>
    <row r="26" spans="1:21" ht="14.4" customHeight="1" x14ac:dyDescent="0.3">
      <c r="A26" s="680">
        <v>4</v>
      </c>
      <c r="B26" s="671" t="s">
        <v>539</v>
      </c>
      <c r="C26" s="671">
        <v>89301041</v>
      </c>
      <c r="D26" s="703" t="s">
        <v>3332</v>
      </c>
      <c r="E26" s="704" t="s">
        <v>2259</v>
      </c>
      <c r="F26" s="671" t="s">
        <v>2233</v>
      </c>
      <c r="G26" s="671" t="s">
        <v>2319</v>
      </c>
      <c r="H26" s="671" t="s">
        <v>910</v>
      </c>
      <c r="I26" s="671" t="s">
        <v>1689</v>
      </c>
      <c r="J26" s="671" t="s">
        <v>1690</v>
      </c>
      <c r="K26" s="671" t="s">
        <v>1691</v>
      </c>
      <c r="L26" s="705">
        <v>174.94</v>
      </c>
      <c r="M26" s="705">
        <v>174.94</v>
      </c>
      <c r="N26" s="671">
        <v>1</v>
      </c>
      <c r="O26" s="706">
        <v>0.5</v>
      </c>
      <c r="P26" s="705"/>
      <c r="Q26" s="682">
        <v>0</v>
      </c>
      <c r="R26" s="671"/>
      <c r="S26" s="682">
        <v>0</v>
      </c>
      <c r="T26" s="706"/>
      <c r="U26" s="242">
        <v>0</v>
      </c>
    </row>
    <row r="27" spans="1:21" ht="14.4" customHeight="1" x14ac:dyDescent="0.3">
      <c r="A27" s="680">
        <v>4</v>
      </c>
      <c r="B27" s="671" t="s">
        <v>539</v>
      </c>
      <c r="C27" s="671">
        <v>89301041</v>
      </c>
      <c r="D27" s="703" t="s">
        <v>3332</v>
      </c>
      <c r="E27" s="704" t="s">
        <v>2259</v>
      </c>
      <c r="F27" s="671" t="s">
        <v>2233</v>
      </c>
      <c r="G27" s="671" t="s">
        <v>2320</v>
      </c>
      <c r="H27" s="671" t="s">
        <v>910</v>
      </c>
      <c r="I27" s="671" t="s">
        <v>1025</v>
      </c>
      <c r="J27" s="671" t="s">
        <v>1026</v>
      </c>
      <c r="K27" s="671" t="s">
        <v>1027</v>
      </c>
      <c r="L27" s="705">
        <v>140.03</v>
      </c>
      <c r="M27" s="705">
        <v>140.03</v>
      </c>
      <c r="N27" s="671">
        <v>1</v>
      </c>
      <c r="O27" s="706">
        <v>0.5</v>
      </c>
      <c r="P27" s="705"/>
      <c r="Q27" s="682">
        <v>0</v>
      </c>
      <c r="R27" s="671"/>
      <c r="S27" s="682">
        <v>0</v>
      </c>
      <c r="T27" s="706"/>
      <c r="U27" s="242">
        <v>0</v>
      </c>
    </row>
    <row r="28" spans="1:21" ht="14.4" customHeight="1" x14ac:dyDescent="0.3">
      <c r="A28" s="680">
        <v>4</v>
      </c>
      <c r="B28" s="671" t="s">
        <v>539</v>
      </c>
      <c r="C28" s="671">
        <v>89301041</v>
      </c>
      <c r="D28" s="703" t="s">
        <v>3332</v>
      </c>
      <c r="E28" s="704" t="s">
        <v>2259</v>
      </c>
      <c r="F28" s="671" t="s">
        <v>2233</v>
      </c>
      <c r="G28" s="671" t="s">
        <v>2304</v>
      </c>
      <c r="H28" s="671" t="s">
        <v>538</v>
      </c>
      <c r="I28" s="671" t="s">
        <v>686</v>
      </c>
      <c r="J28" s="671" t="s">
        <v>2305</v>
      </c>
      <c r="K28" s="671" t="s">
        <v>2306</v>
      </c>
      <c r="L28" s="705">
        <v>0</v>
      </c>
      <c r="M28" s="705">
        <v>0</v>
      </c>
      <c r="N28" s="671">
        <v>2</v>
      </c>
      <c r="O28" s="706">
        <v>1.5</v>
      </c>
      <c r="P28" s="705"/>
      <c r="Q28" s="682"/>
      <c r="R28" s="671"/>
      <c r="S28" s="682">
        <v>0</v>
      </c>
      <c r="T28" s="706"/>
      <c r="U28" s="242">
        <v>0</v>
      </c>
    </row>
    <row r="29" spans="1:21" ht="14.4" customHeight="1" x14ac:dyDescent="0.3">
      <c r="A29" s="680">
        <v>4</v>
      </c>
      <c r="B29" s="671" t="s">
        <v>539</v>
      </c>
      <c r="C29" s="671">
        <v>89301041</v>
      </c>
      <c r="D29" s="703" t="s">
        <v>3332</v>
      </c>
      <c r="E29" s="704" t="s">
        <v>2259</v>
      </c>
      <c r="F29" s="671" t="s">
        <v>2233</v>
      </c>
      <c r="G29" s="671" t="s">
        <v>2321</v>
      </c>
      <c r="H29" s="671" t="s">
        <v>538</v>
      </c>
      <c r="I29" s="671" t="s">
        <v>1059</v>
      </c>
      <c r="J29" s="671" t="s">
        <v>1060</v>
      </c>
      <c r="K29" s="671" t="s">
        <v>2322</v>
      </c>
      <c r="L29" s="705">
        <v>23.46</v>
      </c>
      <c r="M29" s="705">
        <v>23.46</v>
      </c>
      <c r="N29" s="671">
        <v>1</v>
      </c>
      <c r="O29" s="706">
        <v>1</v>
      </c>
      <c r="P29" s="705">
        <v>23.46</v>
      </c>
      <c r="Q29" s="682">
        <v>1</v>
      </c>
      <c r="R29" s="671">
        <v>1</v>
      </c>
      <c r="S29" s="682">
        <v>1</v>
      </c>
      <c r="T29" s="706">
        <v>1</v>
      </c>
      <c r="U29" s="242">
        <v>1</v>
      </c>
    </row>
    <row r="30" spans="1:21" ht="14.4" customHeight="1" x14ac:dyDescent="0.3">
      <c r="A30" s="680">
        <v>4</v>
      </c>
      <c r="B30" s="671" t="s">
        <v>539</v>
      </c>
      <c r="C30" s="671">
        <v>89301041</v>
      </c>
      <c r="D30" s="703" t="s">
        <v>3332</v>
      </c>
      <c r="E30" s="704" t="s">
        <v>2259</v>
      </c>
      <c r="F30" s="671" t="s">
        <v>2233</v>
      </c>
      <c r="G30" s="671" t="s">
        <v>2323</v>
      </c>
      <c r="H30" s="671" t="s">
        <v>538</v>
      </c>
      <c r="I30" s="671" t="s">
        <v>2324</v>
      </c>
      <c r="J30" s="671" t="s">
        <v>725</v>
      </c>
      <c r="K30" s="671" t="s">
        <v>2325</v>
      </c>
      <c r="L30" s="705">
        <v>57.85</v>
      </c>
      <c r="M30" s="705">
        <v>57.85</v>
      </c>
      <c r="N30" s="671">
        <v>1</v>
      </c>
      <c r="O30" s="706">
        <v>0.5</v>
      </c>
      <c r="P30" s="705"/>
      <c r="Q30" s="682">
        <v>0</v>
      </c>
      <c r="R30" s="671"/>
      <c r="S30" s="682">
        <v>0</v>
      </c>
      <c r="T30" s="706"/>
      <c r="U30" s="242">
        <v>0</v>
      </c>
    </row>
    <row r="31" spans="1:21" ht="14.4" customHeight="1" x14ac:dyDescent="0.3">
      <c r="A31" s="680">
        <v>4</v>
      </c>
      <c r="B31" s="671" t="s">
        <v>539</v>
      </c>
      <c r="C31" s="671">
        <v>89301041</v>
      </c>
      <c r="D31" s="703" t="s">
        <v>3332</v>
      </c>
      <c r="E31" s="704" t="s">
        <v>2260</v>
      </c>
      <c r="F31" s="671" t="s">
        <v>2233</v>
      </c>
      <c r="G31" s="671" t="s">
        <v>2311</v>
      </c>
      <c r="H31" s="671" t="s">
        <v>910</v>
      </c>
      <c r="I31" s="671" t="s">
        <v>1097</v>
      </c>
      <c r="J31" s="671" t="s">
        <v>2115</v>
      </c>
      <c r="K31" s="671" t="s">
        <v>2116</v>
      </c>
      <c r="L31" s="705">
        <v>333.31</v>
      </c>
      <c r="M31" s="705">
        <v>333.31</v>
      </c>
      <c r="N31" s="671">
        <v>1</v>
      </c>
      <c r="O31" s="706">
        <v>1</v>
      </c>
      <c r="P31" s="705"/>
      <c r="Q31" s="682">
        <v>0</v>
      </c>
      <c r="R31" s="671"/>
      <c r="S31" s="682">
        <v>0</v>
      </c>
      <c r="T31" s="706"/>
      <c r="U31" s="242">
        <v>0</v>
      </c>
    </row>
    <row r="32" spans="1:21" ht="14.4" customHeight="1" x14ac:dyDescent="0.3">
      <c r="A32" s="680">
        <v>4</v>
      </c>
      <c r="B32" s="671" t="s">
        <v>539</v>
      </c>
      <c r="C32" s="671">
        <v>89301041</v>
      </c>
      <c r="D32" s="703" t="s">
        <v>3332</v>
      </c>
      <c r="E32" s="704" t="s">
        <v>2260</v>
      </c>
      <c r="F32" s="671" t="s">
        <v>2233</v>
      </c>
      <c r="G32" s="671" t="s">
        <v>2326</v>
      </c>
      <c r="H32" s="671" t="s">
        <v>538</v>
      </c>
      <c r="I32" s="671" t="s">
        <v>2327</v>
      </c>
      <c r="J32" s="671" t="s">
        <v>2328</v>
      </c>
      <c r="K32" s="671" t="s">
        <v>2329</v>
      </c>
      <c r="L32" s="705">
        <v>147.36000000000001</v>
      </c>
      <c r="M32" s="705">
        <v>147.36000000000001</v>
      </c>
      <c r="N32" s="671">
        <v>1</v>
      </c>
      <c r="O32" s="706">
        <v>0.5</v>
      </c>
      <c r="P32" s="705"/>
      <c r="Q32" s="682">
        <v>0</v>
      </c>
      <c r="R32" s="671"/>
      <c r="S32" s="682">
        <v>0</v>
      </c>
      <c r="T32" s="706"/>
      <c r="U32" s="242">
        <v>0</v>
      </c>
    </row>
    <row r="33" spans="1:21" ht="14.4" customHeight="1" x14ac:dyDescent="0.3">
      <c r="A33" s="680">
        <v>4</v>
      </c>
      <c r="B33" s="671" t="s">
        <v>539</v>
      </c>
      <c r="C33" s="671">
        <v>89301041</v>
      </c>
      <c r="D33" s="703" t="s">
        <v>3332</v>
      </c>
      <c r="E33" s="704" t="s">
        <v>2260</v>
      </c>
      <c r="F33" s="671" t="s">
        <v>2233</v>
      </c>
      <c r="G33" s="671" t="s">
        <v>2330</v>
      </c>
      <c r="H33" s="671" t="s">
        <v>538</v>
      </c>
      <c r="I33" s="671" t="s">
        <v>2331</v>
      </c>
      <c r="J33" s="671" t="s">
        <v>2332</v>
      </c>
      <c r="K33" s="671" t="s">
        <v>2333</v>
      </c>
      <c r="L33" s="705">
        <v>709.97</v>
      </c>
      <c r="M33" s="705">
        <v>2129.91</v>
      </c>
      <c r="N33" s="671">
        <v>3</v>
      </c>
      <c r="O33" s="706">
        <v>1</v>
      </c>
      <c r="P33" s="705"/>
      <c r="Q33" s="682">
        <v>0</v>
      </c>
      <c r="R33" s="671"/>
      <c r="S33" s="682">
        <v>0</v>
      </c>
      <c r="T33" s="706"/>
      <c r="U33" s="242">
        <v>0</v>
      </c>
    </row>
    <row r="34" spans="1:21" ht="14.4" customHeight="1" x14ac:dyDescent="0.3">
      <c r="A34" s="680">
        <v>4</v>
      </c>
      <c r="B34" s="671" t="s">
        <v>539</v>
      </c>
      <c r="C34" s="671">
        <v>89301041</v>
      </c>
      <c r="D34" s="703" t="s">
        <v>3332</v>
      </c>
      <c r="E34" s="704" t="s">
        <v>2260</v>
      </c>
      <c r="F34" s="671" t="s">
        <v>2233</v>
      </c>
      <c r="G34" s="671" t="s">
        <v>2334</v>
      </c>
      <c r="H34" s="671" t="s">
        <v>538</v>
      </c>
      <c r="I34" s="671" t="s">
        <v>2335</v>
      </c>
      <c r="J34" s="671" t="s">
        <v>2336</v>
      </c>
      <c r="K34" s="671" t="s">
        <v>2337</v>
      </c>
      <c r="L34" s="705">
        <v>0</v>
      </c>
      <c r="M34" s="705">
        <v>0</v>
      </c>
      <c r="N34" s="671">
        <v>1</v>
      </c>
      <c r="O34" s="706">
        <v>0.5</v>
      </c>
      <c r="P34" s="705"/>
      <c r="Q34" s="682"/>
      <c r="R34" s="671"/>
      <c r="S34" s="682">
        <v>0</v>
      </c>
      <c r="T34" s="706"/>
      <c r="U34" s="242">
        <v>0</v>
      </c>
    </row>
    <row r="35" spans="1:21" ht="14.4" customHeight="1" x14ac:dyDescent="0.3">
      <c r="A35" s="680">
        <v>4</v>
      </c>
      <c r="B35" s="671" t="s">
        <v>539</v>
      </c>
      <c r="C35" s="671">
        <v>89301041</v>
      </c>
      <c r="D35" s="703" t="s">
        <v>3332</v>
      </c>
      <c r="E35" s="704" t="s">
        <v>2260</v>
      </c>
      <c r="F35" s="671" t="s">
        <v>2233</v>
      </c>
      <c r="G35" s="671" t="s">
        <v>2313</v>
      </c>
      <c r="H35" s="671" t="s">
        <v>538</v>
      </c>
      <c r="I35" s="671" t="s">
        <v>1173</v>
      </c>
      <c r="J35" s="671" t="s">
        <v>1174</v>
      </c>
      <c r="K35" s="671" t="s">
        <v>2338</v>
      </c>
      <c r="L35" s="705">
        <v>391.83</v>
      </c>
      <c r="M35" s="705">
        <v>1567.32</v>
      </c>
      <c r="N35" s="671">
        <v>4</v>
      </c>
      <c r="O35" s="706">
        <v>0.5</v>
      </c>
      <c r="P35" s="705">
        <v>1567.32</v>
      </c>
      <c r="Q35" s="682">
        <v>1</v>
      </c>
      <c r="R35" s="671">
        <v>4</v>
      </c>
      <c r="S35" s="682">
        <v>1</v>
      </c>
      <c r="T35" s="706">
        <v>0.5</v>
      </c>
      <c r="U35" s="242">
        <v>1</v>
      </c>
    </row>
    <row r="36" spans="1:21" ht="14.4" customHeight="1" x14ac:dyDescent="0.3">
      <c r="A36" s="680">
        <v>4</v>
      </c>
      <c r="B36" s="671" t="s">
        <v>539</v>
      </c>
      <c r="C36" s="671">
        <v>89301041</v>
      </c>
      <c r="D36" s="703" t="s">
        <v>3332</v>
      </c>
      <c r="E36" s="704" t="s">
        <v>2260</v>
      </c>
      <c r="F36" s="671" t="s">
        <v>2233</v>
      </c>
      <c r="G36" s="671" t="s">
        <v>2313</v>
      </c>
      <c r="H36" s="671" t="s">
        <v>538</v>
      </c>
      <c r="I36" s="671" t="s">
        <v>2339</v>
      </c>
      <c r="J36" s="671" t="s">
        <v>1174</v>
      </c>
      <c r="K36" s="671" t="s">
        <v>2340</v>
      </c>
      <c r="L36" s="705">
        <v>0</v>
      </c>
      <c r="M36" s="705">
        <v>0</v>
      </c>
      <c r="N36" s="671">
        <v>4</v>
      </c>
      <c r="O36" s="706">
        <v>1.5</v>
      </c>
      <c r="P36" s="705"/>
      <c r="Q36" s="682"/>
      <c r="R36" s="671"/>
      <c r="S36" s="682">
        <v>0</v>
      </c>
      <c r="T36" s="706"/>
      <c r="U36" s="242">
        <v>0</v>
      </c>
    </row>
    <row r="37" spans="1:21" ht="14.4" customHeight="1" x14ac:dyDescent="0.3">
      <c r="A37" s="680">
        <v>4</v>
      </c>
      <c r="B37" s="671" t="s">
        <v>539</v>
      </c>
      <c r="C37" s="671">
        <v>89301041</v>
      </c>
      <c r="D37" s="703" t="s">
        <v>3332</v>
      </c>
      <c r="E37" s="704" t="s">
        <v>2260</v>
      </c>
      <c r="F37" s="671" t="s">
        <v>2233</v>
      </c>
      <c r="G37" s="671" t="s">
        <v>2313</v>
      </c>
      <c r="H37" s="671" t="s">
        <v>538</v>
      </c>
      <c r="I37" s="671" t="s">
        <v>2314</v>
      </c>
      <c r="J37" s="671" t="s">
        <v>1159</v>
      </c>
      <c r="K37" s="671" t="s">
        <v>2315</v>
      </c>
      <c r="L37" s="705">
        <v>0</v>
      </c>
      <c r="M37" s="705">
        <v>0</v>
      </c>
      <c r="N37" s="671">
        <v>1</v>
      </c>
      <c r="O37" s="706">
        <v>0.5</v>
      </c>
      <c r="P37" s="705"/>
      <c r="Q37" s="682"/>
      <c r="R37" s="671"/>
      <c r="S37" s="682">
        <v>0</v>
      </c>
      <c r="T37" s="706"/>
      <c r="U37" s="242">
        <v>0</v>
      </c>
    </row>
    <row r="38" spans="1:21" ht="14.4" customHeight="1" x14ac:dyDescent="0.3">
      <c r="A38" s="680">
        <v>4</v>
      </c>
      <c r="B38" s="671" t="s">
        <v>539</v>
      </c>
      <c r="C38" s="671">
        <v>89301041</v>
      </c>
      <c r="D38" s="703" t="s">
        <v>3332</v>
      </c>
      <c r="E38" s="704" t="s">
        <v>2260</v>
      </c>
      <c r="F38" s="671" t="s">
        <v>2233</v>
      </c>
      <c r="G38" s="671" t="s">
        <v>2289</v>
      </c>
      <c r="H38" s="671" t="s">
        <v>910</v>
      </c>
      <c r="I38" s="671" t="s">
        <v>1015</v>
      </c>
      <c r="J38" s="671" t="s">
        <v>929</v>
      </c>
      <c r="K38" s="671" t="s">
        <v>1016</v>
      </c>
      <c r="L38" s="705">
        <v>625.29</v>
      </c>
      <c r="M38" s="705">
        <v>625.29</v>
      </c>
      <c r="N38" s="671">
        <v>1</v>
      </c>
      <c r="O38" s="706">
        <v>0.5</v>
      </c>
      <c r="P38" s="705">
        <v>625.29</v>
      </c>
      <c r="Q38" s="682">
        <v>1</v>
      </c>
      <c r="R38" s="671">
        <v>1</v>
      </c>
      <c r="S38" s="682">
        <v>1</v>
      </c>
      <c r="T38" s="706">
        <v>0.5</v>
      </c>
      <c r="U38" s="242">
        <v>1</v>
      </c>
    </row>
    <row r="39" spans="1:21" ht="14.4" customHeight="1" x14ac:dyDescent="0.3">
      <c r="A39" s="680">
        <v>4</v>
      </c>
      <c r="B39" s="671" t="s">
        <v>539</v>
      </c>
      <c r="C39" s="671">
        <v>89301041</v>
      </c>
      <c r="D39" s="703" t="s">
        <v>3332</v>
      </c>
      <c r="E39" s="704" t="s">
        <v>2260</v>
      </c>
      <c r="F39" s="671" t="s">
        <v>2233</v>
      </c>
      <c r="G39" s="671" t="s">
        <v>2289</v>
      </c>
      <c r="H39" s="671" t="s">
        <v>910</v>
      </c>
      <c r="I39" s="671" t="s">
        <v>935</v>
      </c>
      <c r="J39" s="671" t="s">
        <v>929</v>
      </c>
      <c r="K39" s="671" t="s">
        <v>936</v>
      </c>
      <c r="L39" s="705">
        <v>1458.07</v>
      </c>
      <c r="M39" s="705">
        <v>1458.07</v>
      </c>
      <c r="N39" s="671">
        <v>1</v>
      </c>
      <c r="O39" s="706">
        <v>1</v>
      </c>
      <c r="P39" s="705"/>
      <c r="Q39" s="682">
        <v>0</v>
      </c>
      <c r="R39" s="671"/>
      <c r="S39" s="682">
        <v>0</v>
      </c>
      <c r="T39" s="706"/>
      <c r="U39" s="242">
        <v>0</v>
      </c>
    </row>
    <row r="40" spans="1:21" ht="14.4" customHeight="1" x14ac:dyDescent="0.3">
      <c r="A40" s="680">
        <v>4</v>
      </c>
      <c r="B40" s="671" t="s">
        <v>539</v>
      </c>
      <c r="C40" s="671">
        <v>89301041</v>
      </c>
      <c r="D40" s="703" t="s">
        <v>3332</v>
      </c>
      <c r="E40" s="704" t="s">
        <v>2260</v>
      </c>
      <c r="F40" s="671" t="s">
        <v>2233</v>
      </c>
      <c r="G40" s="671" t="s">
        <v>2316</v>
      </c>
      <c r="H40" s="671" t="s">
        <v>538</v>
      </c>
      <c r="I40" s="671" t="s">
        <v>2341</v>
      </c>
      <c r="J40" s="671" t="s">
        <v>2318</v>
      </c>
      <c r="K40" s="671" t="s">
        <v>1178</v>
      </c>
      <c r="L40" s="705">
        <v>97.97</v>
      </c>
      <c r="M40" s="705">
        <v>97.97</v>
      </c>
      <c r="N40" s="671">
        <v>1</v>
      </c>
      <c r="O40" s="706">
        <v>0.5</v>
      </c>
      <c r="P40" s="705"/>
      <c r="Q40" s="682">
        <v>0</v>
      </c>
      <c r="R40" s="671"/>
      <c r="S40" s="682">
        <v>0</v>
      </c>
      <c r="T40" s="706"/>
      <c r="U40" s="242">
        <v>0</v>
      </c>
    </row>
    <row r="41" spans="1:21" ht="14.4" customHeight="1" x14ac:dyDescent="0.3">
      <c r="A41" s="680">
        <v>4</v>
      </c>
      <c r="B41" s="671" t="s">
        <v>539</v>
      </c>
      <c r="C41" s="671">
        <v>89301041</v>
      </c>
      <c r="D41" s="703" t="s">
        <v>3332</v>
      </c>
      <c r="E41" s="704" t="s">
        <v>2260</v>
      </c>
      <c r="F41" s="671" t="s">
        <v>2233</v>
      </c>
      <c r="G41" s="671" t="s">
        <v>2316</v>
      </c>
      <c r="H41" s="671" t="s">
        <v>538</v>
      </c>
      <c r="I41" s="671" t="s">
        <v>2317</v>
      </c>
      <c r="J41" s="671" t="s">
        <v>2318</v>
      </c>
      <c r="K41" s="671" t="s">
        <v>653</v>
      </c>
      <c r="L41" s="705">
        <v>314.89999999999998</v>
      </c>
      <c r="M41" s="705">
        <v>314.89999999999998</v>
      </c>
      <c r="N41" s="671">
        <v>1</v>
      </c>
      <c r="O41" s="706">
        <v>0.5</v>
      </c>
      <c r="P41" s="705">
        <v>314.89999999999998</v>
      </c>
      <c r="Q41" s="682">
        <v>1</v>
      </c>
      <c r="R41" s="671">
        <v>1</v>
      </c>
      <c r="S41" s="682">
        <v>1</v>
      </c>
      <c r="T41" s="706">
        <v>0.5</v>
      </c>
      <c r="U41" s="242">
        <v>1</v>
      </c>
    </row>
    <row r="42" spans="1:21" ht="14.4" customHeight="1" x14ac:dyDescent="0.3">
      <c r="A42" s="680">
        <v>4</v>
      </c>
      <c r="B42" s="671" t="s">
        <v>539</v>
      </c>
      <c r="C42" s="671">
        <v>89301041</v>
      </c>
      <c r="D42" s="703" t="s">
        <v>3332</v>
      </c>
      <c r="E42" s="704" t="s">
        <v>2260</v>
      </c>
      <c r="F42" s="671" t="s">
        <v>2233</v>
      </c>
      <c r="G42" s="671" t="s">
        <v>2342</v>
      </c>
      <c r="H42" s="671" t="s">
        <v>538</v>
      </c>
      <c r="I42" s="671" t="s">
        <v>2343</v>
      </c>
      <c r="J42" s="671" t="s">
        <v>2344</v>
      </c>
      <c r="K42" s="671" t="s">
        <v>2345</v>
      </c>
      <c r="L42" s="705">
        <v>116.52</v>
      </c>
      <c r="M42" s="705">
        <v>233.04</v>
      </c>
      <c r="N42" s="671">
        <v>2</v>
      </c>
      <c r="O42" s="706">
        <v>1.5</v>
      </c>
      <c r="P42" s="705"/>
      <c r="Q42" s="682">
        <v>0</v>
      </c>
      <c r="R42" s="671"/>
      <c r="S42" s="682">
        <v>0</v>
      </c>
      <c r="T42" s="706"/>
      <c r="U42" s="242">
        <v>0</v>
      </c>
    </row>
    <row r="43" spans="1:21" ht="14.4" customHeight="1" x14ac:dyDescent="0.3">
      <c r="A43" s="680">
        <v>4</v>
      </c>
      <c r="B43" s="671" t="s">
        <v>539</v>
      </c>
      <c r="C43" s="671">
        <v>89301041</v>
      </c>
      <c r="D43" s="703" t="s">
        <v>3332</v>
      </c>
      <c r="E43" s="704" t="s">
        <v>2260</v>
      </c>
      <c r="F43" s="671" t="s">
        <v>2233</v>
      </c>
      <c r="G43" s="671" t="s">
        <v>2304</v>
      </c>
      <c r="H43" s="671" t="s">
        <v>538</v>
      </c>
      <c r="I43" s="671" t="s">
        <v>686</v>
      </c>
      <c r="J43" s="671" t="s">
        <v>2305</v>
      </c>
      <c r="K43" s="671" t="s">
        <v>2306</v>
      </c>
      <c r="L43" s="705">
        <v>0</v>
      </c>
      <c r="M43" s="705">
        <v>0</v>
      </c>
      <c r="N43" s="671">
        <v>2</v>
      </c>
      <c r="O43" s="706">
        <v>1</v>
      </c>
      <c r="P43" s="705"/>
      <c r="Q43" s="682"/>
      <c r="R43" s="671"/>
      <c r="S43" s="682">
        <v>0</v>
      </c>
      <c r="T43" s="706"/>
      <c r="U43" s="242">
        <v>0</v>
      </c>
    </row>
    <row r="44" spans="1:21" ht="14.4" customHeight="1" x14ac:dyDescent="0.3">
      <c r="A44" s="680">
        <v>4</v>
      </c>
      <c r="B44" s="671" t="s">
        <v>539</v>
      </c>
      <c r="C44" s="671">
        <v>89301041</v>
      </c>
      <c r="D44" s="703" t="s">
        <v>3332</v>
      </c>
      <c r="E44" s="704" t="s">
        <v>2260</v>
      </c>
      <c r="F44" s="671" t="s">
        <v>2233</v>
      </c>
      <c r="G44" s="671" t="s">
        <v>2321</v>
      </c>
      <c r="H44" s="671" t="s">
        <v>538</v>
      </c>
      <c r="I44" s="671" t="s">
        <v>2346</v>
      </c>
      <c r="J44" s="671" t="s">
        <v>1088</v>
      </c>
      <c r="K44" s="671" t="s">
        <v>2322</v>
      </c>
      <c r="L44" s="705">
        <v>23.46</v>
      </c>
      <c r="M44" s="705">
        <v>23.46</v>
      </c>
      <c r="N44" s="671">
        <v>1</v>
      </c>
      <c r="O44" s="706">
        <v>0.5</v>
      </c>
      <c r="P44" s="705">
        <v>23.46</v>
      </c>
      <c r="Q44" s="682">
        <v>1</v>
      </c>
      <c r="R44" s="671">
        <v>1</v>
      </c>
      <c r="S44" s="682">
        <v>1</v>
      </c>
      <c r="T44" s="706">
        <v>0.5</v>
      </c>
      <c r="U44" s="242">
        <v>1</v>
      </c>
    </row>
    <row r="45" spans="1:21" ht="14.4" customHeight="1" x14ac:dyDescent="0.3">
      <c r="A45" s="680">
        <v>4</v>
      </c>
      <c r="B45" s="671" t="s">
        <v>539</v>
      </c>
      <c r="C45" s="671">
        <v>89301041</v>
      </c>
      <c r="D45" s="703" t="s">
        <v>3332</v>
      </c>
      <c r="E45" s="704" t="s">
        <v>2260</v>
      </c>
      <c r="F45" s="671" t="s">
        <v>2233</v>
      </c>
      <c r="G45" s="671" t="s">
        <v>2321</v>
      </c>
      <c r="H45" s="671" t="s">
        <v>538</v>
      </c>
      <c r="I45" s="671" t="s">
        <v>1059</v>
      </c>
      <c r="J45" s="671" t="s">
        <v>1060</v>
      </c>
      <c r="K45" s="671" t="s">
        <v>2322</v>
      </c>
      <c r="L45" s="705">
        <v>23.46</v>
      </c>
      <c r="M45" s="705">
        <v>23.46</v>
      </c>
      <c r="N45" s="671">
        <v>1</v>
      </c>
      <c r="O45" s="706">
        <v>1</v>
      </c>
      <c r="P45" s="705"/>
      <c r="Q45" s="682">
        <v>0</v>
      </c>
      <c r="R45" s="671"/>
      <c r="S45" s="682">
        <v>0</v>
      </c>
      <c r="T45" s="706"/>
      <c r="U45" s="242">
        <v>0</v>
      </c>
    </row>
    <row r="46" spans="1:21" ht="14.4" customHeight="1" x14ac:dyDescent="0.3">
      <c r="A46" s="680">
        <v>4</v>
      </c>
      <c r="B46" s="671" t="s">
        <v>539</v>
      </c>
      <c r="C46" s="671">
        <v>89301041</v>
      </c>
      <c r="D46" s="703" t="s">
        <v>3332</v>
      </c>
      <c r="E46" s="704" t="s">
        <v>2260</v>
      </c>
      <c r="F46" s="671" t="s">
        <v>2233</v>
      </c>
      <c r="G46" s="671" t="s">
        <v>2347</v>
      </c>
      <c r="H46" s="671" t="s">
        <v>538</v>
      </c>
      <c r="I46" s="671" t="s">
        <v>2348</v>
      </c>
      <c r="J46" s="671" t="s">
        <v>2349</v>
      </c>
      <c r="K46" s="671" t="s">
        <v>2350</v>
      </c>
      <c r="L46" s="705">
        <v>0</v>
      </c>
      <c r="M46" s="705">
        <v>0</v>
      </c>
      <c r="N46" s="671">
        <v>1</v>
      </c>
      <c r="O46" s="706">
        <v>1</v>
      </c>
      <c r="P46" s="705"/>
      <c r="Q46" s="682"/>
      <c r="R46" s="671"/>
      <c r="S46" s="682">
        <v>0</v>
      </c>
      <c r="T46" s="706"/>
      <c r="U46" s="242">
        <v>0</v>
      </c>
    </row>
    <row r="47" spans="1:21" ht="14.4" customHeight="1" x14ac:dyDescent="0.3">
      <c r="A47" s="680">
        <v>4</v>
      </c>
      <c r="B47" s="671" t="s">
        <v>539</v>
      </c>
      <c r="C47" s="671">
        <v>89301041</v>
      </c>
      <c r="D47" s="703" t="s">
        <v>3332</v>
      </c>
      <c r="E47" s="704" t="s">
        <v>2263</v>
      </c>
      <c r="F47" s="671" t="s">
        <v>2233</v>
      </c>
      <c r="G47" s="671" t="s">
        <v>2311</v>
      </c>
      <c r="H47" s="671" t="s">
        <v>910</v>
      </c>
      <c r="I47" s="671" t="s">
        <v>1097</v>
      </c>
      <c r="J47" s="671" t="s">
        <v>2115</v>
      </c>
      <c r="K47" s="671" t="s">
        <v>2116</v>
      </c>
      <c r="L47" s="705">
        <v>333.31</v>
      </c>
      <c r="M47" s="705">
        <v>666.62</v>
      </c>
      <c r="N47" s="671">
        <v>2</v>
      </c>
      <c r="O47" s="706">
        <v>2</v>
      </c>
      <c r="P47" s="705">
        <v>666.62</v>
      </c>
      <c r="Q47" s="682">
        <v>1</v>
      </c>
      <c r="R47" s="671">
        <v>2</v>
      </c>
      <c r="S47" s="682">
        <v>1</v>
      </c>
      <c r="T47" s="706">
        <v>2</v>
      </c>
      <c r="U47" s="242">
        <v>1</v>
      </c>
    </row>
    <row r="48" spans="1:21" ht="14.4" customHeight="1" x14ac:dyDescent="0.3">
      <c r="A48" s="680">
        <v>4</v>
      </c>
      <c r="B48" s="671" t="s">
        <v>539</v>
      </c>
      <c r="C48" s="671">
        <v>89301041</v>
      </c>
      <c r="D48" s="703" t="s">
        <v>3332</v>
      </c>
      <c r="E48" s="704" t="s">
        <v>2263</v>
      </c>
      <c r="F48" s="671" t="s">
        <v>2233</v>
      </c>
      <c r="G48" s="671" t="s">
        <v>2289</v>
      </c>
      <c r="H48" s="671" t="s">
        <v>910</v>
      </c>
      <c r="I48" s="671" t="s">
        <v>928</v>
      </c>
      <c r="J48" s="671" t="s">
        <v>929</v>
      </c>
      <c r="K48" s="671" t="s">
        <v>930</v>
      </c>
      <c r="L48" s="705">
        <v>937.93</v>
      </c>
      <c r="M48" s="705">
        <v>937.93</v>
      </c>
      <c r="N48" s="671">
        <v>1</v>
      </c>
      <c r="O48" s="706">
        <v>0.5</v>
      </c>
      <c r="P48" s="705">
        <v>937.93</v>
      </c>
      <c r="Q48" s="682">
        <v>1</v>
      </c>
      <c r="R48" s="671">
        <v>1</v>
      </c>
      <c r="S48" s="682">
        <v>1</v>
      </c>
      <c r="T48" s="706">
        <v>0.5</v>
      </c>
      <c r="U48" s="242">
        <v>1</v>
      </c>
    </row>
    <row r="49" spans="1:21" ht="14.4" customHeight="1" x14ac:dyDescent="0.3">
      <c r="A49" s="680">
        <v>4</v>
      </c>
      <c r="B49" s="671" t="s">
        <v>539</v>
      </c>
      <c r="C49" s="671">
        <v>89301041</v>
      </c>
      <c r="D49" s="703" t="s">
        <v>3332</v>
      </c>
      <c r="E49" s="704" t="s">
        <v>2263</v>
      </c>
      <c r="F49" s="671" t="s">
        <v>2233</v>
      </c>
      <c r="G49" s="671" t="s">
        <v>2302</v>
      </c>
      <c r="H49" s="671" t="s">
        <v>538</v>
      </c>
      <c r="I49" s="671" t="s">
        <v>1653</v>
      </c>
      <c r="J49" s="671" t="s">
        <v>1654</v>
      </c>
      <c r="K49" s="671" t="s">
        <v>2303</v>
      </c>
      <c r="L49" s="705">
        <v>0</v>
      </c>
      <c r="M49" s="705">
        <v>0</v>
      </c>
      <c r="N49" s="671">
        <v>2</v>
      </c>
      <c r="O49" s="706">
        <v>1</v>
      </c>
      <c r="P49" s="705"/>
      <c r="Q49" s="682"/>
      <c r="R49" s="671"/>
      <c r="S49" s="682">
        <v>0</v>
      </c>
      <c r="T49" s="706"/>
      <c r="U49" s="242">
        <v>0</v>
      </c>
    </row>
    <row r="50" spans="1:21" ht="14.4" customHeight="1" x14ac:dyDescent="0.3">
      <c r="A50" s="680">
        <v>4</v>
      </c>
      <c r="B50" s="671" t="s">
        <v>539</v>
      </c>
      <c r="C50" s="671">
        <v>89301041</v>
      </c>
      <c r="D50" s="703" t="s">
        <v>3332</v>
      </c>
      <c r="E50" s="704" t="s">
        <v>2263</v>
      </c>
      <c r="F50" s="671" t="s">
        <v>2233</v>
      </c>
      <c r="G50" s="671" t="s">
        <v>2304</v>
      </c>
      <c r="H50" s="671" t="s">
        <v>538</v>
      </c>
      <c r="I50" s="671" t="s">
        <v>686</v>
      </c>
      <c r="J50" s="671" t="s">
        <v>2305</v>
      </c>
      <c r="K50" s="671" t="s">
        <v>2306</v>
      </c>
      <c r="L50" s="705">
        <v>0</v>
      </c>
      <c r="M50" s="705">
        <v>0</v>
      </c>
      <c r="N50" s="671">
        <v>1</v>
      </c>
      <c r="O50" s="706">
        <v>1</v>
      </c>
      <c r="P50" s="705"/>
      <c r="Q50" s="682"/>
      <c r="R50" s="671"/>
      <c r="S50" s="682">
        <v>0</v>
      </c>
      <c r="T50" s="706"/>
      <c r="U50" s="242">
        <v>0</v>
      </c>
    </row>
    <row r="51" spans="1:21" ht="14.4" customHeight="1" x14ac:dyDescent="0.3">
      <c r="A51" s="680">
        <v>4</v>
      </c>
      <c r="B51" s="671" t="s">
        <v>539</v>
      </c>
      <c r="C51" s="671">
        <v>89301041</v>
      </c>
      <c r="D51" s="703" t="s">
        <v>3332</v>
      </c>
      <c r="E51" s="704" t="s">
        <v>2263</v>
      </c>
      <c r="F51" s="671" t="s">
        <v>2233</v>
      </c>
      <c r="G51" s="671" t="s">
        <v>2351</v>
      </c>
      <c r="H51" s="671" t="s">
        <v>910</v>
      </c>
      <c r="I51" s="671" t="s">
        <v>974</v>
      </c>
      <c r="J51" s="671" t="s">
        <v>2092</v>
      </c>
      <c r="K51" s="671" t="s">
        <v>992</v>
      </c>
      <c r="L51" s="705">
        <v>193.14</v>
      </c>
      <c r="M51" s="705">
        <v>193.14</v>
      </c>
      <c r="N51" s="671">
        <v>1</v>
      </c>
      <c r="O51" s="706">
        <v>0.5</v>
      </c>
      <c r="P51" s="705">
        <v>193.14</v>
      </c>
      <c r="Q51" s="682">
        <v>1</v>
      </c>
      <c r="R51" s="671">
        <v>1</v>
      </c>
      <c r="S51" s="682">
        <v>1</v>
      </c>
      <c r="T51" s="706">
        <v>0.5</v>
      </c>
      <c r="U51" s="242">
        <v>1</v>
      </c>
    </row>
    <row r="52" spans="1:21" ht="14.4" customHeight="1" x14ac:dyDescent="0.3">
      <c r="A52" s="680">
        <v>4</v>
      </c>
      <c r="B52" s="671" t="s">
        <v>539</v>
      </c>
      <c r="C52" s="671">
        <v>89301041</v>
      </c>
      <c r="D52" s="703" t="s">
        <v>3332</v>
      </c>
      <c r="E52" s="704" t="s">
        <v>2263</v>
      </c>
      <c r="F52" s="671" t="s">
        <v>2234</v>
      </c>
      <c r="G52" s="671" t="s">
        <v>2307</v>
      </c>
      <c r="H52" s="671" t="s">
        <v>538</v>
      </c>
      <c r="I52" s="671" t="s">
        <v>2310</v>
      </c>
      <c r="J52" s="671" t="s">
        <v>2309</v>
      </c>
      <c r="K52" s="671"/>
      <c r="L52" s="705">
        <v>0</v>
      </c>
      <c r="M52" s="705">
        <v>0</v>
      </c>
      <c r="N52" s="671">
        <v>2</v>
      </c>
      <c r="O52" s="706">
        <v>2</v>
      </c>
      <c r="P52" s="705">
        <v>0</v>
      </c>
      <c r="Q52" s="682"/>
      <c r="R52" s="671">
        <v>1</v>
      </c>
      <c r="S52" s="682">
        <v>0.5</v>
      </c>
      <c r="T52" s="706">
        <v>1</v>
      </c>
      <c r="U52" s="242">
        <v>0.5</v>
      </c>
    </row>
    <row r="53" spans="1:21" ht="14.4" customHeight="1" x14ac:dyDescent="0.3">
      <c r="A53" s="680">
        <v>4</v>
      </c>
      <c r="B53" s="671" t="s">
        <v>539</v>
      </c>
      <c r="C53" s="671">
        <v>89301041</v>
      </c>
      <c r="D53" s="703" t="s">
        <v>3332</v>
      </c>
      <c r="E53" s="704" t="s">
        <v>2264</v>
      </c>
      <c r="F53" s="671" t="s">
        <v>2233</v>
      </c>
      <c r="G53" s="671" t="s">
        <v>2312</v>
      </c>
      <c r="H53" s="671" t="s">
        <v>538</v>
      </c>
      <c r="I53" s="671" t="s">
        <v>644</v>
      </c>
      <c r="J53" s="671" t="s">
        <v>645</v>
      </c>
      <c r="K53" s="671" t="s">
        <v>2352</v>
      </c>
      <c r="L53" s="705">
        <v>40.36</v>
      </c>
      <c r="M53" s="705">
        <v>40.36</v>
      </c>
      <c r="N53" s="671">
        <v>1</v>
      </c>
      <c r="O53" s="706">
        <v>0.5</v>
      </c>
      <c r="P53" s="705"/>
      <c r="Q53" s="682">
        <v>0</v>
      </c>
      <c r="R53" s="671"/>
      <c r="S53" s="682">
        <v>0</v>
      </c>
      <c r="T53" s="706"/>
      <c r="U53" s="242">
        <v>0</v>
      </c>
    </row>
    <row r="54" spans="1:21" ht="14.4" customHeight="1" x14ac:dyDescent="0.3">
      <c r="A54" s="680">
        <v>4</v>
      </c>
      <c r="B54" s="671" t="s">
        <v>539</v>
      </c>
      <c r="C54" s="671">
        <v>89301041</v>
      </c>
      <c r="D54" s="703" t="s">
        <v>3332</v>
      </c>
      <c r="E54" s="704" t="s">
        <v>2264</v>
      </c>
      <c r="F54" s="671" t="s">
        <v>2233</v>
      </c>
      <c r="G54" s="671" t="s">
        <v>2301</v>
      </c>
      <c r="H54" s="671" t="s">
        <v>910</v>
      </c>
      <c r="I54" s="671" t="s">
        <v>1704</v>
      </c>
      <c r="J54" s="671" t="s">
        <v>1386</v>
      </c>
      <c r="K54" s="671" t="s">
        <v>1705</v>
      </c>
      <c r="L54" s="705">
        <v>0</v>
      </c>
      <c r="M54" s="705">
        <v>0</v>
      </c>
      <c r="N54" s="671">
        <v>1</v>
      </c>
      <c r="O54" s="706">
        <v>0.5</v>
      </c>
      <c r="P54" s="705"/>
      <c r="Q54" s="682"/>
      <c r="R54" s="671"/>
      <c r="S54" s="682">
        <v>0</v>
      </c>
      <c r="T54" s="706"/>
      <c r="U54" s="242">
        <v>0</v>
      </c>
    </row>
    <row r="55" spans="1:21" ht="14.4" customHeight="1" x14ac:dyDescent="0.3">
      <c r="A55" s="680">
        <v>4</v>
      </c>
      <c r="B55" s="671" t="s">
        <v>539</v>
      </c>
      <c r="C55" s="671">
        <v>89301041</v>
      </c>
      <c r="D55" s="703" t="s">
        <v>3332</v>
      </c>
      <c r="E55" s="704" t="s">
        <v>2264</v>
      </c>
      <c r="F55" s="671" t="s">
        <v>2233</v>
      </c>
      <c r="G55" s="671" t="s">
        <v>2353</v>
      </c>
      <c r="H55" s="671" t="s">
        <v>538</v>
      </c>
      <c r="I55" s="671" t="s">
        <v>728</v>
      </c>
      <c r="J55" s="671" t="s">
        <v>2354</v>
      </c>
      <c r="K55" s="671" t="s">
        <v>2355</v>
      </c>
      <c r="L55" s="705">
        <v>56.01</v>
      </c>
      <c r="M55" s="705">
        <v>56.01</v>
      </c>
      <c r="N55" s="671">
        <v>1</v>
      </c>
      <c r="O55" s="706">
        <v>0.5</v>
      </c>
      <c r="P55" s="705"/>
      <c r="Q55" s="682">
        <v>0</v>
      </c>
      <c r="R55" s="671"/>
      <c r="S55" s="682">
        <v>0</v>
      </c>
      <c r="T55" s="706"/>
      <c r="U55" s="242">
        <v>0</v>
      </c>
    </row>
    <row r="56" spans="1:21" ht="14.4" customHeight="1" x14ac:dyDescent="0.3">
      <c r="A56" s="680">
        <v>4</v>
      </c>
      <c r="B56" s="671" t="s">
        <v>539</v>
      </c>
      <c r="C56" s="671">
        <v>89301041</v>
      </c>
      <c r="D56" s="703" t="s">
        <v>3332</v>
      </c>
      <c r="E56" s="704" t="s">
        <v>2264</v>
      </c>
      <c r="F56" s="671" t="s">
        <v>2233</v>
      </c>
      <c r="G56" s="671" t="s">
        <v>2289</v>
      </c>
      <c r="H56" s="671" t="s">
        <v>910</v>
      </c>
      <c r="I56" s="671" t="s">
        <v>928</v>
      </c>
      <c r="J56" s="671" t="s">
        <v>929</v>
      </c>
      <c r="K56" s="671" t="s">
        <v>930</v>
      </c>
      <c r="L56" s="705">
        <v>937.93</v>
      </c>
      <c r="M56" s="705">
        <v>937.93</v>
      </c>
      <c r="N56" s="671">
        <v>1</v>
      </c>
      <c r="O56" s="706">
        <v>0.5</v>
      </c>
      <c r="P56" s="705"/>
      <c r="Q56" s="682">
        <v>0</v>
      </c>
      <c r="R56" s="671"/>
      <c r="S56" s="682">
        <v>0</v>
      </c>
      <c r="T56" s="706"/>
      <c r="U56" s="242">
        <v>0</v>
      </c>
    </row>
    <row r="57" spans="1:21" ht="14.4" customHeight="1" x14ac:dyDescent="0.3">
      <c r="A57" s="680">
        <v>4</v>
      </c>
      <c r="B57" s="671" t="s">
        <v>539</v>
      </c>
      <c r="C57" s="671">
        <v>89301041</v>
      </c>
      <c r="D57" s="703" t="s">
        <v>3332</v>
      </c>
      <c r="E57" s="704" t="s">
        <v>2264</v>
      </c>
      <c r="F57" s="671" t="s">
        <v>2233</v>
      </c>
      <c r="G57" s="671" t="s">
        <v>2356</v>
      </c>
      <c r="H57" s="671" t="s">
        <v>538</v>
      </c>
      <c r="I57" s="671" t="s">
        <v>2357</v>
      </c>
      <c r="J57" s="671" t="s">
        <v>625</v>
      </c>
      <c r="K57" s="671" t="s">
        <v>2358</v>
      </c>
      <c r="L57" s="705">
        <v>0</v>
      </c>
      <c r="M57" s="705">
        <v>0</v>
      </c>
      <c r="N57" s="671">
        <v>1</v>
      </c>
      <c r="O57" s="706">
        <v>0.5</v>
      </c>
      <c r="P57" s="705"/>
      <c r="Q57" s="682"/>
      <c r="R57" s="671"/>
      <c r="S57" s="682">
        <v>0</v>
      </c>
      <c r="T57" s="706"/>
      <c r="U57" s="242">
        <v>0</v>
      </c>
    </row>
    <row r="58" spans="1:21" ht="14.4" customHeight="1" x14ac:dyDescent="0.3">
      <c r="A58" s="680">
        <v>4</v>
      </c>
      <c r="B58" s="671" t="s">
        <v>539</v>
      </c>
      <c r="C58" s="671">
        <v>89301041</v>
      </c>
      <c r="D58" s="703" t="s">
        <v>3332</v>
      </c>
      <c r="E58" s="704" t="s">
        <v>2264</v>
      </c>
      <c r="F58" s="671" t="s">
        <v>2233</v>
      </c>
      <c r="G58" s="671" t="s">
        <v>2304</v>
      </c>
      <c r="H58" s="671" t="s">
        <v>538</v>
      </c>
      <c r="I58" s="671" t="s">
        <v>686</v>
      </c>
      <c r="J58" s="671" t="s">
        <v>2305</v>
      </c>
      <c r="K58" s="671" t="s">
        <v>2306</v>
      </c>
      <c r="L58" s="705">
        <v>0</v>
      </c>
      <c r="M58" s="705">
        <v>0</v>
      </c>
      <c r="N58" s="671">
        <v>2</v>
      </c>
      <c r="O58" s="706">
        <v>1.5</v>
      </c>
      <c r="P58" s="705">
        <v>0</v>
      </c>
      <c r="Q58" s="682"/>
      <c r="R58" s="671">
        <v>1</v>
      </c>
      <c r="S58" s="682">
        <v>0.5</v>
      </c>
      <c r="T58" s="706">
        <v>1</v>
      </c>
      <c r="U58" s="242">
        <v>0.66666666666666663</v>
      </c>
    </row>
    <row r="59" spans="1:21" ht="14.4" customHeight="1" x14ac:dyDescent="0.3">
      <c r="A59" s="680">
        <v>4</v>
      </c>
      <c r="B59" s="671" t="s">
        <v>539</v>
      </c>
      <c r="C59" s="671">
        <v>89301041</v>
      </c>
      <c r="D59" s="703" t="s">
        <v>3332</v>
      </c>
      <c r="E59" s="704" t="s">
        <v>2266</v>
      </c>
      <c r="F59" s="671" t="s">
        <v>2233</v>
      </c>
      <c r="G59" s="671" t="s">
        <v>2296</v>
      </c>
      <c r="H59" s="671" t="s">
        <v>538</v>
      </c>
      <c r="I59" s="671" t="s">
        <v>840</v>
      </c>
      <c r="J59" s="671" t="s">
        <v>2297</v>
      </c>
      <c r="K59" s="671" t="s">
        <v>2298</v>
      </c>
      <c r="L59" s="705">
        <v>0</v>
      </c>
      <c r="M59" s="705">
        <v>0</v>
      </c>
      <c r="N59" s="671">
        <v>1</v>
      </c>
      <c r="O59" s="706">
        <v>0.5</v>
      </c>
      <c r="P59" s="705"/>
      <c r="Q59" s="682"/>
      <c r="R59" s="671"/>
      <c r="S59" s="682">
        <v>0</v>
      </c>
      <c r="T59" s="706"/>
      <c r="U59" s="242">
        <v>0</v>
      </c>
    </row>
    <row r="60" spans="1:21" ht="14.4" customHeight="1" x14ac:dyDescent="0.3">
      <c r="A60" s="680">
        <v>4</v>
      </c>
      <c r="B60" s="671" t="s">
        <v>539</v>
      </c>
      <c r="C60" s="671">
        <v>89301041</v>
      </c>
      <c r="D60" s="703" t="s">
        <v>3332</v>
      </c>
      <c r="E60" s="704" t="s">
        <v>2266</v>
      </c>
      <c r="F60" s="671" t="s">
        <v>2233</v>
      </c>
      <c r="G60" s="671" t="s">
        <v>2301</v>
      </c>
      <c r="H60" s="671" t="s">
        <v>910</v>
      </c>
      <c r="I60" s="671" t="s">
        <v>1385</v>
      </c>
      <c r="J60" s="671" t="s">
        <v>1386</v>
      </c>
      <c r="K60" s="671" t="s">
        <v>1387</v>
      </c>
      <c r="L60" s="705">
        <v>0</v>
      </c>
      <c r="M60" s="705">
        <v>0</v>
      </c>
      <c r="N60" s="671">
        <v>1</v>
      </c>
      <c r="O60" s="706">
        <v>0.5</v>
      </c>
      <c r="P60" s="705"/>
      <c r="Q60" s="682"/>
      <c r="R60" s="671"/>
      <c r="S60" s="682">
        <v>0</v>
      </c>
      <c r="T60" s="706"/>
      <c r="U60" s="242">
        <v>0</v>
      </c>
    </row>
    <row r="61" spans="1:21" ht="14.4" customHeight="1" x14ac:dyDescent="0.3">
      <c r="A61" s="680">
        <v>4</v>
      </c>
      <c r="B61" s="671" t="s">
        <v>539</v>
      </c>
      <c r="C61" s="671">
        <v>89301041</v>
      </c>
      <c r="D61" s="703" t="s">
        <v>3332</v>
      </c>
      <c r="E61" s="704" t="s">
        <v>2267</v>
      </c>
      <c r="F61" s="671" t="s">
        <v>2233</v>
      </c>
      <c r="G61" s="671" t="s">
        <v>2289</v>
      </c>
      <c r="H61" s="671" t="s">
        <v>910</v>
      </c>
      <c r="I61" s="671" t="s">
        <v>1015</v>
      </c>
      <c r="J61" s="671" t="s">
        <v>929</v>
      </c>
      <c r="K61" s="671" t="s">
        <v>1016</v>
      </c>
      <c r="L61" s="705">
        <v>625.29</v>
      </c>
      <c r="M61" s="705">
        <v>625.29</v>
      </c>
      <c r="N61" s="671">
        <v>1</v>
      </c>
      <c r="O61" s="706">
        <v>1</v>
      </c>
      <c r="P61" s="705">
        <v>625.29</v>
      </c>
      <c r="Q61" s="682">
        <v>1</v>
      </c>
      <c r="R61" s="671">
        <v>1</v>
      </c>
      <c r="S61" s="682">
        <v>1</v>
      </c>
      <c r="T61" s="706">
        <v>1</v>
      </c>
      <c r="U61" s="242">
        <v>1</v>
      </c>
    </row>
    <row r="62" spans="1:21" ht="14.4" customHeight="1" x14ac:dyDescent="0.3">
      <c r="A62" s="680">
        <v>4</v>
      </c>
      <c r="B62" s="671" t="s">
        <v>539</v>
      </c>
      <c r="C62" s="671">
        <v>89301041</v>
      </c>
      <c r="D62" s="703" t="s">
        <v>3332</v>
      </c>
      <c r="E62" s="704" t="s">
        <v>2267</v>
      </c>
      <c r="F62" s="671" t="s">
        <v>2233</v>
      </c>
      <c r="G62" s="671" t="s">
        <v>2289</v>
      </c>
      <c r="H62" s="671" t="s">
        <v>910</v>
      </c>
      <c r="I62" s="671" t="s">
        <v>2359</v>
      </c>
      <c r="J62" s="671" t="s">
        <v>929</v>
      </c>
      <c r="K62" s="671" t="s">
        <v>2360</v>
      </c>
      <c r="L62" s="705">
        <v>187.59</v>
      </c>
      <c r="M62" s="705">
        <v>375.18</v>
      </c>
      <c r="N62" s="671">
        <v>2</v>
      </c>
      <c r="O62" s="706">
        <v>1</v>
      </c>
      <c r="P62" s="705"/>
      <c r="Q62" s="682">
        <v>0</v>
      </c>
      <c r="R62" s="671"/>
      <c r="S62" s="682">
        <v>0</v>
      </c>
      <c r="T62" s="706"/>
      <c r="U62" s="242">
        <v>0</v>
      </c>
    </row>
    <row r="63" spans="1:21" ht="14.4" customHeight="1" x14ac:dyDescent="0.3">
      <c r="A63" s="680">
        <v>4</v>
      </c>
      <c r="B63" s="671" t="s">
        <v>539</v>
      </c>
      <c r="C63" s="671">
        <v>89301041</v>
      </c>
      <c r="D63" s="703" t="s">
        <v>3332</v>
      </c>
      <c r="E63" s="704" t="s">
        <v>2269</v>
      </c>
      <c r="F63" s="671" t="s">
        <v>2233</v>
      </c>
      <c r="G63" s="671" t="s">
        <v>2311</v>
      </c>
      <c r="H63" s="671" t="s">
        <v>910</v>
      </c>
      <c r="I63" s="671" t="s">
        <v>1097</v>
      </c>
      <c r="J63" s="671" t="s">
        <v>2115</v>
      </c>
      <c r="K63" s="671" t="s">
        <v>2116</v>
      </c>
      <c r="L63" s="705">
        <v>333.31</v>
      </c>
      <c r="M63" s="705">
        <v>333.31</v>
      </c>
      <c r="N63" s="671">
        <v>1</v>
      </c>
      <c r="O63" s="706">
        <v>1</v>
      </c>
      <c r="P63" s="705"/>
      <c r="Q63" s="682">
        <v>0</v>
      </c>
      <c r="R63" s="671"/>
      <c r="S63" s="682">
        <v>0</v>
      </c>
      <c r="T63" s="706"/>
      <c r="U63" s="242">
        <v>0</v>
      </c>
    </row>
    <row r="64" spans="1:21" ht="14.4" customHeight="1" x14ac:dyDescent="0.3">
      <c r="A64" s="680">
        <v>4</v>
      </c>
      <c r="B64" s="671" t="s">
        <v>539</v>
      </c>
      <c r="C64" s="671">
        <v>89301041</v>
      </c>
      <c r="D64" s="703" t="s">
        <v>3332</v>
      </c>
      <c r="E64" s="704" t="s">
        <v>2272</v>
      </c>
      <c r="F64" s="671" t="s">
        <v>2233</v>
      </c>
      <c r="G64" s="671" t="s">
        <v>2330</v>
      </c>
      <c r="H64" s="671" t="s">
        <v>538</v>
      </c>
      <c r="I64" s="671" t="s">
        <v>2331</v>
      </c>
      <c r="J64" s="671" t="s">
        <v>2332</v>
      </c>
      <c r="K64" s="671" t="s">
        <v>2333</v>
      </c>
      <c r="L64" s="705">
        <v>709.97</v>
      </c>
      <c r="M64" s="705">
        <v>1419.94</v>
      </c>
      <c r="N64" s="671">
        <v>2</v>
      </c>
      <c r="O64" s="706">
        <v>0.5</v>
      </c>
      <c r="P64" s="705">
        <v>1419.94</v>
      </c>
      <c r="Q64" s="682">
        <v>1</v>
      </c>
      <c r="R64" s="671">
        <v>2</v>
      </c>
      <c r="S64" s="682">
        <v>1</v>
      </c>
      <c r="T64" s="706">
        <v>0.5</v>
      </c>
      <c r="U64" s="242">
        <v>1</v>
      </c>
    </row>
    <row r="65" spans="1:21" ht="14.4" customHeight="1" x14ac:dyDescent="0.3">
      <c r="A65" s="680">
        <v>4</v>
      </c>
      <c r="B65" s="671" t="s">
        <v>539</v>
      </c>
      <c r="C65" s="671">
        <v>89301041</v>
      </c>
      <c r="D65" s="703" t="s">
        <v>3332</v>
      </c>
      <c r="E65" s="704" t="s">
        <v>2272</v>
      </c>
      <c r="F65" s="671" t="s">
        <v>2233</v>
      </c>
      <c r="G65" s="671" t="s">
        <v>2334</v>
      </c>
      <c r="H65" s="671" t="s">
        <v>538</v>
      </c>
      <c r="I65" s="671" t="s">
        <v>2335</v>
      </c>
      <c r="J65" s="671" t="s">
        <v>2336</v>
      </c>
      <c r="K65" s="671" t="s">
        <v>2337</v>
      </c>
      <c r="L65" s="705">
        <v>0</v>
      </c>
      <c r="M65" s="705">
        <v>0</v>
      </c>
      <c r="N65" s="671">
        <v>1</v>
      </c>
      <c r="O65" s="706">
        <v>0.5</v>
      </c>
      <c r="P65" s="705">
        <v>0</v>
      </c>
      <c r="Q65" s="682"/>
      <c r="R65" s="671">
        <v>1</v>
      </c>
      <c r="S65" s="682">
        <v>1</v>
      </c>
      <c r="T65" s="706">
        <v>0.5</v>
      </c>
      <c r="U65" s="242">
        <v>1</v>
      </c>
    </row>
    <row r="66" spans="1:21" ht="14.4" customHeight="1" x14ac:dyDescent="0.3">
      <c r="A66" s="680">
        <v>4</v>
      </c>
      <c r="B66" s="671" t="s">
        <v>539</v>
      </c>
      <c r="C66" s="671">
        <v>89301041</v>
      </c>
      <c r="D66" s="703" t="s">
        <v>3332</v>
      </c>
      <c r="E66" s="704" t="s">
        <v>2272</v>
      </c>
      <c r="F66" s="671" t="s">
        <v>2233</v>
      </c>
      <c r="G66" s="671" t="s">
        <v>2289</v>
      </c>
      <c r="H66" s="671" t="s">
        <v>910</v>
      </c>
      <c r="I66" s="671" t="s">
        <v>935</v>
      </c>
      <c r="J66" s="671" t="s">
        <v>929</v>
      </c>
      <c r="K66" s="671" t="s">
        <v>936</v>
      </c>
      <c r="L66" s="705">
        <v>1458.07</v>
      </c>
      <c r="M66" s="705">
        <v>1458.07</v>
      </c>
      <c r="N66" s="671">
        <v>1</v>
      </c>
      <c r="O66" s="706">
        <v>1</v>
      </c>
      <c r="P66" s="705"/>
      <c r="Q66" s="682">
        <v>0</v>
      </c>
      <c r="R66" s="671"/>
      <c r="S66" s="682">
        <v>0</v>
      </c>
      <c r="T66" s="706"/>
      <c r="U66" s="242">
        <v>0</v>
      </c>
    </row>
    <row r="67" spans="1:21" ht="14.4" customHeight="1" x14ac:dyDescent="0.3">
      <c r="A67" s="680">
        <v>4</v>
      </c>
      <c r="B67" s="671" t="s">
        <v>539</v>
      </c>
      <c r="C67" s="671">
        <v>89301041</v>
      </c>
      <c r="D67" s="703" t="s">
        <v>3332</v>
      </c>
      <c r="E67" s="704" t="s">
        <v>2272</v>
      </c>
      <c r="F67" s="671" t="s">
        <v>2233</v>
      </c>
      <c r="G67" s="671" t="s">
        <v>2289</v>
      </c>
      <c r="H67" s="671" t="s">
        <v>910</v>
      </c>
      <c r="I67" s="671" t="s">
        <v>1361</v>
      </c>
      <c r="J67" s="671" t="s">
        <v>1362</v>
      </c>
      <c r="K67" s="671" t="s">
        <v>936</v>
      </c>
      <c r="L67" s="705">
        <v>2916.16</v>
      </c>
      <c r="M67" s="705">
        <v>2916.16</v>
      </c>
      <c r="N67" s="671">
        <v>1</v>
      </c>
      <c r="O67" s="706"/>
      <c r="P67" s="705"/>
      <c r="Q67" s="682">
        <v>0</v>
      </c>
      <c r="R67" s="671"/>
      <c r="S67" s="682">
        <v>0</v>
      </c>
      <c r="T67" s="706"/>
      <c r="U67" s="242"/>
    </row>
    <row r="68" spans="1:21" ht="14.4" customHeight="1" x14ac:dyDescent="0.3">
      <c r="A68" s="680">
        <v>4</v>
      </c>
      <c r="B68" s="671" t="s">
        <v>539</v>
      </c>
      <c r="C68" s="671">
        <v>89301041</v>
      </c>
      <c r="D68" s="703" t="s">
        <v>3332</v>
      </c>
      <c r="E68" s="704" t="s">
        <v>2274</v>
      </c>
      <c r="F68" s="671" t="s">
        <v>2233</v>
      </c>
      <c r="G68" s="671" t="s">
        <v>2361</v>
      </c>
      <c r="H68" s="671" t="s">
        <v>538</v>
      </c>
      <c r="I68" s="671" t="s">
        <v>1530</v>
      </c>
      <c r="J68" s="671" t="s">
        <v>1531</v>
      </c>
      <c r="K68" s="671" t="s">
        <v>2362</v>
      </c>
      <c r="L68" s="705">
        <v>0</v>
      </c>
      <c r="M68" s="705">
        <v>0</v>
      </c>
      <c r="N68" s="671">
        <v>1</v>
      </c>
      <c r="O68" s="706">
        <v>0.5</v>
      </c>
      <c r="P68" s="705">
        <v>0</v>
      </c>
      <c r="Q68" s="682"/>
      <c r="R68" s="671">
        <v>1</v>
      </c>
      <c r="S68" s="682">
        <v>1</v>
      </c>
      <c r="T68" s="706">
        <v>0.5</v>
      </c>
      <c r="U68" s="242">
        <v>1</v>
      </c>
    </row>
    <row r="69" spans="1:21" ht="14.4" customHeight="1" x14ac:dyDescent="0.3">
      <c r="A69" s="680">
        <v>4</v>
      </c>
      <c r="B69" s="671" t="s">
        <v>539</v>
      </c>
      <c r="C69" s="671">
        <v>89301041</v>
      </c>
      <c r="D69" s="703" t="s">
        <v>3332</v>
      </c>
      <c r="E69" s="704" t="s">
        <v>2274</v>
      </c>
      <c r="F69" s="671" t="s">
        <v>2233</v>
      </c>
      <c r="G69" s="671" t="s">
        <v>2330</v>
      </c>
      <c r="H69" s="671" t="s">
        <v>538</v>
      </c>
      <c r="I69" s="671" t="s">
        <v>2331</v>
      </c>
      <c r="J69" s="671" t="s">
        <v>2332</v>
      </c>
      <c r="K69" s="671" t="s">
        <v>2333</v>
      </c>
      <c r="L69" s="705">
        <v>709.97</v>
      </c>
      <c r="M69" s="705">
        <v>709.97</v>
      </c>
      <c r="N69" s="671">
        <v>1</v>
      </c>
      <c r="O69" s="706">
        <v>0.5</v>
      </c>
      <c r="P69" s="705">
        <v>709.97</v>
      </c>
      <c r="Q69" s="682">
        <v>1</v>
      </c>
      <c r="R69" s="671">
        <v>1</v>
      </c>
      <c r="S69" s="682">
        <v>1</v>
      </c>
      <c r="T69" s="706">
        <v>0.5</v>
      </c>
      <c r="U69" s="242">
        <v>1</v>
      </c>
    </row>
    <row r="70" spans="1:21" ht="14.4" customHeight="1" x14ac:dyDescent="0.3">
      <c r="A70" s="680">
        <v>4</v>
      </c>
      <c r="B70" s="671" t="s">
        <v>539</v>
      </c>
      <c r="C70" s="671">
        <v>89301041</v>
      </c>
      <c r="D70" s="703" t="s">
        <v>3332</v>
      </c>
      <c r="E70" s="704" t="s">
        <v>2274</v>
      </c>
      <c r="F70" s="671" t="s">
        <v>2233</v>
      </c>
      <c r="G70" s="671" t="s">
        <v>2313</v>
      </c>
      <c r="H70" s="671" t="s">
        <v>538</v>
      </c>
      <c r="I70" s="671" t="s">
        <v>2363</v>
      </c>
      <c r="J70" s="671" t="s">
        <v>1174</v>
      </c>
      <c r="K70" s="671" t="s">
        <v>2340</v>
      </c>
      <c r="L70" s="705">
        <v>0</v>
      </c>
      <c r="M70" s="705">
        <v>0</v>
      </c>
      <c r="N70" s="671">
        <v>1</v>
      </c>
      <c r="O70" s="706">
        <v>0.5</v>
      </c>
      <c r="P70" s="705">
        <v>0</v>
      </c>
      <c r="Q70" s="682"/>
      <c r="R70" s="671">
        <v>1</v>
      </c>
      <c r="S70" s="682">
        <v>1</v>
      </c>
      <c r="T70" s="706">
        <v>0.5</v>
      </c>
      <c r="U70" s="242">
        <v>1</v>
      </c>
    </row>
    <row r="71" spans="1:21" ht="14.4" customHeight="1" x14ac:dyDescent="0.3">
      <c r="A71" s="680">
        <v>4</v>
      </c>
      <c r="B71" s="671" t="s">
        <v>539</v>
      </c>
      <c r="C71" s="671">
        <v>89301041</v>
      </c>
      <c r="D71" s="703" t="s">
        <v>3332</v>
      </c>
      <c r="E71" s="704" t="s">
        <v>2274</v>
      </c>
      <c r="F71" s="671" t="s">
        <v>2233</v>
      </c>
      <c r="G71" s="671" t="s">
        <v>2289</v>
      </c>
      <c r="H71" s="671" t="s">
        <v>910</v>
      </c>
      <c r="I71" s="671" t="s">
        <v>2359</v>
      </c>
      <c r="J71" s="671" t="s">
        <v>929</v>
      </c>
      <c r="K71" s="671" t="s">
        <v>2360</v>
      </c>
      <c r="L71" s="705">
        <v>187.59</v>
      </c>
      <c r="M71" s="705">
        <v>562.77</v>
      </c>
      <c r="N71" s="671">
        <v>3</v>
      </c>
      <c r="O71" s="706">
        <v>1</v>
      </c>
      <c r="P71" s="705"/>
      <c r="Q71" s="682">
        <v>0</v>
      </c>
      <c r="R71" s="671"/>
      <c r="S71" s="682">
        <v>0</v>
      </c>
      <c r="T71" s="706"/>
      <c r="U71" s="242">
        <v>0</v>
      </c>
    </row>
    <row r="72" spans="1:21" ht="14.4" customHeight="1" x14ac:dyDescent="0.3">
      <c r="A72" s="680">
        <v>4</v>
      </c>
      <c r="B72" s="671" t="s">
        <v>539</v>
      </c>
      <c r="C72" s="671">
        <v>89301041</v>
      </c>
      <c r="D72" s="703" t="s">
        <v>3332</v>
      </c>
      <c r="E72" s="704" t="s">
        <v>2274</v>
      </c>
      <c r="F72" s="671" t="s">
        <v>2233</v>
      </c>
      <c r="G72" s="671" t="s">
        <v>2289</v>
      </c>
      <c r="H72" s="671" t="s">
        <v>910</v>
      </c>
      <c r="I72" s="671" t="s">
        <v>928</v>
      </c>
      <c r="J72" s="671" t="s">
        <v>929</v>
      </c>
      <c r="K72" s="671" t="s">
        <v>930</v>
      </c>
      <c r="L72" s="705">
        <v>937.93</v>
      </c>
      <c r="M72" s="705">
        <v>937.93</v>
      </c>
      <c r="N72" s="671">
        <v>1</v>
      </c>
      <c r="O72" s="706">
        <v>1</v>
      </c>
      <c r="P72" s="705">
        <v>937.93</v>
      </c>
      <c r="Q72" s="682">
        <v>1</v>
      </c>
      <c r="R72" s="671">
        <v>1</v>
      </c>
      <c r="S72" s="682">
        <v>1</v>
      </c>
      <c r="T72" s="706">
        <v>1</v>
      </c>
      <c r="U72" s="242">
        <v>1</v>
      </c>
    </row>
    <row r="73" spans="1:21" ht="14.4" customHeight="1" x14ac:dyDescent="0.3">
      <c r="A73" s="680">
        <v>4</v>
      </c>
      <c r="B73" s="671" t="s">
        <v>539</v>
      </c>
      <c r="C73" s="671">
        <v>89301041</v>
      </c>
      <c r="D73" s="703" t="s">
        <v>3332</v>
      </c>
      <c r="E73" s="704" t="s">
        <v>2274</v>
      </c>
      <c r="F73" s="671" t="s">
        <v>2233</v>
      </c>
      <c r="G73" s="671" t="s">
        <v>2321</v>
      </c>
      <c r="H73" s="671" t="s">
        <v>538</v>
      </c>
      <c r="I73" s="671" t="s">
        <v>1059</v>
      </c>
      <c r="J73" s="671" t="s">
        <v>1060</v>
      </c>
      <c r="K73" s="671" t="s">
        <v>2322</v>
      </c>
      <c r="L73" s="705">
        <v>23.46</v>
      </c>
      <c r="M73" s="705">
        <v>23.46</v>
      </c>
      <c r="N73" s="671">
        <v>1</v>
      </c>
      <c r="O73" s="706">
        <v>0.5</v>
      </c>
      <c r="P73" s="705">
        <v>23.46</v>
      </c>
      <c r="Q73" s="682">
        <v>1</v>
      </c>
      <c r="R73" s="671">
        <v>1</v>
      </c>
      <c r="S73" s="682">
        <v>1</v>
      </c>
      <c r="T73" s="706">
        <v>0.5</v>
      </c>
      <c r="U73" s="242">
        <v>1</v>
      </c>
    </row>
    <row r="74" spans="1:21" ht="14.4" customHeight="1" x14ac:dyDescent="0.3">
      <c r="A74" s="680">
        <v>4</v>
      </c>
      <c r="B74" s="671" t="s">
        <v>539</v>
      </c>
      <c r="C74" s="671">
        <v>89301041</v>
      </c>
      <c r="D74" s="703" t="s">
        <v>3332</v>
      </c>
      <c r="E74" s="704" t="s">
        <v>2276</v>
      </c>
      <c r="F74" s="671" t="s">
        <v>2233</v>
      </c>
      <c r="G74" s="671" t="s">
        <v>2289</v>
      </c>
      <c r="H74" s="671" t="s">
        <v>910</v>
      </c>
      <c r="I74" s="671" t="s">
        <v>1015</v>
      </c>
      <c r="J74" s="671" t="s">
        <v>929</v>
      </c>
      <c r="K74" s="671" t="s">
        <v>1016</v>
      </c>
      <c r="L74" s="705">
        <v>625.29</v>
      </c>
      <c r="M74" s="705">
        <v>1250.58</v>
      </c>
      <c r="N74" s="671">
        <v>2</v>
      </c>
      <c r="O74" s="706">
        <v>1.5</v>
      </c>
      <c r="P74" s="705"/>
      <c r="Q74" s="682">
        <v>0</v>
      </c>
      <c r="R74" s="671"/>
      <c r="S74" s="682">
        <v>0</v>
      </c>
      <c r="T74" s="706"/>
      <c r="U74" s="242">
        <v>0</v>
      </c>
    </row>
    <row r="75" spans="1:21" ht="14.4" customHeight="1" x14ac:dyDescent="0.3">
      <c r="A75" s="680">
        <v>4</v>
      </c>
      <c r="B75" s="671" t="s">
        <v>539</v>
      </c>
      <c r="C75" s="671">
        <v>89301041</v>
      </c>
      <c r="D75" s="703" t="s">
        <v>3332</v>
      </c>
      <c r="E75" s="704" t="s">
        <v>2276</v>
      </c>
      <c r="F75" s="671" t="s">
        <v>2233</v>
      </c>
      <c r="G75" s="671" t="s">
        <v>2304</v>
      </c>
      <c r="H75" s="671" t="s">
        <v>538</v>
      </c>
      <c r="I75" s="671" t="s">
        <v>686</v>
      </c>
      <c r="J75" s="671" t="s">
        <v>2305</v>
      </c>
      <c r="K75" s="671" t="s">
        <v>2306</v>
      </c>
      <c r="L75" s="705">
        <v>0</v>
      </c>
      <c r="M75" s="705">
        <v>0</v>
      </c>
      <c r="N75" s="671">
        <v>2</v>
      </c>
      <c r="O75" s="706">
        <v>1.5</v>
      </c>
      <c r="P75" s="705"/>
      <c r="Q75" s="682"/>
      <c r="R75" s="671"/>
      <c r="S75" s="682">
        <v>0</v>
      </c>
      <c r="T75" s="706"/>
      <c r="U75" s="242">
        <v>0</v>
      </c>
    </row>
    <row r="76" spans="1:21" ht="14.4" customHeight="1" x14ac:dyDescent="0.3">
      <c r="A76" s="680">
        <v>4</v>
      </c>
      <c r="B76" s="671" t="s">
        <v>539</v>
      </c>
      <c r="C76" s="671">
        <v>89301041</v>
      </c>
      <c r="D76" s="703" t="s">
        <v>3332</v>
      </c>
      <c r="E76" s="704" t="s">
        <v>2278</v>
      </c>
      <c r="F76" s="671" t="s">
        <v>2233</v>
      </c>
      <c r="G76" s="671" t="s">
        <v>2364</v>
      </c>
      <c r="H76" s="671" t="s">
        <v>538</v>
      </c>
      <c r="I76" s="671" t="s">
        <v>2365</v>
      </c>
      <c r="J76" s="671" t="s">
        <v>2366</v>
      </c>
      <c r="K76" s="671" t="s">
        <v>2367</v>
      </c>
      <c r="L76" s="705">
        <v>31.54</v>
      </c>
      <c r="M76" s="705">
        <v>31.54</v>
      </c>
      <c r="N76" s="671">
        <v>1</v>
      </c>
      <c r="O76" s="706">
        <v>0.5</v>
      </c>
      <c r="P76" s="705">
        <v>31.54</v>
      </c>
      <c r="Q76" s="682">
        <v>1</v>
      </c>
      <c r="R76" s="671">
        <v>1</v>
      </c>
      <c r="S76" s="682">
        <v>1</v>
      </c>
      <c r="T76" s="706">
        <v>0.5</v>
      </c>
      <c r="U76" s="242">
        <v>1</v>
      </c>
    </row>
    <row r="77" spans="1:21" ht="14.4" customHeight="1" x14ac:dyDescent="0.3">
      <c r="A77" s="680">
        <v>4</v>
      </c>
      <c r="B77" s="671" t="s">
        <v>539</v>
      </c>
      <c r="C77" s="671">
        <v>89301041</v>
      </c>
      <c r="D77" s="703" t="s">
        <v>3332</v>
      </c>
      <c r="E77" s="704" t="s">
        <v>2278</v>
      </c>
      <c r="F77" s="671" t="s">
        <v>2233</v>
      </c>
      <c r="G77" s="671" t="s">
        <v>2313</v>
      </c>
      <c r="H77" s="671" t="s">
        <v>538</v>
      </c>
      <c r="I77" s="671" t="s">
        <v>2339</v>
      </c>
      <c r="J77" s="671" t="s">
        <v>1174</v>
      </c>
      <c r="K77" s="671" t="s">
        <v>2340</v>
      </c>
      <c r="L77" s="705">
        <v>0</v>
      </c>
      <c r="M77" s="705">
        <v>0</v>
      </c>
      <c r="N77" s="671">
        <v>1</v>
      </c>
      <c r="O77" s="706">
        <v>0.5</v>
      </c>
      <c r="P77" s="705">
        <v>0</v>
      </c>
      <c r="Q77" s="682"/>
      <c r="R77" s="671">
        <v>1</v>
      </c>
      <c r="S77" s="682">
        <v>1</v>
      </c>
      <c r="T77" s="706">
        <v>0.5</v>
      </c>
      <c r="U77" s="242">
        <v>1</v>
      </c>
    </row>
    <row r="78" spans="1:21" ht="14.4" customHeight="1" x14ac:dyDescent="0.3">
      <c r="A78" s="680">
        <v>4</v>
      </c>
      <c r="B78" s="671" t="s">
        <v>539</v>
      </c>
      <c r="C78" s="671">
        <v>89301041</v>
      </c>
      <c r="D78" s="703" t="s">
        <v>3332</v>
      </c>
      <c r="E78" s="704" t="s">
        <v>2278</v>
      </c>
      <c r="F78" s="671" t="s">
        <v>2233</v>
      </c>
      <c r="G78" s="671" t="s">
        <v>2289</v>
      </c>
      <c r="H78" s="671" t="s">
        <v>910</v>
      </c>
      <c r="I78" s="671" t="s">
        <v>1015</v>
      </c>
      <c r="J78" s="671" t="s">
        <v>929</v>
      </c>
      <c r="K78" s="671" t="s">
        <v>1016</v>
      </c>
      <c r="L78" s="705">
        <v>625.29</v>
      </c>
      <c r="M78" s="705">
        <v>1250.58</v>
      </c>
      <c r="N78" s="671">
        <v>2</v>
      </c>
      <c r="O78" s="706">
        <v>2</v>
      </c>
      <c r="P78" s="705">
        <v>1250.58</v>
      </c>
      <c r="Q78" s="682">
        <v>1</v>
      </c>
      <c r="R78" s="671">
        <v>2</v>
      </c>
      <c r="S78" s="682">
        <v>1</v>
      </c>
      <c r="T78" s="706">
        <v>2</v>
      </c>
      <c r="U78" s="242">
        <v>1</v>
      </c>
    </row>
    <row r="79" spans="1:21" ht="14.4" customHeight="1" x14ac:dyDescent="0.3">
      <c r="A79" s="680">
        <v>4</v>
      </c>
      <c r="B79" s="671" t="s">
        <v>539</v>
      </c>
      <c r="C79" s="671">
        <v>89301041</v>
      </c>
      <c r="D79" s="703" t="s">
        <v>3332</v>
      </c>
      <c r="E79" s="704" t="s">
        <v>2278</v>
      </c>
      <c r="F79" s="671" t="s">
        <v>2233</v>
      </c>
      <c r="G79" s="671" t="s">
        <v>2289</v>
      </c>
      <c r="H79" s="671" t="s">
        <v>910</v>
      </c>
      <c r="I79" s="671" t="s">
        <v>935</v>
      </c>
      <c r="J79" s="671" t="s">
        <v>929</v>
      </c>
      <c r="K79" s="671" t="s">
        <v>936</v>
      </c>
      <c r="L79" s="705">
        <v>1458.07</v>
      </c>
      <c r="M79" s="705">
        <v>1458.07</v>
      </c>
      <c r="N79" s="671">
        <v>1</v>
      </c>
      <c r="O79" s="706">
        <v>1</v>
      </c>
      <c r="P79" s="705"/>
      <c r="Q79" s="682">
        <v>0</v>
      </c>
      <c r="R79" s="671"/>
      <c r="S79" s="682">
        <v>0</v>
      </c>
      <c r="T79" s="706"/>
      <c r="U79" s="242">
        <v>0</v>
      </c>
    </row>
    <row r="80" spans="1:21" ht="14.4" customHeight="1" x14ac:dyDescent="0.3">
      <c r="A80" s="680">
        <v>4</v>
      </c>
      <c r="B80" s="671" t="s">
        <v>539</v>
      </c>
      <c r="C80" s="671">
        <v>89301041</v>
      </c>
      <c r="D80" s="703" t="s">
        <v>3332</v>
      </c>
      <c r="E80" s="704" t="s">
        <v>2278</v>
      </c>
      <c r="F80" s="671" t="s">
        <v>2233</v>
      </c>
      <c r="G80" s="671" t="s">
        <v>2316</v>
      </c>
      <c r="H80" s="671" t="s">
        <v>538</v>
      </c>
      <c r="I80" s="671" t="s">
        <v>2317</v>
      </c>
      <c r="J80" s="671" t="s">
        <v>2318</v>
      </c>
      <c r="K80" s="671" t="s">
        <v>653</v>
      </c>
      <c r="L80" s="705">
        <v>314.89999999999998</v>
      </c>
      <c r="M80" s="705">
        <v>314.89999999999998</v>
      </c>
      <c r="N80" s="671">
        <v>1</v>
      </c>
      <c r="O80" s="706">
        <v>0.5</v>
      </c>
      <c r="P80" s="705">
        <v>314.89999999999998</v>
      </c>
      <c r="Q80" s="682">
        <v>1</v>
      </c>
      <c r="R80" s="671">
        <v>1</v>
      </c>
      <c r="S80" s="682">
        <v>1</v>
      </c>
      <c r="T80" s="706">
        <v>0.5</v>
      </c>
      <c r="U80" s="242">
        <v>1</v>
      </c>
    </row>
    <row r="81" spans="1:21" ht="14.4" customHeight="1" x14ac:dyDescent="0.3">
      <c r="A81" s="680">
        <v>4</v>
      </c>
      <c r="B81" s="671" t="s">
        <v>539</v>
      </c>
      <c r="C81" s="671">
        <v>89301041</v>
      </c>
      <c r="D81" s="703" t="s">
        <v>3332</v>
      </c>
      <c r="E81" s="704" t="s">
        <v>2278</v>
      </c>
      <c r="F81" s="671" t="s">
        <v>2233</v>
      </c>
      <c r="G81" s="671" t="s">
        <v>2320</v>
      </c>
      <c r="H81" s="671" t="s">
        <v>910</v>
      </c>
      <c r="I81" s="671" t="s">
        <v>1025</v>
      </c>
      <c r="J81" s="671" t="s">
        <v>1026</v>
      </c>
      <c r="K81" s="671" t="s">
        <v>1027</v>
      </c>
      <c r="L81" s="705">
        <v>140.03</v>
      </c>
      <c r="M81" s="705">
        <v>140.03</v>
      </c>
      <c r="N81" s="671">
        <v>1</v>
      </c>
      <c r="O81" s="706">
        <v>1</v>
      </c>
      <c r="P81" s="705">
        <v>140.03</v>
      </c>
      <c r="Q81" s="682">
        <v>1</v>
      </c>
      <c r="R81" s="671">
        <v>1</v>
      </c>
      <c r="S81" s="682">
        <v>1</v>
      </c>
      <c r="T81" s="706">
        <v>1</v>
      </c>
      <c r="U81" s="242">
        <v>1</v>
      </c>
    </row>
    <row r="82" spans="1:21" ht="14.4" customHeight="1" x14ac:dyDescent="0.3">
      <c r="A82" s="680">
        <v>4</v>
      </c>
      <c r="B82" s="671" t="s">
        <v>539</v>
      </c>
      <c r="C82" s="671">
        <v>89301041</v>
      </c>
      <c r="D82" s="703" t="s">
        <v>3332</v>
      </c>
      <c r="E82" s="704" t="s">
        <v>2278</v>
      </c>
      <c r="F82" s="671" t="s">
        <v>2233</v>
      </c>
      <c r="G82" s="671" t="s">
        <v>2321</v>
      </c>
      <c r="H82" s="671" t="s">
        <v>538</v>
      </c>
      <c r="I82" s="671" t="s">
        <v>2346</v>
      </c>
      <c r="J82" s="671" t="s">
        <v>1088</v>
      </c>
      <c r="K82" s="671" t="s">
        <v>2322</v>
      </c>
      <c r="L82" s="705">
        <v>23.46</v>
      </c>
      <c r="M82" s="705">
        <v>23.46</v>
      </c>
      <c r="N82" s="671">
        <v>1</v>
      </c>
      <c r="O82" s="706">
        <v>0.5</v>
      </c>
      <c r="P82" s="705">
        <v>23.46</v>
      </c>
      <c r="Q82" s="682">
        <v>1</v>
      </c>
      <c r="R82" s="671">
        <v>1</v>
      </c>
      <c r="S82" s="682">
        <v>1</v>
      </c>
      <c r="T82" s="706">
        <v>0.5</v>
      </c>
      <c r="U82" s="242">
        <v>1</v>
      </c>
    </row>
    <row r="83" spans="1:21" ht="14.4" customHeight="1" x14ac:dyDescent="0.3">
      <c r="A83" s="680">
        <v>4</v>
      </c>
      <c r="B83" s="671" t="s">
        <v>539</v>
      </c>
      <c r="C83" s="671">
        <v>89301042</v>
      </c>
      <c r="D83" s="703" t="s">
        <v>3333</v>
      </c>
      <c r="E83" s="704" t="s">
        <v>2247</v>
      </c>
      <c r="F83" s="671" t="s">
        <v>2233</v>
      </c>
      <c r="G83" s="671" t="s">
        <v>2368</v>
      </c>
      <c r="H83" s="671" t="s">
        <v>910</v>
      </c>
      <c r="I83" s="671" t="s">
        <v>2369</v>
      </c>
      <c r="J83" s="671" t="s">
        <v>2370</v>
      </c>
      <c r="K83" s="671" t="s">
        <v>2371</v>
      </c>
      <c r="L83" s="705">
        <v>270.69</v>
      </c>
      <c r="M83" s="705">
        <v>270.69</v>
      </c>
      <c r="N83" s="671">
        <v>1</v>
      </c>
      <c r="O83" s="706">
        <v>0.5</v>
      </c>
      <c r="P83" s="705">
        <v>270.69</v>
      </c>
      <c r="Q83" s="682">
        <v>1</v>
      </c>
      <c r="R83" s="671">
        <v>1</v>
      </c>
      <c r="S83" s="682">
        <v>1</v>
      </c>
      <c r="T83" s="706">
        <v>0.5</v>
      </c>
      <c r="U83" s="242">
        <v>1</v>
      </c>
    </row>
    <row r="84" spans="1:21" ht="14.4" customHeight="1" x14ac:dyDescent="0.3">
      <c r="A84" s="680">
        <v>4</v>
      </c>
      <c r="B84" s="671" t="s">
        <v>539</v>
      </c>
      <c r="C84" s="671">
        <v>89301042</v>
      </c>
      <c r="D84" s="703" t="s">
        <v>3333</v>
      </c>
      <c r="E84" s="704" t="s">
        <v>2247</v>
      </c>
      <c r="F84" s="671" t="s">
        <v>2233</v>
      </c>
      <c r="G84" s="671" t="s">
        <v>2372</v>
      </c>
      <c r="H84" s="671" t="s">
        <v>538</v>
      </c>
      <c r="I84" s="671" t="s">
        <v>2373</v>
      </c>
      <c r="J84" s="671" t="s">
        <v>2374</v>
      </c>
      <c r="K84" s="671" t="s">
        <v>2375</v>
      </c>
      <c r="L84" s="705">
        <v>32.409999999999997</v>
      </c>
      <c r="M84" s="705">
        <v>32.409999999999997</v>
      </c>
      <c r="N84" s="671">
        <v>1</v>
      </c>
      <c r="O84" s="706">
        <v>0.5</v>
      </c>
      <c r="P84" s="705">
        <v>32.409999999999997</v>
      </c>
      <c r="Q84" s="682">
        <v>1</v>
      </c>
      <c r="R84" s="671">
        <v>1</v>
      </c>
      <c r="S84" s="682">
        <v>1</v>
      </c>
      <c r="T84" s="706">
        <v>0.5</v>
      </c>
      <c r="U84" s="242">
        <v>1</v>
      </c>
    </row>
    <row r="85" spans="1:21" ht="14.4" customHeight="1" x14ac:dyDescent="0.3">
      <c r="A85" s="680">
        <v>4</v>
      </c>
      <c r="B85" s="671" t="s">
        <v>539</v>
      </c>
      <c r="C85" s="671">
        <v>89301042</v>
      </c>
      <c r="D85" s="703" t="s">
        <v>3333</v>
      </c>
      <c r="E85" s="704" t="s">
        <v>2247</v>
      </c>
      <c r="F85" s="671" t="s">
        <v>2233</v>
      </c>
      <c r="G85" s="671" t="s">
        <v>2316</v>
      </c>
      <c r="H85" s="671" t="s">
        <v>538</v>
      </c>
      <c r="I85" s="671" t="s">
        <v>651</v>
      </c>
      <c r="J85" s="671" t="s">
        <v>652</v>
      </c>
      <c r="K85" s="671" t="s">
        <v>2376</v>
      </c>
      <c r="L85" s="705">
        <v>314.89999999999998</v>
      </c>
      <c r="M85" s="705">
        <v>629.79999999999995</v>
      </c>
      <c r="N85" s="671">
        <v>2</v>
      </c>
      <c r="O85" s="706">
        <v>0.5</v>
      </c>
      <c r="P85" s="705">
        <v>629.79999999999995</v>
      </c>
      <c r="Q85" s="682">
        <v>1</v>
      </c>
      <c r="R85" s="671">
        <v>2</v>
      </c>
      <c r="S85" s="682">
        <v>1</v>
      </c>
      <c r="T85" s="706">
        <v>0.5</v>
      </c>
      <c r="U85" s="242">
        <v>1</v>
      </c>
    </row>
    <row r="86" spans="1:21" ht="14.4" customHeight="1" x14ac:dyDescent="0.3">
      <c r="A86" s="680">
        <v>4</v>
      </c>
      <c r="B86" s="671" t="s">
        <v>539</v>
      </c>
      <c r="C86" s="671">
        <v>89301042</v>
      </c>
      <c r="D86" s="703" t="s">
        <v>3333</v>
      </c>
      <c r="E86" s="704" t="s">
        <v>2247</v>
      </c>
      <c r="F86" s="671" t="s">
        <v>2233</v>
      </c>
      <c r="G86" s="671" t="s">
        <v>2377</v>
      </c>
      <c r="H86" s="671" t="s">
        <v>910</v>
      </c>
      <c r="I86" s="671" t="s">
        <v>2378</v>
      </c>
      <c r="J86" s="671" t="s">
        <v>1731</v>
      </c>
      <c r="K86" s="671" t="s">
        <v>2379</v>
      </c>
      <c r="L86" s="705">
        <v>605.65</v>
      </c>
      <c r="M86" s="705">
        <v>605.65</v>
      </c>
      <c r="N86" s="671">
        <v>1</v>
      </c>
      <c r="O86" s="706">
        <v>1</v>
      </c>
      <c r="P86" s="705">
        <v>605.65</v>
      </c>
      <c r="Q86" s="682">
        <v>1</v>
      </c>
      <c r="R86" s="671">
        <v>1</v>
      </c>
      <c r="S86" s="682">
        <v>1</v>
      </c>
      <c r="T86" s="706">
        <v>1</v>
      </c>
      <c r="U86" s="242">
        <v>1</v>
      </c>
    </row>
    <row r="87" spans="1:21" ht="14.4" customHeight="1" x14ac:dyDescent="0.3">
      <c r="A87" s="680">
        <v>4</v>
      </c>
      <c r="B87" s="671" t="s">
        <v>539</v>
      </c>
      <c r="C87" s="671">
        <v>89301042</v>
      </c>
      <c r="D87" s="703" t="s">
        <v>3333</v>
      </c>
      <c r="E87" s="704" t="s">
        <v>2247</v>
      </c>
      <c r="F87" s="671" t="s">
        <v>2233</v>
      </c>
      <c r="G87" s="671" t="s">
        <v>2380</v>
      </c>
      <c r="H87" s="671" t="s">
        <v>538</v>
      </c>
      <c r="I87" s="671" t="s">
        <v>2381</v>
      </c>
      <c r="J87" s="671" t="s">
        <v>2382</v>
      </c>
      <c r="K87" s="671" t="s">
        <v>2383</v>
      </c>
      <c r="L87" s="705">
        <v>64.13</v>
      </c>
      <c r="M87" s="705">
        <v>128.26</v>
      </c>
      <c r="N87" s="671">
        <v>2</v>
      </c>
      <c r="O87" s="706">
        <v>1</v>
      </c>
      <c r="P87" s="705">
        <v>128.26</v>
      </c>
      <c r="Q87" s="682">
        <v>1</v>
      </c>
      <c r="R87" s="671">
        <v>2</v>
      </c>
      <c r="S87" s="682">
        <v>1</v>
      </c>
      <c r="T87" s="706">
        <v>1</v>
      </c>
      <c r="U87" s="242">
        <v>1</v>
      </c>
    </row>
    <row r="88" spans="1:21" ht="14.4" customHeight="1" x14ac:dyDescent="0.3">
      <c r="A88" s="680">
        <v>4</v>
      </c>
      <c r="B88" s="671" t="s">
        <v>539</v>
      </c>
      <c r="C88" s="671">
        <v>89301042</v>
      </c>
      <c r="D88" s="703" t="s">
        <v>3333</v>
      </c>
      <c r="E88" s="704" t="s">
        <v>2247</v>
      </c>
      <c r="F88" s="671" t="s">
        <v>2233</v>
      </c>
      <c r="G88" s="671" t="s">
        <v>2380</v>
      </c>
      <c r="H88" s="671" t="s">
        <v>538</v>
      </c>
      <c r="I88" s="671" t="s">
        <v>2384</v>
      </c>
      <c r="J88" s="671" t="s">
        <v>2385</v>
      </c>
      <c r="K88" s="671" t="s">
        <v>2386</v>
      </c>
      <c r="L88" s="705">
        <v>113.3</v>
      </c>
      <c r="M88" s="705">
        <v>113.3</v>
      </c>
      <c r="N88" s="671">
        <v>1</v>
      </c>
      <c r="O88" s="706">
        <v>0.5</v>
      </c>
      <c r="P88" s="705">
        <v>113.3</v>
      </c>
      <c r="Q88" s="682">
        <v>1</v>
      </c>
      <c r="R88" s="671">
        <v>1</v>
      </c>
      <c r="S88" s="682">
        <v>1</v>
      </c>
      <c r="T88" s="706">
        <v>0.5</v>
      </c>
      <c r="U88" s="242">
        <v>1</v>
      </c>
    </row>
    <row r="89" spans="1:21" ht="14.4" customHeight="1" x14ac:dyDescent="0.3">
      <c r="A89" s="680">
        <v>4</v>
      </c>
      <c r="B89" s="671" t="s">
        <v>539</v>
      </c>
      <c r="C89" s="671">
        <v>89301042</v>
      </c>
      <c r="D89" s="703" t="s">
        <v>3333</v>
      </c>
      <c r="E89" s="704" t="s">
        <v>2248</v>
      </c>
      <c r="F89" s="671" t="s">
        <v>2233</v>
      </c>
      <c r="G89" s="671" t="s">
        <v>2387</v>
      </c>
      <c r="H89" s="671" t="s">
        <v>538</v>
      </c>
      <c r="I89" s="671" t="s">
        <v>2388</v>
      </c>
      <c r="J89" s="671" t="s">
        <v>2389</v>
      </c>
      <c r="K89" s="671" t="s">
        <v>2390</v>
      </c>
      <c r="L89" s="705">
        <v>0</v>
      </c>
      <c r="M89" s="705">
        <v>0</v>
      </c>
      <c r="N89" s="671">
        <v>1</v>
      </c>
      <c r="O89" s="706">
        <v>1</v>
      </c>
      <c r="P89" s="705"/>
      <c r="Q89" s="682"/>
      <c r="R89" s="671"/>
      <c r="S89" s="682">
        <v>0</v>
      </c>
      <c r="T89" s="706"/>
      <c r="U89" s="242">
        <v>0</v>
      </c>
    </row>
    <row r="90" spans="1:21" ht="14.4" customHeight="1" x14ac:dyDescent="0.3">
      <c r="A90" s="680">
        <v>4</v>
      </c>
      <c r="B90" s="671" t="s">
        <v>539</v>
      </c>
      <c r="C90" s="671">
        <v>89301042</v>
      </c>
      <c r="D90" s="703" t="s">
        <v>3333</v>
      </c>
      <c r="E90" s="704" t="s">
        <v>2248</v>
      </c>
      <c r="F90" s="671" t="s">
        <v>2233</v>
      </c>
      <c r="G90" s="671" t="s">
        <v>2391</v>
      </c>
      <c r="H90" s="671" t="s">
        <v>538</v>
      </c>
      <c r="I90" s="671" t="s">
        <v>1428</v>
      </c>
      <c r="J90" s="671" t="s">
        <v>1429</v>
      </c>
      <c r="K90" s="671" t="s">
        <v>2392</v>
      </c>
      <c r="L90" s="705">
        <v>50.27</v>
      </c>
      <c r="M90" s="705">
        <v>50.27</v>
      </c>
      <c r="N90" s="671">
        <v>1</v>
      </c>
      <c r="O90" s="706">
        <v>1</v>
      </c>
      <c r="P90" s="705"/>
      <c r="Q90" s="682">
        <v>0</v>
      </c>
      <c r="R90" s="671"/>
      <c r="S90" s="682">
        <v>0</v>
      </c>
      <c r="T90" s="706"/>
      <c r="U90" s="242">
        <v>0</v>
      </c>
    </row>
    <row r="91" spans="1:21" ht="14.4" customHeight="1" x14ac:dyDescent="0.3">
      <c r="A91" s="680">
        <v>4</v>
      </c>
      <c r="B91" s="671" t="s">
        <v>539</v>
      </c>
      <c r="C91" s="671">
        <v>89301042</v>
      </c>
      <c r="D91" s="703" t="s">
        <v>3333</v>
      </c>
      <c r="E91" s="704" t="s">
        <v>2248</v>
      </c>
      <c r="F91" s="671" t="s">
        <v>2233</v>
      </c>
      <c r="G91" s="671" t="s">
        <v>2393</v>
      </c>
      <c r="H91" s="671" t="s">
        <v>538</v>
      </c>
      <c r="I91" s="671" t="s">
        <v>1464</v>
      </c>
      <c r="J91" s="671" t="s">
        <v>2394</v>
      </c>
      <c r="K91" s="671" t="s">
        <v>2395</v>
      </c>
      <c r="L91" s="705">
        <v>69.86</v>
      </c>
      <c r="M91" s="705">
        <v>139.72</v>
      </c>
      <c r="N91" s="671">
        <v>2</v>
      </c>
      <c r="O91" s="706">
        <v>1</v>
      </c>
      <c r="P91" s="705"/>
      <c r="Q91" s="682">
        <v>0</v>
      </c>
      <c r="R91" s="671"/>
      <c r="S91" s="682">
        <v>0</v>
      </c>
      <c r="T91" s="706"/>
      <c r="U91" s="242">
        <v>0</v>
      </c>
    </row>
    <row r="92" spans="1:21" ht="14.4" customHeight="1" x14ac:dyDescent="0.3">
      <c r="A92" s="680">
        <v>4</v>
      </c>
      <c r="B92" s="671" t="s">
        <v>539</v>
      </c>
      <c r="C92" s="671">
        <v>89301042</v>
      </c>
      <c r="D92" s="703" t="s">
        <v>3333</v>
      </c>
      <c r="E92" s="704" t="s">
        <v>2248</v>
      </c>
      <c r="F92" s="671" t="s">
        <v>2233</v>
      </c>
      <c r="G92" s="671" t="s">
        <v>2396</v>
      </c>
      <c r="H92" s="671" t="s">
        <v>538</v>
      </c>
      <c r="I92" s="671" t="s">
        <v>682</v>
      </c>
      <c r="J92" s="671" t="s">
        <v>683</v>
      </c>
      <c r="K92" s="671" t="s">
        <v>684</v>
      </c>
      <c r="L92" s="705">
        <v>56.69</v>
      </c>
      <c r="M92" s="705">
        <v>56.69</v>
      </c>
      <c r="N92" s="671">
        <v>1</v>
      </c>
      <c r="O92" s="706">
        <v>1</v>
      </c>
      <c r="P92" s="705">
        <v>56.69</v>
      </c>
      <c r="Q92" s="682">
        <v>1</v>
      </c>
      <c r="R92" s="671">
        <v>1</v>
      </c>
      <c r="S92" s="682">
        <v>1</v>
      </c>
      <c r="T92" s="706">
        <v>1</v>
      </c>
      <c r="U92" s="242">
        <v>1</v>
      </c>
    </row>
    <row r="93" spans="1:21" ht="14.4" customHeight="1" x14ac:dyDescent="0.3">
      <c r="A93" s="680">
        <v>4</v>
      </c>
      <c r="B93" s="671" t="s">
        <v>539</v>
      </c>
      <c r="C93" s="671">
        <v>89301042</v>
      </c>
      <c r="D93" s="703" t="s">
        <v>3333</v>
      </c>
      <c r="E93" s="704" t="s">
        <v>2248</v>
      </c>
      <c r="F93" s="671" t="s">
        <v>2235</v>
      </c>
      <c r="G93" s="671" t="s">
        <v>2307</v>
      </c>
      <c r="H93" s="671" t="s">
        <v>538</v>
      </c>
      <c r="I93" s="671" t="s">
        <v>2397</v>
      </c>
      <c r="J93" s="671" t="s">
        <v>2309</v>
      </c>
      <c r="K93" s="671"/>
      <c r="L93" s="705">
        <v>304.12</v>
      </c>
      <c r="M93" s="705">
        <v>304.12</v>
      </c>
      <c r="N93" s="671">
        <v>1</v>
      </c>
      <c r="O93" s="706">
        <v>1</v>
      </c>
      <c r="P93" s="705">
        <v>304.12</v>
      </c>
      <c r="Q93" s="682">
        <v>1</v>
      </c>
      <c r="R93" s="671">
        <v>1</v>
      </c>
      <c r="S93" s="682">
        <v>1</v>
      </c>
      <c r="T93" s="706">
        <v>1</v>
      </c>
      <c r="U93" s="242">
        <v>1</v>
      </c>
    </row>
    <row r="94" spans="1:21" ht="14.4" customHeight="1" x14ac:dyDescent="0.3">
      <c r="A94" s="680">
        <v>4</v>
      </c>
      <c r="B94" s="671" t="s">
        <v>539</v>
      </c>
      <c r="C94" s="671">
        <v>89301042</v>
      </c>
      <c r="D94" s="703" t="s">
        <v>3333</v>
      </c>
      <c r="E94" s="704" t="s">
        <v>2248</v>
      </c>
      <c r="F94" s="671" t="s">
        <v>2235</v>
      </c>
      <c r="G94" s="671" t="s">
        <v>2398</v>
      </c>
      <c r="H94" s="671" t="s">
        <v>538</v>
      </c>
      <c r="I94" s="671" t="s">
        <v>2399</v>
      </c>
      <c r="J94" s="671" t="s">
        <v>2400</v>
      </c>
      <c r="K94" s="671" t="s">
        <v>2401</v>
      </c>
      <c r="L94" s="705">
        <v>35.130000000000003</v>
      </c>
      <c r="M94" s="705">
        <v>70.260000000000005</v>
      </c>
      <c r="N94" s="671">
        <v>2</v>
      </c>
      <c r="O94" s="706">
        <v>1</v>
      </c>
      <c r="P94" s="705">
        <v>70.260000000000005</v>
      </c>
      <c r="Q94" s="682">
        <v>1</v>
      </c>
      <c r="R94" s="671">
        <v>2</v>
      </c>
      <c r="S94" s="682">
        <v>1</v>
      </c>
      <c r="T94" s="706">
        <v>1</v>
      </c>
      <c r="U94" s="242">
        <v>1</v>
      </c>
    </row>
    <row r="95" spans="1:21" ht="14.4" customHeight="1" x14ac:dyDescent="0.3">
      <c r="A95" s="680">
        <v>4</v>
      </c>
      <c r="B95" s="671" t="s">
        <v>539</v>
      </c>
      <c r="C95" s="671">
        <v>89301042</v>
      </c>
      <c r="D95" s="703" t="s">
        <v>3333</v>
      </c>
      <c r="E95" s="704" t="s">
        <v>2248</v>
      </c>
      <c r="F95" s="671" t="s">
        <v>2235</v>
      </c>
      <c r="G95" s="671" t="s">
        <v>2398</v>
      </c>
      <c r="H95" s="671" t="s">
        <v>538</v>
      </c>
      <c r="I95" s="671" t="s">
        <v>2402</v>
      </c>
      <c r="J95" s="671" t="s">
        <v>2403</v>
      </c>
      <c r="K95" s="671" t="s">
        <v>2404</v>
      </c>
      <c r="L95" s="705">
        <v>255.41</v>
      </c>
      <c r="M95" s="705">
        <v>510.82</v>
      </c>
      <c r="N95" s="671">
        <v>2</v>
      </c>
      <c r="O95" s="706">
        <v>1</v>
      </c>
      <c r="P95" s="705">
        <v>510.82</v>
      </c>
      <c r="Q95" s="682">
        <v>1</v>
      </c>
      <c r="R95" s="671">
        <v>2</v>
      </c>
      <c r="S95" s="682">
        <v>1</v>
      </c>
      <c r="T95" s="706">
        <v>1</v>
      </c>
      <c r="U95" s="242">
        <v>1</v>
      </c>
    </row>
    <row r="96" spans="1:21" ht="14.4" customHeight="1" x14ac:dyDescent="0.3">
      <c r="A96" s="680">
        <v>4</v>
      </c>
      <c r="B96" s="671" t="s">
        <v>539</v>
      </c>
      <c r="C96" s="671">
        <v>89301042</v>
      </c>
      <c r="D96" s="703" t="s">
        <v>3333</v>
      </c>
      <c r="E96" s="704" t="s">
        <v>2248</v>
      </c>
      <c r="F96" s="671" t="s">
        <v>2235</v>
      </c>
      <c r="G96" s="671" t="s">
        <v>2398</v>
      </c>
      <c r="H96" s="671" t="s">
        <v>538</v>
      </c>
      <c r="I96" s="671" t="s">
        <v>2405</v>
      </c>
      <c r="J96" s="671" t="s">
        <v>2406</v>
      </c>
      <c r="K96" s="671" t="s">
        <v>2407</v>
      </c>
      <c r="L96" s="705">
        <v>909.93</v>
      </c>
      <c r="M96" s="705">
        <v>909.93</v>
      </c>
      <c r="N96" s="671">
        <v>1</v>
      </c>
      <c r="O96" s="706">
        <v>1</v>
      </c>
      <c r="P96" s="705">
        <v>909.93</v>
      </c>
      <c r="Q96" s="682">
        <v>1</v>
      </c>
      <c r="R96" s="671">
        <v>1</v>
      </c>
      <c r="S96" s="682">
        <v>1</v>
      </c>
      <c r="T96" s="706">
        <v>1</v>
      </c>
      <c r="U96" s="242">
        <v>1</v>
      </c>
    </row>
    <row r="97" spans="1:21" ht="14.4" customHeight="1" x14ac:dyDescent="0.3">
      <c r="A97" s="680">
        <v>4</v>
      </c>
      <c r="B97" s="671" t="s">
        <v>539</v>
      </c>
      <c r="C97" s="671">
        <v>89301042</v>
      </c>
      <c r="D97" s="703" t="s">
        <v>3333</v>
      </c>
      <c r="E97" s="704" t="s">
        <v>2251</v>
      </c>
      <c r="F97" s="671" t="s">
        <v>2233</v>
      </c>
      <c r="G97" s="671" t="s">
        <v>2408</v>
      </c>
      <c r="H97" s="671" t="s">
        <v>538</v>
      </c>
      <c r="I97" s="671" t="s">
        <v>2409</v>
      </c>
      <c r="J97" s="671" t="s">
        <v>2410</v>
      </c>
      <c r="K97" s="671" t="s">
        <v>2411</v>
      </c>
      <c r="L97" s="705">
        <v>10.73</v>
      </c>
      <c r="M97" s="705">
        <v>32.19</v>
      </c>
      <c r="N97" s="671">
        <v>3</v>
      </c>
      <c r="O97" s="706">
        <v>0.5</v>
      </c>
      <c r="P97" s="705"/>
      <c r="Q97" s="682">
        <v>0</v>
      </c>
      <c r="R97" s="671"/>
      <c r="S97" s="682">
        <v>0</v>
      </c>
      <c r="T97" s="706"/>
      <c r="U97" s="242">
        <v>0</v>
      </c>
    </row>
    <row r="98" spans="1:21" ht="14.4" customHeight="1" x14ac:dyDescent="0.3">
      <c r="A98" s="680">
        <v>4</v>
      </c>
      <c r="B98" s="671" t="s">
        <v>539</v>
      </c>
      <c r="C98" s="671">
        <v>89301042</v>
      </c>
      <c r="D98" s="703" t="s">
        <v>3333</v>
      </c>
      <c r="E98" s="704" t="s">
        <v>2251</v>
      </c>
      <c r="F98" s="671" t="s">
        <v>2233</v>
      </c>
      <c r="G98" s="671" t="s">
        <v>2412</v>
      </c>
      <c r="H98" s="671" t="s">
        <v>538</v>
      </c>
      <c r="I98" s="671" t="s">
        <v>2413</v>
      </c>
      <c r="J98" s="671" t="s">
        <v>2414</v>
      </c>
      <c r="K98" s="671" t="s">
        <v>2124</v>
      </c>
      <c r="L98" s="705">
        <v>48.18</v>
      </c>
      <c r="M98" s="705">
        <v>48.18</v>
      </c>
      <c r="N98" s="671">
        <v>1</v>
      </c>
      <c r="O98" s="706">
        <v>1</v>
      </c>
      <c r="P98" s="705"/>
      <c r="Q98" s="682">
        <v>0</v>
      </c>
      <c r="R98" s="671"/>
      <c r="S98" s="682">
        <v>0</v>
      </c>
      <c r="T98" s="706"/>
      <c r="U98" s="242">
        <v>0</v>
      </c>
    </row>
    <row r="99" spans="1:21" ht="14.4" customHeight="1" x14ac:dyDescent="0.3">
      <c r="A99" s="680">
        <v>4</v>
      </c>
      <c r="B99" s="671" t="s">
        <v>539</v>
      </c>
      <c r="C99" s="671">
        <v>89301042</v>
      </c>
      <c r="D99" s="703" t="s">
        <v>3333</v>
      </c>
      <c r="E99" s="704" t="s">
        <v>2251</v>
      </c>
      <c r="F99" s="671" t="s">
        <v>2233</v>
      </c>
      <c r="G99" s="671" t="s">
        <v>2412</v>
      </c>
      <c r="H99" s="671" t="s">
        <v>538</v>
      </c>
      <c r="I99" s="671" t="s">
        <v>2415</v>
      </c>
      <c r="J99" s="671" t="s">
        <v>2416</v>
      </c>
      <c r="K99" s="671" t="s">
        <v>2417</v>
      </c>
      <c r="L99" s="705">
        <v>20.65</v>
      </c>
      <c r="M99" s="705">
        <v>20.65</v>
      </c>
      <c r="N99" s="671">
        <v>1</v>
      </c>
      <c r="O99" s="706">
        <v>1</v>
      </c>
      <c r="P99" s="705"/>
      <c r="Q99" s="682">
        <v>0</v>
      </c>
      <c r="R99" s="671"/>
      <c r="S99" s="682">
        <v>0</v>
      </c>
      <c r="T99" s="706"/>
      <c r="U99" s="242">
        <v>0</v>
      </c>
    </row>
    <row r="100" spans="1:21" ht="14.4" customHeight="1" x14ac:dyDescent="0.3">
      <c r="A100" s="680">
        <v>4</v>
      </c>
      <c r="B100" s="671" t="s">
        <v>539</v>
      </c>
      <c r="C100" s="671">
        <v>89301042</v>
      </c>
      <c r="D100" s="703" t="s">
        <v>3333</v>
      </c>
      <c r="E100" s="704" t="s">
        <v>2251</v>
      </c>
      <c r="F100" s="671" t="s">
        <v>2233</v>
      </c>
      <c r="G100" s="671" t="s">
        <v>2372</v>
      </c>
      <c r="H100" s="671" t="s">
        <v>538</v>
      </c>
      <c r="I100" s="671" t="s">
        <v>2418</v>
      </c>
      <c r="J100" s="671" t="s">
        <v>2419</v>
      </c>
      <c r="K100" s="671" t="s">
        <v>2420</v>
      </c>
      <c r="L100" s="705">
        <v>84.78</v>
      </c>
      <c r="M100" s="705">
        <v>84.78</v>
      </c>
      <c r="N100" s="671">
        <v>1</v>
      </c>
      <c r="O100" s="706">
        <v>1</v>
      </c>
      <c r="P100" s="705">
        <v>84.78</v>
      </c>
      <c r="Q100" s="682">
        <v>1</v>
      </c>
      <c r="R100" s="671">
        <v>1</v>
      </c>
      <c r="S100" s="682">
        <v>1</v>
      </c>
      <c r="T100" s="706">
        <v>1</v>
      </c>
      <c r="U100" s="242">
        <v>1</v>
      </c>
    </row>
    <row r="101" spans="1:21" ht="14.4" customHeight="1" x14ac:dyDescent="0.3">
      <c r="A101" s="680">
        <v>4</v>
      </c>
      <c r="B101" s="671" t="s">
        <v>539</v>
      </c>
      <c r="C101" s="671">
        <v>89301042</v>
      </c>
      <c r="D101" s="703" t="s">
        <v>3333</v>
      </c>
      <c r="E101" s="704" t="s">
        <v>2251</v>
      </c>
      <c r="F101" s="671" t="s">
        <v>2233</v>
      </c>
      <c r="G101" s="671" t="s">
        <v>2291</v>
      </c>
      <c r="H101" s="671" t="s">
        <v>538</v>
      </c>
      <c r="I101" s="671" t="s">
        <v>2421</v>
      </c>
      <c r="J101" s="671" t="s">
        <v>2293</v>
      </c>
      <c r="K101" s="671" t="s">
        <v>2422</v>
      </c>
      <c r="L101" s="705">
        <v>34.31</v>
      </c>
      <c r="M101" s="705">
        <v>34.31</v>
      </c>
      <c r="N101" s="671">
        <v>1</v>
      </c>
      <c r="O101" s="706">
        <v>1</v>
      </c>
      <c r="P101" s="705">
        <v>34.31</v>
      </c>
      <c r="Q101" s="682">
        <v>1</v>
      </c>
      <c r="R101" s="671">
        <v>1</v>
      </c>
      <c r="S101" s="682">
        <v>1</v>
      </c>
      <c r="T101" s="706">
        <v>1</v>
      </c>
      <c r="U101" s="242">
        <v>1</v>
      </c>
    </row>
    <row r="102" spans="1:21" ht="14.4" customHeight="1" x14ac:dyDescent="0.3">
      <c r="A102" s="680">
        <v>4</v>
      </c>
      <c r="B102" s="671" t="s">
        <v>539</v>
      </c>
      <c r="C102" s="671">
        <v>89301042</v>
      </c>
      <c r="D102" s="703" t="s">
        <v>3333</v>
      </c>
      <c r="E102" s="704" t="s">
        <v>2251</v>
      </c>
      <c r="F102" s="671" t="s">
        <v>2233</v>
      </c>
      <c r="G102" s="671" t="s">
        <v>2423</v>
      </c>
      <c r="H102" s="671" t="s">
        <v>538</v>
      </c>
      <c r="I102" s="671" t="s">
        <v>2424</v>
      </c>
      <c r="J102" s="671" t="s">
        <v>1578</v>
      </c>
      <c r="K102" s="671" t="s">
        <v>2425</v>
      </c>
      <c r="L102" s="705">
        <v>0</v>
      </c>
      <c r="M102" s="705">
        <v>0</v>
      </c>
      <c r="N102" s="671">
        <v>1</v>
      </c>
      <c r="O102" s="706">
        <v>1</v>
      </c>
      <c r="P102" s="705"/>
      <c r="Q102" s="682"/>
      <c r="R102" s="671"/>
      <c r="S102" s="682">
        <v>0</v>
      </c>
      <c r="T102" s="706"/>
      <c r="U102" s="242">
        <v>0</v>
      </c>
    </row>
    <row r="103" spans="1:21" ht="14.4" customHeight="1" x14ac:dyDescent="0.3">
      <c r="A103" s="680">
        <v>4</v>
      </c>
      <c r="B103" s="671" t="s">
        <v>539</v>
      </c>
      <c r="C103" s="671">
        <v>89301042</v>
      </c>
      <c r="D103" s="703" t="s">
        <v>3333</v>
      </c>
      <c r="E103" s="704" t="s">
        <v>2251</v>
      </c>
      <c r="F103" s="671" t="s">
        <v>2233</v>
      </c>
      <c r="G103" s="671" t="s">
        <v>2426</v>
      </c>
      <c r="H103" s="671" t="s">
        <v>538</v>
      </c>
      <c r="I103" s="671" t="s">
        <v>701</v>
      </c>
      <c r="J103" s="671" t="s">
        <v>702</v>
      </c>
      <c r="K103" s="671" t="s">
        <v>2427</v>
      </c>
      <c r="L103" s="705">
        <v>242.93</v>
      </c>
      <c r="M103" s="705">
        <v>1700.51</v>
      </c>
      <c r="N103" s="671">
        <v>7</v>
      </c>
      <c r="O103" s="706">
        <v>7</v>
      </c>
      <c r="P103" s="705">
        <v>728.79</v>
      </c>
      <c r="Q103" s="682">
        <v>0.42857142857142855</v>
      </c>
      <c r="R103" s="671">
        <v>3</v>
      </c>
      <c r="S103" s="682">
        <v>0.42857142857142855</v>
      </c>
      <c r="T103" s="706">
        <v>3</v>
      </c>
      <c r="U103" s="242">
        <v>0.42857142857142855</v>
      </c>
    </row>
    <row r="104" spans="1:21" ht="14.4" customHeight="1" x14ac:dyDescent="0.3">
      <c r="A104" s="680">
        <v>4</v>
      </c>
      <c r="B104" s="671" t="s">
        <v>539</v>
      </c>
      <c r="C104" s="671">
        <v>89301042</v>
      </c>
      <c r="D104" s="703" t="s">
        <v>3333</v>
      </c>
      <c r="E104" s="704" t="s">
        <v>2251</v>
      </c>
      <c r="F104" s="671" t="s">
        <v>2233</v>
      </c>
      <c r="G104" s="671" t="s">
        <v>2428</v>
      </c>
      <c r="H104" s="671" t="s">
        <v>538</v>
      </c>
      <c r="I104" s="671" t="s">
        <v>2429</v>
      </c>
      <c r="J104" s="671" t="s">
        <v>917</v>
      </c>
      <c r="K104" s="671" t="s">
        <v>2430</v>
      </c>
      <c r="L104" s="705">
        <v>96.63</v>
      </c>
      <c r="M104" s="705">
        <v>193.26</v>
      </c>
      <c r="N104" s="671">
        <v>2</v>
      </c>
      <c r="O104" s="706">
        <v>1</v>
      </c>
      <c r="P104" s="705">
        <v>193.26</v>
      </c>
      <c r="Q104" s="682">
        <v>1</v>
      </c>
      <c r="R104" s="671">
        <v>2</v>
      </c>
      <c r="S104" s="682">
        <v>1</v>
      </c>
      <c r="T104" s="706">
        <v>1</v>
      </c>
      <c r="U104" s="242">
        <v>1</v>
      </c>
    </row>
    <row r="105" spans="1:21" ht="14.4" customHeight="1" x14ac:dyDescent="0.3">
      <c r="A105" s="680">
        <v>4</v>
      </c>
      <c r="B105" s="671" t="s">
        <v>539</v>
      </c>
      <c r="C105" s="671">
        <v>89301042</v>
      </c>
      <c r="D105" s="703" t="s">
        <v>3333</v>
      </c>
      <c r="E105" s="704" t="s">
        <v>2251</v>
      </c>
      <c r="F105" s="671" t="s">
        <v>2233</v>
      </c>
      <c r="G105" s="671" t="s">
        <v>2428</v>
      </c>
      <c r="H105" s="671" t="s">
        <v>538</v>
      </c>
      <c r="I105" s="671" t="s">
        <v>2431</v>
      </c>
      <c r="J105" s="671" t="s">
        <v>2432</v>
      </c>
      <c r="K105" s="671" t="s">
        <v>2433</v>
      </c>
      <c r="L105" s="705">
        <v>0</v>
      </c>
      <c r="M105" s="705">
        <v>0</v>
      </c>
      <c r="N105" s="671">
        <v>1</v>
      </c>
      <c r="O105" s="706">
        <v>0.5</v>
      </c>
      <c r="P105" s="705"/>
      <c r="Q105" s="682"/>
      <c r="R105" s="671"/>
      <c r="S105" s="682">
        <v>0</v>
      </c>
      <c r="T105" s="706"/>
      <c r="U105" s="242">
        <v>0</v>
      </c>
    </row>
    <row r="106" spans="1:21" ht="14.4" customHeight="1" x14ac:dyDescent="0.3">
      <c r="A106" s="680">
        <v>4</v>
      </c>
      <c r="B106" s="671" t="s">
        <v>539</v>
      </c>
      <c r="C106" s="671">
        <v>89301042</v>
      </c>
      <c r="D106" s="703" t="s">
        <v>3333</v>
      </c>
      <c r="E106" s="704" t="s">
        <v>2251</v>
      </c>
      <c r="F106" s="671" t="s">
        <v>2233</v>
      </c>
      <c r="G106" s="671" t="s">
        <v>2428</v>
      </c>
      <c r="H106" s="671" t="s">
        <v>538</v>
      </c>
      <c r="I106" s="671" t="s">
        <v>2434</v>
      </c>
      <c r="J106" s="671" t="s">
        <v>2432</v>
      </c>
      <c r="K106" s="671" t="s">
        <v>2435</v>
      </c>
      <c r="L106" s="705">
        <v>96.63</v>
      </c>
      <c r="M106" s="705">
        <v>193.26</v>
      </c>
      <c r="N106" s="671">
        <v>2</v>
      </c>
      <c r="O106" s="706">
        <v>1</v>
      </c>
      <c r="P106" s="705"/>
      <c r="Q106" s="682">
        <v>0</v>
      </c>
      <c r="R106" s="671"/>
      <c r="S106" s="682">
        <v>0</v>
      </c>
      <c r="T106" s="706"/>
      <c r="U106" s="242">
        <v>0</v>
      </c>
    </row>
    <row r="107" spans="1:21" ht="14.4" customHeight="1" x14ac:dyDescent="0.3">
      <c r="A107" s="680">
        <v>4</v>
      </c>
      <c r="B107" s="671" t="s">
        <v>539</v>
      </c>
      <c r="C107" s="671">
        <v>89301042</v>
      </c>
      <c r="D107" s="703" t="s">
        <v>3333</v>
      </c>
      <c r="E107" s="704" t="s">
        <v>2251</v>
      </c>
      <c r="F107" s="671" t="s">
        <v>2233</v>
      </c>
      <c r="G107" s="671" t="s">
        <v>2316</v>
      </c>
      <c r="H107" s="671" t="s">
        <v>538</v>
      </c>
      <c r="I107" s="671" t="s">
        <v>2341</v>
      </c>
      <c r="J107" s="671" t="s">
        <v>2318</v>
      </c>
      <c r="K107" s="671" t="s">
        <v>1178</v>
      </c>
      <c r="L107" s="705">
        <v>97.97</v>
      </c>
      <c r="M107" s="705">
        <v>97.97</v>
      </c>
      <c r="N107" s="671">
        <v>1</v>
      </c>
      <c r="O107" s="706">
        <v>0.5</v>
      </c>
      <c r="P107" s="705">
        <v>97.97</v>
      </c>
      <c r="Q107" s="682">
        <v>1</v>
      </c>
      <c r="R107" s="671">
        <v>1</v>
      </c>
      <c r="S107" s="682">
        <v>1</v>
      </c>
      <c r="T107" s="706">
        <v>0.5</v>
      </c>
      <c r="U107" s="242">
        <v>1</v>
      </c>
    </row>
    <row r="108" spans="1:21" ht="14.4" customHeight="1" x14ac:dyDescent="0.3">
      <c r="A108" s="680">
        <v>4</v>
      </c>
      <c r="B108" s="671" t="s">
        <v>539</v>
      </c>
      <c r="C108" s="671">
        <v>89301042</v>
      </c>
      <c r="D108" s="703" t="s">
        <v>3333</v>
      </c>
      <c r="E108" s="704" t="s">
        <v>2251</v>
      </c>
      <c r="F108" s="671" t="s">
        <v>2233</v>
      </c>
      <c r="G108" s="671" t="s">
        <v>2316</v>
      </c>
      <c r="H108" s="671" t="s">
        <v>538</v>
      </c>
      <c r="I108" s="671" t="s">
        <v>2436</v>
      </c>
      <c r="J108" s="671" t="s">
        <v>2437</v>
      </c>
      <c r="K108" s="671" t="s">
        <v>2438</v>
      </c>
      <c r="L108" s="705">
        <v>0</v>
      </c>
      <c r="M108" s="705">
        <v>0</v>
      </c>
      <c r="N108" s="671">
        <v>1</v>
      </c>
      <c r="O108" s="706">
        <v>0.5</v>
      </c>
      <c r="P108" s="705"/>
      <c r="Q108" s="682"/>
      <c r="R108" s="671"/>
      <c r="S108" s="682">
        <v>0</v>
      </c>
      <c r="T108" s="706"/>
      <c r="U108" s="242">
        <v>0</v>
      </c>
    </row>
    <row r="109" spans="1:21" ht="14.4" customHeight="1" x14ac:dyDescent="0.3">
      <c r="A109" s="680">
        <v>4</v>
      </c>
      <c r="B109" s="671" t="s">
        <v>539</v>
      </c>
      <c r="C109" s="671">
        <v>89301042</v>
      </c>
      <c r="D109" s="703" t="s">
        <v>3333</v>
      </c>
      <c r="E109" s="704" t="s">
        <v>2251</v>
      </c>
      <c r="F109" s="671" t="s">
        <v>2233</v>
      </c>
      <c r="G109" s="671" t="s">
        <v>2439</v>
      </c>
      <c r="H109" s="671" t="s">
        <v>538</v>
      </c>
      <c r="I109" s="671" t="s">
        <v>2440</v>
      </c>
      <c r="J109" s="671" t="s">
        <v>2441</v>
      </c>
      <c r="K109" s="671" t="s">
        <v>2442</v>
      </c>
      <c r="L109" s="705">
        <v>224.9</v>
      </c>
      <c r="M109" s="705">
        <v>224.9</v>
      </c>
      <c r="N109" s="671">
        <v>1</v>
      </c>
      <c r="O109" s="706">
        <v>1</v>
      </c>
      <c r="P109" s="705"/>
      <c r="Q109" s="682">
        <v>0</v>
      </c>
      <c r="R109" s="671"/>
      <c r="S109" s="682">
        <v>0</v>
      </c>
      <c r="T109" s="706"/>
      <c r="U109" s="242">
        <v>0</v>
      </c>
    </row>
    <row r="110" spans="1:21" ht="14.4" customHeight="1" x14ac:dyDescent="0.3">
      <c r="A110" s="680">
        <v>4</v>
      </c>
      <c r="B110" s="671" t="s">
        <v>539</v>
      </c>
      <c r="C110" s="671">
        <v>89301042</v>
      </c>
      <c r="D110" s="703" t="s">
        <v>3333</v>
      </c>
      <c r="E110" s="704" t="s">
        <v>2251</v>
      </c>
      <c r="F110" s="671" t="s">
        <v>2233</v>
      </c>
      <c r="G110" s="671" t="s">
        <v>2396</v>
      </c>
      <c r="H110" s="671" t="s">
        <v>538</v>
      </c>
      <c r="I110" s="671" t="s">
        <v>682</v>
      </c>
      <c r="J110" s="671" t="s">
        <v>683</v>
      </c>
      <c r="K110" s="671" t="s">
        <v>684</v>
      </c>
      <c r="L110" s="705">
        <v>56.69</v>
      </c>
      <c r="M110" s="705">
        <v>56.69</v>
      </c>
      <c r="N110" s="671">
        <v>1</v>
      </c>
      <c r="O110" s="706">
        <v>0.5</v>
      </c>
      <c r="P110" s="705">
        <v>56.69</v>
      </c>
      <c r="Q110" s="682">
        <v>1</v>
      </c>
      <c r="R110" s="671">
        <v>1</v>
      </c>
      <c r="S110" s="682">
        <v>1</v>
      </c>
      <c r="T110" s="706">
        <v>0.5</v>
      </c>
      <c r="U110" s="242">
        <v>1</v>
      </c>
    </row>
    <row r="111" spans="1:21" ht="14.4" customHeight="1" x14ac:dyDescent="0.3">
      <c r="A111" s="680">
        <v>4</v>
      </c>
      <c r="B111" s="671" t="s">
        <v>539</v>
      </c>
      <c r="C111" s="671">
        <v>89301042</v>
      </c>
      <c r="D111" s="703" t="s">
        <v>3333</v>
      </c>
      <c r="E111" s="704" t="s">
        <v>2251</v>
      </c>
      <c r="F111" s="671" t="s">
        <v>2233</v>
      </c>
      <c r="G111" s="671" t="s">
        <v>2320</v>
      </c>
      <c r="H111" s="671" t="s">
        <v>910</v>
      </c>
      <c r="I111" s="671" t="s">
        <v>1368</v>
      </c>
      <c r="J111" s="671" t="s">
        <v>1026</v>
      </c>
      <c r="K111" s="671" t="s">
        <v>1369</v>
      </c>
      <c r="L111" s="705">
        <v>56.01</v>
      </c>
      <c r="M111" s="705">
        <v>56.01</v>
      </c>
      <c r="N111" s="671">
        <v>1</v>
      </c>
      <c r="O111" s="706">
        <v>0.5</v>
      </c>
      <c r="P111" s="705">
        <v>56.01</v>
      </c>
      <c r="Q111" s="682">
        <v>1</v>
      </c>
      <c r="R111" s="671">
        <v>1</v>
      </c>
      <c r="S111" s="682">
        <v>1</v>
      </c>
      <c r="T111" s="706">
        <v>0.5</v>
      </c>
      <c r="U111" s="242">
        <v>1</v>
      </c>
    </row>
    <row r="112" spans="1:21" ht="14.4" customHeight="1" x14ac:dyDescent="0.3">
      <c r="A112" s="680">
        <v>4</v>
      </c>
      <c r="B112" s="671" t="s">
        <v>539</v>
      </c>
      <c r="C112" s="671">
        <v>89301042</v>
      </c>
      <c r="D112" s="703" t="s">
        <v>3333</v>
      </c>
      <c r="E112" s="704" t="s">
        <v>2251</v>
      </c>
      <c r="F112" s="671" t="s">
        <v>2233</v>
      </c>
      <c r="G112" s="671" t="s">
        <v>2320</v>
      </c>
      <c r="H112" s="671" t="s">
        <v>910</v>
      </c>
      <c r="I112" s="671" t="s">
        <v>1025</v>
      </c>
      <c r="J112" s="671" t="s">
        <v>1026</v>
      </c>
      <c r="K112" s="671" t="s">
        <v>1027</v>
      </c>
      <c r="L112" s="705">
        <v>140.03</v>
      </c>
      <c r="M112" s="705">
        <v>280.06</v>
      </c>
      <c r="N112" s="671">
        <v>2</v>
      </c>
      <c r="O112" s="706">
        <v>0.5</v>
      </c>
      <c r="P112" s="705"/>
      <c r="Q112" s="682">
        <v>0</v>
      </c>
      <c r="R112" s="671"/>
      <c r="S112" s="682">
        <v>0</v>
      </c>
      <c r="T112" s="706"/>
      <c r="U112" s="242">
        <v>0</v>
      </c>
    </row>
    <row r="113" spans="1:21" ht="14.4" customHeight="1" x14ac:dyDescent="0.3">
      <c r="A113" s="680">
        <v>4</v>
      </c>
      <c r="B113" s="671" t="s">
        <v>539</v>
      </c>
      <c r="C113" s="671">
        <v>89301042</v>
      </c>
      <c r="D113" s="703" t="s">
        <v>3333</v>
      </c>
      <c r="E113" s="704" t="s">
        <v>2251</v>
      </c>
      <c r="F113" s="671" t="s">
        <v>2233</v>
      </c>
      <c r="G113" s="671" t="s">
        <v>2443</v>
      </c>
      <c r="H113" s="671" t="s">
        <v>538</v>
      </c>
      <c r="I113" s="671" t="s">
        <v>2444</v>
      </c>
      <c r="J113" s="671" t="s">
        <v>2445</v>
      </c>
      <c r="K113" s="671" t="s">
        <v>2446</v>
      </c>
      <c r="L113" s="705">
        <v>52.32</v>
      </c>
      <c r="M113" s="705">
        <v>52.32</v>
      </c>
      <c r="N113" s="671">
        <v>1</v>
      </c>
      <c r="O113" s="706">
        <v>1</v>
      </c>
      <c r="P113" s="705"/>
      <c r="Q113" s="682">
        <v>0</v>
      </c>
      <c r="R113" s="671"/>
      <c r="S113" s="682">
        <v>0</v>
      </c>
      <c r="T113" s="706"/>
      <c r="U113" s="242">
        <v>0</v>
      </c>
    </row>
    <row r="114" spans="1:21" ht="14.4" customHeight="1" x14ac:dyDescent="0.3">
      <c r="A114" s="680">
        <v>4</v>
      </c>
      <c r="B114" s="671" t="s">
        <v>539</v>
      </c>
      <c r="C114" s="671">
        <v>89301042</v>
      </c>
      <c r="D114" s="703" t="s">
        <v>3333</v>
      </c>
      <c r="E114" s="704" t="s">
        <v>2251</v>
      </c>
      <c r="F114" s="671" t="s">
        <v>2233</v>
      </c>
      <c r="G114" s="671" t="s">
        <v>2447</v>
      </c>
      <c r="H114" s="671" t="s">
        <v>538</v>
      </c>
      <c r="I114" s="671" t="s">
        <v>2448</v>
      </c>
      <c r="J114" s="671" t="s">
        <v>2449</v>
      </c>
      <c r="K114" s="671" t="s">
        <v>2450</v>
      </c>
      <c r="L114" s="705">
        <v>167.38</v>
      </c>
      <c r="M114" s="705">
        <v>502.14</v>
      </c>
      <c r="N114" s="671">
        <v>3</v>
      </c>
      <c r="O114" s="706">
        <v>3</v>
      </c>
      <c r="P114" s="705"/>
      <c r="Q114" s="682">
        <v>0</v>
      </c>
      <c r="R114" s="671"/>
      <c r="S114" s="682">
        <v>0</v>
      </c>
      <c r="T114" s="706"/>
      <c r="U114" s="242">
        <v>0</v>
      </c>
    </row>
    <row r="115" spans="1:21" ht="14.4" customHeight="1" x14ac:dyDescent="0.3">
      <c r="A115" s="680">
        <v>4</v>
      </c>
      <c r="B115" s="671" t="s">
        <v>539</v>
      </c>
      <c r="C115" s="671">
        <v>89301042</v>
      </c>
      <c r="D115" s="703" t="s">
        <v>3333</v>
      </c>
      <c r="E115" s="704" t="s">
        <v>2251</v>
      </c>
      <c r="F115" s="671" t="s">
        <v>2233</v>
      </c>
      <c r="G115" s="671" t="s">
        <v>2302</v>
      </c>
      <c r="H115" s="671" t="s">
        <v>538</v>
      </c>
      <c r="I115" s="671" t="s">
        <v>1653</v>
      </c>
      <c r="J115" s="671" t="s">
        <v>1654</v>
      </c>
      <c r="K115" s="671" t="s">
        <v>2303</v>
      </c>
      <c r="L115" s="705">
        <v>0</v>
      </c>
      <c r="M115" s="705">
        <v>0</v>
      </c>
      <c r="N115" s="671">
        <v>1</v>
      </c>
      <c r="O115" s="706">
        <v>1</v>
      </c>
      <c r="P115" s="705">
        <v>0</v>
      </c>
      <c r="Q115" s="682"/>
      <c r="R115" s="671">
        <v>1</v>
      </c>
      <c r="S115" s="682">
        <v>1</v>
      </c>
      <c r="T115" s="706">
        <v>1</v>
      </c>
      <c r="U115" s="242">
        <v>1</v>
      </c>
    </row>
    <row r="116" spans="1:21" ht="14.4" customHeight="1" x14ac:dyDescent="0.3">
      <c r="A116" s="680">
        <v>4</v>
      </c>
      <c r="B116" s="671" t="s">
        <v>539</v>
      </c>
      <c r="C116" s="671">
        <v>89301042</v>
      </c>
      <c r="D116" s="703" t="s">
        <v>3333</v>
      </c>
      <c r="E116" s="704" t="s">
        <v>2251</v>
      </c>
      <c r="F116" s="671" t="s">
        <v>2233</v>
      </c>
      <c r="G116" s="671" t="s">
        <v>2451</v>
      </c>
      <c r="H116" s="671" t="s">
        <v>538</v>
      </c>
      <c r="I116" s="671" t="s">
        <v>2452</v>
      </c>
      <c r="J116" s="671" t="s">
        <v>853</v>
      </c>
      <c r="K116" s="671" t="s">
        <v>2453</v>
      </c>
      <c r="L116" s="705">
        <v>127.5</v>
      </c>
      <c r="M116" s="705">
        <v>1275</v>
      </c>
      <c r="N116" s="671">
        <v>10</v>
      </c>
      <c r="O116" s="706">
        <v>10</v>
      </c>
      <c r="P116" s="705">
        <v>510</v>
      </c>
      <c r="Q116" s="682">
        <v>0.4</v>
      </c>
      <c r="R116" s="671">
        <v>4</v>
      </c>
      <c r="S116" s="682">
        <v>0.4</v>
      </c>
      <c r="T116" s="706">
        <v>4</v>
      </c>
      <c r="U116" s="242">
        <v>0.4</v>
      </c>
    </row>
    <row r="117" spans="1:21" ht="14.4" customHeight="1" x14ac:dyDescent="0.3">
      <c r="A117" s="680">
        <v>4</v>
      </c>
      <c r="B117" s="671" t="s">
        <v>539</v>
      </c>
      <c r="C117" s="671">
        <v>89301042</v>
      </c>
      <c r="D117" s="703" t="s">
        <v>3333</v>
      </c>
      <c r="E117" s="704" t="s">
        <v>2251</v>
      </c>
      <c r="F117" s="671" t="s">
        <v>2233</v>
      </c>
      <c r="G117" s="671" t="s">
        <v>2321</v>
      </c>
      <c r="H117" s="671" t="s">
        <v>538</v>
      </c>
      <c r="I117" s="671" t="s">
        <v>1059</v>
      </c>
      <c r="J117" s="671" t="s">
        <v>1060</v>
      </c>
      <c r="K117" s="671" t="s">
        <v>2322</v>
      </c>
      <c r="L117" s="705">
        <v>23.46</v>
      </c>
      <c r="M117" s="705">
        <v>23.46</v>
      </c>
      <c r="N117" s="671">
        <v>1</v>
      </c>
      <c r="O117" s="706">
        <v>0.5</v>
      </c>
      <c r="P117" s="705">
        <v>23.46</v>
      </c>
      <c r="Q117" s="682">
        <v>1</v>
      </c>
      <c r="R117" s="671">
        <v>1</v>
      </c>
      <c r="S117" s="682">
        <v>1</v>
      </c>
      <c r="T117" s="706">
        <v>0.5</v>
      </c>
      <c r="U117" s="242">
        <v>1</v>
      </c>
    </row>
    <row r="118" spans="1:21" ht="14.4" customHeight="1" x14ac:dyDescent="0.3">
      <c r="A118" s="680">
        <v>4</v>
      </c>
      <c r="B118" s="671" t="s">
        <v>539</v>
      </c>
      <c r="C118" s="671">
        <v>89301042</v>
      </c>
      <c r="D118" s="703" t="s">
        <v>3333</v>
      </c>
      <c r="E118" s="704" t="s">
        <v>2251</v>
      </c>
      <c r="F118" s="671" t="s">
        <v>2233</v>
      </c>
      <c r="G118" s="671" t="s">
        <v>2454</v>
      </c>
      <c r="H118" s="671" t="s">
        <v>538</v>
      </c>
      <c r="I118" s="671" t="s">
        <v>2455</v>
      </c>
      <c r="J118" s="671" t="s">
        <v>2456</v>
      </c>
      <c r="K118" s="671" t="s">
        <v>2457</v>
      </c>
      <c r="L118" s="705">
        <v>26.26</v>
      </c>
      <c r="M118" s="705">
        <v>26.26</v>
      </c>
      <c r="N118" s="671">
        <v>1</v>
      </c>
      <c r="O118" s="706">
        <v>1</v>
      </c>
      <c r="P118" s="705"/>
      <c r="Q118" s="682">
        <v>0</v>
      </c>
      <c r="R118" s="671"/>
      <c r="S118" s="682">
        <v>0</v>
      </c>
      <c r="T118" s="706"/>
      <c r="U118" s="242">
        <v>0</v>
      </c>
    </row>
    <row r="119" spans="1:21" ht="14.4" customHeight="1" x14ac:dyDescent="0.3">
      <c r="A119" s="680">
        <v>4</v>
      </c>
      <c r="B119" s="671" t="s">
        <v>539</v>
      </c>
      <c r="C119" s="671">
        <v>89301042</v>
      </c>
      <c r="D119" s="703" t="s">
        <v>3333</v>
      </c>
      <c r="E119" s="704" t="s">
        <v>2251</v>
      </c>
      <c r="F119" s="671" t="s">
        <v>2233</v>
      </c>
      <c r="G119" s="671" t="s">
        <v>2458</v>
      </c>
      <c r="H119" s="671" t="s">
        <v>538</v>
      </c>
      <c r="I119" s="671" t="s">
        <v>2459</v>
      </c>
      <c r="J119" s="671" t="s">
        <v>2460</v>
      </c>
      <c r="K119" s="671" t="s">
        <v>2461</v>
      </c>
      <c r="L119" s="705">
        <v>82.67</v>
      </c>
      <c r="M119" s="705">
        <v>165.34</v>
      </c>
      <c r="N119" s="671">
        <v>2</v>
      </c>
      <c r="O119" s="706">
        <v>1</v>
      </c>
      <c r="P119" s="705"/>
      <c r="Q119" s="682">
        <v>0</v>
      </c>
      <c r="R119" s="671"/>
      <c r="S119" s="682">
        <v>0</v>
      </c>
      <c r="T119" s="706"/>
      <c r="U119" s="242">
        <v>0</v>
      </c>
    </row>
    <row r="120" spans="1:21" ht="14.4" customHeight="1" x14ac:dyDescent="0.3">
      <c r="A120" s="680">
        <v>4</v>
      </c>
      <c r="B120" s="671" t="s">
        <v>539</v>
      </c>
      <c r="C120" s="671">
        <v>89301042</v>
      </c>
      <c r="D120" s="703" t="s">
        <v>3333</v>
      </c>
      <c r="E120" s="704" t="s">
        <v>2251</v>
      </c>
      <c r="F120" s="671" t="s">
        <v>2234</v>
      </c>
      <c r="G120" s="671" t="s">
        <v>2307</v>
      </c>
      <c r="H120" s="671" t="s">
        <v>538</v>
      </c>
      <c r="I120" s="671" t="s">
        <v>2310</v>
      </c>
      <c r="J120" s="671" t="s">
        <v>2309</v>
      </c>
      <c r="K120" s="671"/>
      <c r="L120" s="705">
        <v>0</v>
      </c>
      <c r="M120" s="705">
        <v>0</v>
      </c>
      <c r="N120" s="671">
        <v>4</v>
      </c>
      <c r="O120" s="706">
        <v>4</v>
      </c>
      <c r="P120" s="705">
        <v>0</v>
      </c>
      <c r="Q120" s="682"/>
      <c r="R120" s="671">
        <v>2</v>
      </c>
      <c r="S120" s="682">
        <v>0.5</v>
      </c>
      <c r="T120" s="706">
        <v>2</v>
      </c>
      <c r="U120" s="242">
        <v>0.5</v>
      </c>
    </row>
    <row r="121" spans="1:21" ht="14.4" customHeight="1" x14ac:dyDescent="0.3">
      <c r="A121" s="680">
        <v>4</v>
      </c>
      <c r="B121" s="671" t="s">
        <v>539</v>
      </c>
      <c r="C121" s="671">
        <v>89301042</v>
      </c>
      <c r="D121" s="703" t="s">
        <v>3333</v>
      </c>
      <c r="E121" s="704" t="s">
        <v>2251</v>
      </c>
      <c r="F121" s="671" t="s">
        <v>2235</v>
      </c>
      <c r="G121" s="671" t="s">
        <v>2462</v>
      </c>
      <c r="H121" s="671" t="s">
        <v>538</v>
      </c>
      <c r="I121" s="671" t="s">
        <v>2463</v>
      </c>
      <c r="J121" s="671" t="s">
        <v>2464</v>
      </c>
      <c r="K121" s="671" t="s">
        <v>2465</v>
      </c>
      <c r="L121" s="705">
        <v>410</v>
      </c>
      <c r="M121" s="705">
        <v>4100</v>
      </c>
      <c r="N121" s="671">
        <v>10</v>
      </c>
      <c r="O121" s="706">
        <v>10</v>
      </c>
      <c r="P121" s="705">
        <v>4100</v>
      </c>
      <c r="Q121" s="682">
        <v>1</v>
      </c>
      <c r="R121" s="671">
        <v>10</v>
      </c>
      <c r="S121" s="682">
        <v>1</v>
      </c>
      <c r="T121" s="706">
        <v>10</v>
      </c>
      <c r="U121" s="242">
        <v>1</v>
      </c>
    </row>
    <row r="122" spans="1:21" ht="14.4" customHeight="1" x14ac:dyDescent="0.3">
      <c r="A122" s="680">
        <v>4</v>
      </c>
      <c r="B122" s="671" t="s">
        <v>539</v>
      </c>
      <c r="C122" s="671">
        <v>89301042</v>
      </c>
      <c r="D122" s="703" t="s">
        <v>3333</v>
      </c>
      <c r="E122" s="704" t="s">
        <v>2251</v>
      </c>
      <c r="F122" s="671" t="s">
        <v>2235</v>
      </c>
      <c r="G122" s="671" t="s">
        <v>2462</v>
      </c>
      <c r="H122" s="671" t="s">
        <v>538</v>
      </c>
      <c r="I122" s="671" t="s">
        <v>2466</v>
      </c>
      <c r="J122" s="671" t="s">
        <v>2467</v>
      </c>
      <c r="K122" s="671" t="s">
        <v>2468</v>
      </c>
      <c r="L122" s="705">
        <v>566</v>
      </c>
      <c r="M122" s="705">
        <v>1132</v>
      </c>
      <c r="N122" s="671">
        <v>2</v>
      </c>
      <c r="O122" s="706">
        <v>2</v>
      </c>
      <c r="P122" s="705"/>
      <c r="Q122" s="682">
        <v>0</v>
      </c>
      <c r="R122" s="671"/>
      <c r="S122" s="682">
        <v>0</v>
      </c>
      <c r="T122" s="706"/>
      <c r="U122" s="242">
        <v>0</v>
      </c>
    </row>
    <row r="123" spans="1:21" ht="14.4" customHeight="1" x14ac:dyDescent="0.3">
      <c r="A123" s="680">
        <v>4</v>
      </c>
      <c r="B123" s="671" t="s">
        <v>539</v>
      </c>
      <c r="C123" s="671">
        <v>89301042</v>
      </c>
      <c r="D123" s="703" t="s">
        <v>3333</v>
      </c>
      <c r="E123" s="704" t="s">
        <v>2251</v>
      </c>
      <c r="F123" s="671" t="s">
        <v>2235</v>
      </c>
      <c r="G123" s="671" t="s">
        <v>2282</v>
      </c>
      <c r="H123" s="671" t="s">
        <v>538</v>
      </c>
      <c r="I123" s="671" t="s">
        <v>2469</v>
      </c>
      <c r="J123" s="671" t="s">
        <v>2470</v>
      </c>
      <c r="K123" s="671" t="s">
        <v>2471</v>
      </c>
      <c r="L123" s="705">
        <v>900</v>
      </c>
      <c r="M123" s="705">
        <v>2700</v>
      </c>
      <c r="N123" s="671">
        <v>3</v>
      </c>
      <c r="O123" s="706">
        <v>3</v>
      </c>
      <c r="P123" s="705">
        <v>2700</v>
      </c>
      <c r="Q123" s="682">
        <v>1</v>
      </c>
      <c r="R123" s="671">
        <v>3</v>
      </c>
      <c r="S123" s="682">
        <v>1</v>
      </c>
      <c r="T123" s="706">
        <v>3</v>
      </c>
      <c r="U123" s="242">
        <v>1</v>
      </c>
    </row>
    <row r="124" spans="1:21" ht="14.4" customHeight="1" x14ac:dyDescent="0.3">
      <c r="A124" s="680">
        <v>4</v>
      </c>
      <c r="B124" s="671" t="s">
        <v>539</v>
      </c>
      <c r="C124" s="671">
        <v>89301042</v>
      </c>
      <c r="D124" s="703" t="s">
        <v>3333</v>
      </c>
      <c r="E124" s="704" t="s">
        <v>2251</v>
      </c>
      <c r="F124" s="671" t="s">
        <v>2235</v>
      </c>
      <c r="G124" s="671" t="s">
        <v>2472</v>
      </c>
      <c r="H124" s="671" t="s">
        <v>538</v>
      </c>
      <c r="I124" s="671" t="s">
        <v>2473</v>
      </c>
      <c r="J124" s="671" t="s">
        <v>2474</v>
      </c>
      <c r="K124" s="671" t="s">
        <v>2475</v>
      </c>
      <c r="L124" s="705">
        <v>500</v>
      </c>
      <c r="M124" s="705">
        <v>500</v>
      </c>
      <c r="N124" s="671">
        <v>1</v>
      </c>
      <c r="O124" s="706">
        <v>1</v>
      </c>
      <c r="P124" s="705"/>
      <c r="Q124" s="682">
        <v>0</v>
      </c>
      <c r="R124" s="671"/>
      <c r="S124" s="682">
        <v>0</v>
      </c>
      <c r="T124" s="706"/>
      <c r="U124" s="242">
        <v>0</v>
      </c>
    </row>
    <row r="125" spans="1:21" ht="14.4" customHeight="1" x14ac:dyDescent="0.3">
      <c r="A125" s="680">
        <v>4</v>
      </c>
      <c r="B125" s="671" t="s">
        <v>539</v>
      </c>
      <c r="C125" s="671">
        <v>89301042</v>
      </c>
      <c r="D125" s="703" t="s">
        <v>3333</v>
      </c>
      <c r="E125" s="704" t="s">
        <v>2251</v>
      </c>
      <c r="F125" s="671" t="s">
        <v>2235</v>
      </c>
      <c r="G125" s="671" t="s">
        <v>2472</v>
      </c>
      <c r="H125" s="671" t="s">
        <v>538</v>
      </c>
      <c r="I125" s="671" t="s">
        <v>2476</v>
      </c>
      <c r="J125" s="671" t="s">
        <v>2477</v>
      </c>
      <c r="K125" s="671" t="s">
        <v>2478</v>
      </c>
      <c r="L125" s="705">
        <v>287</v>
      </c>
      <c r="M125" s="705">
        <v>1148</v>
      </c>
      <c r="N125" s="671">
        <v>4</v>
      </c>
      <c r="O125" s="706">
        <v>2</v>
      </c>
      <c r="P125" s="705">
        <v>574</v>
      </c>
      <c r="Q125" s="682">
        <v>0.5</v>
      </c>
      <c r="R125" s="671">
        <v>2</v>
      </c>
      <c r="S125" s="682">
        <v>0.5</v>
      </c>
      <c r="T125" s="706">
        <v>1</v>
      </c>
      <c r="U125" s="242">
        <v>0.5</v>
      </c>
    </row>
    <row r="126" spans="1:21" ht="14.4" customHeight="1" x14ac:dyDescent="0.3">
      <c r="A126" s="680">
        <v>4</v>
      </c>
      <c r="B126" s="671" t="s">
        <v>539</v>
      </c>
      <c r="C126" s="671">
        <v>89301042</v>
      </c>
      <c r="D126" s="703" t="s">
        <v>3333</v>
      </c>
      <c r="E126" s="704" t="s">
        <v>2251</v>
      </c>
      <c r="F126" s="671" t="s">
        <v>2235</v>
      </c>
      <c r="G126" s="671" t="s">
        <v>2472</v>
      </c>
      <c r="H126" s="671" t="s">
        <v>538</v>
      </c>
      <c r="I126" s="671" t="s">
        <v>2479</v>
      </c>
      <c r="J126" s="671" t="s">
        <v>2480</v>
      </c>
      <c r="K126" s="671" t="s">
        <v>2481</v>
      </c>
      <c r="L126" s="705">
        <v>253</v>
      </c>
      <c r="M126" s="705">
        <v>1012</v>
      </c>
      <c r="N126" s="671">
        <v>4</v>
      </c>
      <c r="O126" s="706">
        <v>2</v>
      </c>
      <c r="P126" s="705">
        <v>1012</v>
      </c>
      <c r="Q126" s="682">
        <v>1</v>
      </c>
      <c r="R126" s="671">
        <v>4</v>
      </c>
      <c r="S126" s="682">
        <v>1</v>
      </c>
      <c r="T126" s="706">
        <v>2</v>
      </c>
      <c r="U126" s="242">
        <v>1</v>
      </c>
    </row>
    <row r="127" spans="1:21" ht="14.4" customHeight="1" x14ac:dyDescent="0.3">
      <c r="A127" s="680">
        <v>4</v>
      </c>
      <c r="B127" s="671" t="s">
        <v>539</v>
      </c>
      <c r="C127" s="671">
        <v>89301042</v>
      </c>
      <c r="D127" s="703" t="s">
        <v>3333</v>
      </c>
      <c r="E127" s="704" t="s">
        <v>2251</v>
      </c>
      <c r="F127" s="671" t="s">
        <v>2235</v>
      </c>
      <c r="G127" s="671" t="s">
        <v>2472</v>
      </c>
      <c r="H127" s="671" t="s">
        <v>538</v>
      </c>
      <c r="I127" s="671" t="s">
        <v>2482</v>
      </c>
      <c r="J127" s="671" t="s">
        <v>2483</v>
      </c>
      <c r="K127" s="671" t="s">
        <v>2484</v>
      </c>
      <c r="L127" s="705">
        <v>124</v>
      </c>
      <c r="M127" s="705">
        <v>124</v>
      </c>
      <c r="N127" s="671">
        <v>1</v>
      </c>
      <c r="O127" s="706">
        <v>1</v>
      </c>
      <c r="P127" s="705">
        <v>124</v>
      </c>
      <c r="Q127" s="682">
        <v>1</v>
      </c>
      <c r="R127" s="671">
        <v>1</v>
      </c>
      <c r="S127" s="682">
        <v>1</v>
      </c>
      <c r="T127" s="706">
        <v>1</v>
      </c>
      <c r="U127" s="242">
        <v>1</v>
      </c>
    </row>
    <row r="128" spans="1:21" ht="14.4" customHeight="1" x14ac:dyDescent="0.3">
      <c r="A128" s="680">
        <v>4</v>
      </c>
      <c r="B128" s="671" t="s">
        <v>539</v>
      </c>
      <c r="C128" s="671">
        <v>89301042</v>
      </c>
      <c r="D128" s="703" t="s">
        <v>3333</v>
      </c>
      <c r="E128" s="704" t="s">
        <v>2251</v>
      </c>
      <c r="F128" s="671" t="s">
        <v>2235</v>
      </c>
      <c r="G128" s="671" t="s">
        <v>2472</v>
      </c>
      <c r="H128" s="671" t="s">
        <v>538</v>
      </c>
      <c r="I128" s="671" t="s">
        <v>2485</v>
      </c>
      <c r="J128" s="671" t="s">
        <v>2486</v>
      </c>
      <c r="K128" s="671" t="s">
        <v>2487</v>
      </c>
      <c r="L128" s="705">
        <v>315.5</v>
      </c>
      <c r="M128" s="705">
        <v>631</v>
      </c>
      <c r="N128" s="671">
        <v>2</v>
      </c>
      <c r="O128" s="706">
        <v>2</v>
      </c>
      <c r="P128" s="705">
        <v>631</v>
      </c>
      <c r="Q128" s="682">
        <v>1</v>
      </c>
      <c r="R128" s="671">
        <v>2</v>
      </c>
      <c r="S128" s="682">
        <v>1</v>
      </c>
      <c r="T128" s="706">
        <v>2</v>
      </c>
      <c r="U128" s="242">
        <v>1</v>
      </c>
    </row>
    <row r="129" spans="1:21" ht="14.4" customHeight="1" x14ac:dyDescent="0.3">
      <c r="A129" s="680">
        <v>4</v>
      </c>
      <c r="B129" s="671" t="s">
        <v>539</v>
      </c>
      <c r="C129" s="671">
        <v>89301042</v>
      </c>
      <c r="D129" s="703" t="s">
        <v>3333</v>
      </c>
      <c r="E129" s="704" t="s">
        <v>2251</v>
      </c>
      <c r="F129" s="671" t="s">
        <v>2235</v>
      </c>
      <c r="G129" s="671" t="s">
        <v>2472</v>
      </c>
      <c r="H129" s="671" t="s">
        <v>538</v>
      </c>
      <c r="I129" s="671" t="s">
        <v>2488</v>
      </c>
      <c r="J129" s="671" t="s">
        <v>2489</v>
      </c>
      <c r="K129" s="671" t="s">
        <v>2490</v>
      </c>
      <c r="L129" s="705">
        <v>484.6</v>
      </c>
      <c r="M129" s="705">
        <v>484.6</v>
      </c>
      <c r="N129" s="671">
        <v>1</v>
      </c>
      <c r="O129" s="706">
        <v>1</v>
      </c>
      <c r="P129" s="705">
        <v>484.6</v>
      </c>
      <c r="Q129" s="682">
        <v>1</v>
      </c>
      <c r="R129" s="671">
        <v>1</v>
      </c>
      <c r="S129" s="682">
        <v>1</v>
      </c>
      <c r="T129" s="706">
        <v>1</v>
      </c>
      <c r="U129" s="242">
        <v>1</v>
      </c>
    </row>
    <row r="130" spans="1:21" ht="14.4" customHeight="1" x14ac:dyDescent="0.3">
      <c r="A130" s="680">
        <v>4</v>
      </c>
      <c r="B130" s="671" t="s">
        <v>539</v>
      </c>
      <c r="C130" s="671">
        <v>89301042</v>
      </c>
      <c r="D130" s="703" t="s">
        <v>3333</v>
      </c>
      <c r="E130" s="704" t="s">
        <v>2251</v>
      </c>
      <c r="F130" s="671" t="s">
        <v>2235</v>
      </c>
      <c r="G130" s="671" t="s">
        <v>2472</v>
      </c>
      <c r="H130" s="671" t="s">
        <v>538</v>
      </c>
      <c r="I130" s="671" t="s">
        <v>2491</v>
      </c>
      <c r="J130" s="671" t="s">
        <v>2492</v>
      </c>
      <c r="K130" s="671" t="s">
        <v>2490</v>
      </c>
      <c r="L130" s="705">
        <v>291.2</v>
      </c>
      <c r="M130" s="705">
        <v>582.4</v>
      </c>
      <c r="N130" s="671">
        <v>2</v>
      </c>
      <c r="O130" s="706">
        <v>2</v>
      </c>
      <c r="P130" s="705">
        <v>582.4</v>
      </c>
      <c r="Q130" s="682">
        <v>1</v>
      </c>
      <c r="R130" s="671">
        <v>2</v>
      </c>
      <c r="S130" s="682">
        <v>1</v>
      </c>
      <c r="T130" s="706">
        <v>2</v>
      </c>
      <c r="U130" s="242">
        <v>1</v>
      </c>
    </row>
    <row r="131" spans="1:21" ht="14.4" customHeight="1" x14ac:dyDescent="0.3">
      <c r="A131" s="680">
        <v>4</v>
      </c>
      <c r="B131" s="671" t="s">
        <v>539</v>
      </c>
      <c r="C131" s="671">
        <v>89301042</v>
      </c>
      <c r="D131" s="703" t="s">
        <v>3333</v>
      </c>
      <c r="E131" s="704" t="s">
        <v>2251</v>
      </c>
      <c r="F131" s="671" t="s">
        <v>2235</v>
      </c>
      <c r="G131" s="671" t="s">
        <v>2472</v>
      </c>
      <c r="H131" s="671" t="s">
        <v>538</v>
      </c>
      <c r="I131" s="671" t="s">
        <v>2493</v>
      </c>
      <c r="J131" s="671" t="s">
        <v>2494</v>
      </c>
      <c r="K131" s="671" t="s">
        <v>2495</v>
      </c>
      <c r="L131" s="705">
        <v>180.25</v>
      </c>
      <c r="M131" s="705">
        <v>180.25</v>
      </c>
      <c r="N131" s="671">
        <v>1</v>
      </c>
      <c r="O131" s="706">
        <v>1</v>
      </c>
      <c r="P131" s="705">
        <v>180.25</v>
      </c>
      <c r="Q131" s="682">
        <v>1</v>
      </c>
      <c r="R131" s="671">
        <v>1</v>
      </c>
      <c r="S131" s="682">
        <v>1</v>
      </c>
      <c r="T131" s="706">
        <v>1</v>
      </c>
      <c r="U131" s="242">
        <v>1</v>
      </c>
    </row>
    <row r="132" spans="1:21" ht="14.4" customHeight="1" x14ac:dyDescent="0.3">
      <c r="A132" s="680">
        <v>4</v>
      </c>
      <c r="B132" s="671" t="s">
        <v>539</v>
      </c>
      <c r="C132" s="671">
        <v>89301042</v>
      </c>
      <c r="D132" s="703" t="s">
        <v>3333</v>
      </c>
      <c r="E132" s="704" t="s">
        <v>2251</v>
      </c>
      <c r="F132" s="671" t="s">
        <v>2235</v>
      </c>
      <c r="G132" s="671" t="s">
        <v>2472</v>
      </c>
      <c r="H132" s="671" t="s">
        <v>538</v>
      </c>
      <c r="I132" s="671" t="s">
        <v>2496</v>
      </c>
      <c r="J132" s="671" t="s">
        <v>2497</v>
      </c>
      <c r="K132" s="671" t="s">
        <v>2498</v>
      </c>
      <c r="L132" s="705">
        <v>5343.9</v>
      </c>
      <c r="M132" s="705">
        <v>26719.5</v>
      </c>
      <c r="N132" s="671">
        <v>5</v>
      </c>
      <c r="O132" s="706">
        <v>2</v>
      </c>
      <c r="P132" s="705">
        <v>26719.5</v>
      </c>
      <c r="Q132" s="682">
        <v>1</v>
      </c>
      <c r="R132" s="671">
        <v>5</v>
      </c>
      <c r="S132" s="682">
        <v>1</v>
      </c>
      <c r="T132" s="706">
        <v>2</v>
      </c>
      <c r="U132" s="242">
        <v>1</v>
      </c>
    </row>
    <row r="133" spans="1:21" ht="14.4" customHeight="1" x14ac:dyDescent="0.3">
      <c r="A133" s="680">
        <v>4</v>
      </c>
      <c r="B133" s="671" t="s">
        <v>539</v>
      </c>
      <c r="C133" s="671">
        <v>89301042</v>
      </c>
      <c r="D133" s="703" t="s">
        <v>3333</v>
      </c>
      <c r="E133" s="704" t="s">
        <v>2251</v>
      </c>
      <c r="F133" s="671" t="s">
        <v>2235</v>
      </c>
      <c r="G133" s="671" t="s">
        <v>2472</v>
      </c>
      <c r="H133" s="671" t="s">
        <v>538</v>
      </c>
      <c r="I133" s="671" t="s">
        <v>2499</v>
      </c>
      <c r="J133" s="671" t="s">
        <v>2500</v>
      </c>
      <c r="K133" s="671" t="s">
        <v>2501</v>
      </c>
      <c r="L133" s="705">
        <v>5343.9</v>
      </c>
      <c r="M133" s="705">
        <v>10687.8</v>
      </c>
      <c r="N133" s="671">
        <v>2</v>
      </c>
      <c r="O133" s="706">
        <v>1</v>
      </c>
      <c r="P133" s="705">
        <v>10687.8</v>
      </c>
      <c r="Q133" s="682">
        <v>1</v>
      </c>
      <c r="R133" s="671">
        <v>2</v>
      </c>
      <c r="S133" s="682">
        <v>1</v>
      </c>
      <c r="T133" s="706">
        <v>1</v>
      </c>
      <c r="U133" s="242">
        <v>1</v>
      </c>
    </row>
    <row r="134" spans="1:21" ht="14.4" customHeight="1" x14ac:dyDescent="0.3">
      <c r="A134" s="680">
        <v>4</v>
      </c>
      <c r="B134" s="671" t="s">
        <v>539</v>
      </c>
      <c r="C134" s="671">
        <v>89301042</v>
      </c>
      <c r="D134" s="703" t="s">
        <v>3333</v>
      </c>
      <c r="E134" s="704" t="s">
        <v>2251</v>
      </c>
      <c r="F134" s="671" t="s">
        <v>2235</v>
      </c>
      <c r="G134" s="671" t="s">
        <v>2472</v>
      </c>
      <c r="H134" s="671" t="s">
        <v>538</v>
      </c>
      <c r="I134" s="671" t="s">
        <v>2502</v>
      </c>
      <c r="J134" s="671" t="s">
        <v>2503</v>
      </c>
      <c r="K134" s="671" t="s">
        <v>2504</v>
      </c>
      <c r="L134" s="705">
        <v>1832.09</v>
      </c>
      <c r="M134" s="705">
        <v>9160.4499999999989</v>
      </c>
      <c r="N134" s="671">
        <v>5</v>
      </c>
      <c r="O134" s="706">
        <v>2</v>
      </c>
      <c r="P134" s="705">
        <v>9160.4499999999989</v>
      </c>
      <c r="Q134" s="682">
        <v>1</v>
      </c>
      <c r="R134" s="671">
        <v>5</v>
      </c>
      <c r="S134" s="682">
        <v>1</v>
      </c>
      <c r="T134" s="706">
        <v>2</v>
      </c>
      <c r="U134" s="242">
        <v>1</v>
      </c>
    </row>
    <row r="135" spans="1:21" ht="14.4" customHeight="1" x14ac:dyDescent="0.3">
      <c r="A135" s="680">
        <v>4</v>
      </c>
      <c r="B135" s="671" t="s">
        <v>539</v>
      </c>
      <c r="C135" s="671">
        <v>89301042</v>
      </c>
      <c r="D135" s="703" t="s">
        <v>3333</v>
      </c>
      <c r="E135" s="704" t="s">
        <v>2251</v>
      </c>
      <c r="F135" s="671" t="s">
        <v>2235</v>
      </c>
      <c r="G135" s="671" t="s">
        <v>2472</v>
      </c>
      <c r="H135" s="671" t="s">
        <v>538</v>
      </c>
      <c r="I135" s="671" t="s">
        <v>2505</v>
      </c>
      <c r="J135" s="671" t="s">
        <v>2506</v>
      </c>
      <c r="K135" s="671" t="s">
        <v>2504</v>
      </c>
      <c r="L135" s="705">
        <v>485.63</v>
      </c>
      <c r="M135" s="705">
        <v>485.63</v>
      </c>
      <c r="N135" s="671">
        <v>1</v>
      </c>
      <c r="O135" s="706">
        <v>1</v>
      </c>
      <c r="P135" s="705">
        <v>485.63</v>
      </c>
      <c r="Q135" s="682">
        <v>1</v>
      </c>
      <c r="R135" s="671">
        <v>1</v>
      </c>
      <c r="S135" s="682">
        <v>1</v>
      </c>
      <c r="T135" s="706">
        <v>1</v>
      </c>
      <c r="U135" s="242">
        <v>1</v>
      </c>
    </row>
    <row r="136" spans="1:21" ht="14.4" customHeight="1" x14ac:dyDescent="0.3">
      <c r="A136" s="680">
        <v>4</v>
      </c>
      <c r="B136" s="671" t="s">
        <v>539</v>
      </c>
      <c r="C136" s="671">
        <v>89301042</v>
      </c>
      <c r="D136" s="703" t="s">
        <v>3333</v>
      </c>
      <c r="E136" s="704" t="s">
        <v>2251</v>
      </c>
      <c r="F136" s="671" t="s">
        <v>2235</v>
      </c>
      <c r="G136" s="671" t="s">
        <v>2472</v>
      </c>
      <c r="H136" s="671" t="s">
        <v>538</v>
      </c>
      <c r="I136" s="671" t="s">
        <v>2507</v>
      </c>
      <c r="J136" s="671" t="s">
        <v>2508</v>
      </c>
      <c r="K136" s="671" t="s">
        <v>2504</v>
      </c>
      <c r="L136" s="705">
        <v>300</v>
      </c>
      <c r="M136" s="705">
        <v>300</v>
      </c>
      <c r="N136" s="671">
        <v>1</v>
      </c>
      <c r="O136" s="706">
        <v>1</v>
      </c>
      <c r="P136" s="705">
        <v>300</v>
      </c>
      <c r="Q136" s="682">
        <v>1</v>
      </c>
      <c r="R136" s="671">
        <v>1</v>
      </c>
      <c r="S136" s="682">
        <v>1</v>
      </c>
      <c r="T136" s="706">
        <v>1</v>
      </c>
      <c r="U136" s="242">
        <v>1</v>
      </c>
    </row>
    <row r="137" spans="1:21" ht="14.4" customHeight="1" x14ac:dyDescent="0.3">
      <c r="A137" s="680">
        <v>4</v>
      </c>
      <c r="B137" s="671" t="s">
        <v>539</v>
      </c>
      <c r="C137" s="671">
        <v>89301042</v>
      </c>
      <c r="D137" s="703" t="s">
        <v>3333</v>
      </c>
      <c r="E137" s="704" t="s">
        <v>2251</v>
      </c>
      <c r="F137" s="671" t="s">
        <v>2235</v>
      </c>
      <c r="G137" s="671" t="s">
        <v>2472</v>
      </c>
      <c r="H137" s="671" t="s">
        <v>538</v>
      </c>
      <c r="I137" s="671" t="s">
        <v>2509</v>
      </c>
      <c r="J137" s="671" t="s">
        <v>2510</v>
      </c>
      <c r="K137" s="671" t="s">
        <v>2511</v>
      </c>
      <c r="L137" s="705">
        <v>196.43</v>
      </c>
      <c r="M137" s="705">
        <v>196.43</v>
      </c>
      <c r="N137" s="671">
        <v>1</v>
      </c>
      <c r="O137" s="706">
        <v>1</v>
      </c>
      <c r="P137" s="705">
        <v>196.43</v>
      </c>
      <c r="Q137" s="682">
        <v>1</v>
      </c>
      <c r="R137" s="671">
        <v>1</v>
      </c>
      <c r="S137" s="682">
        <v>1</v>
      </c>
      <c r="T137" s="706">
        <v>1</v>
      </c>
      <c r="U137" s="242">
        <v>1</v>
      </c>
    </row>
    <row r="138" spans="1:21" ht="14.4" customHeight="1" x14ac:dyDescent="0.3">
      <c r="A138" s="680">
        <v>4</v>
      </c>
      <c r="B138" s="671" t="s">
        <v>539</v>
      </c>
      <c r="C138" s="671">
        <v>89301042</v>
      </c>
      <c r="D138" s="703" t="s">
        <v>3333</v>
      </c>
      <c r="E138" s="704" t="s">
        <v>2251</v>
      </c>
      <c r="F138" s="671" t="s">
        <v>2235</v>
      </c>
      <c r="G138" s="671" t="s">
        <v>2472</v>
      </c>
      <c r="H138" s="671" t="s">
        <v>538</v>
      </c>
      <c r="I138" s="671" t="s">
        <v>2512</v>
      </c>
      <c r="J138" s="671" t="s">
        <v>2513</v>
      </c>
      <c r="K138" s="671" t="s">
        <v>2514</v>
      </c>
      <c r="L138" s="705">
        <v>210.33</v>
      </c>
      <c r="M138" s="705">
        <v>210.33</v>
      </c>
      <c r="N138" s="671">
        <v>1</v>
      </c>
      <c r="O138" s="706">
        <v>1</v>
      </c>
      <c r="P138" s="705">
        <v>210.33</v>
      </c>
      <c r="Q138" s="682">
        <v>1</v>
      </c>
      <c r="R138" s="671">
        <v>1</v>
      </c>
      <c r="S138" s="682">
        <v>1</v>
      </c>
      <c r="T138" s="706">
        <v>1</v>
      </c>
      <c r="U138" s="242">
        <v>1</v>
      </c>
    </row>
    <row r="139" spans="1:21" ht="14.4" customHeight="1" x14ac:dyDescent="0.3">
      <c r="A139" s="680">
        <v>4</v>
      </c>
      <c r="B139" s="671" t="s">
        <v>539</v>
      </c>
      <c r="C139" s="671">
        <v>89301042</v>
      </c>
      <c r="D139" s="703" t="s">
        <v>3333</v>
      </c>
      <c r="E139" s="704" t="s">
        <v>2251</v>
      </c>
      <c r="F139" s="671" t="s">
        <v>2235</v>
      </c>
      <c r="G139" s="671" t="s">
        <v>2472</v>
      </c>
      <c r="H139" s="671" t="s">
        <v>538</v>
      </c>
      <c r="I139" s="671" t="s">
        <v>2515</v>
      </c>
      <c r="J139" s="671" t="s">
        <v>2516</v>
      </c>
      <c r="K139" s="671" t="s">
        <v>2517</v>
      </c>
      <c r="L139" s="705">
        <v>299</v>
      </c>
      <c r="M139" s="705">
        <v>299</v>
      </c>
      <c r="N139" s="671">
        <v>1</v>
      </c>
      <c r="O139" s="706">
        <v>1</v>
      </c>
      <c r="P139" s="705">
        <v>299</v>
      </c>
      <c r="Q139" s="682">
        <v>1</v>
      </c>
      <c r="R139" s="671">
        <v>1</v>
      </c>
      <c r="S139" s="682">
        <v>1</v>
      </c>
      <c r="T139" s="706">
        <v>1</v>
      </c>
      <c r="U139" s="242">
        <v>1</v>
      </c>
    </row>
    <row r="140" spans="1:21" ht="14.4" customHeight="1" x14ac:dyDescent="0.3">
      <c r="A140" s="680">
        <v>4</v>
      </c>
      <c r="B140" s="671" t="s">
        <v>539</v>
      </c>
      <c r="C140" s="671">
        <v>89301042</v>
      </c>
      <c r="D140" s="703" t="s">
        <v>3333</v>
      </c>
      <c r="E140" s="704" t="s">
        <v>2251</v>
      </c>
      <c r="F140" s="671" t="s">
        <v>2235</v>
      </c>
      <c r="G140" s="671" t="s">
        <v>2472</v>
      </c>
      <c r="H140" s="671" t="s">
        <v>538</v>
      </c>
      <c r="I140" s="671" t="s">
        <v>2518</v>
      </c>
      <c r="J140" s="671" t="s">
        <v>2519</v>
      </c>
      <c r="K140" s="671" t="s">
        <v>2520</v>
      </c>
      <c r="L140" s="705">
        <v>5343.9</v>
      </c>
      <c r="M140" s="705">
        <v>26719.5</v>
      </c>
      <c r="N140" s="671">
        <v>5</v>
      </c>
      <c r="O140" s="706">
        <v>3</v>
      </c>
      <c r="P140" s="705">
        <v>21375.599999999999</v>
      </c>
      <c r="Q140" s="682">
        <v>0.79999999999999993</v>
      </c>
      <c r="R140" s="671">
        <v>4</v>
      </c>
      <c r="S140" s="682">
        <v>0.8</v>
      </c>
      <c r="T140" s="706">
        <v>2</v>
      </c>
      <c r="U140" s="242">
        <v>0.66666666666666663</v>
      </c>
    </row>
    <row r="141" spans="1:21" ht="14.4" customHeight="1" x14ac:dyDescent="0.3">
      <c r="A141" s="680">
        <v>4</v>
      </c>
      <c r="B141" s="671" t="s">
        <v>539</v>
      </c>
      <c r="C141" s="671">
        <v>89301042</v>
      </c>
      <c r="D141" s="703" t="s">
        <v>3333</v>
      </c>
      <c r="E141" s="704" t="s">
        <v>2251</v>
      </c>
      <c r="F141" s="671" t="s">
        <v>2235</v>
      </c>
      <c r="G141" s="671" t="s">
        <v>2472</v>
      </c>
      <c r="H141" s="671" t="s">
        <v>538</v>
      </c>
      <c r="I141" s="671" t="s">
        <v>2521</v>
      </c>
      <c r="J141" s="671" t="s">
        <v>2522</v>
      </c>
      <c r="K141" s="671" t="s">
        <v>2523</v>
      </c>
      <c r="L141" s="705">
        <v>5343.9</v>
      </c>
      <c r="M141" s="705">
        <v>5343.9</v>
      </c>
      <c r="N141" s="671">
        <v>1</v>
      </c>
      <c r="O141" s="706">
        <v>1</v>
      </c>
      <c r="P141" s="705"/>
      <c r="Q141" s="682">
        <v>0</v>
      </c>
      <c r="R141" s="671"/>
      <c r="S141" s="682">
        <v>0</v>
      </c>
      <c r="T141" s="706"/>
      <c r="U141" s="242">
        <v>0</v>
      </c>
    </row>
    <row r="142" spans="1:21" ht="14.4" customHeight="1" x14ac:dyDescent="0.3">
      <c r="A142" s="680">
        <v>4</v>
      </c>
      <c r="B142" s="671" t="s">
        <v>539</v>
      </c>
      <c r="C142" s="671">
        <v>89301042</v>
      </c>
      <c r="D142" s="703" t="s">
        <v>3333</v>
      </c>
      <c r="E142" s="704" t="s">
        <v>2251</v>
      </c>
      <c r="F142" s="671" t="s">
        <v>2235</v>
      </c>
      <c r="G142" s="671" t="s">
        <v>2472</v>
      </c>
      <c r="H142" s="671" t="s">
        <v>538</v>
      </c>
      <c r="I142" s="671" t="s">
        <v>2524</v>
      </c>
      <c r="J142" s="671" t="s">
        <v>2525</v>
      </c>
      <c r="K142" s="671" t="s">
        <v>2526</v>
      </c>
      <c r="L142" s="705">
        <v>320</v>
      </c>
      <c r="M142" s="705">
        <v>320</v>
      </c>
      <c r="N142" s="671">
        <v>1</v>
      </c>
      <c r="O142" s="706">
        <v>1</v>
      </c>
      <c r="P142" s="705">
        <v>320</v>
      </c>
      <c r="Q142" s="682">
        <v>1</v>
      </c>
      <c r="R142" s="671">
        <v>1</v>
      </c>
      <c r="S142" s="682">
        <v>1</v>
      </c>
      <c r="T142" s="706">
        <v>1</v>
      </c>
      <c r="U142" s="242">
        <v>1</v>
      </c>
    </row>
    <row r="143" spans="1:21" ht="14.4" customHeight="1" x14ac:dyDescent="0.3">
      <c r="A143" s="680">
        <v>4</v>
      </c>
      <c r="B143" s="671" t="s">
        <v>539</v>
      </c>
      <c r="C143" s="671">
        <v>89301042</v>
      </c>
      <c r="D143" s="703" t="s">
        <v>3333</v>
      </c>
      <c r="E143" s="704" t="s">
        <v>2251</v>
      </c>
      <c r="F143" s="671" t="s">
        <v>2235</v>
      </c>
      <c r="G143" s="671" t="s">
        <v>2472</v>
      </c>
      <c r="H143" s="671" t="s">
        <v>538</v>
      </c>
      <c r="I143" s="671" t="s">
        <v>2527</v>
      </c>
      <c r="J143" s="671" t="s">
        <v>2528</v>
      </c>
      <c r="K143" s="671" t="s">
        <v>2529</v>
      </c>
      <c r="L143" s="705">
        <v>498</v>
      </c>
      <c r="M143" s="705">
        <v>996</v>
      </c>
      <c r="N143" s="671">
        <v>2</v>
      </c>
      <c r="O143" s="706">
        <v>2</v>
      </c>
      <c r="P143" s="705">
        <v>498</v>
      </c>
      <c r="Q143" s="682">
        <v>0.5</v>
      </c>
      <c r="R143" s="671">
        <v>1</v>
      </c>
      <c r="S143" s="682">
        <v>0.5</v>
      </c>
      <c r="T143" s="706">
        <v>1</v>
      </c>
      <c r="U143" s="242">
        <v>0.5</v>
      </c>
    </row>
    <row r="144" spans="1:21" ht="14.4" customHeight="1" x14ac:dyDescent="0.3">
      <c r="A144" s="680">
        <v>4</v>
      </c>
      <c r="B144" s="671" t="s">
        <v>539</v>
      </c>
      <c r="C144" s="671">
        <v>89301042</v>
      </c>
      <c r="D144" s="703" t="s">
        <v>3333</v>
      </c>
      <c r="E144" s="704" t="s">
        <v>2251</v>
      </c>
      <c r="F144" s="671" t="s">
        <v>2235</v>
      </c>
      <c r="G144" s="671" t="s">
        <v>2472</v>
      </c>
      <c r="H144" s="671" t="s">
        <v>538</v>
      </c>
      <c r="I144" s="671" t="s">
        <v>2530</v>
      </c>
      <c r="J144" s="671" t="s">
        <v>2531</v>
      </c>
      <c r="K144" s="671" t="s">
        <v>2532</v>
      </c>
      <c r="L144" s="705">
        <v>1500.3</v>
      </c>
      <c r="M144" s="705">
        <v>7501.5</v>
      </c>
      <c r="N144" s="671">
        <v>5</v>
      </c>
      <c r="O144" s="706">
        <v>1</v>
      </c>
      <c r="P144" s="705">
        <v>7501.5</v>
      </c>
      <c r="Q144" s="682">
        <v>1</v>
      </c>
      <c r="R144" s="671">
        <v>5</v>
      </c>
      <c r="S144" s="682">
        <v>1</v>
      </c>
      <c r="T144" s="706">
        <v>1</v>
      </c>
      <c r="U144" s="242">
        <v>1</v>
      </c>
    </row>
    <row r="145" spans="1:21" ht="14.4" customHeight="1" x14ac:dyDescent="0.3">
      <c r="A145" s="680">
        <v>4</v>
      </c>
      <c r="B145" s="671" t="s">
        <v>539</v>
      </c>
      <c r="C145" s="671">
        <v>89301042</v>
      </c>
      <c r="D145" s="703" t="s">
        <v>3333</v>
      </c>
      <c r="E145" s="704" t="s">
        <v>2251</v>
      </c>
      <c r="F145" s="671" t="s">
        <v>2235</v>
      </c>
      <c r="G145" s="671" t="s">
        <v>2472</v>
      </c>
      <c r="H145" s="671" t="s">
        <v>538</v>
      </c>
      <c r="I145" s="671" t="s">
        <v>2533</v>
      </c>
      <c r="J145" s="671" t="s">
        <v>2531</v>
      </c>
      <c r="K145" s="671" t="s">
        <v>2534</v>
      </c>
      <c r="L145" s="705">
        <v>1500.3</v>
      </c>
      <c r="M145" s="705">
        <v>3000.6</v>
      </c>
      <c r="N145" s="671">
        <v>2</v>
      </c>
      <c r="O145" s="706">
        <v>1</v>
      </c>
      <c r="P145" s="705">
        <v>3000.6</v>
      </c>
      <c r="Q145" s="682">
        <v>1</v>
      </c>
      <c r="R145" s="671">
        <v>2</v>
      </c>
      <c r="S145" s="682">
        <v>1</v>
      </c>
      <c r="T145" s="706">
        <v>1</v>
      </c>
      <c r="U145" s="242">
        <v>1</v>
      </c>
    </row>
    <row r="146" spans="1:21" ht="14.4" customHeight="1" x14ac:dyDescent="0.3">
      <c r="A146" s="680">
        <v>4</v>
      </c>
      <c r="B146" s="671" t="s">
        <v>539</v>
      </c>
      <c r="C146" s="671">
        <v>89301042</v>
      </c>
      <c r="D146" s="703" t="s">
        <v>3333</v>
      </c>
      <c r="E146" s="704" t="s">
        <v>2251</v>
      </c>
      <c r="F146" s="671" t="s">
        <v>2235</v>
      </c>
      <c r="G146" s="671" t="s">
        <v>2472</v>
      </c>
      <c r="H146" s="671" t="s">
        <v>538</v>
      </c>
      <c r="I146" s="671" t="s">
        <v>2535</v>
      </c>
      <c r="J146" s="671" t="s">
        <v>2536</v>
      </c>
      <c r="K146" s="671" t="s">
        <v>2537</v>
      </c>
      <c r="L146" s="705">
        <v>761.3</v>
      </c>
      <c r="M146" s="705">
        <v>4567.7999999999993</v>
      </c>
      <c r="N146" s="671">
        <v>6</v>
      </c>
      <c r="O146" s="706">
        <v>1</v>
      </c>
      <c r="P146" s="705">
        <v>4567.7999999999993</v>
      </c>
      <c r="Q146" s="682">
        <v>1</v>
      </c>
      <c r="R146" s="671">
        <v>6</v>
      </c>
      <c r="S146" s="682">
        <v>1</v>
      </c>
      <c r="T146" s="706">
        <v>1</v>
      </c>
      <c r="U146" s="242">
        <v>1</v>
      </c>
    </row>
    <row r="147" spans="1:21" ht="14.4" customHeight="1" x14ac:dyDescent="0.3">
      <c r="A147" s="680">
        <v>4</v>
      </c>
      <c r="B147" s="671" t="s">
        <v>539</v>
      </c>
      <c r="C147" s="671">
        <v>89301042</v>
      </c>
      <c r="D147" s="703" t="s">
        <v>3333</v>
      </c>
      <c r="E147" s="704" t="s">
        <v>2251</v>
      </c>
      <c r="F147" s="671" t="s">
        <v>2235</v>
      </c>
      <c r="G147" s="671" t="s">
        <v>2472</v>
      </c>
      <c r="H147" s="671" t="s">
        <v>538</v>
      </c>
      <c r="I147" s="671" t="s">
        <v>2538</v>
      </c>
      <c r="J147" s="671" t="s">
        <v>2536</v>
      </c>
      <c r="K147" s="671" t="s">
        <v>2539</v>
      </c>
      <c r="L147" s="705">
        <v>761.3</v>
      </c>
      <c r="M147" s="705">
        <v>3806.4999999999995</v>
      </c>
      <c r="N147" s="671">
        <v>5</v>
      </c>
      <c r="O147" s="706">
        <v>2</v>
      </c>
      <c r="P147" s="705">
        <v>3806.4999999999995</v>
      </c>
      <c r="Q147" s="682">
        <v>1</v>
      </c>
      <c r="R147" s="671">
        <v>5</v>
      </c>
      <c r="S147" s="682">
        <v>1</v>
      </c>
      <c r="T147" s="706">
        <v>2</v>
      </c>
      <c r="U147" s="242">
        <v>1</v>
      </c>
    </row>
    <row r="148" spans="1:21" ht="14.4" customHeight="1" x14ac:dyDescent="0.3">
      <c r="A148" s="680">
        <v>4</v>
      </c>
      <c r="B148" s="671" t="s">
        <v>539</v>
      </c>
      <c r="C148" s="671">
        <v>89301042</v>
      </c>
      <c r="D148" s="703" t="s">
        <v>3333</v>
      </c>
      <c r="E148" s="704" t="s">
        <v>2251</v>
      </c>
      <c r="F148" s="671" t="s">
        <v>2235</v>
      </c>
      <c r="G148" s="671" t="s">
        <v>2472</v>
      </c>
      <c r="H148" s="671" t="s">
        <v>538</v>
      </c>
      <c r="I148" s="671" t="s">
        <v>2540</v>
      </c>
      <c r="J148" s="671" t="s">
        <v>2541</v>
      </c>
      <c r="K148" s="671" t="s">
        <v>2542</v>
      </c>
      <c r="L148" s="705">
        <v>5343.9</v>
      </c>
      <c r="M148" s="705">
        <v>32063.399999999998</v>
      </c>
      <c r="N148" s="671">
        <v>6</v>
      </c>
      <c r="O148" s="706">
        <v>2</v>
      </c>
      <c r="P148" s="705">
        <v>16031.699999999999</v>
      </c>
      <c r="Q148" s="682">
        <v>0.5</v>
      </c>
      <c r="R148" s="671">
        <v>3</v>
      </c>
      <c r="S148" s="682">
        <v>0.5</v>
      </c>
      <c r="T148" s="706">
        <v>1</v>
      </c>
      <c r="U148" s="242">
        <v>0.5</v>
      </c>
    </row>
    <row r="149" spans="1:21" ht="14.4" customHeight="1" x14ac:dyDescent="0.3">
      <c r="A149" s="680">
        <v>4</v>
      </c>
      <c r="B149" s="671" t="s">
        <v>539</v>
      </c>
      <c r="C149" s="671">
        <v>89301042</v>
      </c>
      <c r="D149" s="703" t="s">
        <v>3333</v>
      </c>
      <c r="E149" s="704" t="s">
        <v>2251</v>
      </c>
      <c r="F149" s="671" t="s">
        <v>2235</v>
      </c>
      <c r="G149" s="671" t="s">
        <v>2472</v>
      </c>
      <c r="H149" s="671" t="s">
        <v>538</v>
      </c>
      <c r="I149" s="671" t="s">
        <v>2543</v>
      </c>
      <c r="J149" s="671" t="s">
        <v>2544</v>
      </c>
      <c r="K149" s="671" t="s">
        <v>2545</v>
      </c>
      <c r="L149" s="705">
        <v>1987.45</v>
      </c>
      <c r="M149" s="705">
        <v>5962.35</v>
      </c>
      <c r="N149" s="671">
        <v>3</v>
      </c>
      <c r="O149" s="706">
        <v>1</v>
      </c>
      <c r="P149" s="705">
        <v>5962.35</v>
      </c>
      <c r="Q149" s="682">
        <v>1</v>
      </c>
      <c r="R149" s="671">
        <v>3</v>
      </c>
      <c r="S149" s="682">
        <v>1</v>
      </c>
      <c r="T149" s="706">
        <v>1</v>
      </c>
      <c r="U149" s="242">
        <v>1</v>
      </c>
    </row>
    <row r="150" spans="1:21" ht="14.4" customHeight="1" x14ac:dyDescent="0.3">
      <c r="A150" s="680">
        <v>4</v>
      </c>
      <c r="B150" s="671" t="s">
        <v>539</v>
      </c>
      <c r="C150" s="671">
        <v>89301042</v>
      </c>
      <c r="D150" s="703" t="s">
        <v>3333</v>
      </c>
      <c r="E150" s="704" t="s">
        <v>2251</v>
      </c>
      <c r="F150" s="671" t="s">
        <v>2235</v>
      </c>
      <c r="G150" s="671" t="s">
        <v>2472</v>
      </c>
      <c r="H150" s="671" t="s">
        <v>538</v>
      </c>
      <c r="I150" s="671" t="s">
        <v>2546</v>
      </c>
      <c r="J150" s="671" t="s">
        <v>2547</v>
      </c>
      <c r="K150" s="671" t="s">
        <v>2548</v>
      </c>
      <c r="L150" s="705">
        <v>711.08</v>
      </c>
      <c r="M150" s="705">
        <v>4266.4800000000005</v>
      </c>
      <c r="N150" s="671">
        <v>6</v>
      </c>
      <c r="O150" s="706">
        <v>1</v>
      </c>
      <c r="P150" s="705">
        <v>4266.4800000000005</v>
      </c>
      <c r="Q150" s="682">
        <v>1</v>
      </c>
      <c r="R150" s="671">
        <v>6</v>
      </c>
      <c r="S150" s="682">
        <v>1</v>
      </c>
      <c r="T150" s="706">
        <v>1</v>
      </c>
      <c r="U150" s="242">
        <v>1</v>
      </c>
    </row>
    <row r="151" spans="1:21" ht="14.4" customHeight="1" x14ac:dyDescent="0.3">
      <c r="A151" s="680">
        <v>4</v>
      </c>
      <c r="B151" s="671" t="s">
        <v>539</v>
      </c>
      <c r="C151" s="671">
        <v>89301042</v>
      </c>
      <c r="D151" s="703" t="s">
        <v>3333</v>
      </c>
      <c r="E151" s="704" t="s">
        <v>2251</v>
      </c>
      <c r="F151" s="671" t="s">
        <v>2235</v>
      </c>
      <c r="G151" s="671" t="s">
        <v>2472</v>
      </c>
      <c r="H151" s="671" t="s">
        <v>538</v>
      </c>
      <c r="I151" s="671" t="s">
        <v>2549</v>
      </c>
      <c r="J151" s="671" t="s">
        <v>2550</v>
      </c>
      <c r="K151" s="671" t="s">
        <v>2551</v>
      </c>
      <c r="L151" s="705">
        <v>1430.6</v>
      </c>
      <c r="M151" s="705">
        <v>7153</v>
      </c>
      <c r="N151" s="671">
        <v>5</v>
      </c>
      <c r="O151" s="706">
        <v>1</v>
      </c>
      <c r="P151" s="705">
        <v>7153</v>
      </c>
      <c r="Q151" s="682">
        <v>1</v>
      </c>
      <c r="R151" s="671">
        <v>5</v>
      </c>
      <c r="S151" s="682">
        <v>1</v>
      </c>
      <c r="T151" s="706">
        <v>1</v>
      </c>
      <c r="U151" s="242">
        <v>1</v>
      </c>
    </row>
    <row r="152" spans="1:21" ht="14.4" customHeight="1" x14ac:dyDescent="0.3">
      <c r="A152" s="680">
        <v>4</v>
      </c>
      <c r="B152" s="671" t="s">
        <v>539</v>
      </c>
      <c r="C152" s="671">
        <v>89301042</v>
      </c>
      <c r="D152" s="703" t="s">
        <v>3333</v>
      </c>
      <c r="E152" s="704" t="s">
        <v>2251</v>
      </c>
      <c r="F152" s="671" t="s">
        <v>2235</v>
      </c>
      <c r="G152" s="671" t="s">
        <v>2472</v>
      </c>
      <c r="H152" s="671" t="s">
        <v>538</v>
      </c>
      <c r="I152" s="671" t="s">
        <v>2552</v>
      </c>
      <c r="J152" s="671" t="s">
        <v>2553</v>
      </c>
      <c r="K152" s="671" t="s">
        <v>2487</v>
      </c>
      <c r="L152" s="705">
        <v>500</v>
      </c>
      <c r="M152" s="705">
        <v>1000</v>
      </c>
      <c r="N152" s="671">
        <v>2</v>
      </c>
      <c r="O152" s="706">
        <v>2</v>
      </c>
      <c r="P152" s="705">
        <v>500</v>
      </c>
      <c r="Q152" s="682">
        <v>0.5</v>
      </c>
      <c r="R152" s="671">
        <v>1</v>
      </c>
      <c r="S152" s="682">
        <v>0.5</v>
      </c>
      <c r="T152" s="706">
        <v>1</v>
      </c>
      <c r="U152" s="242">
        <v>0.5</v>
      </c>
    </row>
    <row r="153" spans="1:21" ht="14.4" customHeight="1" x14ac:dyDescent="0.3">
      <c r="A153" s="680">
        <v>4</v>
      </c>
      <c r="B153" s="671" t="s">
        <v>539</v>
      </c>
      <c r="C153" s="671">
        <v>89301042</v>
      </c>
      <c r="D153" s="703" t="s">
        <v>3333</v>
      </c>
      <c r="E153" s="704" t="s">
        <v>2251</v>
      </c>
      <c r="F153" s="671" t="s">
        <v>2235</v>
      </c>
      <c r="G153" s="671" t="s">
        <v>2472</v>
      </c>
      <c r="H153" s="671" t="s">
        <v>538</v>
      </c>
      <c r="I153" s="671" t="s">
        <v>2554</v>
      </c>
      <c r="J153" s="671" t="s">
        <v>2555</v>
      </c>
      <c r="K153" s="671" t="s">
        <v>2556</v>
      </c>
      <c r="L153" s="705">
        <v>2939</v>
      </c>
      <c r="M153" s="705">
        <v>5878</v>
      </c>
      <c r="N153" s="671">
        <v>2</v>
      </c>
      <c r="O153" s="706">
        <v>2</v>
      </c>
      <c r="P153" s="705">
        <v>2939</v>
      </c>
      <c r="Q153" s="682">
        <v>0.5</v>
      </c>
      <c r="R153" s="671">
        <v>1</v>
      </c>
      <c r="S153" s="682">
        <v>0.5</v>
      </c>
      <c r="T153" s="706">
        <v>1</v>
      </c>
      <c r="U153" s="242">
        <v>0.5</v>
      </c>
    </row>
    <row r="154" spans="1:21" ht="14.4" customHeight="1" x14ac:dyDescent="0.3">
      <c r="A154" s="680">
        <v>4</v>
      </c>
      <c r="B154" s="671" t="s">
        <v>539</v>
      </c>
      <c r="C154" s="671">
        <v>89301042</v>
      </c>
      <c r="D154" s="703" t="s">
        <v>3333</v>
      </c>
      <c r="E154" s="704" t="s">
        <v>2251</v>
      </c>
      <c r="F154" s="671" t="s">
        <v>2235</v>
      </c>
      <c r="G154" s="671" t="s">
        <v>2472</v>
      </c>
      <c r="H154" s="671" t="s">
        <v>538</v>
      </c>
      <c r="I154" s="671" t="s">
        <v>2557</v>
      </c>
      <c r="J154" s="671" t="s">
        <v>2558</v>
      </c>
      <c r="K154" s="671" t="s">
        <v>2559</v>
      </c>
      <c r="L154" s="705">
        <v>1080</v>
      </c>
      <c r="M154" s="705">
        <v>1080</v>
      </c>
      <c r="N154" s="671">
        <v>1</v>
      </c>
      <c r="O154" s="706">
        <v>1</v>
      </c>
      <c r="P154" s="705">
        <v>1080</v>
      </c>
      <c r="Q154" s="682">
        <v>1</v>
      </c>
      <c r="R154" s="671">
        <v>1</v>
      </c>
      <c r="S154" s="682">
        <v>1</v>
      </c>
      <c r="T154" s="706">
        <v>1</v>
      </c>
      <c r="U154" s="242">
        <v>1</v>
      </c>
    </row>
    <row r="155" spans="1:21" ht="14.4" customHeight="1" x14ac:dyDescent="0.3">
      <c r="A155" s="680">
        <v>4</v>
      </c>
      <c r="B155" s="671" t="s">
        <v>539</v>
      </c>
      <c r="C155" s="671">
        <v>89301042</v>
      </c>
      <c r="D155" s="703" t="s">
        <v>3333</v>
      </c>
      <c r="E155" s="704" t="s">
        <v>2251</v>
      </c>
      <c r="F155" s="671" t="s">
        <v>2235</v>
      </c>
      <c r="G155" s="671" t="s">
        <v>2472</v>
      </c>
      <c r="H155" s="671" t="s">
        <v>538</v>
      </c>
      <c r="I155" s="671" t="s">
        <v>2560</v>
      </c>
      <c r="J155" s="671" t="s">
        <v>2561</v>
      </c>
      <c r="K155" s="671" t="s">
        <v>1680</v>
      </c>
      <c r="L155" s="705">
        <v>600</v>
      </c>
      <c r="M155" s="705">
        <v>2400</v>
      </c>
      <c r="N155" s="671">
        <v>4</v>
      </c>
      <c r="O155" s="706">
        <v>4</v>
      </c>
      <c r="P155" s="705">
        <v>2400</v>
      </c>
      <c r="Q155" s="682">
        <v>1</v>
      </c>
      <c r="R155" s="671">
        <v>4</v>
      </c>
      <c r="S155" s="682">
        <v>1</v>
      </c>
      <c r="T155" s="706">
        <v>4</v>
      </c>
      <c r="U155" s="242">
        <v>1</v>
      </c>
    </row>
    <row r="156" spans="1:21" ht="14.4" customHeight="1" x14ac:dyDescent="0.3">
      <c r="A156" s="680">
        <v>4</v>
      </c>
      <c r="B156" s="671" t="s">
        <v>539</v>
      </c>
      <c r="C156" s="671">
        <v>89301042</v>
      </c>
      <c r="D156" s="703" t="s">
        <v>3333</v>
      </c>
      <c r="E156" s="704" t="s">
        <v>2251</v>
      </c>
      <c r="F156" s="671" t="s">
        <v>2235</v>
      </c>
      <c r="G156" s="671" t="s">
        <v>2472</v>
      </c>
      <c r="H156" s="671" t="s">
        <v>538</v>
      </c>
      <c r="I156" s="671" t="s">
        <v>2562</v>
      </c>
      <c r="J156" s="671" t="s">
        <v>2563</v>
      </c>
      <c r="K156" s="671" t="s">
        <v>1680</v>
      </c>
      <c r="L156" s="705">
        <v>1000</v>
      </c>
      <c r="M156" s="705">
        <v>4000</v>
      </c>
      <c r="N156" s="671">
        <v>4</v>
      </c>
      <c r="O156" s="706">
        <v>4</v>
      </c>
      <c r="P156" s="705">
        <v>3000</v>
      </c>
      <c r="Q156" s="682">
        <v>0.75</v>
      </c>
      <c r="R156" s="671">
        <v>3</v>
      </c>
      <c r="S156" s="682">
        <v>0.75</v>
      </c>
      <c r="T156" s="706">
        <v>3</v>
      </c>
      <c r="U156" s="242">
        <v>0.75</v>
      </c>
    </row>
    <row r="157" spans="1:21" ht="14.4" customHeight="1" x14ac:dyDescent="0.3">
      <c r="A157" s="680">
        <v>4</v>
      </c>
      <c r="B157" s="671" t="s">
        <v>539</v>
      </c>
      <c r="C157" s="671">
        <v>89301042</v>
      </c>
      <c r="D157" s="703" t="s">
        <v>3333</v>
      </c>
      <c r="E157" s="704" t="s">
        <v>2251</v>
      </c>
      <c r="F157" s="671" t="s">
        <v>2235</v>
      </c>
      <c r="G157" s="671" t="s">
        <v>2472</v>
      </c>
      <c r="H157" s="671" t="s">
        <v>538</v>
      </c>
      <c r="I157" s="671" t="s">
        <v>2564</v>
      </c>
      <c r="J157" s="671" t="s">
        <v>2565</v>
      </c>
      <c r="K157" s="671" t="s">
        <v>2566</v>
      </c>
      <c r="L157" s="705">
        <v>3000</v>
      </c>
      <c r="M157" s="705">
        <v>6000</v>
      </c>
      <c r="N157" s="671">
        <v>2</v>
      </c>
      <c r="O157" s="706">
        <v>1</v>
      </c>
      <c r="P157" s="705">
        <v>6000</v>
      </c>
      <c r="Q157" s="682">
        <v>1</v>
      </c>
      <c r="R157" s="671">
        <v>2</v>
      </c>
      <c r="S157" s="682">
        <v>1</v>
      </c>
      <c r="T157" s="706">
        <v>1</v>
      </c>
      <c r="U157" s="242">
        <v>1</v>
      </c>
    </row>
    <row r="158" spans="1:21" ht="14.4" customHeight="1" x14ac:dyDescent="0.3">
      <c r="A158" s="680">
        <v>4</v>
      </c>
      <c r="B158" s="671" t="s">
        <v>539</v>
      </c>
      <c r="C158" s="671">
        <v>89301042</v>
      </c>
      <c r="D158" s="703" t="s">
        <v>3333</v>
      </c>
      <c r="E158" s="704" t="s">
        <v>2251</v>
      </c>
      <c r="F158" s="671" t="s">
        <v>2235</v>
      </c>
      <c r="G158" s="671" t="s">
        <v>2472</v>
      </c>
      <c r="H158" s="671" t="s">
        <v>538</v>
      </c>
      <c r="I158" s="671" t="s">
        <v>2567</v>
      </c>
      <c r="J158" s="671" t="s">
        <v>2565</v>
      </c>
      <c r="K158" s="671" t="s">
        <v>2568</v>
      </c>
      <c r="L158" s="705">
        <v>3000</v>
      </c>
      <c r="M158" s="705">
        <v>9000</v>
      </c>
      <c r="N158" s="671">
        <v>3</v>
      </c>
      <c r="O158" s="706">
        <v>1</v>
      </c>
      <c r="P158" s="705">
        <v>9000</v>
      </c>
      <c r="Q158" s="682">
        <v>1</v>
      </c>
      <c r="R158" s="671">
        <v>3</v>
      </c>
      <c r="S158" s="682">
        <v>1</v>
      </c>
      <c r="T158" s="706">
        <v>1</v>
      </c>
      <c r="U158" s="242">
        <v>1</v>
      </c>
    </row>
    <row r="159" spans="1:21" ht="14.4" customHeight="1" x14ac:dyDescent="0.3">
      <c r="A159" s="680">
        <v>4</v>
      </c>
      <c r="B159" s="671" t="s">
        <v>539</v>
      </c>
      <c r="C159" s="671">
        <v>89301042</v>
      </c>
      <c r="D159" s="703" t="s">
        <v>3333</v>
      </c>
      <c r="E159" s="704" t="s">
        <v>2251</v>
      </c>
      <c r="F159" s="671" t="s">
        <v>2235</v>
      </c>
      <c r="G159" s="671" t="s">
        <v>2472</v>
      </c>
      <c r="H159" s="671" t="s">
        <v>538</v>
      </c>
      <c r="I159" s="671" t="s">
        <v>2569</v>
      </c>
      <c r="J159" s="671" t="s">
        <v>2570</v>
      </c>
      <c r="K159" s="671" t="s">
        <v>2517</v>
      </c>
      <c r="L159" s="705">
        <v>300</v>
      </c>
      <c r="M159" s="705">
        <v>300</v>
      </c>
      <c r="N159" s="671">
        <v>1</v>
      </c>
      <c r="O159" s="706">
        <v>1</v>
      </c>
      <c r="P159" s="705">
        <v>300</v>
      </c>
      <c r="Q159" s="682">
        <v>1</v>
      </c>
      <c r="R159" s="671">
        <v>1</v>
      </c>
      <c r="S159" s="682">
        <v>1</v>
      </c>
      <c r="T159" s="706">
        <v>1</v>
      </c>
      <c r="U159" s="242">
        <v>1</v>
      </c>
    </row>
    <row r="160" spans="1:21" ht="14.4" customHeight="1" x14ac:dyDescent="0.3">
      <c r="A160" s="680">
        <v>4</v>
      </c>
      <c r="B160" s="671" t="s">
        <v>539</v>
      </c>
      <c r="C160" s="671">
        <v>89301042</v>
      </c>
      <c r="D160" s="703" t="s">
        <v>3333</v>
      </c>
      <c r="E160" s="704" t="s">
        <v>2251</v>
      </c>
      <c r="F160" s="671" t="s">
        <v>2235</v>
      </c>
      <c r="G160" s="671" t="s">
        <v>2472</v>
      </c>
      <c r="H160" s="671" t="s">
        <v>538</v>
      </c>
      <c r="I160" s="671" t="s">
        <v>2571</v>
      </c>
      <c r="J160" s="671" t="s">
        <v>2572</v>
      </c>
      <c r="K160" s="671" t="s">
        <v>2573</v>
      </c>
      <c r="L160" s="705">
        <v>1500.3</v>
      </c>
      <c r="M160" s="705">
        <v>9001.7999999999993</v>
      </c>
      <c r="N160" s="671">
        <v>6</v>
      </c>
      <c r="O160" s="706">
        <v>1</v>
      </c>
      <c r="P160" s="705"/>
      <c r="Q160" s="682">
        <v>0</v>
      </c>
      <c r="R160" s="671"/>
      <c r="S160" s="682">
        <v>0</v>
      </c>
      <c r="T160" s="706"/>
      <c r="U160" s="242">
        <v>0</v>
      </c>
    </row>
    <row r="161" spans="1:21" ht="14.4" customHeight="1" x14ac:dyDescent="0.3">
      <c r="A161" s="680">
        <v>4</v>
      </c>
      <c r="B161" s="671" t="s">
        <v>539</v>
      </c>
      <c r="C161" s="671">
        <v>89301042</v>
      </c>
      <c r="D161" s="703" t="s">
        <v>3333</v>
      </c>
      <c r="E161" s="704" t="s">
        <v>2251</v>
      </c>
      <c r="F161" s="671" t="s">
        <v>2235</v>
      </c>
      <c r="G161" s="671" t="s">
        <v>2472</v>
      </c>
      <c r="H161" s="671" t="s">
        <v>538</v>
      </c>
      <c r="I161" s="671" t="s">
        <v>2574</v>
      </c>
      <c r="J161" s="671" t="s">
        <v>2575</v>
      </c>
      <c r="K161" s="671" t="s">
        <v>2576</v>
      </c>
      <c r="L161" s="705">
        <v>3000</v>
      </c>
      <c r="M161" s="705">
        <v>9000</v>
      </c>
      <c r="N161" s="671">
        <v>3</v>
      </c>
      <c r="O161" s="706">
        <v>1</v>
      </c>
      <c r="P161" s="705"/>
      <c r="Q161" s="682">
        <v>0</v>
      </c>
      <c r="R161" s="671"/>
      <c r="S161" s="682">
        <v>0</v>
      </c>
      <c r="T161" s="706"/>
      <c r="U161" s="242">
        <v>0</v>
      </c>
    </row>
    <row r="162" spans="1:21" ht="14.4" customHeight="1" x14ac:dyDescent="0.3">
      <c r="A162" s="680">
        <v>4</v>
      </c>
      <c r="B162" s="671" t="s">
        <v>539</v>
      </c>
      <c r="C162" s="671">
        <v>89301042</v>
      </c>
      <c r="D162" s="703" t="s">
        <v>3333</v>
      </c>
      <c r="E162" s="704" t="s">
        <v>2251</v>
      </c>
      <c r="F162" s="671" t="s">
        <v>2235</v>
      </c>
      <c r="G162" s="671" t="s">
        <v>2472</v>
      </c>
      <c r="H162" s="671" t="s">
        <v>538</v>
      </c>
      <c r="I162" s="671" t="s">
        <v>2577</v>
      </c>
      <c r="J162" s="671" t="s">
        <v>2578</v>
      </c>
      <c r="K162" s="671" t="s">
        <v>2579</v>
      </c>
      <c r="L162" s="705">
        <v>761.3</v>
      </c>
      <c r="M162" s="705">
        <v>761.3</v>
      </c>
      <c r="N162" s="671">
        <v>1</v>
      </c>
      <c r="O162" s="706">
        <v>1</v>
      </c>
      <c r="P162" s="705">
        <v>761.3</v>
      </c>
      <c r="Q162" s="682">
        <v>1</v>
      </c>
      <c r="R162" s="671">
        <v>1</v>
      </c>
      <c r="S162" s="682">
        <v>1</v>
      </c>
      <c r="T162" s="706">
        <v>1</v>
      </c>
      <c r="U162" s="242">
        <v>1</v>
      </c>
    </row>
    <row r="163" spans="1:21" ht="14.4" customHeight="1" x14ac:dyDescent="0.3">
      <c r="A163" s="680">
        <v>4</v>
      </c>
      <c r="B163" s="671" t="s">
        <v>539</v>
      </c>
      <c r="C163" s="671">
        <v>89301042</v>
      </c>
      <c r="D163" s="703" t="s">
        <v>3333</v>
      </c>
      <c r="E163" s="704" t="s">
        <v>2251</v>
      </c>
      <c r="F163" s="671" t="s">
        <v>2235</v>
      </c>
      <c r="G163" s="671" t="s">
        <v>2472</v>
      </c>
      <c r="H163" s="671" t="s">
        <v>538</v>
      </c>
      <c r="I163" s="671" t="s">
        <v>2580</v>
      </c>
      <c r="J163" s="671" t="s">
        <v>2581</v>
      </c>
      <c r="K163" s="671" t="s">
        <v>2582</v>
      </c>
      <c r="L163" s="705">
        <v>198.08</v>
      </c>
      <c r="M163" s="705">
        <v>198.08</v>
      </c>
      <c r="N163" s="671">
        <v>1</v>
      </c>
      <c r="O163" s="706">
        <v>1</v>
      </c>
      <c r="P163" s="705">
        <v>198.08</v>
      </c>
      <c r="Q163" s="682">
        <v>1</v>
      </c>
      <c r="R163" s="671">
        <v>1</v>
      </c>
      <c r="S163" s="682">
        <v>1</v>
      </c>
      <c r="T163" s="706">
        <v>1</v>
      </c>
      <c r="U163" s="242">
        <v>1</v>
      </c>
    </row>
    <row r="164" spans="1:21" ht="14.4" customHeight="1" x14ac:dyDescent="0.3">
      <c r="A164" s="680">
        <v>4</v>
      </c>
      <c r="B164" s="671" t="s">
        <v>539</v>
      </c>
      <c r="C164" s="671">
        <v>89301042</v>
      </c>
      <c r="D164" s="703" t="s">
        <v>3333</v>
      </c>
      <c r="E164" s="704" t="s">
        <v>2251</v>
      </c>
      <c r="F164" s="671" t="s">
        <v>2235</v>
      </c>
      <c r="G164" s="671" t="s">
        <v>2472</v>
      </c>
      <c r="H164" s="671" t="s">
        <v>538</v>
      </c>
      <c r="I164" s="671" t="s">
        <v>2583</v>
      </c>
      <c r="J164" s="671" t="s">
        <v>2584</v>
      </c>
      <c r="K164" s="671" t="s">
        <v>2585</v>
      </c>
      <c r="L164" s="705">
        <v>1500</v>
      </c>
      <c r="M164" s="705">
        <v>1500</v>
      </c>
      <c r="N164" s="671">
        <v>1</v>
      </c>
      <c r="O164" s="706">
        <v>1</v>
      </c>
      <c r="P164" s="705">
        <v>1500</v>
      </c>
      <c r="Q164" s="682">
        <v>1</v>
      </c>
      <c r="R164" s="671">
        <v>1</v>
      </c>
      <c r="S164" s="682">
        <v>1</v>
      </c>
      <c r="T164" s="706">
        <v>1</v>
      </c>
      <c r="U164" s="242">
        <v>1</v>
      </c>
    </row>
    <row r="165" spans="1:21" ht="14.4" customHeight="1" x14ac:dyDescent="0.3">
      <c r="A165" s="680">
        <v>4</v>
      </c>
      <c r="B165" s="671" t="s">
        <v>539</v>
      </c>
      <c r="C165" s="671">
        <v>89301042</v>
      </c>
      <c r="D165" s="703" t="s">
        <v>3333</v>
      </c>
      <c r="E165" s="704" t="s">
        <v>2251</v>
      </c>
      <c r="F165" s="671" t="s">
        <v>2235</v>
      </c>
      <c r="G165" s="671" t="s">
        <v>2472</v>
      </c>
      <c r="H165" s="671" t="s">
        <v>538</v>
      </c>
      <c r="I165" s="671" t="s">
        <v>2586</v>
      </c>
      <c r="J165" s="671" t="s">
        <v>2587</v>
      </c>
      <c r="K165" s="671" t="s">
        <v>2588</v>
      </c>
      <c r="L165" s="705">
        <v>159.5</v>
      </c>
      <c r="M165" s="705">
        <v>159.5</v>
      </c>
      <c r="N165" s="671">
        <v>1</v>
      </c>
      <c r="O165" s="706">
        <v>1</v>
      </c>
      <c r="P165" s="705"/>
      <c r="Q165" s="682">
        <v>0</v>
      </c>
      <c r="R165" s="671"/>
      <c r="S165" s="682">
        <v>0</v>
      </c>
      <c r="T165" s="706"/>
      <c r="U165" s="242">
        <v>0</v>
      </c>
    </row>
    <row r="166" spans="1:21" ht="14.4" customHeight="1" x14ac:dyDescent="0.3">
      <c r="A166" s="680">
        <v>4</v>
      </c>
      <c r="B166" s="671" t="s">
        <v>539</v>
      </c>
      <c r="C166" s="671">
        <v>89301042</v>
      </c>
      <c r="D166" s="703" t="s">
        <v>3333</v>
      </c>
      <c r="E166" s="704" t="s">
        <v>2251</v>
      </c>
      <c r="F166" s="671" t="s">
        <v>2235</v>
      </c>
      <c r="G166" s="671" t="s">
        <v>2472</v>
      </c>
      <c r="H166" s="671" t="s">
        <v>538</v>
      </c>
      <c r="I166" s="671" t="s">
        <v>2589</v>
      </c>
      <c r="J166" s="671" t="s">
        <v>2590</v>
      </c>
      <c r="K166" s="671" t="s">
        <v>2591</v>
      </c>
      <c r="L166" s="705">
        <v>1080</v>
      </c>
      <c r="M166" s="705">
        <v>3240</v>
      </c>
      <c r="N166" s="671">
        <v>3</v>
      </c>
      <c r="O166" s="706">
        <v>3</v>
      </c>
      <c r="P166" s="705">
        <v>2160</v>
      </c>
      <c r="Q166" s="682">
        <v>0.66666666666666663</v>
      </c>
      <c r="R166" s="671">
        <v>2</v>
      </c>
      <c r="S166" s="682">
        <v>0.66666666666666663</v>
      </c>
      <c r="T166" s="706">
        <v>2</v>
      </c>
      <c r="U166" s="242">
        <v>0.66666666666666663</v>
      </c>
    </row>
    <row r="167" spans="1:21" ht="14.4" customHeight="1" x14ac:dyDescent="0.3">
      <c r="A167" s="680">
        <v>4</v>
      </c>
      <c r="B167" s="671" t="s">
        <v>539</v>
      </c>
      <c r="C167" s="671">
        <v>89301042</v>
      </c>
      <c r="D167" s="703" t="s">
        <v>3333</v>
      </c>
      <c r="E167" s="704" t="s">
        <v>2251</v>
      </c>
      <c r="F167" s="671" t="s">
        <v>2235</v>
      </c>
      <c r="G167" s="671" t="s">
        <v>2472</v>
      </c>
      <c r="H167" s="671" t="s">
        <v>538</v>
      </c>
      <c r="I167" s="671" t="s">
        <v>2592</v>
      </c>
      <c r="J167" s="671" t="s">
        <v>2593</v>
      </c>
      <c r="K167" s="671" t="s">
        <v>2594</v>
      </c>
      <c r="L167" s="705">
        <v>479.84</v>
      </c>
      <c r="M167" s="705">
        <v>479.84</v>
      </c>
      <c r="N167" s="671">
        <v>1</v>
      </c>
      <c r="O167" s="706">
        <v>1</v>
      </c>
      <c r="P167" s="705">
        <v>479.84</v>
      </c>
      <c r="Q167" s="682">
        <v>1</v>
      </c>
      <c r="R167" s="671">
        <v>1</v>
      </c>
      <c r="S167" s="682">
        <v>1</v>
      </c>
      <c r="T167" s="706">
        <v>1</v>
      </c>
      <c r="U167" s="242">
        <v>1</v>
      </c>
    </row>
    <row r="168" spans="1:21" ht="14.4" customHeight="1" x14ac:dyDescent="0.3">
      <c r="A168" s="680">
        <v>4</v>
      </c>
      <c r="B168" s="671" t="s">
        <v>539</v>
      </c>
      <c r="C168" s="671">
        <v>89301042</v>
      </c>
      <c r="D168" s="703" t="s">
        <v>3333</v>
      </c>
      <c r="E168" s="704" t="s">
        <v>2251</v>
      </c>
      <c r="F168" s="671" t="s">
        <v>2235</v>
      </c>
      <c r="G168" s="671" t="s">
        <v>2472</v>
      </c>
      <c r="H168" s="671" t="s">
        <v>538</v>
      </c>
      <c r="I168" s="671" t="s">
        <v>2595</v>
      </c>
      <c r="J168" s="671" t="s">
        <v>2596</v>
      </c>
      <c r="K168" s="671" t="s">
        <v>2597</v>
      </c>
      <c r="L168" s="705">
        <v>3000</v>
      </c>
      <c r="M168" s="705">
        <v>9000</v>
      </c>
      <c r="N168" s="671">
        <v>3</v>
      </c>
      <c r="O168" s="706">
        <v>1</v>
      </c>
      <c r="P168" s="705">
        <v>9000</v>
      </c>
      <c r="Q168" s="682">
        <v>1</v>
      </c>
      <c r="R168" s="671">
        <v>3</v>
      </c>
      <c r="S168" s="682">
        <v>1</v>
      </c>
      <c r="T168" s="706">
        <v>1</v>
      </c>
      <c r="U168" s="242">
        <v>1</v>
      </c>
    </row>
    <row r="169" spans="1:21" ht="14.4" customHeight="1" x14ac:dyDescent="0.3">
      <c r="A169" s="680">
        <v>4</v>
      </c>
      <c r="B169" s="671" t="s">
        <v>539</v>
      </c>
      <c r="C169" s="671">
        <v>89301042</v>
      </c>
      <c r="D169" s="703" t="s">
        <v>3333</v>
      </c>
      <c r="E169" s="704" t="s">
        <v>2251</v>
      </c>
      <c r="F169" s="671" t="s">
        <v>2235</v>
      </c>
      <c r="G169" s="671" t="s">
        <v>2472</v>
      </c>
      <c r="H169" s="671" t="s">
        <v>538</v>
      </c>
      <c r="I169" s="671" t="s">
        <v>2598</v>
      </c>
      <c r="J169" s="671" t="s">
        <v>2596</v>
      </c>
      <c r="K169" s="671" t="s">
        <v>2599</v>
      </c>
      <c r="L169" s="705">
        <v>3000</v>
      </c>
      <c r="M169" s="705">
        <v>6000</v>
      </c>
      <c r="N169" s="671">
        <v>2</v>
      </c>
      <c r="O169" s="706">
        <v>1</v>
      </c>
      <c r="P169" s="705">
        <v>6000</v>
      </c>
      <c r="Q169" s="682">
        <v>1</v>
      </c>
      <c r="R169" s="671">
        <v>2</v>
      </c>
      <c r="S169" s="682">
        <v>1</v>
      </c>
      <c r="T169" s="706">
        <v>1</v>
      </c>
      <c r="U169" s="242">
        <v>1</v>
      </c>
    </row>
    <row r="170" spans="1:21" ht="14.4" customHeight="1" x14ac:dyDescent="0.3">
      <c r="A170" s="680">
        <v>4</v>
      </c>
      <c r="B170" s="671" t="s">
        <v>539</v>
      </c>
      <c r="C170" s="671">
        <v>89301042</v>
      </c>
      <c r="D170" s="703" t="s">
        <v>3333</v>
      </c>
      <c r="E170" s="704" t="s">
        <v>2251</v>
      </c>
      <c r="F170" s="671" t="s">
        <v>2235</v>
      </c>
      <c r="G170" s="671" t="s">
        <v>2600</v>
      </c>
      <c r="H170" s="671" t="s">
        <v>538</v>
      </c>
      <c r="I170" s="671" t="s">
        <v>2601</v>
      </c>
      <c r="J170" s="671" t="s">
        <v>2602</v>
      </c>
      <c r="K170" s="671" t="s">
        <v>2603</v>
      </c>
      <c r="L170" s="705">
        <v>182</v>
      </c>
      <c r="M170" s="705">
        <v>728</v>
      </c>
      <c r="N170" s="671">
        <v>4</v>
      </c>
      <c r="O170" s="706">
        <v>2</v>
      </c>
      <c r="P170" s="705">
        <v>364</v>
      </c>
      <c r="Q170" s="682">
        <v>0.5</v>
      </c>
      <c r="R170" s="671">
        <v>2</v>
      </c>
      <c r="S170" s="682">
        <v>0.5</v>
      </c>
      <c r="T170" s="706">
        <v>1</v>
      </c>
      <c r="U170" s="242">
        <v>0.5</v>
      </c>
    </row>
    <row r="171" spans="1:21" ht="14.4" customHeight="1" x14ac:dyDescent="0.3">
      <c r="A171" s="680">
        <v>4</v>
      </c>
      <c r="B171" s="671" t="s">
        <v>539</v>
      </c>
      <c r="C171" s="671">
        <v>89301042</v>
      </c>
      <c r="D171" s="703" t="s">
        <v>3333</v>
      </c>
      <c r="E171" s="704" t="s">
        <v>2252</v>
      </c>
      <c r="F171" s="671" t="s">
        <v>2233</v>
      </c>
      <c r="G171" s="671" t="s">
        <v>2311</v>
      </c>
      <c r="H171" s="671" t="s">
        <v>910</v>
      </c>
      <c r="I171" s="671" t="s">
        <v>1097</v>
      </c>
      <c r="J171" s="671" t="s">
        <v>2115</v>
      </c>
      <c r="K171" s="671" t="s">
        <v>2116</v>
      </c>
      <c r="L171" s="705">
        <v>333.31</v>
      </c>
      <c r="M171" s="705">
        <v>333.31</v>
      </c>
      <c r="N171" s="671">
        <v>1</v>
      </c>
      <c r="O171" s="706">
        <v>1</v>
      </c>
      <c r="P171" s="705">
        <v>333.31</v>
      </c>
      <c r="Q171" s="682">
        <v>1</v>
      </c>
      <c r="R171" s="671">
        <v>1</v>
      </c>
      <c r="S171" s="682">
        <v>1</v>
      </c>
      <c r="T171" s="706">
        <v>1</v>
      </c>
      <c r="U171" s="242">
        <v>1</v>
      </c>
    </row>
    <row r="172" spans="1:21" ht="14.4" customHeight="1" x14ac:dyDescent="0.3">
      <c r="A172" s="680">
        <v>4</v>
      </c>
      <c r="B172" s="671" t="s">
        <v>539</v>
      </c>
      <c r="C172" s="671">
        <v>89301042</v>
      </c>
      <c r="D172" s="703" t="s">
        <v>3333</v>
      </c>
      <c r="E172" s="704" t="s">
        <v>2252</v>
      </c>
      <c r="F172" s="671" t="s">
        <v>2233</v>
      </c>
      <c r="G172" s="671" t="s">
        <v>2391</v>
      </c>
      <c r="H172" s="671" t="s">
        <v>538</v>
      </c>
      <c r="I172" s="671" t="s">
        <v>2604</v>
      </c>
      <c r="J172" s="671" t="s">
        <v>1429</v>
      </c>
      <c r="K172" s="671" t="s">
        <v>2605</v>
      </c>
      <c r="L172" s="705">
        <v>58.1</v>
      </c>
      <c r="M172" s="705">
        <v>58.1</v>
      </c>
      <c r="N172" s="671">
        <v>1</v>
      </c>
      <c r="O172" s="706">
        <v>1</v>
      </c>
      <c r="P172" s="705"/>
      <c r="Q172" s="682">
        <v>0</v>
      </c>
      <c r="R172" s="671"/>
      <c r="S172" s="682">
        <v>0</v>
      </c>
      <c r="T172" s="706"/>
      <c r="U172" s="242">
        <v>0</v>
      </c>
    </row>
    <row r="173" spans="1:21" ht="14.4" customHeight="1" x14ac:dyDescent="0.3">
      <c r="A173" s="680">
        <v>4</v>
      </c>
      <c r="B173" s="671" t="s">
        <v>539</v>
      </c>
      <c r="C173" s="671">
        <v>89301042</v>
      </c>
      <c r="D173" s="703" t="s">
        <v>3333</v>
      </c>
      <c r="E173" s="704" t="s">
        <v>2252</v>
      </c>
      <c r="F173" s="671" t="s">
        <v>2233</v>
      </c>
      <c r="G173" s="671" t="s">
        <v>2301</v>
      </c>
      <c r="H173" s="671" t="s">
        <v>910</v>
      </c>
      <c r="I173" s="671" t="s">
        <v>1385</v>
      </c>
      <c r="J173" s="671" t="s">
        <v>1386</v>
      </c>
      <c r="K173" s="671" t="s">
        <v>1387</v>
      </c>
      <c r="L173" s="705">
        <v>0</v>
      </c>
      <c r="M173" s="705">
        <v>0</v>
      </c>
      <c r="N173" s="671">
        <v>1</v>
      </c>
      <c r="O173" s="706">
        <v>1</v>
      </c>
      <c r="P173" s="705">
        <v>0</v>
      </c>
      <c r="Q173" s="682"/>
      <c r="R173" s="671">
        <v>1</v>
      </c>
      <c r="S173" s="682">
        <v>1</v>
      </c>
      <c r="T173" s="706">
        <v>1</v>
      </c>
      <c r="U173" s="242">
        <v>1</v>
      </c>
    </row>
    <row r="174" spans="1:21" ht="14.4" customHeight="1" x14ac:dyDescent="0.3">
      <c r="A174" s="680">
        <v>4</v>
      </c>
      <c r="B174" s="671" t="s">
        <v>539</v>
      </c>
      <c r="C174" s="671">
        <v>89301042</v>
      </c>
      <c r="D174" s="703" t="s">
        <v>3333</v>
      </c>
      <c r="E174" s="704" t="s">
        <v>2252</v>
      </c>
      <c r="F174" s="671" t="s">
        <v>2233</v>
      </c>
      <c r="G174" s="671" t="s">
        <v>2393</v>
      </c>
      <c r="H174" s="671" t="s">
        <v>538</v>
      </c>
      <c r="I174" s="671" t="s">
        <v>1464</v>
      </c>
      <c r="J174" s="671" t="s">
        <v>2394</v>
      </c>
      <c r="K174" s="671" t="s">
        <v>2395</v>
      </c>
      <c r="L174" s="705">
        <v>69.86</v>
      </c>
      <c r="M174" s="705">
        <v>69.86</v>
      </c>
      <c r="N174" s="671">
        <v>1</v>
      </c>
      <c r="O174" s="706">
        <v>1</v>
      </c>
      <c r="P174" s="705">
        <v>69.86</v>
      </c>
      <c r="Q174" s="682">
        <v>1</v>
      </c>
      <c r="R174" s="671">
        <v>1</v>
      </c>
      <c r="S174" s="682">
        <v>1</v>
      </c>
      <c r="T174" s="706">
        <v>1</v>
      </c>
      <c r="U174" s="242">
        <v>1</v>
      </c>
    </row>
    <row r="175" spans="1:21" ht="14.4" customHeight="1" x14ac:dyDescent="0.3">
      <c r="A175" s="680">
        <v>4</v>
      </c>
      <c r="B175" s="671" t="s">
        <v>539</v>
      </c>
      <c r="C175" s="671">
        <v>89301042</v>
      </c>
      <c r="D175" s="703" t="s">
        <v>3333</v>
      </c>
      <c r="E175" s="704" t="s">
        <v>2252</v>
      </c>
      <c r="F175" s="671" t="s">
        <v>2233</v>
      </c>
      <c r="G175" s="671" t="s">
        <v>2606</v>
      </c>
      <c r="H175" s="671" t="s">
        <v>538</v>
      </c>
      <c r="I175" s="671" t="s">
        <v>1797</v>
      </c>
      <c r="J175" s="671" t="s">
        <v>2607</v>
      </c>
      <c r="K175" s="671" t="s">
        <v>2608</v>
      </c>
      <c r="L175" s="705">
        <v>22.88</v>
      </c>
      <c r="M175" s="705">
        <v>22.88</v>
      </c>
      <c r="N175" s="671">
        <v>1</v>
      </c>
      <c r="O175" s="706">
        <v>1</v>
      </c>
      <c r="P175" s="705"/>
      <c r="Q175" s="682">
        <v>0</v>
      </c>
      <c r="R175" s="671"/>
      <c r="S175" s="682">
        <v>0</v>
      </c>
      <c r="T175" s="706"/>
      <c r="U175" s="242">
        <v>0</v>
      </c>
    </row>
    <row r="176" spans="1:21" ht="14.4" customHeight="1" x14ac:dyDescent="0.3">
      <c r="A176" s="680">
        <v>4</v>
      </c>
      <c r="B176" s="671" t="s">
        <v>539</v>
      </c>
      <c r="C176" s="671">
        <v>89301042</v>
      </c>
      <c r="D176" s="703" t="s">
        <v>3333</v>
      </c>
      <c r="E176" s="704" t="s">
        <v>2252</v>
      </c>
      <c r="F176" s="671" t="s">
        <v>2234</v>
      </c>
      <c r="G176" s="671" t="s">
        <v>2307</v>
      </c>
      <c r="H176" s="671" t="s">
        <v>538</v>
      </c>
      <c r="I176" s="671" t="s">
        <v>2308</v>
      </c>
      <c r="J176" s="671" t="s">
        <v>2309</v>
      </c>
      <c r="K176" s="671"/>
      <c r="L176" s="705">
        <v>0</v>
      </c>
      <c r="M176" s="705">
        <v>0</v>
      </c>
      <c r="N176" s="671">
        <v>1</v>
      </c>
      <c r="O176" s="706">
        <v>1</v>
      </c>
      <c r="P176" s="705">
        <v>0</v>
      </c>
      <c r="Q176" s="682"/>
      <c r="R176" s="671">
        <v>1</v>
      </c>
      <c r="S176" s="682">
        <v>1</v>
      </c>
      <c r="T176" s="706">
        <v>1</v>
      </c>
      <c r="U176" s="242">
        <v>1</v>
      </c>
    </row>
    <row r="177" spans="1:21" ht="14.4" customHeight="1" x14ac:dyDescent="0.3">
      <c r="A177" s="680">
        <v>4</v>
      </c>
      <c r="B177" s="671" t="s">
        <v>539</v>
      </c>
      <c r="C177" s="671">
        <v>89301042</v>
      </c>
      <c r="D177" s="703" t="s">
        <v>3333</v>
      </c>
      <c r="E177" s="704" t="s">
        <v>2252</v>
      </c>
      <c r="F177" s="671" t="s">
        <v>2234</v>
      </c>
      <c r="G177" s="671" t="s">
        <v>2307</v>
      </c>
      <c r="H177" s="671" t="s">
        <v>538</v>
      </c>
      <c r="I177" s="671" t="s">
        <v>2310</v>
      </c>
      <c r="J177" s="671" t="s">
        <v>2309</v>
      </c>
      <c r="K177" s="671"/>
      <c r="L177" s="705">
        <v>0</v>
      </c>
      <c r="M177" s="705">
        <v>0</v>
      </c>
      <c r="N177" s="671">
        <v>1</v>
      </c>
      <c r="O177" s="706">
        <v>1</v>
      </c>
      <c r="P177" s="705">
        <v>0</v>
      </c>
      <c r="Q177" s="682"/>
      <c r="R177" s="671">
        <v>1</v>
      </c>
      <c r="S177" s="682">
        <v>1</v>
      </c>
      <c r="T177" s="706">
        <v>1</v>
      </c>
      <c r="U177" s="242">
        <v>1</v>
      </c>
    </row>
    <row r="178" spans="1:21" ht="14.4" customHeight="1" x14ac:dyDescent="0.3">
      <c r="A178" s="680">
        <v>4</v>
      </c>
      <c r="B178" s="671" t="s">
        <v>539</v>
      </c>
      <c r="C178" s="671">
        <v>89301042</v>
      </c>
      <c r="D178" s="703" t="s">
        <v>3333</v>
      </c>
      <c r="E178" s="704" t="s">
        <v>2252</v>
      </c>
      <c r="F178" s="671" t="s">
        <v>2235</v>
      </c>
      <c r="G178" s="671" t="s">
        <v>2462</v>
      </c>
      <c r="H178" s="671" t="s">
        <v>538</v>
      </c>
      <c r="I178" s="671" t="s">
        <v>2463</v>
      </c>
      <c r="J178" s="671" t="s">
        <v>2464</v>
      </c>
      <c r="K178" s="671" t="s">
        <v>2465</v>
      </c>
      <c r="L178" s="705">
        <v>410</v>
      </c>
      <c r="M178" s="705">
        <v>5740</v>
      </c>
      <c r="N178" s="671">
        <v>14</v>
      </c>
      <c r="O178" s="706">
        <v>14</v>
      </c>
      <c r="P178" s="705">
        <v>5740</v>
      </c>
      <c r="Q178" s="682">
        <v>1</v>
      </c>
      <c r="R178" s="671">
        <v>14</v>
      </c>
      <c r="S178" s="682">
        <v>1</v>
      </c>
      <c r="T178" s="706">
        <v>14</v>
      </c>
      <c r="U178" s="242">
        <v>1</v>
      </c>
    </row>
    <row r="179" spans="1:21" ht="14.4" customHeight="1" x14ac:dyDescent="0.3">
      <c r="A179" s="680">
        <v>4</v>
      </c>
      <c r="B179" s="671" t="s">
        <v>539</v>
      </c>
      <c r="C179" s="671">
        <v>89301042</v>
      </c>
      <c r="D179" s="703" t="s">
        <v>3333</v>
      </c>
      <c r="E179" s="704" t="s">
        <v>2252</v>
      </c>
      <c r="F179" s="671" t="s">
        <v>2235</v>
      </c>
      <c r="G179" s="671" t="s">
        <v>2398</v>
      </c>
      <c r="H179" s="671" t="s">
        <v>538</v>
      </c>
      <c r="I179" s="671" t="s">
        <v>2609</v>
      </c>
      <c r="J179" s="671" t="s">
        <v>2610</v>
      </c>
      <c r="K179" s="671" t="s">
        <v>2611</v>
      </c>
      <c r="L179" s="705">
        <v>200</v>
      </c>
      <c r="M179" s="705">
        <v>800</v>
      </c>
      <c r="N179" s="671">
        <v>4</v>
      </c>
      <c r="O179" s="706">
        <v>3</v>
      </c>
      <c r="P179" s="705">
        <v>200</v>
      </c>
      <c r="Q179" s="682">
        <v>0.25</v>
      </c>
      <c r="R179" s="671">
        <v>1</v>
      </c>
      <c r="S179" s="682">
        <v>0.25</v>
      </c>
      <c r="T179" s="706">
        <v>1</v>
      </c>
      <c r="U179" s="242">
        <v>0.33333333333333331</v>
      </c>
    </row>
    <row r="180" spans="1:21" ht="14.4" customHeight="1" x14ac:dyDescent="0.3">
      <c r="A180" s="680">
        <v>4</v>
      </c>
      <c r="B180" s="671" t="s">
        <v>539</v>
      </c>
      <c r="C180" s="671">
        <v>89301042</v>
      </c>
      <c r="D180" s="703" t="s">
        <v>3333</v>
      </c>
      <c r="E180" s="704" t="s">
        <v>2252</v>
      </c>
      <c r="F180" s="671" t="s">
        <v>2235</v>
      </c>
      <c r="G180" s="671" t="s">
        <v>2282</v>
      </c>
      <c r="H180" s="671" t="s">
        <v>538</v>
      </c>
      <c r="I180" s="671" t="s">
        <v>2469</v>
      </c>
      <c r="J180" s="671" t="s">
        <v>2470</v>
      </c>
      <c r="K180" s="671" t="s">
        <v>2471</v>
      </c>
      <c r="L180" s="705">
        <v>900</v>
      </c>
      <c r="M180" s="705">
        <v>7200</v>
      </c>
      <c r="N180" s="671">
        <v>8</v>
      </c>
      <c r="O180" s="706">
        <v>8</v>
      </c>
      <c r="P180" s="705">
        <v>7200</v>
      </c>
      <c r="Q180" s="682">
        <v>1</v>
      </c>
      <c r="R180" s="671">
        <v>8</v>
      </c>
      <c r="S180" s="682">
        <v>1</v>
      </c>
      <c r="T180" s="706">
        <v>8</v>
      </c>
      <c r="U180" s="242">
        <v>1</v>
      </c>
    </row>
    <row r="181" spans="1:21" ht="14.4" customHeight="1" x14ac:dyDescent="0.3">
      <c r="A181" s="680">
        <v>4</v>
      </c>
      <c r="B181" s="671" t="s">
        <v>539</v>
      </c>
      <c r="C181" s="671">
        <v>89301042</v>
      </c>
      <c r="D181" s="703" t="s">
        <v>3333</v>
      </c>
      <c r="E181" s="704" t="s">
        <v>2252</v>
      </c>
      <c r="F181" s="671" t="s">
        <v>2235</v>
      </c>
      <c r="G181" s="671" t="s">
        <v>2282</v>
      </c>
      <c r="H181" s="671" t="s">
        <v>538</v>
      </c>
      <c r="I181" s="671" t="s">
        <v>2612</v>
      </c>
      <c r="J181" s="671" t="s">
        <v>2613</v>
      </c>
      <c r="K181" s="671" t="s">
        <v>2614</v>
      </c>
      <c r="L181" s="705">
        <v>378.48</v>
      </c>
      <c r="M181" s="705">
        <v>378.48</v>
      </c>
      <c r="N181" s="671">
        <v>1</v>
      </c>
      <c r="O181" s="706">
        <v>1</v>
      </c>
      <c r="P181" s="705"/>
      <c r="Q181" s="682">
        <v>0</v>
      </c>
      <c r="R181" s="671"/>
      <c r="S181" s="682">
        <v>0</v>
      </c>
      <c r="T181" s="706"/>
      <c r="U181" s="242">
        <v>0</v>
      </c>
    </row>
    <row r="182" spans="1:21" ht="14.4" customHeight="1" x14ac:dyDescent="0.3">
      <c r="A182" s="680">
        <v>4</v>
      </c>
      <c r="B182" s="671" t="s">
        <v>539</v>
      </c>
      <c r="C182" s="671">
        <v>89301042</v>
      </c>
      <c r="D182" s="703" t="s">
        <v>3333</v>
      </c>
      <c r="E182" s="704" t="s">
        <v>2252</v>
      </c>
      <c r="F182" s="671" t="s">
        <v>2235</v>
      </c>
      <c r="G182" s="671" t="s">
        <v>2282</v>
      </c>
      <c r="H182" s="671" t="s">
        <v>538</v>
      </c>
      <c r="I182" s="671" t="s">
        <v>2615</v>
      </c>
      <c r="J182" s="671" t="s">
        <v>2616</v>
      </c>
      <c r="K182" s="671" t="s">
        <v>2617</v>
      </c>
      <c r="L182" s="705">
        <v>378.48</v>
      </c>
      <c r="M182" s="705">
        <v>378.48</v>
      </c>
      <c r="N182" s="671">
        <v>1</v>
      </c>
      <c r="O182" s="706">
        <v>1</v>
      </c>
      <c r="P182" s="705">
        <v>378.48</v>
      </c>
      <c r="Q182" s="682">
        <v>1</v>
      </c>
      <c r="R182" s="671">
        <v>1</v>
      </c>
      <c r="S182" s="682">
        <v>1</v>
      </c>
      <c r="T182" s="706">
        <v>1</v>
      </c>
      <c r="U182" s="242">
        <v>1</v>
      </c>
    </row>
    <row r="183" spans="1:21" ht="14.4" customHeight="1" x14ac:dyDescent="0.3">
      <c r="A183" s="680">
        <v>4</v>
      </c>
      <c r="B183" s="671" t="s">
        <v>539</v>
      </c>
      <c r="C183" s="671">
        <v>89301042</v>
      </c>
      <c r="D183" s="703" t="s">
        <v>3333</v>
      </c>
      <c r="E183" s="704" t="s">
        <v>2253</v>
      </c>
      <c r="F183" s="671" t="s">
        <v>2233</v>
      </c>
      <c r="G183" s="671" t="s">
        <v>2426</v>
      </c>
      <c r="H183" s="671" t="s">
        <v>538</v>
      </c>
      <c r="I183" s="671" t="s">
        <v>701</v>
      </c>
      <c r="J183" s="671" t="s">
        <v>702</v>
      </c>
      <c r="K183" s="671" t="s">
        <v>2427</v>
      </c>
      <c r="L183" s="705">
        <v>242.93</v>
      </c>
      <c r="M183" s="705">
        <v>485.86</v>
      </c>
      <c r="N183" s="671">
        <v>2</v>
      </c>
      <c r="O183" s="706">
        <v>1</v>
      </c>
      <c r="P183" s="705">
        <v>485.86</v>
      </c>
      <c r="Q183" s="682">
        <v>1</v>
      </c>
      <c r="R183" s="671">
        <v>2</v>
      </c>
      <c r="S183" s="682">
        <v>1</v>
      </c>
      <c r="T183" s="706">
        <v>1</v>
      </c>
      <c r="U183" s="242">
        <v>1</v>
      </c>
    </row>
    <row r="184" spans="1:21" ht="14.4" customHeight="1" x14ac:dyDescent="0.3">
      <c r="A184" s="680">
        <v>4</v>
      </c>
      <c r="B184" s="671" t="s">
        <v>539</v>
      </c>
      <c r="C184" s="671">
        <v>89301042</v>
      </c>
      <c r="D184" s="703" t="s">
        <v>3333</v>
      </c>
      <c r="E184" s="704" t="s">
        <v>2253</v>
      </c>
      <c r="F184" s="671" t="s">
        <v>2235</v>
      </c>
      <c r="G184" s="671" t="s">
        <v>2462</v>
      </c>
      <c r="H184" s="671" t="s">
        <v>538</v>
      </c>
      <c r="I184" s="671" t="s">
        <v>2463</v>
      </c>
      <c r="J184" s="671" t="s">
        <v>2464</v>
      </c>
      <c r="K184" s="671" t="s">
        <v>2465</v>
      </c>
      <c r="L184" s="705">
        <v>410</v>
      </c>
      <c r="M184" s="705">
        <v>1230</v>
      </c>
      <c r="N184" s="671">
        <v>3</v>
      </c>
      <c r="O184" s="706">
        <v>3</v>
      </c>
      <c r="P184" s="705">
        <v>1230</v>
      </c>
      <c r="Q184" s="682">
        <v>1</v>
      </c>
      <c r="R184" s="671">
        <v>3</v>
      </c>
      <c r="S184" s="682">
        <v>1</v>
      </c>
      <c r="T184" s="706">
        <v>3</v>
      </c>
      <c r="U184" s="242">
        <v>1</v>
      </c>
    </row>
    <row r="185" spans="1:21" ht="14.4" customHeight="1" x14ac:dyDescent="0.3">
      <c r="A185" s="680">
        <v>4</v>
      </c>
      <c r="B185" s="671" t="s">
        <v>539</v>
      </c>
      <c r="C185" s="671">
        <v>89301042</v>
      </c>
      <c r="D185" s="703" t="s">
        <v>3333</v>
      </c>
      <c r="E185" s="704" t="s">
        <v>2255</v>
      </c>
      <c r="F185" s="671" t="s">
        <v>2233</v>
      </c>
      <c r="G185" s="671" t="s">
        <v>2412</v>
      </c>
      <c r="H185" s="671" t="s">
        <v>538</v>
      </c>
      <c r="I185" s="671" t="s">
        <v>2618</v>
      </c>
      <c r="J185" s="671" t="s">
        <v>2619</v>
      </c>
      <c r="K185" s="671" t="s">
        <v>2620</v>
      </c>
      <c r="L185" s="705">
        <v>68.819999999999993</v>
      </c>
      <c r="M185" s="705">
        <v>68.819999999999993</v>
      </c>
      <c r="N185" s="671">
        <v>1</v>
      </c>
      <c r="O185" s="706">
        <v>0.5</v>
      </c>
      <c r="P185" s="705">
        <v>68.819999999999993</v>
      </c>
      <c r="Q185" s="682">
        <v>1</v>
      </c>
      <c r="R185" s="671">
        <v>1</v>
      </c>
      <c r="S185" s="682">
        <v>1</v>
      </c>
      <c r="T185" s="706">
        <v>0.5</v>
      </c>
      <c r="U185" s="242">
        <v>1</v>
      </c>
    </row>
    <row r="186" spans="1:21" ht="14.4" customHeight="1" x14ac:dyDescent="0.3">
      <c r="A186" s="680">
        <v>4</v>
      </c>
      <c r="B186" s="671" t="s">
        <v>539</v>
      </c>
      <c r="C186" s="671">
        <v>89301042</v>
      </c>
      <c r="D186" s="703" t="s">
        <v>3333</v>
      </c>
      <c r="E186" s="704" t="s">
        <v>2255</v>
      </c>
      <c r="F186" s="671" t="s">
        <v>2233</v>
      </c>
      <c r="G186" s="671" t="s">
        <v>2621</v>
      </c>
      <c r="H186" s="671" t="s">
        <v>910</v>
      </c>
      <c r="I186" s="671" t="s">
        <v>2622</v>
      </c>
      <c r="J186" s="671" t="s">
        <v>1366</v>
      </c>
      <c r="K186" s="671" t="s">
        <v>2623</v>
      </c>
      <c r="L186" s="705">
        <v>0</v>
      </c>
      <c r="M186" s="705">
        <v>0</v>
      </c>
      <c r="N186" s="671">
        <v>1</v>
      </c>
      <c r="O186" s="706">
        <v>1</v>
      </c>
      <c r="P186" s="705"/>
      <c r="Q186" s="682"/>
      <c r="R186" s="671"/>
      <c r="S186" s="682">
        <v>0</v>
      </c>
      <c r="T186" s="706"/>
      <c r="U186" s="242">
        <v>0</v>
      </c>
    </row>
    <row r="187" spans="1:21" ht="14.4" customHeight="1" x14ac:dyDescent="0.3">
      <c r="A187" s="680">
        <v>4</v>
      </c>
      <c r="B187" s="671" t="s">
        <v>539</v>
      </c>
      <c r="C187" s="671">
        <v>89301042</v>
      </c>
      <c r="D187" s="703" t="s">
        <v>3333</v>
      </c>
      <c r="E187" s="704" t="s">
        <v>2255</v>
      </c>
      <c r="F187" s="671" t="s">
        <v>2233</v>
      </c>
      <c r="G187" s="671" t="s">
        <v>2624</v>
      </c>
      <c r="H187" s="671" t="s">
        <v>538</v>
      </c>
      <c r="I187" s="671" t="s">
        <v>2625</v>
      </c>
      <c r="J187" s="671" t="s">
        <v>2626</v>
      </c>
      <c r="K187" s="671" t="s">
        <v>2627</v>
      </c>
      <c r="L187" s="705">
        <v>83.09</v>
      </c>
      <c r="M187" s="705">
        <v>166.18</v>
      </c>
      <c r="N187" s="671">
        <v>2</v>
      </c>
      <c r="O187" s="706">
        <v>1</v>
      </c>
      <c r="P187" s="705">
        <v>166.18</v>
      </c>
      <c r="Q187" s="682">
        <v>1</v>
      </c>
      <c r="R187" s="671">
        <v>2</v>
      </c>
      <c r="S187" s="682">
        <v>1</v>
      </c>
      <c r="T187" s="706">
        <v>1</v>
      </c>
      <c r="U187" s="242">
        <v>1</v>
      </c>
    </row>
    <row r="188" spans="1:21" ht="14.4" customHeight="1" x14ac:dyDescent="0.3">
      <c r="A188" s="680">
        <v>4</v>
      </c>
      <c r="B188" s="671" t="s">
        <v>539</v>
      </c>
      <c r="C188" s="671">
        <v>89301042</v>
      </c>
      <c r="D188" s="703" t="s">
        <v>3333</v>
      </c>
      <c r="E188" s="704" t="s">
        <v>2255</v>
      </c>
      <c r="F188" s="671" t="s">
        <v>2233</v>
      </c>
      <c r="G188" s="671" t="s">
        <v>2428</v>
      </c>
      <c r="H188" s="671" t="s">
        <v>910</v>
      </c>
      <c r="I188" s="671" t="s">
        <v>2628</v>
      </c>
      <c r="J188" s="671" t="s">
        <v>917</v>
      </c>
      <c r="K188" s="671" t="s">
        <v>2629</v>
      </c>
      <c r="L188" s="705">
        <v>193.26</v>
      </c>
      <c r="M188" s="705">
        <v>193.26</v>
      </c>
      <c r="N188" s="671">
        <v>1</v>
      </c>
      <c r="O188" s="706">
        <v>1</v>
      </c>
      <c r="P188" s="705"/>
      <c r="Q188" s="682">
        <v>0</v>
      </c>
      <c r="R188" s="671"/>
      <c r="S188" s="682">
        <v>0</v>
      </c>
      <c r="T188" s="706"/>
      <c r="U188" s="242">
        <v>0</v>
      </c>
    </row>
    <row r="189" spans="1:21" ht="14.4" customHeight="1" x14ac:dyDescent="0.3">
      <c r="A189" s="680">
        <v>4</v>
      </c>
      <c r="B189" s="671" t="s">
        <v>539</v>
      </c>
      <c r="C189" s="671">
        <v>89301042</v>
      </c>
      <c r="D189" s="703" t="s">
        <v>3333</v>
      </c>
      <c r="E189" s="704" t="s">
        <v>2255</v>
      </c>
      <c r="F189" s="671" t="s">
        <v>2233</v>
      </c>
      <c r="G189" s="671" t="s">
        <v>2630</v>
      </c>
      <c r="H189" s="671" t="s">
        <v>538</v>
      </c>
      <c r="I189" s="671" t="s">
        <v>1457</v>
      </c>
      <c r="J189" s="671" t="s">
        <v>1458</v>
      </c>
      <c r="K189" s="671" t="s">
        <v>1459</v>
      </c>
      <c r="L189" s="705">
        <v>153.52000000000001</v>
      </c>
      <c r="M189" s="705">
        <v>153.52000000000001</v>
      </c>
      <c r="N189" s="671">
        <v>1</v>
      </c>
      <c r="O189" s="706">
        <v>0.5</v>
      </c>
      <c r="P189" s="705">
        <v>153.52000000000001</v>
      </c>
      <c r="Q189" s="682">
        <v>1</v>
      </c>
      <c r="R189" s="671">
        <v>1</v>
      </c>
      <c r="S189" s="682">
        <v>1</v>
      </c>
      <c r="T189" s="706">
        <v>0.5</v>
      </c>
      <c r="U189" s="242">
        <v>1</v>
      </c>
    </row>
    <row r="190" spans="1:21" ht="14.4" customHeight="1" x14ac:dyDescent="0.3">
      <c r="A190" s="680">
        <v>4</v>
      </c>
      <c r="B190" s="671" t="s">
        <v>539</v>
      </c>
      <c r="C190" s="671">
        <v>89301042</v>
      </c>
      <c r="D190" s="703" t="s">
        <v>3333</v>
      </c>
      <c r="E190" s="704" t="s">
        <v>2255</v>
      </c>
      <c r="F190" s="671" t="s">
        <v>2233</v>
      </c>
      <c r="G190" s="671" t="s">
        <v>2347</v>
      </c>
      <c r="H190" s="671" t="s">
        <v>538</v>
      </c>
      <c r="I190" s="671" t="s">
        <v>2631</v>
      </c>
      <c r="J190" s="671" t="s">
        <v>736</v>
      </c>
      <c r="K190" s="671" t="s">
        <v>1743</v>
      </c>
      <c r="L190" s="705">
        <v>0</v>
      </c>
      <c r="M190" s="705">
        <v>0</v>
      </c>
      <c r="N190" s="671">
        <v>1</v>
      </c>
      <c r="O190" s="706">
        <v>1</v>
      </c>
      <c r="P190" s="705">
        <v>0</v>
      </c>
      <c r="Q190" s="682"/>
      <c r="R190" s="671">
        <v>1</v>
      </c>
      <c r="S190" s="682">
        <v>1</v>
      </c>
      <c r="T190" s="706">
        <v>1</v>
      </c>
      <c r="U190" s="242">
        <v>1</v>
      </c>
    </row>
    <row r="191" spans="1:21" ht="14.4" customHeight="1" x14ac:dyDescent="0.3">
      <c r="A191" s="680">
        <v>4</v>
      </c>
      <c r="B191" s="671" t="s">
        <v>539</v>
      </c>
      <c r="C191" s="671">
        <v>89301042</v>
      </c>
      <c r="D191" s="703" t="s">
        <v>3333</v>
      </c>
      <c r="E191" s="704" t="s">
        <v>2255</v>
      </c>
      <c r="F191" s="671" t="s">
        <v>2235</v>
      </c>
      <c r="G191" s="671" t="s">
        <v>2462</v>
      </c>
      <c r="H191" s="671" t="s">
        <v>538</v>
      </c>
      <c r="I191" s="671" t="s">
        <v>2463</v>
      </c>
      <c r="J191" s="671" t="s">
        <v>2464</v>
      </c>
      <c r="K191" s="671" t="s">
        <v>2465</v>
      </c>
      <c r="L191" s="705">
        <v>410</v>
      </c>
      <c r="M191" s="705">
        <v>3280</v>
      </c>
      <c r="N191" s="671">
        <v>8</v>
      </c>
      <c r="O191" s="706">
        <v>8</v>
      </c>
      <c r="P191" s="705">
        <v>3280</v>
      </c>
      <c r="Q191" s="682">
        <v>1</v>
      </c>
      <c r="R191" s="671">
        <v>8</v>
      </c>
      <c r="S191" s="682">
        <v>1</v>
      </c>
      <c r="T191" s="706">
        <v>8</v>
      </c>
      <c r="U191" s="242">
        <v>1</v>
      </c>
    </row>
    <row r="192" spans="1:21" ht="14.4" customHeight="1" x14ac:dyDescent="0.3">
      <c r="A192" s="680">
        <v>4</v>
      </c>
      <c r="B192" s="671" t="s">
        <v>539</v>
      </c>
      <c r="C192" s="671">
        <v>89301042</v>
      </c>
      <c r="D192" s="703" t="s">
        <v>3333</v>
      </c>
      <c r="E192" s="704" t="s">
        <v>2255</v>
      </c>
      <c r="F192" s="671" t="s">
        <v>2235</v>
      </c>
      <c r="G192" s="671" t="s">
        <v>2398</v>
      </c>
      <c r="H192" s="671" t="s">
        <v>538</v>
      </c>
      <c r="I192" s="671" t="s">
        <v>2399</v>
      </c>
      <c r="J192" s="671" t="s">
        <v>2400</v>
      </c>
      <c r="K192" s="671" t="s">
        <v>2401</v>
      </c>
      <c r="L192" s="705">
        <v>35.130000000000003</v>
      </c>
      <c r="M192" s="705">
        <v>35.130000000000003</v>
      </c>
      <c r="N192" s="671">
        <v>1</v>
      </c>
      <c r="O192" s="706">
        <v>1</v>
      </c>
      <c r="P192" s="705">
        <v>35.130000000000003</v>
      </c>
      <c r="Q192" s="682">
        <v>1</v>
      </c>
      <c r="R192" s="671">
        <v>1</v>
      </c>
      <c r="S192" s="682">
        <v>1</v>
      </c>
      <c r="T192" s="706">
        <v>1</v>
      </c>
      <c r="U192" s="242">
        <v>1</v>
      </c>
    </row>
    <row r="193" spans="1:21" ht="14.4" customHeight="1" x14ac:dyDescent="0.3">
      <c r="A193" s="680">
        <v>4</v>
      </c>
      <c r="B193" s="671" t="s">
        <v>539</v>
      </c>
      <c r="C193" s="671">
        <v>89301042</v>
      </c>
      <c r="D193" s="703" t="s">
        <v>3333</v>
      </c>
      <c r="E193" s="704" t="s">
        <v>2255</v>
      </c>
      <c r="F193" s="671" t="s">
        <v>2235</v>
      </c>
      <c r="G193" s="671" t="s">
        <v>2282</v>
      </c>
      <c r="H193" s="671" t="s">
        <v>538</v>
      </c>
      <c r="I193" s="671" t="s">
        <v>2469</v>
      </c>
      <c r="J193" s="671" t="s">
        <v>2470</v>
      </c>
      <c r="K193" s="671" t="s">
        <v>2471</v>
      </c>
      <c r="L193" s="705">
        <v>900</v>
      </c>
      <c r="M193" s="705">
        <v>900</v>
      </c>
      <c r="N193" s="671">
        <v>1</v>
      </c>
      <c r="O193" s="706">
        <v>1</v>
      </c>
      <c r="P193" s="705">
        <v>900</v>
      </c>
      <c r="Q193" s="682">
        <v>1</v>
      </c>
      <c r="R193" s="671">
        <v>1</v>
      </c>
      <c r="S193" s="682">
        <v>1</v>
      </c>
      <c r="T193" s="706">
        <v>1</v>
      </c>
      <c r="U193" s="242">
        <v>1</v>
      </c>
    </row>
    <row r="194" spans="1:21" ht="14.4" customHeight="1" x14ac:dyDescent="0.3">
      <c r="A194" s="680">
        <v>4</v>
      </c>
      <c r="B194" s="671" t="s">
        <v>539</v>
      </c>
      <c r="C194" s="671">
        <v>89301042</v>
      </c>
      <c r="D194" s="703" t="s">
        <v>3333</v>
      </c>
      <c r="E194" s="704" t="s">
        <v>2255</v>
      </c>
      <c r="F194" s="671" t="s">
        <v>2235</v>
      </c>
      <c r="G194" s="671" t="s">
        <v>2282</v>
      </c>
      <c r="H194" s="671" t="s">
        <v>538</v>
      </c>
      <c r="I194" s="671" t="s">
        <v>2612</v>
      </c>
      <c r="J194" s="671" t="s">
        <v>2613</v>
      </c>
      <c r="K194" s="671" t="s">
        <v>2614</v>
      </c>
      <c r="L194" s="705">
        <v>378.48</v>
      </c>
      <c r="M194" s="705">
        <v>756.96</v>
      </c>
      <c r="N194" s="671">
        <v>2</v>
      </c>
      <c r="O194" s="706">
        <v>2</v>
      </c>
      <c r="P194" s="705">
        <v>378.48</v>
      </c>
      <c r="Q194" s="682">
        <v>0.5</v>
      </c>
      <c r="R194" s="671">
        <v>1</v>
      </c>
      <c r="S194" s="682">
        <v>0.5</v>
      </c>
      <c r="T194" s="706">
        <v>1</v>
      </c>
      <c r="U194" s="242">
        <v>0.5</v>
      </c>
    </row>
    <row r="195" spans="1:21" ht="14.4" customHeight="1" x14ac:dyDescent="0.3">
      <c r="A195" s="680">
        <v>4</v>
      </c>
      <c r="B195" s="671" t="s">
        <v>539</v>
      </c>
      <c r="C195" s="671">
        <v>89301042</v>
      </c>
      <c r="D195" s="703" t="s">
        <v>3333</v>
      </c>
      <c r="E195" s="704" t="s">
        <v>2255</v>
      </c>
      <c r="F195" s="671" t="s">
        <v>2235</v>
      </c>
      <c r="G195" s="671" t="s">
        <v>2282</v>
      </c>
      <c r="H195" s="671" t="s">
        <v>538</v>
      </c>
      <c r="I195" s="671" t="s">
        <v>2615</v>
      </c>
      <c r="J195" s="671" t="s">
        <v>2616</v>
      </c>
      <c r="K195" s="671" t="s">
        <v>2617</v>
      </c>
      <c r="L195" s="705">
        <v>378.48</v>
      </c>
      <c r="M195" s="705">
        <v>378.48</v>
      </c>
      <c r="N195" s="671">
        <v>1</v>
      </c>
      <c r="O195" s="706">
        <v>1</v>
      </c>
      <c r="P195" s="705">
        <v>378.48</v>
      </c>
      <c r="Q195" s="682">
        <v>1</v>
      </c>
      <c r="R195" s="671">
        <v>1</v>
      </c>
      <c r="S195" s="682">
        <v>1</v>
      </c>
      <c r="T195" s="706">
        <v>1</v>
      </c>
      <c r="U195" s="242">
        <v>1</v>
      </c>
    </row>
    <row r="196" spans="1:21" ht="14.4" customHeight="1" x14ac:dyDescent="0.3">
      <c r="A196" s="680">
        <v>4</v>
      </c>
      <c r="B196" s="671" t="s">
        <v>539</v>
      </c>
      <c r="C196" s="671">
        <v>89301042</v>
      </c>
      <c r="D196" s="703" t="s">
        <v>3333</v>
      </c>
      <c r="E196" s="704" t="s">
        <v>2256</v>
      </c>
      <c r="F196" s="671" t="s">
        <v>2233</v>
      </c>
      <c r="G196" s="671" t="s">
        <v>2391</v>
      </c>
      <c r="H196" s="671" t="s">
        <v>538</v>
      </c>
      <c r="I196" s="671" t="s">
        <v>1428</v>
      </c>
      <c r="J196" s="671" t="s">
        <v>1429</v>
      </c>
      <c r="K196" s="671" t="s">
        <v>2392</v>
      </c>
      <c r="L196" s="705">
        <v>50.27</v>
      </c>
      <c r="M196" s="705">
        <v>100.54</v>
      </c>
      <c r="N196" s="671">
        <v>2</v>
      </c>
      <c r="O196" s="706">
        <v>1.5</v>
      </c>
      <c r="P196" s="705">
        <v>100.54</v>
      </c>
      <c r="Q196" s="682">
        <v>1</v>
      </c>
      <c r="R196" s="671">
        <v>2</v>
      </c>
      <c r="S196" s="682">
        <v>1</v>
      </c>
      <c r="T196" s="706">
        <v>1.5</v>
      </c>
      <c r="U196" s="242">
        <v>1</v>
      </c>
    </row>
    <row r="197" spans="1:21" ht="14.4" customHeight="1" x14ac:dyDescent="0.3">
      <c r="A197" s="680">
        <v>4</v>
      </c>
      <c r="B197" s="671" t="s">
        <v>539</v>
      </c>
      <c r="C197" s="671">
        <v>89301042</v>
      </c>
      <c r="D197" s="703" t="s">
        <v>3333</v>
      </c>
      <c r="E197" s="704" t="s">
        <v>2256</v>
      </c>
      <c r="F197" s="671" t="s">
        <v>2233</v>
      </c>
      <c r="G197" s="671" t="s">
        <v>2632</v>
      </c>
      <c r="H197" s="671" t="s">
        <v>910</v>
      </c>
      <c r="I197" s="671" t="s">
        <v>2633</v>
      </c>
      <c r="J197" s="671" t="s">
        <v>2634</v>
      </c>
      <c r="K197" s="671" t="s">
        <v>2635</v>
      </c>
      <c r="L197" s="705">
        <v>314.33999999999997</v>
      </c>
      <c r="M197" s="705">
        <v>628.67999999999995</v>
      </c>
      <c r="N197" s="671">
        <v>2</v>
      </c>
      <c r="O197" s="706">
        <v>0.5</v>
      </c>
      <c r="P197" s="705">
        <v>628.67999999999995</v>
      </c>
      <c r="Q197" s="682">
        <v>1</v>
      </c>
      <c r="R197" s="671">
        <v>2</v>
      </c>
      <c r="S197" s="682">
        <v>1</v>
      </c>
      <c r="T197" s="706">
        <v>0.5</v>
      </c>
      <c r="U197" s="242">
        <v>1</v>
      </c>
    </row>
    <row r="198" spans="1:21" ht="14.4" customHeight="1" x14ac:dyDescent="0.3">
      <c r="A198" s="680">
        <v>4</v>
      </c>
      <c r="B198" s="671" t="s">
        <v>539</v>
      </c>
      <c r="C198" s="671">
        <v>89301042</v>
      </c>
      <c r="D198" s="703" t="s">
        <v>3333</v>
      </c>
      <c r="E198" s="704" t="s">
        <v>2256</v>
      </c>
      <c r="F198" s="671" t="s">
        <v>2235</v>
      </c>
      <c r="G198" s="671" t="s">
        <v>2472</v>
      </c>
      <c r="H198" s="671" t="s">
        <v>538</v>
      </c>
      <c r="I198" s="671" t="s">
        <v>2533</v>
      </c>
      <c r="J198" s="671" t="s">
        <v>2531</v>
      </c>
      <c r="K198" s="671" t="s">
        <v>2534</v>
      </c>
      <c r="L198" s="705">
        <v>1500.3</v>
      </c>
      <c r="M198" s="705">
        <v>3000.6</v>
      </c>
      <c r="N198" s="671">
        <v>2</v>
      </c>
      <c r="O198" s="706">
        <v>1</v>
      </c>
      <c r="P198" s="705">
        <v>3000.6</v>
      </c>
      <c r="Q198" s="682">
        <v>1</v>
      </c>
      <c r="R198" s="671">
        <v>2</v>
      </c>
      <c r="S198" s="682">
        <v>1</v>
      </c>
      <c r="T198" s="706">
        <v>1</v>
      </c>
      <c r="U198" s="242">
        <v>1</v>
      </c>
    </row>
    <row r="199" spans="1:21" ht="14.4" customHeight="1" x14ac:dyDescent="0.3">
      <c r="A199" s="680">
        <v>4</v>
      </c>
      <c r="B199" s="671" t="s">
        <v>539</v>
      </c>
      <c r="C199" s="671">
        <v>89301042</v>
      </c>
      <c r="D199" s="703" t="s">
        <v>3333</v>
      </c>
      <c r="E199" s="704" t="s">
        <v>2256</v>
      </c>
      <c r="F199" s="671" t="s">
        <v>2235</v>
      </c>
      <c r="G199" s="671" t="s">
        <v>2472</v>
      </c>
      <c r="H199" s="671" t="s">
        <v>538</v>
      </c>
      <c r="I199" s="671" t="s">
        <v>2538</v>
      </c>
      <c r="J199" s="671" t="s">
        <v>2536</v>
      </c>
      <c r="K199" s="671" t="s">
        <v>2539</v>
      </c>
      <c r="L199" s="705">
        <v>761.3</v>
      </c>
      <c r="M199" s="705">
        <v>2283.8999999999996</v>
      </c>
      <c r="N199" s="671">
        <v>3</v>
      </c>
      <c r="O199" s="706">
        <v>1</v>
      </c>
      <c r="P199" s="705">
        <v>2283.8999999999996</v>
      </c>
      <c r="Q199" s="682">
        <v>1</v>
      </c>
      <c r="R199" s="671">
        <v>3</v>
      </c>
      <c r="S199" s="682">
        <v>1</v>
      </c>
      <c r="T199" s="706">
        <v>1</v>
      </c>
      <c r="U199" s="242">
        <v>1</v>
      </c>
    </row>
    <row r="200" spans="1:21" ht="14.4" customHeight="1" x14ac:dyDescent="0.3">
      <c r="A200" s="680">
        <v>4</v>
      </c>
      <c r="B200" s="671" t="s">
        <v>539</v>
      </c>
      <c r="C200" s="671">
        <v>89301042</v>
      </c>
      <c r="D200" s="703" t="s">
        <v>3333</v>
      </c>
      <c r="E200" s="704" t="s">
        <v>2256</v>
      </c>
      <c r="F200" s="671" t="s">
        <v>2235</v>
      </c>
      <c r="G200" s="671" t="s">
        <v>2472</v>
      </c>
      <c r="H200" s="671" t="s">
        <v>538</v>
      </c>
      <c r="I200" s="671" t="s">
        <v>2560</v>
      </c>
      <c r="J200" s="671" t="s">
        <v>2561</v>
      </c>
      <c r="K200" s="671" t="s">
        <v>1680</v>
      </c>
      <c r="L200" s="705">
        <v>600</v>
      </c>
      <c r="M200" s="705">
        <v>600</v>
      </c>
      <c r="N200" s="671">
        <v>1</v>
      </c>
      <c r="O200" s="706">
        <v>1</v>
      </c>
      <c r="P200" s="705">
        <v>600</v>
      </c>
      <c r="Q200" s="682">
        <v>1</v>
      </c>
      <c r="R200" s="671">
        <v>1</v>
      </c>
      <c r="S200" s="682">
        <v>1</v>
      </c>
      <c r="T200" s="706">
        <v>1</v>
      </c>
      <c r="U200" s="242">
        <v>1</v>
      </c>
    </row>
    <row r="201" spans="1:21" ht="14.4" customHeight="1" x14ac:dyDescent="0.3">
      <c r="A201" s="680">
        <v>4</v>
      </c>
      <c r="B201" s="671" t="s">
        <v>539</v>
      </c>
      <c r="C201" s="671">
        <v>89301042</v>
      </c>
      <c r="D201" s="703" t="s">
        <v>3333</v>
      </c>
      <c r="E201" s="704" t="s">
        <v>2256</v>
      </c>
      <c r="F201" s="671" t="s">
        <v>2235</v>
      </c>
      <c r="G201" s="671" t="s">
        <v>2472</v>
      </c>
      <c r="H201" s="671" t="s">
        <v>538</v>
      </c>
      <c r="I201" s="671" t="s">
        <v>2636</v>
      </c>
      <c r="J201" s="671" t="s">
        <v>2637</v>
      </c>
      <c r="K201" s="671" t="s">
        <v>2517</v>
      </c>
      <c r="L201" s="705">
        <v>500</v>
      </c>
      <c r="M201" s="705">
        <v>1000</v>
      </c>
      <c r="N201" s="671">
        <v>2</v>
      </c>
      <c r="O201" s="706">
        <v>1</v>
      </c>
      <c r="P201" s="705">
        <v>1000</v>
      </c>
      <c r="Q201" s="682">
        <v>1</v>
      </c>
      <c r="R201" s="671">
        <v>2</v>
      </c>
      <c r="S201" s="682">
        <v>1</v>
      </c>
      <c r="T201" s="706">
        <v>1</v>
      </c>
      <c r="U201" s="242">
        <v>1</v>
      </c>
    </row>
    <row r="202" spans="1:21" ht="14.4" customHeight="1" x14ac:dyDescent="0.3">
      <c r="A202" s="680">
        <v>4</v>
      </c>
      <c r="B202" s="671" t="s">
        <v>539</v>
      </c>
      <c r="C202" s="671">
        <v>89301042</v>
      </c>
      <c r="D202" s="703" t="s">
        <v>3333</v>
      </c>
      <c r="E202" s="704" t="s">
        <v>2256</v>
      </c>
      <c r="F202" s="671" t="s">
        <v>2235</v>
      </c>
      <c r="G202" s="671" t="s">
        <v>2472</v>
      </c>
      <c r="H202" s="671" t="s">
        <v>538</v>
      </c>
      <c r="I202" s="671" t="s">
        <v>2567</v>
      </c>
      <c r="J202" s="671" t="s">
        <v>2565</v>
      </c>
      <c r="K202" s="671" t="s">
        <v>2568</v>
      </c>
      <c r="L202" s="705">
        <v>3000</v>
      </c>
      <c r="M202" s="705">
        <v>3000</v>
      </c>
      <c r="N202" s="671">
        <v>1</v>
      </c>
      <c r="O202" s="706">
        <v>1</v>
      </c>
      <c r="P202" s="705">
        <v>3000</v>
      </c>
      <c r="Q202" s="682">
        <v>1</v>
      </c>
      <c r="R202" s="671">
        <v>1</v>
      </c>
      <c r="S202" s="682">
        <v>1</v>
      </c>
      <c r="T202" s="706">
        <v>1</v>
      </c>
      <c r="U202" s="242">
        <v>1</v>
      </c>
    </row>
    <row r="203" spans="1:21" ht="14.4" customHeight="1" x14ac:dyDescent="0.3">
      <c r="A203" s="680">
        <v>4</v>
      </c>
      <c r="B203" s="671" t="s">
        <v>539</v>
      </c>
      <c r="C203" s="671">
        <v>89301042</v>
      </c>
      <c r="D203" s="703" t="s">
        <v>3333</v>
      </c>
      <c r="E203" s="704" t="s">
        <v>2256</v>
      </c>
      <c r="F203" s="671" t="s">
        <v>2235</v>
      </c>
      <c r="G203" s="671" t="s">
        <v>2472</v>
      </c>
      <c r="H203" s="671" t="s">
        <v>538</v>
      </c>
      <c r="I203" s="671" t="s">
        <v>2571</v>
      </c>
      <c r="J203" s="671" t="s">
        <v>2572</v>
      </c>
      <c r="K203" s="671" t="s">
        <v>2573</v>
      </c>
      <c r="L203" s="705">
        <v>1500.3</v>
      </c>
      <c r="M203" s="705">
        <v>9001.7999999999993</v>
      </c>
      <c r="N203" s="671">
        <v>6</v>
      </c>
      <c r="O203" s="706">
        <v>1</v>
      </c>
      <c r="P203" s="705">
        <v>9001.7999999999993</v>
      </c>
      <c r="Q203" s="682">
        <v>1</v>
      </c>
      <c r="R203" s="671">
        <v>6</v>
      </c>
      <c r="S203" s="682">
        <v>1</v>
      </c>
      <c r="T203" s="706">
        <v>1</v>
      </c>
      <c r="U203" s="242">
        <v>1</v>
      </c>
    </row>
    <row r="204" spans="1:21" ht="14.4" customHeight="1" x14ac:dyDescent="0.3">
      <c r="A204" s="680">
        <v>4</v>
      </c>
      <c r="B204" s="671" t="s">
        <v>539</v>
      </c>
      <c r="C204" s="671">
        <v>89301042</v>
      </c>
      <c r="D204" s="703" t="s">
        <v>3333</v>
      </c>
      <c r="E204" s="704" t="s">
        <v>2256</v>
      </c>
      <c r="F204" s="671" t="s">
        <v>2235</v>
      </c>
      <c r="G204" s="671" t="s">
        <v>2472</v>
      </c>
      <c r="H204" s="671" t="s">
        <v>538</v>
      </c>
      <c r="I204" s="671" t="s">
        <v>2574</v>
      </c>
      <c r="J204" s="671" t="s">
        <v>2575</v>
      </c>
      <c r="K204" s="671" t="s">
        <v>2576</v>
      </c>
      <c r="L204" s="705">
        <v>3000</v>
      </c>
      <c r="M204" s="705">
        <v>9000</v>
      </c>
      <c r="N204" s="671">
        <v>3</v>
      </c>
      <c r="O204" s="706">
        <v>1</v>
      </c>
      <c r="P204" s="705">
        <v>9000</v>
      </c>
      <c r="Q204" s="682">
        <v>1</v>
      </c>
      <c r="R204" s="671">
        <v>3</v>
      </c>
      <c r="S204" s="682">
        <v>1</v>
      </c>
      <c r="T204" s="706">
        <v>1</v>
      </c>
      <c r="U204" s="242">
        <v>1</v>
      </c>
    </row>
    <row r="205" spans="1:21" ht="14.4" customHeight="1" x14ac:dyDescent="0.3">
      <c r="A205" s="680">
        <v>4</v>
      </c>
      <c r="B205" s="671" t="s">
        <v>539</v>
      </c>
      <c r="C205" s="671">
        <v>89301042</v>
      </c>
      <c r="D205" s="703" t="s">
        <v>3333</v>
      </c>
      <c r="E205" s="704" t="s">
        <v>2256</v>
      </c>
      <c r="F205" s="671" t="s">
        <v>2235</v>
      </c>
      <c r="G205" s="671" t="s">
        <v>2472</v>
      </c>
      <c r="H205" s="671" t="s">
        <v>538</v>
      </c>
      <c r="I205" s="671" t="s">
        <v>2638</v>
      </c>
      <c r="J205" s="671" t="s">
        <v>2639</v>
      </c>
      <c r="K205" s="671" t="s">
        <v>2640</v>
      </c>
      <c r="L205" s="705">
        <v>957</v>
      </c>
      <c r="M205" s="705">
        <v>1914</v>
      </c>
      <c r="N205" s="671">
        <v>2</v>
      </c>
      <c r="O205" s="706">
        <v>1</v>
      </c>
      <c r="P205" s="705">
        <v>1914</v>
      </c>
      <c r="Q205" s="682">
        <v>1</v>
      </c>
      <c r="R205" s="671">
        <v>2</v>
      </c>
      <c r="S205" s="682">
        <v>1</v>
      </c>
      <c r="T205" s="706">
        <v>1</v>
      </c>
      <c r="U205" s="242">
        <v>1</v>
      </c>
    </row>
    <row r="206" spans="1:21" ht="14.4" customHeight="1" x14ac:dyDescent="0.3">
      <c r="A206" s="680">
        <v>4</v>
      </c>
      <c r="B206" s="671" t="s">
        <v>539</v>
      </c>
      <c r="C206" s="671">
        <v>89301042</v>
      </c>
      <c r="D206" s="703" t="s">
        <v>3333</v>
      </c>
      <c r="E206" s="704" t="s">
        <v>2257</v>
      </c>
      <c r="F206" s="671" t="s">
        <v>2233</v>
      </c>
      <c r="G206" s="671" t="s">
        <v>2641</v>
      </c>
      <c r="H206" s="671" t="s">
        <v>538</v>
      </c>
      <c r="I206" s="671" t="s">
        <v>823</v>
      </c>
      <c r="J206" s="671" t="s">
        <v>824</v>
      </c>
      <c r="K206" s="671" t="s">
        <v>2642</v>
      </c>
      <c r="L206" s="705">
        <v>35.380000000000003</v>
      </c>
      <c r="M206" s="705">
        <v>35.380000000000003</v>
      </c>
      <c r="N206" s="671">
        <v>1</v>
      </c>
      <c r="O206" s="706">
        <v>0.5</v>
      </c>
      <c r="P206" s="705"/>
      <c r="Q206" s="682">
        <v>0</v>
      </c>
      <c r="R206" s="671"/>
      <c r="S206" s="682">
        <v>0</v>
      </c>
      <c r="T206" s="706"/>
      <c r="U206" s="242">
        <v>0</v>
      </c>
    </row>
    <row r="207" spans="1:21" ht="14.4" customHeight="1" x14ac:dyDescent="0.3">
      <c r="A207" s="680">
        <v>4</v>
      </c>
      <c r="B207" s="671" t="s">
        <v>539</v>
      </c>
      <c r="C207" s="671">
        <v>89301042</v>
      </c>
      <c r="D207" s="703" t="s">
        <v>3333</v>
      </c>
      <c r="E207" s="704" t="s">
        <v>2257</v>
      </c>
      <c r="F207" s="671" t="s">
        <v>2233</v>
      </c>
      <c r="G207" s="671" t="s">
        <v>2286</v>
      </c>
      <c r="H207" s="671" t="s">
        <v>910</v>
      </c>
      <c r="I207" s="671" t="s">
        <v>1471</v>
      </c>
      <c r="J207" s="671" t="s">
        <v>1472</v>
      </c>
      <c r="K207" s="671" t="s">
        <v>2179</v>
      </c>
      <c r="L207" s="705">
        <v>184.22</v>
      </c>
      <c r="M207" s="705">
        <v>1473.76</v>
      </c>
      <c r="N207" s="671">
        <v>8</v>
      </c>
      <c r="O207" s="706">
        <v>2.5</v>
      </c>
      <c r="P207" s="705">
        <v>184.22</v>
      </c>
      <c r="Q207" s="682">
        <v>0.125</v>
      </c>
      <c r="R207" s="671">
        <v>1</v>
      </c>
      <c r="S207" s="682">
        <v>0.125</v>
      </c>
      <c r="T207" s="706">
        <v>1</v>
      </c>
      <c r="U207" s="242">
        <v>0.4</v>
      </c>
    </row>
    <row r="208" spans="1:21" ht="14.4" customHeight="1" x14ac:dyDescent="0.3">
      <c r="A208" s="680">
        <v>4</v>
      </c>
      <c r="B208" s="671" t="s">
        <v>539</v>
      </c>
      <c r="C208" s="671">
        <v>89301042</v>
      </c>
      <c r="D208" s="703" t="s">
        <v>3333</v>
      </c>
      <c r="E208" s="704" t="s">
        <v>2257</v>
      </c>
      <c r="F208" s="671" t="s">
        <v>2233</v>
      </c>
      <c r="G208" s="671" t="s">
        <v>2643</v>
      </c>
      <c r="H208" s="671" t="s">
        <v>538</v>
      </c>
      <c r="I208" s="671" t="s">
        <v>2644</v>
      </c>
      <c r="J208" s="671" t="s">
        <v>1546</v>
      </c>
      <c r="K208" s="671" t="s">
        <v>2087</v>
      </c>
      <c r="L208" s="705">
        <v>115.3</v>
      </c>
      <c r="M208" s="705">
        <v>230.6</v>
      </c>
      <c r="N208" s="671">
        <v>2</v>
      </c>
      <c r="O208" s="706">
        <v>0.5</v>
      </c>
      <c r="P208" s="705">
        <v>230.6</v>
      </c>
      <c r="Q208" s="682">
        <v>1</v>
      </c>
      <c r="R208" s="671">
        <v>2</v>
      </c>
      <c r="S208" s="682">
        <v>1</v>
      </c>
      <c r="T208" s="706">
        <v>0.5</v>
      </c>
      <c r="U208" s="242">
        <v>1</v>
      </c>
    </row>
    <row r="209" spans="1:21" ht="14.4" customHeight="1" x14ac:dyDescent="0.3">
      <c r="A209" s="680">
        <v>4</v>
      </c>
      <c r="B209" s="671" t="s">
        <v>539</v>
      </c>
      <c r="C209" s="671">
        <v>89301042</v>
      </c>
      <c r="D209" s="703" t="s">
        <v>3333</v>
      </c>
      <c r="E209" s="704" t="s">
        <v>2257</v>
      </c>
      <c r="F209" s="671" t="s">
        <v>2233</v>
      </c>
      <c r="G209" s="671" t="s">
        <v>2624</v>
      </c>
      <c r="H209" s="671" t="s">
        <v>538</v>
      </c>
      <c r="I209" s="671" t="s">
        <v>2625</v>
      </c>
      <c r="J209" s="671" t="s">
        <v>2626</v>
      </c>
      <c r="K209" s="671" t="s">
        <v>2627</v>
      </c>
      <c r="L209" s="705">
        <v>83.09</v>
      </c>
      <c r="M209" s="705">
        <v>332.36</v>
      </c>
      <c r="N209" s="671">
        <v>4</v>
      </c>
      <c r="O209" s="706">
        <v>2</v>
      </c>
      <c r="P209" s="705">
        <v>166.18</v>
      </c>
      <c r="Q209" s="682">
        <v>0.5</v>
      </c>
      <c r="R209" s="671">
        <v>2</v>
      </c>
      <c r="S209" s="682">
        <v>0.5</v>
      </c>
      <c r="T209" s="706">
        <v>1</v>
      </c>
      <c r="U209" s="242">
        <v>0.5</v>
      </c>
    </row>
    <row r="210" spans="1:21" ht="14.4" customHeight="1" x14ac:dyDescent="0.3">
      <c r="A210" s="680">
        <v>4</v>
      </c>
      <c r="B210" s="671" t="s">
        <v>539</v>
      </c>
      <c r="C210" s="671">
        <v>89301042</v>
      </c>
      <c r="D210" s="703" t="s">
        <v>3333</v>
      </c>
      <c r="E210" s="704" t="s">
        <v>2257</v>
      </c>
      <c r="F210" s="671" t="s">
        <v>2233</v>
      </c>
      <c r="G210" s="671" t="s">
        <v>2645</v>
      </c>
      <c r="H210" s="671" t="s">
        <v>538</v>
      </c>
      <c r="I210" s="671" t="s">
        <v>2646</v>
      </c>
      <c r="J210" s="671" t="s">
        <v>2647</v>
      </c>
      <c r="K210" s="671" t="s">
        <v>2648</v>
      </c>
      <c r="L210" s="705">
        <v>0</v>
      </c>
      <c r="M210" s="705">
        <v>0</v>
      </c>
      <c r="N210" s="671">
        <v>2</v>
      </c>
      <c r="O210" s="706">
        <v>0.5</v>
      </c>
      <c r="P210" s="705">
        <v>0</v>
      </c>
      <c r="Q210" s="682"/>
      <c r="R210" s="671">
        <v>2</v>
      </c>
      <c r="S210" s="682">
        <v>1</v>
      </c>
      <c r="T210" s="706">
        <v>0.5</v>
      </c>
      <c r="U210" s="242">
        <v>1</v>
      </c>
    </row>
    <row r="211" spans="1:21" ht="14.4" customHeight="1" x14ac:dyDescent="0.3">
      <c r="A211" s="680">
        <v>4</v>
      </c>
      <c r="B211" s="671" t="s">
        <v>539</v>
      </c>
      <c r="C211" s="671">
        <v>89301042</v>
      </c>
      <c r="D211" s="703" t="s">
        <v>3333</v>
      </c>
      <c r="E211" s="704" t="s">
        <v>2257</v>
      </c>
      <c r="F211" s="671" t="s">
        <v>2233</v>
      </c>
      <c r="G211" s="671" t="s">
        <v>2649</v>
      </c>
      <c r="H211" s="671" t="s">
        <v>538</v>
      </c>
      <c r="I211" s="671" t="s">
        <v>2650</v>
      </c>
      <c r="J211" s="671" t="s">
        <v>2651</v>
      </c>
      <c r="K211" s="671" t="s">
        <v>2652</v>
      </c>
      <c r="L211" s="705">
        <v>163.9</v>
      </c>
      <c r="M211" s="705">
        <v>491.70000000000005</v>
      </c>
      <c r="N211" s="671">
        <v>3</v>
      </c>
      <c r="O211" s="706">
        <v>0.5</v>
      </c>
      <c r="P211" s="705">
        <v>491.70000000000005</v>
      </c>
      <c r="Q211" s="682">
        <v>1</v>
      </c>
      <c r="R211" s="671">
        <v>3</v>
      </c>
      <c r="S211" s="682">
        <v>1</v>
      </c>
      <c r="T211" s="706">
        <v>0.5</v>
      </c>
      <c r="U211" s="242">
        <v>1</v>
      </c>
    </row>
    <row r="212" spans="1:21" ht="14.4" customHeight="1" x14ac:dyDescent="0.3">
      <c r="A212" s="680">
        <v>4</v>
      </c>
      <c r="B212" s="671" t="s">
        <v>539</v>
      </c>
      <c r="C212" s="671">
        <v>89301042</v>
      </c>
      <c r="D212" s="703" t="s">
        <v>3333</v>
      </c>
      <c r="E212" s="704" t="s">
        <v>2257</v>
      </c>
      <c r="F212" s="671" t="s">
        <v>2233</v>
      </c>
      <c r="G212" s="671" t="s">
        <v>2296</v>
      </c>
      <c r="H212" s="671" t="s">
        <v>538</v>
      </c>
      <c r="I212" s="671" t="s">
        <v>840</v>
      </c>
      <c r="J212" s="671" t="s">
        <v>2297</v>
      </c>
      <c r="K212" s="671" t="s">
        <v>2298</v>
      </c>
      <c r="L212" s="705">
        <v>0</v>
      </c>
      <c r="M212" s="705">
        <v>0</v>
      </c>
      <c r="N212" s="671">
        <v>14</v>
      </c>
      <c r="O212" s="706">
        <v>6.5</v>
      </c>
      <c r="P212" s="705">
        <v>0</v>
      </c>
      <c r="Q212" s="682"/>
      <c r="R212" s="671">
        <v>8</v>
      </c>
      <c r="S212" s="682">
        <v>0.5714285714285714</v>
      </c>
      <c r="T212" s="706">
        <v>3.5</v>
      </c>
      <c r="U212" s="242">
        <v>0.53846153846153844</v>
      </c>
    </row>
    <row r="213" spans="1:21" ht="14.4" customHeight="1" x14ac:dyDescent="0.3">
      <c r="A213" s="680">
        <v>4</v>
      </c>
      <c r="B213" s="671" t="s">
        <v>539</v>
      </c>
      <c r="C213" s="671">
        <v>89301042</v>
      </c>
      <c r="D213" s="703" t="s">
        <v>3333</v>
      </c>
      <c r="E213" s="704" t="s">
        <v>2257</v>
      </c>
      <c r="F213" s="671" t="s">
        <v>2233</v>
      </c>
      <c r="G213" s="671" t="s">
        <v>2299</v>
      </c>
      <c r="H213" s="671" t="s">
        <v>538</v>
      </c>
      <c r="I213" s="671" t="s">
        <v>1277</v>
      </c>
      <c r="J213" s="671" t="s">
        <v>1278</v>
      </c>
      <c r="K213" s="671" t="s">
        <v>2300</v>
      </c>
      <c r="L213" s="705">
        <v>63.67</v>
      </c>
      <c r="M213" s="705">
        <v>573.03</v>
      </c>
      <c r="N213" s="671">
        <v>9</v>
      </c>
      <c r="O213" s="706">
        <v>3</v>
      </c>
      <c r="P213" s="705">
        <v>254.68</v>
      </c>
      <c r="Q213" s="682">
        <v>0.44444444444444448</v>
      </c>
      <c r="R213" s="671">
        <v>4</v>
      </c>
      <c r="S213" s="682">
        <v>0.44444444444444442</v>
      </c>
      <c r="T213" s="706">
        <v>1.5</v>
      </c>
      <c r="U213" s="242">
        <v>0.5</v>
      </c>
    </row>
    <row r="214" spans="1:21" ht="14.4" customHeight="1" x14ac:dyDescent="0.3">
      <c r="A214" s="680">
        <v>4</v>
      </c>
      <c r="B214" s="671" t="s">
        <v>539</v>
      </c>
      <c r="C214" s="671">
        <v>89301042</v>
      </c>
      <c r="D214" s="703" t="s">
        <v>3333</v>
      </c>
      <c r="E214" s="704" t="s">
        <v>2257</v>
      </c>
      <c r="F214" s="671" t="s">
        <v>2233</v>
      </c>
      <c r="G214" s="671" t="s">
        <v>2653</v>
      </c>
      <c r="H214" s="671" t="s">
        <v>538</v>
      </c>
      <c r="I214" s="671" t="s">
        <v>2654</v>
      </c>
      <c r="J214" s="671" t="s">
        <v>2655</v>
      </c>
      <c r="K214" s="671" t="s">
        <v>1805</v>
      </c>
      <c r="L214" s="705">
        <v>378.97</v>
      </c>
      <c r="M214" s="705">
        <v>378.97</v>
      </c>
      <c r="N214" s="671">
        <v>1</v>
      </c>
      <c r="O214" s="706">
        <v>1</v>
      </c>
      <c r="P214" s="705"/>
      <c r="Q214" s="682">
        <v>0</v>
      </c>
      <c r="R214" s="671"/>
      <c r="S214" s="682">
        <v>0</v>
      </c>
      <c r="T214" s="706"/>
      <c r="U214" s="242">
        <v>0</v>
      </c>
    </row>
    <row r="215" spans="1:21" ht="14.4" customHeight="1" x14ac:dyDescent="0.3">
      <c r="A215" s="680">
        <v>4</v>
      </c>
      <c r="B215" s="671" t="s">
        <v>539</v>
      </c>
      <c r="C215" s="671">
        <v>89301042</v>
      </c>
      <c r="D215" s="703" t="s">
        <v>3333</v>
      </c>
      <c r="E215" s="704" t="s">
        <v>2257</v>
      </c>
      <c r="F215" s="671" t="s">
        <v>2233</v>
      </c>
      <c r="G215" s="671" t="s">
        <v>2301</v>
      </c>
      <c r="H215" s="671" t="s">
        <v>910</v>
      </c>
      <c r="I215" s="671" t="s">
        <v>1704</v>
      </c>
      <c r="J215" s="671" t="s">
        <v>1386</v>
      </c>
      <c r="K215" s="671" t="s">
        <v>1705</v>
      </c>
      <c r="L215" s="705">
        <v>0</v>
      </c>
      <c r="M215" s="705">
        <v>0</v>
      </c>
      <c r="N215" s="671">
        <v>5</v>
      </c>
      <c r="O215" s="706">
        <v>4</v>
      </c>
      <c r="P215" s="705">
        <v>0</v>
      </c>
      <c r="Q215" s="682"/>
      <c r="R215" s="671">
        <v>3</v>
      </c>
      <c r="S215" s="682">
        <v>0.6</v>
      </c>
      <c r="T215" s="706">
        <v>2</v>
      </c>
      <c r="U215" s="242">
        <v>0.5</v>
      </c>
    </row>
    <row r="216" spans="1:21" ht="14.4" customHeight="1" x14ac:dyDescent="0.3">
      <c r="A216" s="680">
        <v>4</v>
      </c>
      <c r="B216" s="671" t="s">
        <v>539</v>
      </c>
      <c r="C216" s="671">
        <v>89301042</v>
      </c>
      <c r="D216" s="703" t="s">
        <v>3333</v>
      </c>
      <c r="E216" s="704" t="s">
        <v>2257</v>
      </c>
      <c r="F216" s="671" t="s">
        <v>2233</v>
      </c>
      <c r="G216" s="671" t="s">
        <v>2334</v>
      </c>
      <c r="H216" s="671" t="s">
        <v>538</v>
      </c>
      <c r="I216" s="671" t="s">
        <v>2656</v>
      </c>
      <c r="J216" s="671" t="s">
        <v>2657</v>
      </c>
      <c r="K216" s="671" t="s">
        <v>2658</v>
      </c>
      <c r="L216" s="705">
        <v>0</v>
      </c>
      <c r="M216" s="705">
        <v>0</v>
      </c>
      <c r="N216" s="671">
        <v>6</v>
      </c>
      <c r="O216" s="706">
        <v>2</v>
      </c>
      <c r="P216" s="705">
        <v>0</v>
      </c>
      <c r="Q216" s="682"/>
      <c r="R216" s="671">
        <v>6</v>
      </c>
      <c r="S216" s="682">
        <v>1</v>
      </c>
      <c r="T216" s="706">
        <v>2</v>
      </c>
      <c r="U216" s="242">
        <v>1</v>
      </c>
    </row>
    <row r="217" spans="1:21" ht="14.4" customHeight="1" x14ac:dyDescent="0.3">
      <c r="A217" s="680">
        <v>4</v>
      </c>
      <c r="B217" s="671" t="s">
        <v>539</v>
      </c>
      <c r="C217" s="671">
        <v>89301042</v>
      </c>
      <c r="D217" s="703" t="s">
        <v>3333</v>
      </c>
      <c r="E217" s="704" t="s">
        <v>2257</v>
      </c>
      <c r="F217" s="671" t="s">
        <v>2233</v>
      </c>
      <c r="G217" s="671" t="s">
        <v>2426</v>
      </c>
      <c r="H217" s="671" t="s">
        <v>538</v>
      </c>
      <c r="I217" s="671" t="s">
        <v>701</v>
      </c>
      <c r="J217" s="671" t="s">
        <v>702</v>
      </c>
      <c r="K217" s="671" t="s">
        <v>2427</v>
      </c>
      <c r="L217" s="705">
        <v>242.93</v>
      </c>
      <c r="M217" s="705">
        <v>6559.11</v>
      </c>
      <c r="N217" s="671">
        <v>27</v>
      </c>
      <c r="O217" s="706">
        <v>18</v>
      </c>
      <c r="P217" s="705">
        <v>3886.8799999999997</v>
      </c>
      <c r="Q217" s="682">
        <v>0.59259259259259256</v>
      </c>
      <c r="R217" s="671">
        <v>16</v>
      </c>
      <c r="S217" s="682">
        <v>0.59259259259259256</v>
      </c>
      <c r="T217" s="706">
        <v>8.5</v>
      </c>
      <c r="U217" s="242">
        <v>0.47222222222222221</v>
      </c>
    </row>
    <row r="218" spans="1:21" ht="14.4" customHeight="1" x14ac:dyDescent="0.3">
      <c r="A218" s="680">
        <v>4</v>
      </c>
      <c r="B218" s="671" t="s">
        <v>539</v>
      </c>
      <c r="C218" s="671">
        <v>89301042</v>
      </c>
      <c r="D218" s="703" t="s">
        <v>3333</v>
      </c>
      <c r="E218" s="704" t="s">
        <v>2257</v>
      </c>
      <c r="F218" s="671" t="s">
        <v>2233</v>
      </c>
      <c r="G218" s="671" t="s">
        <v>2426</v>
      </c>
      <c r="H218" s="671" t="s">
        <v>538</v>
      </c>
      <c r="I218" s="671" t="s">
        <v>2659</v>
      </c>
      <c r="J218" s="671" t="s">
        <v>702</v>
      </c>
      <c r="K218" s="671" t="s">
        <v>2660</v>
      </c>
      <c r="L218" s="705">
        <v>0</v>
      </c>
      <c r="M218" s="705">
        <v>0</v>
      </c>
      <c r="N218" s="671">
        <v>2</v>
      </c>
      <c r="O218" s="706">
        <v>2</v>
      </c>
      <c r="P218" s="705">
        <v>0</v>
      </c>
      <c r="Q218" s="682"/>
      <c r="R218" s="671">
        <v>1</v>
      </c>
      <c r="S218" s="682">
        <v>0.5</v>
      </c>
      <c r="T218" s="706">
        <v>1</v>
      </c>
      <c r="U218" s="242">
        <v>0.5</v>
      </c>
    </row>
    <row r="219" spans="1:21" ht="14.4" customHeight="1" x14ac:dyDescent="0.3">
      <c r="A219" s="680">
        <v>4</v>
      </c>
      <c r="B219" s="671" t="s">
        <v>539</v>
      </c>
      <c r="C219" s="671">
        <v>89301042</v>
      </c>
      <c r="D219" s="703" t="s">
        <v>3333</v>
      </c>
      <c r="E219" s="704" t="s">
        <v>2257</v>
      </c>
      <c r="F219" s="671" t="s">
        <v>2233</v>
      </c>
      <c r="G219" s="671" t="s">
        <v>2661</v>
      </c>
      <c r="H219" s="671" t="s">
        <v>538</v>
      </c>
      <c r="I219" s="671" t="s">
        <v>2662</v>
      </c>
      <c r="J219" s="671" t="s">
        <v>2663</v>
      </c>
      <c r="K219" s="671" t="s">
        <v>2664</v>
      </c>
      <c r="L219" s="705">
        <v>108.98</v>
      </c>
      <c r="M219" s="705">
        <v>108.98</v>
      </c>
      <c r="N219" s="671">
        <v>1</v>
      </c>
      <c r="O219" s="706">
        <v>1</v>
      </c>
      <c r="P219" s="705"/>
      <c r="Q219" s="682">
        <v>0</v>
      </c>
      <c r="R219" s="671"/>
      <c r="S219" s="682">
        <v>0</v>
      </c>
      <c r="T219" s="706"/>
      <c r="U219" s="242">
        <v>0</v>
      </c>
    </row>
    <row r="220" spans="1:21" ht="14.4" customHeight="1" x14ac:dyDescent="0.3">
      <c r="A220" s="680">
        <v>4</v>
      </c>
      <c r="B220" s="671" t="s">
        <v>539</v>
      </c>
      <c r="C220" s="671">
        <v>89301042</v>
      </c>
      <c r="D220" s="703" t="s">
        <v>3333</v>
      </c>
      <c r="E220" s="704" t="s">
        <v>2257</v>
      </c>
      <c r="F220" s="671" t="s">
        <v>2233</v>
      </c>
      <c r="G220" s="671" t="s">
        <v>2313</v>
      </c>
      <c r="H220" s="671" t="s">
        <v>538</v>
      </c>
      <c r="I220" s="671" t="s">
        <v>2665</v>
      </c>
      <c r="J220" s="671" t="s">
        <v>2666</v>
      </c>
      <c r="K220" s="671" t="s">
        <v>2667</v>
      </c>
      <c r="L220" s="705">
        <v>0</v>
      </c>
      <c r="M220" s="705">
        <v>0</v>
      </c>
      <c r="N220" s="671">
        <v>6</v>
      </c>
      <c r="O220" s="706">
        <v>1.5</v>
      </c>
      <c r="P220" s="705"/>
      <c r="Q220" s="682"/>
      <c r="R220" s="671"/>
      <c r="S220" s="682">
        <v>0</v>
      </c>
      <c r="T220" s="706"/>
      <c r="U220" s="242">
        <v>0</v>
      </c>
    </row>
    <row r="221" spans="1:21" ht="14.4" customHeight="1" x14ac:dyDescent="0.3">
      <c r="A221" s="680">
        <v>4</v>
      </c>
      <c r="B221" s="671" t="s">
        <v>539</v>
      </c>
      <c r="C221" s="671">
        <v>89301042</v>
      </c>
      <c r="D221" s="703" t="s">
        <v>3333</v>
      </c>
      <c r="E221" s="704" t="s">
        <v>2257</v>
      </c>
      <c r="F221" s="671" t="s">
        <v>2233</v>
      </c>
      <c r="G221" s="671" t="s">
        <v>2428</v>
      </c>
      <c r="H221" s="671" t="s">
        <v>910</v>
      </c>
      <c r="I221" s="671" t="s">
        <v>916</v>
      </c>
      <c r="J221" s="671" t="s">
        <v>917</v>
      </c>
      <c r="K221" s="671" t="s">
        <v>2137</v>
      </c>
      <c r="L221" s="705">
        <v>96.63</v>
      </c>
      <c r="M221" s="705">
        <v>96.63</v>
      </c>
      <c r="N221" s="671">
        <v>1</v>
      </c>
      <c r="O221" s="706">
        <v>1</v>
      </c>
      <c r="P221" s="705"/>
      <c r="Q221" s="682">
        <v>0</v>
      </c>
      <c r="R221" s="671"/>
      <c r="S221" s="682">
        <v>0</v>
      </c>
      <c r="T221" s="706"/>
      <c r="U221" s="242">
        <v>0</v>
      </c>
    </row>
    <row r="222" spans="1:21" ht="14.4" customHeight="1" x14ac:dyDescent="0.3">
      <c r="A222" s="680">
        <v>4</v>
      </c>
      <c r="B222" s="671" t="s">
        <v>539</v>
      </c>
      <c r="C222" s="671">
        <v>89301042</v>
      </c>
      <c r="D222" s="703" t="s">
        <v>3333</v>
      </c>
      <c r="E222" s="704" t="s">
        <v>2257</v>
      </c>
      <c r="F222" s="671" t="s">
        <v>2233</v>
      </c>
      <c r="G222" s="671" t="s">
        <v>2316</v>
      </c>
      <c r="H222" s="671" t="s">
        <v>538</v>
      </c>
      <c r="I222" s="671" t="s">
        <v>2317</v>
      </c>
      <c r="J222" s="671" t="s">
        <v>2318</v>
      </c>
      <c r="K222" s="671" t="s">
        <v>653</v>
      </c>
      <c r="L222" s="705">
        <v>314.89999999999998</v>
      </c>
      <c r="M222" s="705">
        <v>1889.3999999999999</v>
      </c>
      <c r="N222" s="671">
        <v>6</v>
      </c>
      <c r="O222" s="706">
        <v>1</v>
      </c>
      <c r="P222" s="705"/>
      <c r="Q222" s="682">
        <v>0</v>
      </c>
      <c r="R222" s="671"/>
      <c r="S222" s="682">
        <v>0</v>
      </c>
      <c r="T222" s="706"/>
      <c r="U222" s="242">
        <v>0</v>
      </c>
    </row>
    <row r="223" spans="1:21" ht="14.4" customHeight="1" x14ac:dyDescent="0.3">
      <c r="A223" s="680">
        <v>4</v>
      </c>
      <c r="B223" s="671" t="s">
        <v>539</v>
      </c>
      <c r="C223" s="671">
        <v>89301042</v>
      </c>
      <c r="D223" s="703" t="s">
        <v>3333</v>
      </c>
      <c r="E223" s="704" t="s">
        <v>2257</v>
      </c>
      <c r="F223" s="671" t="s">
        <v>2233</v>
      </c>
      <c r="G223" s="671" t="s">
        <v>2316</v>
      </c>
      <c r="H223" s="671" t="s">
        <v>538</v>
      </c>
      <c r="I223" s="671" t="s">
        <v>2668</v>
      </c>
      <c r="J223" s="671" t="s">
        <v>2669</v>
      </c>
      <c r="K223" s="671" t="s">
        <v>1178</v>
      </c>
      <c r="L223" s="705">
        <v>97.97</v>
      </c>
      <c r="M223" s="705">
        <v>195.94</v>
      </c>
      <c r="N223" s="671">
        <v>2</v>
      </c>
      <c r="O223" s="706">
        <v>0.5</v>
      </c>
      <c r="P223" s="705"/>
      <c r="Q223" s="682">
        <v>0</v>
      </c>
      <c r="R223" s="671"/>
      <c r="S223" s="682">
        <v>0</v>
      </c>
      <c r="T223" s="706"/>
      <c r="U223" s="242">
        <v>0</v>
      </c>
    </row>
    <row r="224" spans="1:21" ht="14.4" customHeight="1" x14ac:dyDescent="0.3">
      <c r="A224" s="680">
        <v>4</v>
      </c>
      <c r="B224" s="671" t="s">
        <v>539</v>
      </c>
      <c r="C224" s="671">
        <v>89301042</v>
      </c>
      <c r="D224" s="703" t="s">
        <v>3333</v>
      </c>
      <c r="E224" s="704" t="s">
        <v>2257</v>
      </c>
      <c r="F224" s="671" t="s">
        <v>2233</v>
      </c>
      <c r="G224" s="671" t="s">
        <v>2316</v>
      </c>
      <c r="H224" s="671" t="s">
        <v>538</v>
      </c>
      <c r="I224" s="671" t="s">
        <v>651</v>
      </c>
      <c r="J224" s="671" t="s">
        <v>652</v>
      </c>
      <c r="K224" s="671" t="s">
        <v>2376</v>
      </c>
      <c r="L224" s="705">
        <v>314.89999999999998</v>
      </c>
      <c r="M224" s="705">
        <v>314.89999999999998</v>
      </c>
      <c r="N224" s="671">
        <v>1</v>
      </c>
      <c r="O224" s="706">
        <v>0.5</v>
      </c>
      <c r="P224" s="705"/>
      <c r="Q224" s="682">
        <v>0</v>
      </c>
      <c r="R224" s="671"/>
      <c r="S224" s="682">
        <v>0</v>
      </c>
      <c r="T224" s="706"/>
      <c r="U224" s="242">
        <v>0</v>
      </c>
    </row>
    <row r="225" spans="1:21" ht="14.4" customHeight="1" x14ac:dyDescent="0.3">
      <c r="A225" s="680">
        <v>4</v>
      </c>
      <c r="B225" s="671" t="s">
        <v>539</v>
      </c>
      <c r="C225" s="671">
        <v>89301042</v>
      </c>
      <c r="D225" s="703" t="s">
        <v>3333</v>
      </c>
      <c r="E225" s="704" t="s">
        <v>2257</v>
      </c>
      <c r="F225" s="671" t="s">
        <v>2233</v>
      </c>
      <c r="G225" s="671" t="s">
        <v>2396</v>
      </c>
      <c r="H225" s="671" t="s">
        <v>538</v>
      </c>
      <c r="I225" s="671" t="s">
        <v>682</v>
      </c>
      <c r="J225" s="671" t="s">
        <v>683</v>
      </c>
      <c r="K225" s="671" t="s">
        <v>684</v>
      </c>
      <c r="L225" s="705">
        <v>56.69</v>
      </c>
      <c r="M225" s="705">
        <v>56.69</v>
      </c>
      <c r="N225" s="671">
        <v>1</v>
      </c>
      <c r="O225" s="706">
        <v>1</v>
      </c>
      <c r="P225" s="705">
        <v>56.69</v>
      </c>
      <c r="Q225" s="682">
        <v>1</v>
      </c>
      <c r="R225" s="671">
        <v>1</v>
      </c>
      <c r="S225" s="682">
        <v>1</v>
      </c>
      <c r="T225" s="706">
        <v>1</v>
      </c>
      <c r="U225" s="242">
        <v>1</v>
      </c>
    </row>
    <row r="226" spans="1:21" ht="14.4" customHeight="1" x14ac:dyDescent="0.3">
      <c r="A226" s="680">
        <v>4</v>
      </c>
      <c r="B226" s="671" t="s">
        <v>539</v>
      </c>
      <c r="C226" s="671">
        <v>89301042</v>
      </c>
      <c r="D226" s="703" t="s">
        <v>3333</v>
      </c>
      <c r="E226" s="704" t="s">
        <v>2257</v>
      </c>
      <c r="F226" s="671" t="s">
        <v>2233</v>
      </c>
      <c r="G226" s="671" t="s">
        <v>2320</v>
      </c>
      <c r="H226" s="671" t="s">
        <v>910</v>
      </c>
      <c r="I226" s="671" t="s">
        <v>1025</v>
      </c>
      <c r="J226" s="671" t="s">
        <v>1026</v>
      </c>
      <c r="K226" s="671" t="s">
        <v>1027</v>
      </c>
      <c r="L226" s="705">
        <v>140.03</v>
      </c>
      <c r="M226" s="705">
        <v>1680.3600000000001</v>
      </c>
      <c r="N226" s="671">
        <v>12</v>
      </c>
      <c r="O226" s="706">
        <v>2</v>
      </c>
      <c r="P226" s="705"/>
      <c r="Q226" s="682">
        <v>0</v>
      </c>
      <c r="R226" s="671"/>
      <c r="S226" s="682">
        <v>0</v>
      </c>
      <c r="T226" s="706"/>
      <c r="U226" s="242">
        <v>0</v>
      </c>
    </row>
    <row r="227" spans="1:21" ht="14.4" customHeight="1" x14ac:dyDescent="0.3">
      <c r="A227" s="680">
        <v>4</v>
      </c>
      <c r="B227" s="671" t="s">
        <v>539</v>
      </c>
      <c r="C227" s="671">
        <v>89301042</v>
      </c>
      <c r="D227" s="703" t="s">
        <v>3333</v>
      </c>
      <c r="E227" s="704" t="s">
        <v>2257</v>
      </c>
      <c r="F227" s="671" t="s">
        <v>2233</v>
      </c>
      <c r="G227" s="671" t="s">
        <v>2670</v>
      </c>
      <c r="H227" s="671" t="s">
        <v>538</v>
      </c>
      <c r="I227" s="671" t="s">
        <v>1763</v>
      </c>
      <c r="J227" s="671" t="s">
        <v>1764</v>
      </c>
      <c r="K227" s="671" t="s">
        <v>2671</v>
      </c>
      <c r="L227" s="705">
        <v>203.33</v>
      </c>
      <c r="M227" s="705">
        <v>406.66</v>
      </c>
      <c r="N227" s="671">
        <v>2</v>
      </c>
      <c r="O227" s="706">
        <v>0.5</v>
      </c>
      <c r="P227" s="705"/>
      <c r="Q227" s="682">
        <v>0</v>
      </c>
      <c r="R227" s="671"/>
      <c r="S227" s="682">
        <v>0</v>
      </c>
      <c r="T227" s="706"/>
      <c r="U227" s="242">
        <v>0</v>
      </c>
    </row>
    <row r="228" spans="1:21" ht="14.4" customHeight="1" x14ac:dyDescent="0.3">
      <c r="A228" s="680">
        <v>4</v>
      </c>
      <c r="B228" s="671" t="s">
        <v>539</v>
      </c>
      <c r="C228" s="671">
        <v>89301042</v>
      </c>
      <c r="D228" s="703" t="s">
        <v>3333</v>
      </c>
      <c r="E228" s="704" t="s">
        <v>2257</v>
      </c>
      <c r="F228" s="671" t="s">
        <v>2233</v>
      </c>
      <c r="G228" s="671" t="s">
        <v>2302</v>
      </c>
      <c r="H228" s="671" t="s">
        <v>538</v>
      </c>
      <c r="I228" s="671" t="s">
        <v>1653</v>
      </c>
      <c r="J228" s="671" t="s">
        <v>1654</v>
      </c>
      <c r="K228" s="671" t="s">
        <v>2303</v>
      </c>
      <c r="L228" s="705">
        <v>0</v>
      </c>
      <c r="M228" s="705">
        <v>0</v>
      </c>
      <c r="N228" s="671">
        <v>16</v>
      </c>
      <c r="O228" s="706">
        <v>4</v>
      </c>
      <c r="P228" s="705">
        <v>0</v>
      </c>
      <c r="Q228" s="682"/>
      <c r="R228" s="671">
        <v>13</v>
      </c>
      <c r="S228" s="682">
        <v>0.8125</v>
      </c>
      <c r="T228" s="706">
        <v>3</v>
      </c>
      <c r="U228" s="242">
        <v>0.75</v>
      </c>
    </row>
    <row r="229" spans="1:21" ht="14.4" customHeight="1" x14ac:dyDescent="0.3">
      <c r="A229" s="680">
        <v>4</v>
      </c>
      <c r="B229" s="671" t="s">
        <v>539</v>
      </c>
      <c r="C229" s="671">
        <v>89301042</v>
      </c>
      <c r="D229" s="703" t="s">
        <v>3333</v>
      </c>
      <c r="E229" s="704" t="s">
        <v>2257</v>
      </c>
      <c r="F229" s="671" t="s">
        <v>2233</v>
      </c>
      <c r="G229" s="671" t="s">
        <v>2672</v>
      </c>
      <c r="H229" s="671" t="s">
        <v>910</v>
      </c>
      <c r="I229" s="671" t="s">
        <v>2673</v>
      </c>
      <c r="J229" s="671" t="s">
        <v>2674</v>
      </c>
      <c r="K229" s="671" t="s">
        <v>2675</v>
      </c>
      <c r="L229" s="705">
        <v>94.8</v>
      </c>
      <c r="M229" s="705">
        <v>94.8</v>
      </c>
      <c r="N229" s="671">
        <v>1</v>
      </c>
      <c r="O229" s="706">
        <v>0.5</v>
      </c>
      <c r="P229" s="705">
        <v>94.8</v>
      </c>
      <c r="Q229" s="682">
        <v>1</v>
      </c>
      <c r="R229" s="671">
        <v>1</v>
      </c>
      <c r="S229" s="682">
        <v>1</v>
      </c>
      <c r="T229" s="706">
        <v>0.5</v>
      </c>
      <c r="U229" s="242">
        <v>1</v>
      </c>
    </row>
    <row r="230" spans="1:21" ht="14.4" customHeight="1" x14ac:dyDescent="0.3">
      <c r="A230" s="680">
        <v>4</v>
      </c>
      <c r="B230" s="671" t="s">
        <v>539</v>
      </c>
      <c r="C230" s="671">
        <v>89301042</v>
      </c>
      <c r="D230" s="703" t="s">
        <v>3333</v>
      </c>
      <c r="E230" s="704" t="s">
        <v>2257</v>
      </c>
      <c r="F230" s="671" t="s">
        <v>2233</v>
      </c>
      <c r="G230" s="671" t="s">
        <v>2451</v>
      </c>
      <c r="H230" s="671" t="s">
        <v>538</v>
      </c>
      <c r="I230" s="671" t="s">
        <v>2452</v>
      </c>
      <c r="J230" s="671" t="s">
        <v>853</v>
      </c>
      <c r="K230" s="671" t="s">
        <v>2453</v>
      </c>
      <c r="L230" s="705">
        <v>127.5</v>
      </c>
      <c r="M230" s="705">
        <v>1785</v>
      </c>
      <c r="N230" s="671">
        <v>14</v>
      </c>
      <c r="O230" s="706">
        <v>12</v>
      </c>
      <c r="P230" s="705">
        <v>637.5</v>
      </c>
      <c r="Q230" s="682">
        <v>0.35714285714285715</v>
      </c>
      <c r="R230" s="671">
        <v>5</v>
      </c>
      <c r="S230" s="682">
        <v>0.35714285714285715</v>
      </c>
      <c r="T230" s="706">
        <v>3.5</v>
      </c>
      <c r="U230" s="242">
        <v>0.29166666666666669</v>
      </c>
    </row>
    <row r="231" spans="1:21" ht="14.4" customHeight="1" x14ac:dyDescent="0.3">
      <c r="A231" s="680">
        <v>4</v>
      </c>
      <c r="B231" s="671" t="s">
        <v>539</v>
      </c>
      <c r="C231" s="671">
        <v>89301042</v>
      </c>
      <c r="D231" s="703" t="s">
        <v>3333</v>
      </c>
      <c r="E231" s="704" t="s">
        <v>2257</v>
      </c>
      <c r="F231" s="671" t="s">
        <v>2233</v>
      </c>
      <c r="G231" s="671" t="s">
        <v>2676</v>
      </c>
      <c r="H231" s="671" t="s">
        <v>538</v>
      </c>
      <c r="I231" s="671" t="s">
        <v>2677</v>
      </c>
      <c r="J231" s="671" t="s">
        <v>2678</v>
      </c>
      <c r="K231" s="671" t="s">
        <v>2679</v>
      </c>
      <c r="L231" s="705">
        <v>98.56</v>
      </c>
      <c r="M231" s="705">
        <v>197.12</v>
      </c>
      <c r="N231" s="671">
        <v>2</v>
      </c>
      <c r="O231" s="706">
        <v>0.5</v>
      </c>
      <c r="P231" s="705"/>
      <c r="Q231" s="682">
        <v>0</v>
      </c>
      <c r="R231" s="671"/>
      <c r="S231" s="682">
        <v>0</v>
      </c>
      <c r="T231" s="706"/>
      <c r="U231" s="242">
        <v>0</v>
      </c>
    </row>
    <row r="232" spans="1:21" ht="14.4" customHeight="1" x14ac:dyDescent="0.3">
      <c r="A232" s="680">
        <v>4</v>
      </c>
      <c r="B232" s="671" t="s">
        <v>539</v>
      </c>
      <c r="C232" s="671">
        <v>89301042</v>
      </c>
      <c r="D232" s="703" t="s">
        <v>3333</v>
      </c>
      <c r="E232" s="704" t="s">
        <v>2257</v>
      </c>
      <c r="F232" s="671" t="s">
        <v>2233</v>
      </c>
      <c r="G232" s="671" t="s">
        <v>2632</v>
      </c>
      <c r="H232" s="671" t="s">
        <v>910</v>
      </c>
      <c r="I232" s="671" t="s">
        <v>2633</v>
      </c>
      <c r="J232" s="671" t="s">
        <v>2634</v>
      </c>
      <c r="K232" s="671" t="s">
        <v>2635</v>
      </c>
      <c r="L232" s="705">
        <v>314.33999999999997</v>
      </c>
      <c r="M232" s="705">
        <v>1257.3599999999999</v>
      </c>
      <c r="N232" s="671">
        <v>4</v>
      </c>
      <c r="O232" s="706">
        <v>2.5</v>
      </c>
      <c r="P232" s="705">
        <v>314.33999999999997</v>
      </c>
      <c r="Q232" s="682">
        <v>0.25</v>
      </c>
      <c r="R232" s="671">
        <v>1</v>
      </c>
      <c r="S232" s="682">
        <v>0.25</v>
      </c>
      <c r="T232" s="706">
        <v>1</v>
      </c>
      <c r="U232" s="242">
        <v>0.4</v>
      </c>
    </row>
    <row r="233" spans="1:21" ht="14.4" customHeight="1" x14ac:dyDescent="0.3">
      <c r="A233" s="680">
        <v>4</v>
      </c>
      <c r="B233" s="671" t="s">
        <v>539</v>
      </c>
      <c r="C233" s="671">
        <v>89301042</v>
      </c>
      <c r="D233" s="703" t="s">
        <v>3333</v>
      </c>
      <c r="E233" s="704" t="s">
        <v>2257</v>
      </c>
      <c r="F233" s="671" t="s">
        <v>2233</v>
      </c>
      <c r="G233" s="671" t="s">
        <v>2458</v>
      </c>
      <c r="H233" s="671" t="s">
        <v>538</v>
      </c>
      <c r="I233" s="671" t="s">
        <v>2680</v>
      </c>
      <c r="J233" s="671" t="s">
        <v>2681</v>
      </c>
      <c r="K233" s="671" t="s">
        <v>2461</v>
      </c>
      <c r="L233" s="705">
        <v>82.67</v>
      </c>
      <c r="M233" s="705">
        <v>165.34</v>
      </c>
      <c r="N233" s="671">
        <v>2</v>
      </c>
      <c r="O233" s="706">
        <v>2</v>
      </c>
      <c r="P233" s="705"/>
      <c r="Q233" s="682">
        <v>0</v>
      </c>
      <c r="R233" s="671"/>
      <c r="S233" s="682">
        <v>0</v>
      </c>
      <c r="T233" s="706"/>
      <c r="U233" s="242">
        <v>0</v>
      </c>
    </row>
    <row r="234" spans="1:21" ht="14.4" customHeight="1" x14ac:dyDescent="0.3">
      <c r="A234" s="680">
        <v>4</v>
      </c>
      <c r="B234" s="671" t="s">
        <v>539</v>
      </c>
      <c r="C234" s="671">
        <v>89301042</v>
      </c>
      <c r="D234" s="703" t="s">
        <v>3333</v>
      </c>
      <c r="E234" s="704" t="s">
        <v>2257</v>
      </c>
      <c r="F234" s="671" t="s">
        <v>2234</v>
      </c>
      <c r="G234" s="671" t="s">
        <v>2307</v>
      </c>
      <c r="H234" s="671" t="s">
        <v>538</v>
      </c>
      <c r="I234" s="671" t="s">
        <v>2308</v>
      </c>
      <c r="J234" s="671" t="s">
        <v>2309</v>
      </c>
      <c r="K234" s="671"/>
      <c r="L234" s="705">
        <v>0</v>
      </c>
      <c r="M234" s="705">
        <v>0</v>
      </c>
      <c r="N234" s="671">
        <v>5</v>
      </c>
      <c r="O234" s="706">
        <v>4.5</v>
      </c>
      <c r="P234" s="705">
        <v>0</v>
      </c>
      <c r="Q234" s="682"/>
      <c r="R234" s="671">
        <v>5</v>
      </c>
      <c r="S234" s="682">
        <v>1</v>
      </c>
      <c r="T234" s="706">
        <v>4.5</v>
      </c>
      <c r="U234" s="242">
        <v>1</v>
      </c>
    </row>
    <row r="235" spans="1:21" ht="14.4" customHeight="1" x14ac:dyDescent="0.3">
      <c r="A235" s="680">
        <v>4</v>
      </c>
      <c r="B235" s="671" t="s">
        <v>539</v>
      </c>
      <c r="C235" s="671">
        <v>89301042</v>
      </c>
      <c r="D235" s="703" t="s">
        <v>3333</v>
      </c>
      <c r="E235" s="704" t="s">
        <v>2257</v>
      </c>
      <c r="F235" s="671" t="s">
        <v>2234</v>
      </c>
      <c r="G235" s="671" t="s">
        <v>2307</v>
      </c>
      <c r="H235" s="671" t="s">
        <v>538</v>
      </c>
      <c r="I235" s="671" t="s">
        <v>2310</v>
      </c>
      <c r="J235" s="671" t="s">
        <v>2309</v>
      </c>
      <c r="K235" s="671"/>
      <c r="L235" s="705">
        <v>0</v>
      </c>
      <c r="M235" s="705">
        <v>0</v>
      </c>
      <c r="N235" s="671">
        <v>12</v>
      </c>
      <c r="O235" s="706">
        <v>10</v>
      </c>
      <c r="P235" s="705">
        <v>0</v>
      </c>
      <c r="Q235" s="682"/>
      <c r="R235" s="671">
        <v>9</v>
      </c>
      <c r="S235" s="682">
        <v>0.75</v>
      </c>
      <c r="T235" s="706">
        <v>8.5</v>
      </c>
      <c r="U235" s="242">
        <v>0.85</v>
      </c>
    </row>
    <row r="236" spans="1:21" ht="14.4" customHeight="1" x14ac:dyDescent="0.3">
      <c r="A236" s="680">
        <v>4</v>
      </c>
      <c r="B236" s="671" t="s">
        <v>539</v>
      </c>
      <c r="C236" s="671">
        <v>89301042</v>
      </c>
      <c r="D236" s="703" t="s">
        <v>3333</v>
      </c>
      <c r="E236" s="704" t="s">
        <v>2257</v>
      </c>
      <c r="F236" s="671" t="s">
        <v>2235</v>
      </c>
      <c r="G236" s="671" t="s">
        <v>2462</v>
      </c>
      <c r="H236" s="671" t="s">
        <v>538</v>
      </c>
      <c r="I236" s="671" t="s">
        <v>2463</v>
      </c>
      <c r="J236" s="671" t="s">
        <v>2464</v>
      </c>
      <c r="K236" s="671" t="s">
        <v>2465</v>
      </c>
      <c r="L236" s="705">
        <v>410</v>
      </c>
      <c r="M236" s="705">
        <v>4100</v>
      </c>
      <c r="N236" s="671">
        <v>10</v>
      </c>
      <c r="O236" s="706">
        <v>10</v>
      </c>
      <c r="P236" s="705">
        <v>4100</v>
      </c>
      <c r="Q236" s="682">
        <v>1</v>
      </c>
      <c r="R236" s="671">
        <v>10</v>
      </c>
      <c r="S236" s="682">
        <v>1</v>
      </c>
      <c r="T236" s="706">
        <v>10</v>
      </c>
      <c r="U236" s="242">
        <v>1</v>
      </c>
    </row>
    <row r="237" spans="1:21" ht="14.4" customHeight="1" x14ac:dyDescent="0.3">
      <c r="A237" s="680">
        <v>4</v>
      </c>
      <c r="B237" s="671" t="s">
        <v>539</v>
      </c>
      <c r="C237" s="671">
        <v>89301042</v>
      </c>
      <c r="D237" s="703" t="s">
        <v>3333</v>
      </c>
      <c r="E237" s="704" t="s">
        <v>2257</v>
      </c>
      <c r="F237" s="671" t="s">
        <v>2235</v>
      </c>
      <c r="G237" s="671" t="s">
        <v>2398</v>
      </c>
      <c r="H237" s="671" t="s">
        <v>538</v>
      </c>
      <c r="I237" s="671" t="s">
        <v>2682</v>
      </c>
      <c r="J237" s="671" t="s">
        <v>2683</v>
      </c>
      <c r="K237" s="671" t="s">
        <v>2684</v>
      </c>
      <c r="L237" s="705">
        <v>144.05000000000001</v>
      </c>
      <c r="M237" s="705">
        <v>288.10000000000002</v>
      </c>
      <c r="N237" s="671">
        <v>2</v>
      </c>
      <c r="O237" s="706">
        <v>1</v>
      </c>
      <c r="P237" s="705">
        <v>288.10000000000002</v>
      </c>
      <c r="Q237" s="682">
        <v>1</v>
      </c>
      <c r="R237" s="671">
        <v>2</v>
      </c>
      <c r="S237" s="682">
        <v>1</v>
      </c>
      <c r="T237" s="706">
        <v>1</v>
      </c>
      <c r="U237" s="242">
        <v>1</v>
      </c>
    </row>
    <row r="238" spans="1:21" ht="14.4" customHeight="1" x14ac:dyDescent="0.3">
      <c r="A238" s="680">
        <v>4</v>
      </c>
      <c r="B238" s="671" t="s">
        <v>539</v>
      </c>
      <c r="C238" s="671">
        <v>89301042</v>
      </c>
      <c r="D238" s="703" t="s">
        <v>3333</v>
      </c>
      <c r="E238" s="704" t="s">
        <v>2257</v>
      </c>
      <c r="F238" s="671" t="s">
        <v>2235</v>
      </c>
      <c r="G238" s="671" t="s">
        <v>2398</v>
      </c>
      <c r="H238" s="671" t="s">
        <v>538</v>
      </c>
      <c r="I238" s="671" t="s">
        <v>2609</v>
      </c>
      <c r="J238" s="671" t="s">
        <v>2610</v>
      </c>
      <c r="K238" s="671" t="s">
        <v>2611</v>
      </c>
      <c r="L238" s="705">
        <v>200</v>
      </c>
      <c r="M238" s="705">
        <v>800</v>
      </c>
      <c r="N238" s="671">
        <v>4</v>
      </c>
      <c r="O238" s="706">
        <v>2</v>
      </c>
      <c r="P238" s="705">
        <v>800</v>
      </c>
      <c r="Q238" s="682">
        <v>1</v>
      </c>
      <c r="R238" s="671">
        <v>4</v>
      </c>
      <c r="S238" s="682">
        <v>1</v>
      </c>
      <c r="T238" s="706">
        <v>2</v>
      </c>
      <c r="U238" s="242">
        <v>1</v>
      </c>
    </row>
    <row r="239" spans="1:21" ht="14.4" customHeight="1" x14ac:dyDescent="0.3">
      <c r="A239" s="680">
        <v>4</v>
      </c>
      <c r="B239" s="671" t="s">
        <v>539</v>
      </c>
      <c r="C239" s="671">
        <v>89301042</v>
      </c>
      <c r="D239" s="703" t="s">
        <v>3333</v>
      </c>
      <c r="E239" s="704" t="s">
        <v>2257</v>
      </c>
      <c r="F239" s="671" t="s">
        <v>2235</v>
      </c>
      <c r="G239" s="671" t="s">
        <v>2398</v>
      </c>
      <c r="H239" s="671" t="s">
        <v>538</v>
      </c>
      <c r="I239" s="671" t="s">
        <v>2685</v>
      </c>
      <c r="J239" s="671" t="s">
        <v>2686</v>
      </c>
      <c r="K239" s="671" t="s">
        <v>2687</v>
      </c>
      <c r="L239" s="705">
        <v>120</v>
      </c>
      <c r="M239" s="705">
        <v>240</v>
      </c>
      <c r="N239" s="671">
        <v>2</v>
      </c>
      <c r="O239" s="706">
        <v>1</v>
      </c>
      <c r="P239" s="705">
        <v>240</v>
      </c>
      <c r="Q239" s="682">
        <v>1</v>
      </c>
      <c r="R239" s="671">
        <v>2</v>
      </c>
      <c r="S239" s="682">
        <v>1</v>
      </c>
      <c r="T239" s="706">
        <v>1</v>
      </c>
      <c r="U239" s="242">
        <v>1</v>
      </c>
    </row>
    <row r="240" spans="1:21" ht="14.4" customHeight="1" x14ac:dyDescent="0.3">
      <c r="A240" s="680">
        <v>4</v>
      </c>
      <c r="B240" s="671" t="s">
        <v>539</v>
      </c>
      <c r="C240" s="671">
        <v>89301042</v>
      </c>
      <c r="D240" s="703" t="s">
        <v>3333</v>
      </c>
      <c r="E240" s="704" t="s">
        <v>2257</v>
      </c>
      <c r="F240" s="671" t="s">
        <v>2235</v>
      </c>
      <c r="G240" s="671" t="s">
        <v>2282</v>
      </c>
      <c r="H240" s="671" t="s">
        <v>538</v>
      </c>
      <c r="I240" s="671" t="s">
        <v>2469</v>
      </c>
      <c r="J240" s="671" t="s">
        <v>2470</v>
      </c>
      <c r="K240" s="671" t="s">
        <v>2471</v>
      </c>
      <c r="L240" s="705">
        <v>900</v>
      </c>
      <c r="M240" s="705">
        <v>14400</v>
      </c>
      <c r="N240" s="671">
        <v>16</v>
      </c>
      <c r="O240" s="706">
        <v>16</v>
      </c>
      <c r="P240" s="705">
        <v>14400</v>
      </c>
      <c r="Q240" s="682">
        <v>1</v>
      </c>
      <c r="R240" s="671">
        <v>16</v>
      </c>
      <c r="S240" s="682">
        <v>1</v>
      </c>
      <c r="T240" s="706">
        <v>16</v>
      </c>
      <c r="U240" s="242">
        <v>1</v>
      </c>
    </row>
    <row r="241" spans="1:21" ht="14.4" customHeight="1" x14ac:dyDescent="0.3">
      <c r="A241" s="680">
        <v>4</v>
      </c>
      <c r="B241" s="671" t="s">
        <v>539</v>
      </c>
      <c r="C241" s="671">
        <v>89301042</v>
      </c>
      <c r="D241" s="703" t="s">
        <v>3333</v>
      </c>
      <c r="E241" s="704" t="s">
        <v>2257</v>
      </c>
      <c r="F241" s="671" t="s">
        <v>2235</v>
      </c>
      <c r="G241" s="671" t="s">
        <v>2282</v>
      </c>
      <c r="H241" s="671" t="s">
        <v>538</v>
      </c>
      <c r="I241" s="671" t="s">
        <v>2612</v>
      </c>
      <c r="J241" s="671" t="s">
        <v>2613</v>
      </c>
      <c r="K241" s="671" t="s">
        <v>2614</v>
      </c>
      <c r="L241" s="705">
        <v>378.48</v>
      </c>
      <c r="M241" s="705">
        <v>756.96</v>
      </c>
      <c r="N241" s="671">
        <v>2</v>
      </c>
      <c r="O241" s="706">
        <v>2</v>
      </c>
      <c r="P241" s="705">
        <v>756.96</v>
      </c>
      <c r="Q241" s="682">
        <v>1</v>
      </c>
      <c r="R241" s="671">
        <v>2</v>
      </c>
      <c r="S241" s="682">
        <v>1</v>
      </c>
      <c r="T241" s="706">
        <v>2</v>
      </c>
      <c r="U241" s="242">
        <v>1</v>
      </c>
    </row>
    <row r="242" spans="1:21" ht="14.4" customHeight="1" x14ac:dyDescent="0.3">
      <c r="A242" s="680">
        <v>4</v>
      </c>
      <c r="B242" s="671" t="s">
        <v>539</v>
      </c>
      <c r="C242" s="671">
        <v>89301042</v>
      </c>
      <c r="D242" s="703" t="s">
        <v>3333</v>
      </c>
      <c r="E242" s="704" t="s">
        <v>2257</v>
      </c>
      <c r="F242" s="671" t="s">
        <v>2235</v>
      </c>
      <c r="G242" s="671" t="s">
        <v>2282</v>
      </c>
      <c r="H242" s="671" t="s">
        <v>538</v>
      </c>
      <c r="I242" s="671" t="s">
        <v>2615</v>
      </c>
      <c r="J242" s="671" t="s">
        <v>2616</v>
      </c>
      <c r="K242" s="671" t="s">
        <v>2617</v>
      </c>
      <c r="L242" s="705">
        <v>378.48</v>
      </c>
      <c r="M242" s="705">
        <v>756.96</v>
      </c>
      <c r="N242" s="671">
        <v>2</v>
      </c>
      <c r="O242" s="706">
        <v>2</v>
      </c>
      <c r="P242" s="705">
        <v>756.96</v>
      </c>
      <c r="Q242" s="682">
        <v>1</v>
      </c>
      <c r="R242" s="671">
        <v>2</v>
      </c>
      <c r="S242" s="682">
        <v>1</v>
      </c>
      <c r="T242" s="706">
        <v>2</v>
      </c>
      <c r="U242" s="242">
        <v>1</v>
      </c>
    </row>
    <row r="243" spans="1:21" ht="14.4" customHeight="1" x14ac:dyDescent="0.3">
      <c r="A243" s="680">
        <v>4</v>
      </c>
      <c r="B243" s="671" t="s">
        <v>539</v>
      </c>
      <c r="C243" s="671">
        <v>89301042</v>
      </c>
      <c r="D243" s="703" t="s">
        <v>3333</v>
      </c>
      <c r="E243" s="704" t="s">
        <v>2257</v>
      </c>
      <c r="F243" s="671" t="s">
        <v>2235</v>
      </c>
      <c r="G243" s="671" t="s">
        <v>2472</v>
      </c>
      <c r="H243" s="671" t="s">
        <v>538</v>
      </c>
      <c r="I243" s="671" t="s">
        <v>2473</v>
      </c>
      <c r="J243" s="671" t="s">
        <v>2474</v>
      </c>
      <c r="K243" s="671" t="s">
        <v>2475</v>
      </c>
      <c r="L243" s="705">
        <v>500</v>
      </c>
      <c r="M243" s="705">
        <v>1500</v>
      </c>
      <c r="N243" s="671">
        <v>3</v>
      </c>
      <c r="O243" s="706">
        <v>3</v>
      </c>
      <c r="P243" s="705">
        <v>1500</v>
      </c>
      <c r="Q243" s="682">
        <v>1</v>
      </c>
      <c r="R243" s="671">
        <v>3</v>
      </c>
      <c r="S243" s="682">
        <v>1</v>
      </c>
      <c r="T243" s="706">
        <v>3</v>
      </c>
      <c r="U243" s="242">
        <v>1</v>
      </c>
    </row>
    <row r="244" spans="1:21" ht="14.4" customHeight="1" x14ac:dyDescent="0.3">
      <c r="A244" s="680">
        <v>4</v>
      </c>
      <c r="B244" s="671" t="s">
        <v>539</v>
      </c>
      <c r="C244" s="671">
        <v>89301042</v>
      </c>
      <c r="D244" s="703" t="s">
        <v>3333</v>
      </c>
      <c r="E244" s="704" t="s">
        <v>2257</v>
      </c>
      <c r="F244" s="671" t="s">
        <v>2235</v>
      </c>
      <c r="G244" s="671" t="s">
        <v>2472</v>
      </c>
      <c r="H244" s="671" t="s">
        <v>538</v>
      </c>
      <c r="I244" s="671" t="s">
        <v>2476</v>
      </c>
      <c r="J244" s="671" t="s">
        <v>2477</v>
      </c>
      <c r="K244" s="671" t="s">
        <v>2478</v>
      </c>
      <c r="L244" s="705">
        <v>287</v>
      </c>
      <c r="M244" s="705">
        <v>2583</v>
      </c>
      <c r="N244" s="671">
        <v>9</v>
      </c>
      <c r="O244" s="706">
        <v>8</v>
      </c>
      <c r="P244" s="705">
        <v>2583</v>
      </c>
      <c r="Q244" s="682">
        <v>1</v>
      </c>
      <c r="R244" s="671">
        <v>9</v>
      </c>
      <c r="S244" s="682">
        <v>1</v>
      </c>
      <c r="T244" s="706">
        <v>8</v>
      </c>
      <c r="U244" s="242">
        <v>1</v>
      </c>
    </row>
    <row r="245" spans="1:21" ht="14.4" customHeight="1" x14ac:dyDescent="0.3">
      <c r="A245" s="680">
        <v>4</v>
      </c>
      <c r="B245" s="671" t="s">
        <v>539</v>
      </c>
      <c r="C245" s="671">
        <v>89301042</v>
      </c>
      <c r="D245" s="703" t="s">
        <v>3333</v>
      </c>
      <c r="E245" s="704" t="s">
        <v>2257</v>
      </c>
      <c r="F245" s="671" t="s">
        <v>2235</v>
      </c>
      <c r="G245" s="671" t="s">
        <v>2472</v>
      </c>
      <c r="H245" s="671" t="s">
        <v>538</v>
      </c>
      <c r="I245" s="671" t="s">
        <v>2479</v>
      </c>
      <c r="J245" s="671" t="s">
        <v>2480</v>
      </c>
      <c r="K245" s="671" t="s">
        <v>2481</v>
      </c>
      <c r="L245" s="705">
        <v>253</v>
      </c>
      <c r="M245" s="705">
        <v>506</v>
      </c>
      <c r="N245" s="671">
        <v>2</v>
      </c>
      <c r="O245" s="706">
        <v>2</v>
      </c>
      <c r="P245" s="705">
        <v>506</v>
      </c>
      <c r="Q245" s="682">
        <v>1</v>
      </c>
      <c r="R245" s="671">
        <v>2</v>
      </c>
      <c r="S245" s="682">
        <v>1</v>
      </c>
      <c r="T245" s="706">
        <v>2</v>
      </c>
      <c r="U245" s="242">
        <v>1</v>
      </c>
    </row>
    <row r="246" spans="1:21" ht="14.4" customHeight="1" x14ac:dyDescent="0.3">
      <c r="A246" s="680">
        <v>4</v>
      </c>
      <c r="B246" s="671" t="s">
        <v>539</v>
      </c>
      <c r="C246" s="671">
        <v>89301042</v>
      </c>
      <c r="D246" s="703" t="s">
        <v>3333</v>
      </c>
      <c r="E246" s="704" t="s">
        <v>2257</v>
      </c>
      <c r="F246" s="671" t="s">
        <v>2235</v>
      </c>
      <c r="G246" s="671" t="s">
        <v>2472</v>
      </c>
      <c r="H246" s="671" t="s">
        <v>538</v>
      </c>
      <c r="I246" s="671" t="s">
        <v>2688</v>
      </c>
      <c r="J246" s="671" t="s">
        <v>2689</v>
      </c>
      <c r="K246" s="671" t="s">
        <v>2690</v>
      </c>
      <c r="L246" s="705">
        <v>2304</v>
      </c>
      <c r="M246" s="705">
        <v>20736</v>
      </c>
      <c r="N246" s="671">
        <v>9</v>
      </c>
      <c r="O246" s="706">
        <v>2</v>
      </c>
      <c r="P246" s="705">
        <v>20736</v>
      </c>
      <c r="Q246" s="682">
        <v>1</v>
      </c>
      <c r="R246" s="671">
        <v>9</v>
      </c>
      <c r="S246" s="682">
        <v>1</v>
      </c>
      <c r="T246" s="706">
        <v>2</v>
      </c>
      <c r="U246" s="242">
        <v>1</v>
      </c>
    </row>
    <row r="247" spans="1:21" ht="14.4" customHeight="1" x14ac:dyDescent="0.3">
      <c r="A247" s="680">
        <v>4</v>
      </c>
      <c r="B247" s="671" t="s">
        <v>539</v>
      </c>
      <c r="C247" s="671">
        <v>89301042</v>
      </c>
      <c r="D247" s="703" t="s">
        <v>3333</v>
      </c>
      <c r="E247" s="704" t="s">
        <v>2257</v>
      </c>
      <c r="F247" s="671" t="s">
        <v>2235</v>
      </c>
      <c r="G247" s="671" t="s">
        <v>2472</v>
      </c>
      <c r="H247" s="671" t="s">
        <v>538</v>
      </c>
      <c r="I247" s="671" t="s">
        <v>2691</v>
      </c>
      <c r="J247" s="671" t="s">
        <v>2692</v>
      </c>
      <c r="K247" s="671" t="s">
        <v>2693</v>
      </c>
      <c r="L247" s="705">
        <v>556.53</v>
      </c>
      <c r="M247" s="705">
        <v>556.53</v>
      </c>
      <c r="N247" s="671">
        <v>1</v>
      </c>
      <c r="O247" s="706">
        <v>1</v>
      </c>
      <c r="P247" s="705">
        <v>556.53</v>
      </c>
      <c r="Q247" s="682">
        <v>1</v>
      </c>
      <c r="R247" s="671">
        <v>1</v>
      </c>
      <c r="S247" s="682">
        <v>1</v>
      </c>
      <c r="T247" s="706">
        <v>1</v>
      </c>
      <c r="U247" s="242">
        <v>1</v>
      </c>
    </row>
    <row r="248" spans="1:21" ht="14.4" customHeight="1" x14ac:dyDescent="0.3">
      <c r="A248" s="680">
        <v>4</v>
      </c>
      <c r="B248" s="671" t="s">
        <v>539</v>
      </c>
      <c r="C248" s="671">
        <v>89301042</v>
      </c>
      <c r="D248" s="703" t="s">
        <v>3333</v>
      </c>
      <c r="E248" s="704" t="s">
        <v>2257</v>
      </c>
      <c r="F248" s="671" t="s">
        <v>2235</v>
      </c>
      <c r="G248" s="671" t="s">
        <v>2472</v>
      </c>
      <c r="H248" s="671" t="s">
        <v>538</v>
      </c>
      <c r="I248" s="671" t="s">
        <v>2485</v>
      </c>
      <c r="J248" s="671" t="s">
        <v>2486</v>
      </c>
      <c r="K248" s="671" t="s">
        <v>2487</v>
      </c>
      <c r="L248" s="705">
        <v>315.5</v>
      </c>
      <c r="M248" s="705">
        <v>1262</v>
      </c>
      <c r="N248" s="671">
        <v>4</v>
      </c>
      <c r="O248" s="706">
        <v>4</v>
      </c>
      <c r="P248" s="705">
        <v>1262</v>
      </c>
      <c r="Q248" s="682">
        <v>1</v>
      </c>
      <c r="R248" s="671">
        <v>4</v>
      </c>
      <c r="S248" s="682">
        <v>1</v>
      </c>
      <c r="T248" s="706">
        <v>4</v>
      </c>
      <c r="U248" s="242">
        <v>1</v>
      </c>
    </row>
    <row r="249" spans="1:21" ht="14.4" customHeight="1" x14ac:dyDescent="0.3">
      <c r="A249" s="680">
        <v>4</v>
      </c>
      <c r="B249" s="671" t="s">
        <v>539</v>
      </c>
      <c r="C249" s="671">
        <v>89301042</v>
      </c>
      <c r="D249" s="703" t="s">
        <v>3333</v>
      </c>
      <c r="E249" s="704" t="s">
        <v>2257</v>
      </c>
      <c r="F249" s="671" t="s">
        <v>2235</v>
      </c>
      <c r="G249" s="671" t="s">
        <v>2472</v>
      </c>
      <c r="H249" s="671" t="s">
        <v>538</v>
      </c>
      <c r="I249" s="671" t="s">
        <v>2488</v>
      </c>
      <c r="J249" s="671" t="s">
        <v>2489</v>
      </c>
      <c r="K249" s="671" t="s">
        <v>2490</v>
      </c>
      <c r="L249" s="705">
        <v>484.6</v>
      </c>
      <c r="M249" s="705">
        <v>484.6</v>
      </c>
      <c r="N249" s="671">
        <v>1</v>
      </c>
      <c r="O249" s="706">
        <v>1</v>
      </c>
      <c r="P249" s="705">
        <v>484.6</v>
      </c>
      <c r="Q249" s="682">
        <v>1</v>
      </c>
      <c r="R249" s="671">
        <v>1</v>
      </c>
      <c r="S249" s="682">
        <v>1</v>
      </c>
      <c r="T249" s="706">
        <v>1</v>
      </c>
      <c r="U249" s="242">
        <v>1</v>
      </c>
    </row>
    <row r="250" spans="1:21" ht="14.4" customHeight="1" x14ac:dyDescent="0.3">
      <c r="A250" s="680">
        <v>4</v>
      </c>
      <c r="B250" s="671" t="s">
        <v>539</v>
      </c>
      <c r="C250" s="671">
        <v>89301042</v>
      </c>
      <c r="D250" s="703" t="s">
        <v>3333</v>
      </c>
      <c r="E250" s="704" t="s">
        <v>2257</v>
      </c>
      <c r="F250" s="671" t="s">
        <v>2235</v>
      </c>
      <c r="G250" s="671" t="s">
        <v>2472</v>
      </c>
      <c r="H250" s="671" t="s">
        <v>538</v>
      </c>
      <c r="I250" s="671" t="s">
        <v>2694</v>
      </c>
      <c r="J250" s="671" t="s">
        <v>2695</v>
      </c>
      <c r="K250" s="671" t="s">
        <v>2696</v>
      </c>
      <c r="L250" s="705">
        <v>2444.8000000000002</v>
      </c>
      <c r="M250" s="705">
        <v>4889.6000000000004</v>
      </c>
      <c r="N250" s="671">
        <v>2</v>
      </c>
      <c r="O250" s="706">
        <v>2</v>
      </c>
      <c r="P250" s="705">
        <v>4889.6000000000004</v>
      </c>
      <c r="Q250" s="682">
        <v>1</v>
      </c>
      <c r="R250" s="671">
        <v>2</v>
      </c>
      <c r="S250" s="682">
        <v>1</v>
      </c>
      <c r="T250" s="706">
        <v>2</v>
      </c>
      <c r="U250" s="242">
        <v>1</v>
      </c>
    </row>
    <row r="251" spans="1:21" ht="14.4" customHeight="1" x14ac:dyDescent="0.3">
      <c r="A251" s="680">
        <v>4</v>
      </c>
      <c r="B251" s="671" t="s">
        <v>539</v>
      </c>
      <c r="C251" s="671">
        <v>89301042</v>
      </c>
      <c r="D251" s="703" t="s">
        <v>3333</v>
      </c>
      <c r="E251" s="704" t="s">
        <v>2257</v>
      </c>
      <c r="F251" s="671" t="s">
        <v>2235</v>
      </c>
      <c r="G251" s="671" t="s">
        <v>2472</v>
      </c>
      <c r="H251" s="671" t="s">
        <v>538</v>
      </c>
      <c r="I251" s="671" t="s">
        <v>2491</v>
      </c>
      <c r="J251" s="671" t="s">
        <v>2492</v>
      </c>
      <c r="K251" s="671" t="s">
        <v>2490</v>
      </c>
      <c r="L251" s="705">
        <v>291.2</v>
      </c>
      <c r="M251" s="705">
        <v>873.59999999999991</v>
      </c>
      <c r="N251" s="671">
        <v>3</v>
      </c>
      <c r="O251" s="706">
        <v>3</v>
      </c>
      <c r="P251" s="705">
        <v>873.59999999999991</v>
      </c>
      <c r="Q251" s="682">
        <v>1</v>
      </c>
      <c r="R251" s="671">
        <v>3</v>
      </c>
      <c r="S251" s="682">
        <v>1</v>
      </c>
      <c r="T251" s="706">
        <v>3</v>
      </c>
      <c r="U251" s="242">
        <v>1</v>
      </c>
    </row>
    <row r="252" spans="1:21" ht="14.4" customHeight="1" x14ac:dyDescent="0.3">
      <c r="A252" s="680">
        <v>4</v>
      </c>
      <c r="B252" s="671" t="s">
        <v>539</v>
      </c>
      <c r="C252" s="671">
        <v>89301042</v>
      </c>
      <c r="D252" s="703" t="s">
        <v>3333</v>
      </c>
      <c r="E252" s="704" t="s">
        <v>2257</v>
      </c>
      <c r="F252" s="671" t="s">
        <v>2235</v>
      </c>
      <c r="G252" s="671" t="s">
        <v>2472</v>
      </c>
      <c r="H252" s="671" t="s">
        <v>538</v>
      </c>
      <c r="I252" s="671" t="s">
        <v>2697</v>
      </c>
      <c r="J252" s="671" t="s">
        <v>2698</v>
      </c>
      <c r="K252" s="671" t="s">
        <v>2699</v>
      </c>
      <c r="L252" s="705">
        <v>1613</v>
      </c>
      <c r="M252" s="705">
        <v>4839</v>
      </c>
      <c r="N252" s="671">
        <v>3</v>
      </c>
      <c r="O252" s="706">
        <v>1</v>
      </c>
      <c r="P252" s="705">
        <v>4839</v>
      </c>
      <c r="Q252" s="682">
        <v>1</v>
      </c>
      <c r="R252" s="671">
        <v>3</v>
      </c>
      <c r="S252" s="682">
        <v>1</v>
      </c>
      <c r="T252" s="706">
        <v>1</v>
      </c>
      <c r="U252" s="242">
        <v>1</v>
      </c>
    </row>
    <row r="253" spans="1:21" ht="14.4" customHeight="1" x14ac:dyDescent="0.3">
      <c r="A253" s="680">
        <v>4</v>
      </c>
      <c r="B253" s="671" t="s">
        <v>539</v>
      </c>
      <c r="C253" s="671">
        <v>89301042</v>
      </c>
      <c r="D253" s="703" t="s">
        <v>3333</v>
      </c>
      <c r="E253" s="704" t="s">
        <v>2257</v>
      </c>
      <c r="F253" s="671" t="s">
        <v>2235</v>
      </c>
      <c r="G253" s="671" t="s">
        <v>2472</v>
      </c>
      <c r="H253" s="671" t="s">
        <v>538</v>
      </c>
      <c r="I253" s="671" t="s">
        <v>2700</v>
      </c>
      <c r="J253" s="671" t="s">
        <v>2701</v>
      </c>
      <c r="K253" s="671" t="s">
        <v>2702</v>
      </c>
      <c r="L253" s="705">
        <v>161</v>
      </c>
      <c r="M253" s="705">
        <v>161</v>
      </c>
      <c r="N253" s="671">
        <v>1</v>
      </c>
      <c r="O253" s="706">
        <v>1</v>
      </c>
      <c r="P253" s="705"/>
      <c r="Q253" s="682">
        <v>0</v>
      </c>
      <c r="R253" s="671"/>
      <c r="S253" s="682">
        <v>0</v>
      </c>
      <c r="T253" s="706"/>
      <c r="U253" s="242">
        <v>0</v>
      </c>
    </row>
    <row r="254" spans="1:21" ht="14.4" customHeight="1" x14ac:dyDescent="0.3">
      <c r="A254" s="680">
        <v>4</v>
      </c>
      <c r="B254" s="671" t="s">
        <v>539</v>
      </c>
      <c r="C254" s="671">
        <v>89301042</v>
      </c>
      <c r="D254" s="703" t="s">
        <v>3333</v>
      </c>
      <c r="E254" s="704" t="s">
        <v>2257</v>
      </c>
      <c r="F254" s="671" t="s">
        <v>2235</v>
      </c>
      <c r="G254" s="671" t="s">
        <v>2472</v>
      </c>
      <c r="H254" s="671" t="s">
        <v>538</v>
      </c>
      <c r="I254" s="671" t="s">
        <v>2493</v>
      </c>
      <c r="J254" s="671" t="s">
        <v>2494</v>
      </c>
      <c r="K254" s="671" t="s">
        <v>2495</v>
      </c>
      <c r="L254" s="705">
        <v>180.25</v>
      </c>
      <c r="M254" s="705">
        <v>901.25</v>
      </c>
      <c r="N254" s="671">
        <v>5</v>
      </c>
      <c r="O254" s="706">
        <v>3</v>
      </c>
      <c r="P254" s="705">
        <v>901.25</v>
      </c>
      <c r="Q254" s="682">
        <v>1</v>
      </c>
      <c r="R254" s="671">
        <v>5</v>
      </c>
      <c r="S254" s="682">
        <v>1</v>
      </c>
      <c r="T254" s="706">
        <v>3</v>
      </c>
      <c r="U254" s="242">
        <v>1</v>
      </c>
    </row>
    <row r="255" spans="1:21" ht="14.4" customHeight="1" x14ac:dyDescent="0.3">
      <c r="A255" s="680">
        <v>4</v>
      </c>
      <c r="B255" s="671" t="s">
        <v>539</v>
      </c>
      <c r="C255" s="671">
        <v>89301042</v>
      </c>
      <c r="D255" s="703" t="s">
        <v>3333</v>
      </c>
      <c r="E255" s="704" t="s">
        <v>2257</v>
      </c>
      <c r="F255" s="671" t="s">
        <v>2235</v>
      </c>
      <c r="G255" s="671" t="s">
        <v>2472</v>
      </c>
      <c r="H255" s="671" t="s">
        <v>538</v>
      </c>
      <c r="I255" s="671" t="s">
        <v>2496</v>
      </c>
      <c r="J255" s="671" t="s">
        <v>2497</v>
      </c>
      <c r="K255" s="671" t="s">
        <v>2498</v>
      </c>
      <c r="L255" s="705">
        <v>5343.9</v>
      </c>
      <c r="M255" s="705">
        <v>53439</v>
      </c>
      <c r="N255" s="671">
        <v>10</v>
      </c>
      <c r="O255" s="706">
        <v>5</v>
      </c>
      <c r="P255" s="705">
        <v>53439</v>
      </c>
      <c r="Q255" s="682">
        <v>1</v>
      </c>
      <c r="R255" s="671">
        <v>10</v>
      </c>
      <c r="S255" s="682">
        <v>1</v>
      </c>
      <c r="T255" s="706">
        <v>5</v>
      </c>
      <c r="U255" s="242">
        <v>1</v>
      </c>
    </row>
    <row r="256" spans="1:21" ht="14.4" customHeight="1" x14ac:dyDescent="0.3">
      <c r="A256" s="680">
        <v>4</v>
      </c>
      <c r="B256" s="671" t="s">
        <v>539</v>
      </c>
      <c r="C256" s="671">
        <v>89301042</v>
      </c>
      <c r="D256" s="703" t="s">
        <v>3333</v>
      </c>
      <c r="E256" s="704" t="s">
        <v>2257</v>
      </c>
      <c r="F256" s="671" t="s">
        <v>2235</v>
      </c>
      <c r="G256" s="671" t="s">
        <v>2472</v>
      </c>
      <c r="H256" s="671" t="s">
        <v>538</v>
      </c>
      <c r="I256" s="671" t="s">
        <v>2499</v>
      </c>
      <c r="J256" s="671" t="s">
        <v>2500</v>
      </c>
      <c r="K256" s="671" t="s">
        <v>2501</v>
      </c>
      <c r="L256" s="705">
        <v>5343.9</v>
      </c>
      <c r="M256" s="705">
        <v>10687.8</v>
      </c>
      <c r="N256" s="671">
        <v>2</v>
      </c>
      <c r="O256" s="706">
        <v>1</v>
      </c>
      <c r="P256" s="705">
        <v>10687.8</v>
      </c>
      <c r="Q256" s="682">
        <v>1</v>
      </c>
      <c r="R256" s="671">
        <v>2</v>
      </c>
      <c r="S256" s="682">
        <v>1</v>
      </c>
      <c r="T256" s="706">
        <v>1</v>
      </c>
      <c r="U256" s="242">
        <v>1</v>
      </c>
    </row>
    <row r="257" spans="1:21" ht="14.4" customHeight="1" x14ac:dyDescent="0.3">
      <c r="A257" s="680">
        <v>4</v>
      </c>
      <c r="B257" s="671" t="s">
        <v>539</v>
      </c>
      <c r="C257" s="671">
        <v>89301042</v>
      </c>
      <c r="D257" s="703" t="s">
        <v>3333</v>
      </c>
      <c r="E257" s="704" t="s">
        <v>2257</v>
      </c>
      <c r="F257" s="671" t="s">
        <v>2235</v>
      </c>
      <c r="G257" s="671" t="s">
        <v>2472</v>
      </c>
      <c r="H257" s="671" t="s">
        <v>538</v>
      </c>
      <c r="I257" s="671" t="s">
        <v>2703</v>
      </c>
      <c r="J257" s="671" t="s">
        <v>2704</v>
      </c>
      <c r="K257" s="671" t="s">
        <v>2504</v>
      </c>
      <c r="L257" s="705">
        <v>1526.74</v>
      </c>
      <c r="M257" s="705">
        <v>3053.48</v>
      </c>
      <c r="N257" s="671">
        <v>2</v>
      </c>
      <c r="O257" s="706">
        <v>1</v>
      </c>
      <c r="P257" s="705">
        <v>3053.48</v>
      </c>
      <c r="Q257" s="682">
        <v>1</v>
      </c>
      <c r="R257" s="671">
        <v>2</v>
      </c>
      <c r="S257" s="682">
        <v>1</v>
      </c>
      <c r="T257" s="706">
        <v>1</v>
      </c>
      <c r="U257" s="242">
        <v>1</v>
      </c>
    </row>
    <row r="258" spans="1:21" ht="14.4" customHeight="1" x14ac:dyDescent="0.3">
      <c r="A258" s="680">
        <v>4</v>
      </c>
      <c r="B258" s="671" t="s">
        <v>539</v>
      </c>
      <c r="C258" s="671">
        <v>89301042</v>
      </c>
      <c r="D258" s="703" t="s">
        <v>3333</v>
      </c>
      <c r="E258" s="704" t="s">
        <v>2257</v>
      </c>
      <c r="F258" s="671" t="s">
        <v>2235</v>
      </c>
      <c r="G258" s="671" t="s">
        <v>2472</v>
      </c>
      <c r="H258" s="671" t="s">
        <v>538</v>
      </c>
      <c r="I258" s="671" t="s">
        <v>2502</v>
      </c>
      <c r="J258" s="671" t="s">
        <v>2503</v>
      </c>
      <c r="K258" s="671" t="s">
        <v>2504</v>
      </c>
      <c r="L258" s="705">
        <v>1832.09</v>
      </c>
      <c r="M258" s="705">
        <v>21985.079999999998</v>
      </c>
      <c r="N258" s="671">
        <v>12</v>
      </c>
      <c r="O258" s="706">
        <v>4</v>
      </c>
      <c r="P258" s="705">
        <v>21985.079999999998</v>
      </c>
      <c r="Q258" s="682">
        <v>1</v>
      </c>
      <c r="R258" s="671">
        <v>12</v>
      </c>
      <c r="S258" s="682">
        <v>1</v>
      </c>
      <c r="T258" s="706">
        <v>4</v>
      </c>
      <c r="U258" s="242">
        <v>1</v>
      </c>
    </row>
    <row r="259" spans="1:21" ht="14.4" customHeight="1" x14ac:dyDescent="0.3">
      <c r="A259" s="680">
        <v>4</v>
      </c>
      <c r="B259" s="671" t="s">
        <v>539</v>
      </c>
      <c r="C259" s="671">
        <v>89301042</v>
      </c>
      <c r="D259" s="703" t="s">
        <v>3333</v>
      </c>
      <c r="E259" s="704" t="s">
        <v>2257</v>
      </c>
      <c r="F259" s="671" t="s">
        <v>2235</v>
      </c>
      <c r="G259" s="671" t="s">
        <v>2472</v>
      </c>
      <c r="H259" s="671" t="s">
        <v>538</v>
      </c>
      <c r="I259" s="671" t="s">
        <v>2705</v>
      </c>
      <c r="J259" s="671" t="s">
        <v>2706</v>
      </c>
      <c r="K259" s="671" t="s">
        <v>2707</v>
      </c>
      <c r="L259" s="705">
        <v>2473.21</v>
      </c>
      <c r="M259" s="705">
        <v>9892.84</v>
      </c>
      <c r="N259" s="671">
        <v>4</v>
      </c>
      <c r="O259" s="706">
        <v>2</v>
      </c>
      <c r="P259" s="705">
        <v>9892.84</v>
      </c>
      <c r="Q259" s="682">
        <v>1</v>
      </c>
      <c r="R259" s="671">
        <v>4</v>
      </c>
      <c r="S259" s="682">
        <v>1</v>
      </c>
      <c r="T259" s="706">
        <v>2</v>
      </c>
      <c r="U259" s="242">
        <v>1</v>
      </c>
    </row>
    <row r="260" spans="1:21" ht="14.4" customHeight="1" x14ac:dyDescent="0.3">
      <c r="A260" s="680">
        <v>4</v>
      </c>
      <c r="B260" s="671" t="s">
        <v>539</v>
      </c>
      <c r="C260" s="671">
        <v>89301042</v>
      </c>
      <c r="D260" s="703" t="s">
        <v>3333</v>
      </c>
      <c r="E260" s="704" t="s">
        <v>2257</v>
      </c>
      <c r="F260" s="671" t="s">
        <v>2235</v>
      </c>
      <c r="G260" s="671" t="s">
        <v>2472</v>
      </c>
      <c r="H260" s="671" t="s">
        <v>538</v>
      </c>
      <c r="I260" s="671" t="s">
        <v>2708</v>
      </c>
      <c r="J260" s="671" t="s">
        <v>2709</v>
      </c>
      <c r="K260" s="671" t="s">
        <v>2710</v>
      </c>
      <c r="L260" s="705">
        <v>1000</v>
      </c>
      <c r="M260" s="705">
        <v>1000</v>
      </c>
      <c r="N260" s="671">
        <v>1</v>
      </c>
      <c r="O260" s="706">
        <v>1</v>
      </c>
      <c r="P260" s="705">
        <v>1000</v>
      </c>
      <c r="Q260" s="682">
        <v>1</v>
      </c>
      <c r="R260" s="671">
        <v>1</v>
      </c>
      <c r="S260" s="682">
        <v>1</v>
      </c>
      <c r="T260" s="706">
        <v>1</v>
      </c>
      <c r="U260" s="242">
        <v>1</v>
      </c>
    </row>
    <row r="261" spans="1:21" ht="14.4" customHeight="1" x14ac:dyDescent="0.3">
      <c r="A261" s="680">
        <v>4</v>
      </c>
      <c r="B261" s="671" t="s">
        <v>539</v>
      </c>
      <c r="C261" s="671">
        <v>89301042</v>
      </c>
      <c r="D261" s="703" t="s">
        <v>3333</v>
      </c>
      <c r="E261" s="704" t="s">
        <v>2257</v>
      </c>
      <c r="F261" s="671" t="s">
        <v>2235</v>
      </c>
      <c r="G261" s="671" t="s">
        <v>2472</v>
      </c>
      <c r="H261" s="671" t="s">
        <v>538</v>
      </c>
      <c r="I261" s="671" t="s">
        <v>2711</v>
      </c>
      <c r="J261" s="671" t="s">
        <v>2712</v>
      </c>
      <c r="K261" s="671" t="s">
        <v>2713</v>
      </c>
      <c r="L261" s="705">
        <v>2412.9</v>
      </c>
      <c r="M261" s="705">
        <v>7238.7000000000007</v>
      </c>
      <c r="N261" s="671">
        <v>3</v>
      </c>
      <c r="O261" s="706">
        <v>1</v>
      </c>
      <c r="P261" s="705"/>
      <c r="Q261" s="682">
        <v>0</v>
      </c>
      <c r="R261" s="671"/>
      <c r="S261" s="682">
        <v>0</v>
      </c>
      <c r="T261" s="706"/>
      <c r="U261" s="242">
        <v>0</v>
      </c>
    </row>
    <row r="262" spans="1:21" ht="14.4" customHeight="1" x14ac:dyDescent="0.3">
      <c r="A262" s="680">
        <v>4</v>
      </c>
      <c r="B262" s="671" t="s">
        <v>539</v>
      </c>
      <c r="C262" s="671">
        <v>89301042</v>
      </c>
      <c r="D262" s="703" t="s">
        <v>3333</v>
      </c>
      <c r="E262" s="704" t="s">
        <v>2257</v>
      </c>
      <c r="F262" s="671" t="s">
        <v>2235</v>
      </c>
      <c r="G262" s="671" t="s">
        <v>2472</v>
      </c>
      <c r="H262" s="671" t="s">
        <v>538</v>
      </c>
      <c r="I262" s="671" t="s">
        <v>2714</v>
      </c>
      <c r="J262" s="671" t="s">
        <v>2715</v>
      </c>
      <c r="K262" s="671" t="s">
        <v>2716</v>
      </c>
      <c r="L262" s="705">
        <v>2412.9</v>
      </c>
      <c r="M262" s="705">
        <v>2412.9</v>
      </c>
      <c r="N262" s="671">
        <v>1</v>
      </c>
      <c r="O262" s="706">
        <v>1</v>
      </c>
      <c r="P262" s="705"/>
      <c r="Q262" s="682">
        <v>0</v>
      </c>
      <c r="R262" s="671"/>
      <c r="S262" s="682">
        <v>0</v>
      </c>
      <c r="T262" s="706"/>
      <c r="U262" s="242">
        <v>0</v>
      </c>
    </row>
    <row r="263" spans="1:21" ht="14.4" customHeight="1" x14ac:dyDescent="0.3">
      <c r="A263" s="680">
        <v>4</v>
      </c>
      <c r="B263" s="671" t="s">
        <v>539</v>
      </c>
      <c r="C263" s="671">
        <v>89301042</v>
      </c>
      <c r="D263" s="703" t="s">
        <v>3333</v>
      </c>
      <c r="E263" s="704" t="s">
        <v>2257</v>
      </c>
      <c r="F263" s="671" t="s">
        <v>2235</v>
      </c>
      <c r="G263" s="671" t="s">
        <v>2472</v>
      </c>
      <c r="H263" s="671" t="s">
        <v>538</v>
      </c>
      <c r="I263" s="671" t="s">
        <v>2518</v>
      </c>
      <c r="J263" s="671" t="s">
        <v>2519</v>
      </c>
      <c r="K263" s="671" t="s">
        <v>2520</v>
      </c>
      <c r="L263" s="705">
        <v>5343.9</v>
      </c>
      <c r="M263" s="705">
        <v>5343.9</v>
      </c>
      <c r="N263" s="671">
        <v>1</v>
      </c>
      <c r="O263" s="706">
        <v>1</v>
      </c>
      <c r="P263" s="705">
        <v>5343.9</v>
      </c>
      <c r="Q263" s="682">
        <v>1</v>
      </c>
      <c r="R263" s="671">
        <v>1</v>
      </c>
      <c r="S263" s="682">
        <v>1</v>
      </c>
      <c r="T263" s="706">
        <v>1</v>
      </c>
      <c r="U263" s="242">
        <v>1</v>
      </c>
    </row>
    <row r="264" spans="1:21" ht="14.4" customHeight="1" x14ac:dyDescent="0.3">
      <c r="A264" s="680">
        <v>4</v>
      </c>
      <c r="B264" s="671" t="s">
        <v>539</v>
      </c>
      <c r="C264" s="671">
        <v>89301042</v>
      </c>
      <c r="D264" s="703" t="s">
        <v>3333</v>
      </c>
      <c r="E264" s="704" t="s">
        <v>2257</v>
      </c>
      <c r="F264" s="671" t="s">
        <v>2235</v>
      </c>
      <c r="G264" s="671" t="s">
        <v>2472</v>
      </c>
      <c r="H264" s="671" t="s">
        <v>538</v>
      </c>
      <c r="I264" s="671" t="s">
        <v>2524</v>
      </c>
      <c r="J264" s="671" t="s">
        <v>2525</v>
      </c>
      <c r="K264" s="671" t="s">
        <v>2526</v>
      </c>
      <c r="L264" s="705">
        <v>320</v>
      </c>
      <c r="M264" s="705">
        <v>1920</v>
      </c>
      <c r="N264" s="671">
        <v>6</v>
      </c>
      <c r="O264" s="706">
        <v>3</v>
      </c>
      <c r="P264" s="705"/>
      <c r="Q264" s="682">
        <v>0</v>
      </c>
      <c r="R264" s="671"/>
      <c r="S264" s="682">
        <v>0</v>
      </c>
      <c r="T264" s="706"/>
      <c r="U264" s="242">
        <v>0</v>
      </c>
    </row>
    <row r="265" spans="1:21" ht="14.4" customHeight="1" x14ac:dyDescent="0.3">
      <c r="A265" s="680">
        <v>4</v>
      </c>
      <c r="B265" s="671" t="s">
        <v>539</v>
      </c>
      <c r="C265" s="671">
        <v>89301042</v>
      </c>
      <c r="D265" s="703" t="s">
        <v>3333</v>
      </c>
      <c r="E265" s="704" t="s">
        <v>2257</v>
      </c>
      <c r="F265" s="671" t="s">
        <v>2235</v>
      </c>
      <c r="G265" s="671" t="s">
        <v>2472</v>
      </c>
      <c r="H265" s="671" t="s">
        <v>538</v>
      </c>
      <c r="I265" s="671" t="s">
        <v>2527</v>
      </c>
      <c r="J265" s="671" t="s">
        <v>2528</v>
      </c>
      <c r="K265" s="671" t="s">
        <v>2529</v>
      </c>
      <c r="L265" s="705">
        <v>498</v>
      </c>
      <c r="M265" s="705">
        <v>2988</v>
      </c>
      <c r="N265" s="671">
        <v>6</v>
      </c>
      <c r="O265" s="706">
        <v>3</v>
      </c>
      <c r="P265" s="705"/>
      <c r="Q265" s="682">
        <v>0</v>
      </c>
      <c r="R265" s="671"/>
      <c r="S265" s="682">
        <v>0</v>
      </c>
      <c r="T265" s="706"/>
      <c r="U265" s="242">
        <v>0</v>
      </c>
    </row>
    <row r="266" spans="1:21" ht="14.4" customHeight="1" x14ac:dyDescent="0.3">
      <c r="A266" s="680">
        <v>4</v>
      </c>
      <c r="B266" s="671" t="s">
        <v>539</v>
      </c>
      <c r="C266" s="671">
        <v>89301042</v>
      </c>
      <c r="D266" s="703" t="s">
        <v>3333</v>
      </c>
      <c r="E266" s="704" t="s">
        <v>2257</v>
      </c>
      <c r="F266" s="671" t="s">
        <v>2235</v>
      </c>
      <c r="G266" s="671" t="s">
        <v>2472</v>
      </c>
      <c r="H266" s="671" t="s">
        <v>538</v>
      </c>
      <c r="I266" s="671" t="s">
        <v>2717</v>
      </c>
      <c r="J266" s="671" t="s">
        <v>2718</v>
      </c>
      <c r="K266" s="671" t="s">
        <v>2719</v>
      </c>
      <c r="L266" s="705">
        <v>2816</v>
      </c>
      <c r="M266" s="705">
        <v>50688</v>
      </c>
      <c r="N266" s="671">
        <v>18</v>
      </c>
      <c r="O266" s="706">
        <v>2</v>
      </c>
      <c r="P266" s="705">
        <v>50688</v>
      </c>
      <c r="Q266" s="682">
        <v>1</v>
      </c>
      <c r="R266" s="671">
        <v>18</v>
      </c>
      <c r="S266" s="682">
        <v>1</v>
      </c>
      <c r="T266" s="706">
        <v>2</v>
      </c>
      <c r="U266" s="242">
        <v>1</v>
      </c>
    </row>
    <row r="267" spans="1:21" ht="14.4" customHeight="1" x14ac:dyDescent="0.3">
      <c r="A267" s="680">
        <v>4</v>
      </c>
      <c r="B267" s="671" t="s">
        <v>539</v>
      </c>
      <c r="C267" s="671">
        <v>89301042</v>
      </c>
      <c r="D267" s="703" t="s">
        <v>3333</v>
      </c>
      <c r="E267" s="704" t="s">
        <v>2257</v>
      </c>
      <c r="F267" s="671" t="s">
        <v>2235</v>
      </c>
      <c r="G267" s="671" t="s">
        <v>2472</v>
      </c>
      <c r="H267" s="671" t="s">
        <v>538</v>
      </c>
      <c r="I267" s="671" t="s">
        <v>2720</v>
      </c>
      <c r="J267" s="671" t="s">
        <v>2721</v>
      </c>
      <c r="K267" s="671" t="s">
        <v>2722</v>
      </c>
      <c r="L267" s="705">
        <v>2412.9</v>
      </c>
      <c r="M267" s="705">
        <v>31367.700000000004</v>
      </c>
      <c r="N267" s="671">
        <v>13</v>
      </c>
      <c r="O267" s="706">
        <v>3</v>
      </c>
      <c r="P267" s="705">
        <v>31367.700000000004</v>
      </c>
      <c r="Q267" s="682">
        <v>1</v>
      </c>
      <c r="R267" s="671">
        <v>13</v>
      </c>
      <c r="S267" s="682">
        <v>1</v>
      </c>
      <c r="T267" s="706">
        <v>3</v>
      </c>
      <c r="U267" s="242">
        <v>1</v>
      </c>
    </row>
    <row r="268" spans="1:21" ht="14.4" customHeight="1" x14ac:dyDescent="0.3">
      <c r="A268" s="680">
        <v>4</v>
      </c>
      <c r="B268" s="671" t="s">
        <v>539</v>
      </c>
      <c r="C268" s="671">
        <v>89301042</v>
      </c>
      <c r="D268" s="703" t="s">
        <v>3333</v>
      </c>
      <c r="E268" s="704" t="s">
        <v>2257</v>
      </c>
      <c r="F268" s="671" t="s">
        <v>2235</v>
      </c>
      <c r="G268" s="671" t="s">
        <v>2472</v>
      </c>
      <c r="H268" s="671" t="s">
        <v>538</v>
      </c>
      <c r="I268" s="671" t="s">
        <v>2723</v>
      </c>
      <c r="J268" s="671" t="s">
        <v>2721</v>
      </c>
      <c r="K268" s="671" t="s">
        <v>2724</v>
      </c>
      <c r="L268" s="705">
        <v>2412.9</v>
      </c>
      <c r="M268" s="705">
        <v>7238.7000000000007</v>
      </c>
      <c r="N268" s="671">
        <v>3</v>
      </c>
      <c r="O268" s="706">
        <v>1</v>
      </c>
      <c r="P268" s="705">
        <v>7238.7000000000007</v>
      </c>
      <c r="Q268" s="682">
        <v>1</v>
      </c>
      <c r="R268" s="671">
        <v>3</v>
      </c>
      <c r="S268" s="682">
        <v>1</v>
      </c>
      <c r="T268" s="706">
        <v>1</v>
      </c>
      <c r="U268" s="242">
        <v>1</v>
      </c>
    </row>
    <row r="269" spans="1:21" ht="14.4" customHeight="1" x14ac:dyDescent="0.3">
      <c r="A269" s="680">
        <v>4</v>
      </c>
      <c r="B269" s="671" t="s">
        <v>539</v>
      </c>
      <c r="C269" s="671">
        <v>89301042</v>
      </c>
      <c r="D269" s="703" t="s">
        <v>3333</v>
      </c>
      <c r="E269" s="704" t="s">
        <v>2257</v>
      </c>
      <c r="F269" s="671" t="s">
        <v>2235</v>
      </c>
      <c r="G269" s="671" t="s">
        <v>2472</v>
      </c>
      <c r="H269" s="671" t="s">
        <v>538</v>
      </c>
      <c r="I269" s="671" t="s">
        <v>2533</v>
      </c>
      <c r="J269" s="671" t="s">
        <v>2531</v>
      </c>
      <c r="K269" s="671" t="s">
        <v>2534</v>
      </c>
      <c r="L269" s="705">
        <v>1500.3</v>
      </c>
      <c r="M269" s="705">
        <v>12002.4</v>
      </c>
      <c r="N269" s="671">
        <v>8</v>
      </c>
      <c r="O269" s="706">
        <v>2</v>
      </c>
      <c r="P269" s="705">
        <v>3000.6</v>
      </c>
      <c r="Q269" s="682">
        <v>0.25</v>
      </c>
      <c r="R269" s="671">
        <v>2</v>
      </c>
      <c r="S269" s="682">
        <v>0.25</v>
      </c>
      <c r="T269" s="706">
        <v>1</v>
      </c>
      <c r="U269" s="242">
        <v>0.5</v>
      </c>
    </row>
    <row r="270" spans="1:21" ht="14.4" customHeight="1" x14ac:dyDescent="0.3">
      <c r="A270" s="680">
        <v>4</v>
      </c>
      <c r="B270" s="671" t="s">
        <v>539</v>
      </c>
      <c r="C270" s="671">
        <v>89301042</v>
      </c>
      <c r="D270" s="703" t="s">
        <v>3333</v>
      </c>
      <c r="E270" s="704" t="s">
        <v>2257</v>
      </c>
      <c r="F270" s="671" t="s">
        <v>2235</v>
      </c>
      <c r="G270" s="671" t="s">
        <v>2472</v>
      </c>
      <c r="H270" s="671" t="s">
        <v>538</v>
      </c>
      <c r="I270" s="671" t="s">
        <v>2535</v>
      </c>
      <c r="J270" s="671" t="s">
        <v>2536</v>
      </c>
      <c r="K270" s="671" t="s">
        <v>2537</v>
      </c>
      <c r="L270" s="705">
        <v>761.3</v>
      </c>
      <c r="M270" s="705">
        <v>4567.7999999999993</v>
      </c>
      <c r="N270" s="671">
        <v>6</v>
      </c>
      <c r="O270" s="706">
        <v>1</v>
      </c>
      <c r="P270" s="705">
        <v>4567.7999999999993</v>
      </c>
      <c r="Q270" s="682">
        <v>1</v>
      </c>
      <c r="R270" s="671">
        <v>6</v>
      </c>
      <c r="S270" s="682">
        <v>1</v>
      </c>
      <c r="T270" s="706">
        <v>1</v>
      </c>
      <c r="U270" s="242">
        <v>1</v>
      </c>
    </row>
    <row r="271" spans="1:21" ht="14.4" customHeight="1" x14ac:dyDescent="0.3">
      <c r="A271" s="680">
        <v>4</v>
      </c>
      <c r="B271" s="671" t="s">
        <v>539</v>
      </c>
      <c r="C271" s="671">
        <v>89301042</v>
      </c>
      <c r="D271" s="703" t="s">
        <v>3333</v>
      </c>
      <c r="E271" s="704" t="s">
        <v>2257</v>
      </c>
      <c r="F271" s="671" t="s">
        <v>2235</v>
      </c>
      <c r="G271" s="671" t="s">
        <v>2472</v>
      </c>
      <c r="H271" s="671" t="s">
        <v>538</v>
      </c>
      <c r="I271" s="671" t="s">
        <v>2538</v>
      </c>
      <c r="J271" s="671" t="s">
        <v>2536</v>
      </c>
      <c r="K271" s="671" t="s">
        <v>2539</v>
      </c>
      <c r="L271" s="705">
        <v>761.3</v>
      </c>
      <c r="M271" s="705">
        <v>6851.6999999999989</v>
      </c>
      <c r="N271" s="671">
        <v>9</v>
      </c>
      <c r="O271" s="706">
        <v>2</v>
      </c>
      <c r="P271" s="705">
        <v>6851.6999999999989</v>
      </c>
      <c r="Q271" s="682">
        <v>1</v>
      </c>
      <c r="R271" s="671">
        <v>9</v>
      </c>
      <c r="S271" s="682">
        <v>1</v>
      </c>
      <c r="T271" s="706">
        <v>2</v>
      </c>
      <c r="U271" s="242">
        <v>1</v>
      </c>
    </row>
    <row r="272" spans="1:21" ht="14.4" customHeight="1" x14ac:dyDescent="0.3">
      <c r="A272" s="680">
        <v>4</v>
      </c>
      <c r="B272" s="671" t="s">
        <v>539</v>
      </c>
      <c r="C272" s="671">
        <v>89301042</v>
      </c>
      <c r="D272" s="703" t="s">
        <v>3333</v>
      </c>
      <c r="E272" s="704" t="s">
        <v>2257</v>
      </c>
      <c r="F272" s="671" t="s">
        <v>2235</v>
      </c>
      <c r="G272" s="671" t="s">
        <v>2472</v>
      </c>
      <c r="H272" s="671" t="s">
        <v>538</v>
      </c>
      <c r="I272" s="671" t="s">
        <v>2725</v>
      </c>
      <c r="J272" s="671" t="s">
        <v>2726</v>
      </c>
      <c r="K272" s="671" t="s">
        <v>2727</v>
      </c>
      <c r="L272" s="705">
        <v>2412.9</v>
      </c>
      <c r="M272" s="705">
        <v>2412.9</v>
      </c>
      <c r="N272" s="671">
        <v>1</v>
      </c>
      <c r="O272" s="706">
        <v>1</v>
      </c>
      <c r="P272" s="705">
        <v>2412.9</v>
      </c>
      <c r="Q272" s="682">
        <v>1</v>
      </c>
      <c r="R272" s="671">
        <v>1</v>
      </c>
      <c r="S272" s="682">
        <v>1</v>
      </c>
      <c r="T272" s="706">
        <v>1</v>
      </c>
      <c r="U272" s="242">
        <v>1</v>
      </c>
    </row>
    <row r="273" spans="1:21" ht="14.4" customHeight="1" x14ac:dyDescent="0.3">
      <c r="A273" s="680">
        <v>4</v>
      </c>
      <c r="B273" s="671" t="s">
        <v>539</v>
      </c>
      <c r="C273" s="671">
        <v>89301042</v>
      </c>
      <c r="D273" s="703" t="s">
        <v>3333</v>
      </c>
      <c r="E273" s="704" t="s">
        <v>2257</v>
      </c>
      <c r="F273" s="671" t="s">
        <v>2235</v>
      </c>
      <c r="G273" s="671" t="s">
        <v>2472</v>
      </c>
      <c r="H273" s="671" t="s">
        <v>538</v>
      </c>
      <c r="I273" s="671" t="s">
        <v>2540</v>
      </c>
      <c r="J273" s="671" t="s">
        <v>2541</v>
      </c>
      <c r="K273" s="671" t="s">
        <v>2542</v>
      </c>
      <c r="L273" s="705">
        <v>5343.9</v>
      </c>
      <c r="M273" s="705">
        <v>5343.9</v>
      </c>
      <c r="N273" s="671">
        <v>1</v>
      </c>
      <c r="O273" s="706">
        <v>1</v>
      </c>
      <c r="P273" s="705">
        <v>5343.9</v>
      </c>
      <c r="Q273" s="682">
        <v>1</v>
      </c>
      <c r="R273" s="671">
        <v>1</v>
      </c>
      <c r="S273" s="682">
        <v>1</v>
      </c>
      <c r="T273" s="706">
        <v>1</v>
      </c>
      <c r="U273" s="242">
        <v>1</v>
      </c>
    </row>
    <row r="274" spans="1:21" ht="14.4" customHeight="1" x14ac:dyDescent="0.3">
      <c r="A274" s="680">
        <v>4</v>
      </c>
      <c r="B274" s="671" t="s">
        <v>539</v>
      </c>
      <c r="C274" s="671">
        <v>89301042</v>
      </c>
      <c r="D274" s="703" t="s">
        <v>3333</v>
      </c>
      <c r="E274" s="704" t="s">
        <v>2257</v>
      </c>
      <c r="F274" s="671" t="s">
        <v>2235</v>
      </c>
      <c r="G274" s="671" t="s">
        <v>2472</v>
      </c>
      <c r="H274" s="671" t="s">
        <v>538</v>
      </c>
      <c r="I274" s="671" t="s">
        <v>2728</v>
      </c>
      <c r="J274" s="671" t="s">
        <v>2729</v>
      </c>
      <c r="K274" s="671" t="s">
        <v>2730</v>
      </c>
      <c r="L274" s="705">
        <v>1500.3</v>
      </c>
      <c r="M274" s="705">
        <v>6001.2</v>
      </c>
      <c r="N274" s="671">
        <v>4</v>
      </c>
      <c r="O274" s="706">
        <v>1</v>
      </c>
      <c r="P274" s="705">
        <v>6001.2</v>
      </c>
      <c r="Q274" s="682">
        <v>1</v>
      </c>
      <c r="R274" s="671">
        <v>4</v>
      </c>
      <c r="S274" s="682">
        <v>1</v>
      </c>
      <c r="T274" s="706">
        <v>1</v>
      </c>
      <c r="U274" s="242">
        <v>1</v>
      </c>
    </row>
    <row r="275" spans="1:21" ht="14.4" customHeight="1" x14ac:dyDescent="0.3">
      <c r="A275" s="680">
        <v>4</v>
      </c>
      <c r="B275" s="671" t="s">
        <v>539</v>
      </c>
      <c r="C275" s="671">
        <v>89301042</v>
      </c>
      <c r="D275" s="703" t="s">
        <v>3333</v>
      </c>
      <c r="E275" s="704" t="s">
        <v>2257</v>
      </c>
      <c r="F275" s="671" t="s">
        <v>2235</v>
      </c>
      <c r="G275" s="671" t="s">
        <v>2472</v>
      </c>
      <c r="H275" s="671" t="s">
        <v>538</v>
      </c>
      <c r="I275" s="671" t="s">
        <v>2731</v>
      </c>
      <c r="J275" s="671" t="s">
        <v>2729</v>
      </c>
      <c r="K275" s="671" t="s">
        <v>2732</v>
      </c>
      <c r="L275" s="705">
        <v>1500.3</v>
      </c>
      <c r="M275" s="705">
        <v>9001.7999999999993</v>
      </c>
      <c r="N275" s="671">
        <v>6</v>
      </c>
      <c r="O275" s="706">
        <v>1</v>
      </c>
      <c r="P275" s="705">
        <v>9001.7999999999993</v>
      </c>
      <c r="Q275" s="682">
        <v>1</v>
      </c>
      <c r="R275" s="671">
        <v>6</v>
      </c>
      <c r="S275" s="682">
        <v>1</v>
      </c>
      <c r="T275" s="706">
        <v>1</v>
      </c>
      <c r="U275" s="242">
        <v>1</v>
      </c>
    </row>
    <row r="276" spans="1:21" ht="14.4" customHeight="1" x14ac:dyDescent="0.3">
      <c r="A276" s="680">
        <v>4</v>
      </c>
      <c r="B276" s="671" t="s">
        <v>539</v>
      </c>
      <c r="C276" s="671">
        <v>89301042</v>
      </c>
      <c r="D276" s="703" t="s">
        <v>3333</v>
      </c>
      <c r="E276" s="704" t="s">
        <v>2257</v>
      </c>
      <c r="F276" s="671" t="s">
        <v>2235</v>
      </c>
      <c r="G276" s="671" t="s">
        <v>2472</v>
      </c>
      <c r="H276" s="671" t="s">
        <v>538</v>
      </c>
      <c r="I276" s="671" t="s">
        <v>2733</v>
      </c>
      <c r="J276" s="671" t="s">
        <v>2734</v>
      </c>
      <c r="K276" s="671" t="s">
        <v>2735</v>
      </c>
      <c r="L276" s="705">
        <v>369.69</v>
      </c>
      <c r="M276" s="705">
        <v>1109.07</v>
      </c>
      <c r="N276" s="671">
        <v>3</v>
      </c>
      <c r="O276" s="706">
        <v>2</v>
      </c>
      <c r="P276" s="705">
        <v>1109.07</v>
      </c>
      <c r="Q276" s="682">
        <v>1</v>
      </c>
      <c r="R276" s="671">
        <v>3</v>
      </c>
      <c r="S276" s="682">
        <v>1</v>
      </c>
      <c r="T276" s="706">
        <v>2</v>
      </c>
      <c r="U276" s="242">
        <v>1</v>
      </c>
    </row>
    <row r="277" spans="1:21" ht="14.4" customHeight="1" x14ac:dyDescent="0.3">
      <c r="A277" s="680">
        <v>4</v>
      </c>
      <c r="B277" s="671" t="s">
        <v>539</v>
      </c>
      <c r="C277" s="671">
        <v>89301042</v>
      </c>
      <c r="D277" s="703" t="s">
        <v>3333</v>
      </c>
      <c r="E277" s="704" t="s">
        <v>2257</v>
      </c>
      <c r="F277" s="671" t="s">
        <v>2235</v>
      </c>
      <c r="G277" s="671" t="s">
        <v>2472</v>
      </c>
      <c r="H277" s="671" t="s">
        <v>538</v>
      </c>
      <c r="I277" s="671" t="s">
        <v>2549</v>
      </c>
      <c r="J277" s="671" t="s">
        <v>2550</v>
      </c>
      <c r="K277" s="671" t="s">
        <v>2551</v>
      </c>
      <c r="L277" s="705">
        <v>1430.6</v>
      </c>
      <c r="M277" s="705">
        <v>1430.6</v>
      </c>
      <c r="N277" s="671">
        <v>1</v>
      </c>
      <c r="O277" s="706">
        <v>1</v>
      </c>
      <c r="P277" s="705"/>
      <c r="Q277" s="682">
        <v>0</v>
      </c>
      <c r="R277" s="671"/>
      <c r="S277" s="682">
        <v>0</v>
      </c>
      <c r="T277" s="706"/>
      <c r="U277" s="242">
        <v>0</v>
      </c>
    </row>
    <row r="278" spans="1:21" ht="14.4" customHeight="1" x14ac:dyDescent="0.3">
      <c r="A278" s="680">
        <v>4</v>
      </c>
      <c r="B278" s="671" t="s">
        <v>539</v>
      </c>
      <c r="C278" s="671">
        <v>89301042</v>
      </c>
      <c r="D278" s="703" t="s">
        <v>3333</v>
      </c>
      <c r="E278" s="704" t="s">
        <v>2257</v>
      </c>
      <c r="F278" s="671" t="s">
        <v>2235</v>
      </c>
      <c r="G278" s="671" t="s">
        <v>2472</v>
      </c>
      <c r="H278" s="671" t="s">
        <v>538</v>
      </c>
      <c r="I278" s="671" t="s">
        <v>2736</v>
      </c>
      <c r="J278" s="671" t="s">
        <v>2737</v>
      </c>
      <c r="K278" s="671" t="s">
        <v>2738</v>
      </c>
      <c r="L278" s="705">
        <v>734</v>
      </c>
      <c r="M278" s="705">
        <v>4404</v>
      </c>
      <c r="N278" s="671">
        <v>6</v>
      </c>
      <c r="O278" s="706">
        <v>1</v>
      </c>
      <c r="P278" s="705">
        <v>4404</v>
      </c>
      <c r="Q278" s="682">
        <v>1</v>
      </c>
      <c r="R278" s="671">
        <v>6</v>
      </c>
      <c r="S278" s="682">
        <v>1</v>
      </c>
      <c r="T278" s="706">
        <v>1</v>
      </c>
      <c r="U278" s="242">
        <v>1</v>
      </c>
    </row>
    <row r="279" spans="1:21" ht="14.4" customHeight="1" x14ac:dyDescent="0.3">
      <c r="A279" s="680">
        <v>4</v>
      </c>
      <c r="B279" s="671" t="s">
        <v>539</v>
      </c>
      <c r="C279" s="671">
        <v>89301042</v>
      </c>
      <c r="D279" s="703" t="s">
        <v>3333</v>
      </c>
      <c r="E279" s="704" t="s">
        <v>2257</v>
      </c>
      <c r="F279" s="671" t="s">
        <v>2235</v>
      </c>
      <c r="G279" s="671" t="s">
        <v>2472</v>
      </c>
      <c r="H279" s="671" t="s">
        <v>538</v>
      </c>
      <c r="I279" s="671" t="s">
        <v>2739</v>
      </c>
      <c r="J279" s="671" t="s">
        <v>2740</v>
      </c>
      <c r="K279" s="671" t="s">
        <v>2741</v>
      </c>
      <c r="L279" s="705">
        <v>1367</v>
      </c>
      <c r="M279" s="705">
        <v>8202</v>
      </c>
      <c r="N279" s="671">
        <v>6</v>
      </c>
      <c r="O279" s="706">
        <v>1</v>
      </c>
      <c r="P279" s="705">
        <v>8202</v>
      </c>
      <c r="Q279" s="682">
        <v>1</v>
      </c>
      <c r="R279" s="671">
        <v>6</v>
      </c>
      <c r="S279" s="682">
        <v>1</v>
      </c>
      <c r="T279" s="706">
        <v>1</v>
      </c>
      <c r="U279" s="242">
        <v>1</v>
      </c>
    </row>
    <row r="280" spans="1:21" ht="14.4" customHeight="1" x14ac:dyDescent="0.3">
      <c r="A280" s="680">
        <v>4</v>
      </c>
      <c r="B280" s="671" t="s">
        <v>539</v>
      </c>
      <c r="C280" s="671">
        <v>89301042</v>
      </c>
      <c r="D280" s="703" t="s">
        <v>3333</v>
      </c>
      <c r="E280" s="704" t="s">
        <v>2257</v>
      </c>
      <c r="F280" s="671" t="s">
        <v>2235</v>
      </c>
      <c r="G280" s="671" t="s">
        <v>2472</v>
      </c>
      <c r="H280" s="671" t="s">
        <v>538</v>
      </c>
      <c r="I280" s="671" t="s">
        <v>2742</v>
      </c>
      <c r="J280" s="671" t="s">
        <v>2743</v>
      </c>
      <c r="K280" s="671" t="s">
        <v>2744</v>
      </c>
      <c r="L280" s="705">
        <v>2489.48</v>
      </c>
      <c r="M280" s="705">
        <v>7468.4400000000005</v>
      </c>
      <c r="N280" s="671">
        <v>3</v>
      </c>
      <c r="O280" s="706">
        <v>1</v>
      </c>
      <c r="P280" s="705">
        <v>7468.4400000000005</v>
      </c>
      <c r="Q280" s="682">
        <v>1</v>
      </c>
      <c r="R280" s="671">
        <v>3</v>
      </c>
      <c r="S280" s="682">
        <v>1</v>
      </c>
      <c r="T280" s="706">
        <v>1</v>
      </c>
      <c r="U280" s="242">
        <v>1</v>
      </c>
    </row>
    <row r="281" spans="1:21" ht="14.4" customHeight="1" x14ac:dyDescent="0.3">
      <c r="A281" s="680">
        <v>4</v>
      </c>
      <c r="B281" s="671" t="s">
        <v>539</v>
      </c>
      <c r="C281" s="671">
        <v>89301042</v>
      </c>
      <c r="D281" s="703" t="s">
        <v>3333</v>
      </c>
      <c r="E281" s="704" t="s">
        <v>2257</v>
      </c>
      <c r="F281" s="671" t="s">
        <v>2235</v>
      </c>
      <c r="G281" s="671" t="s">
        <v>2472</v>
      </c>
      <c r="H281" s="671" t="s">
        <v>538</v>
      </c>
      <c r="I281" s="671" t="s">
        <v>2552</v>
      </c>
      <c r="J281" s="671" t="s">
        <v>2553</v>
      </c>
      <c r="K281" s="671" t="s">
        <v>2487</v>
      </c>
      <c r="L281" s="705">
        <v>500</v>
      </c>
      <c r="M281" s="705">
        <v>3500</v>
      </c>
      <c r="N281" s="671">
        <v>7</v>
      </c>
      <c r="O281" s="706">
        <v>5</v>
      </c>
      <c r="P281" s="705">
        <v>1500</v>
      </c>
      <c r="Q281" s="682">
        <v>0.42857142857142855</v>
      </c>
      <c r="R281" s="671">
        <v>3</v>
      </c>
      <c r="S281" s="682">
        <v>0.42857142857142855</v>
      </c>
      <c r="T281" s="706">
        <v>3</v>
      </c>
      <c r="U281" s="242">
        <v>0.6</v>
      </c>
    </row>
    <row r="282" spans="1:21" ht="14.4" customHeight="1" x14ac:dyDescent="0.3">
      <c r="A282" s="680">
        <v>4</v>
      </c>
      <c r="B282" s="671" t="s">
        <v>539</v>
      </c>
      <c r="C282" s="671">
        <v>89301042</v>
      </c>
      <c r="D282" s="703" t="s">
        <v>3333</v>
      </c>
      <c r="E282" s="704" t="s">
        <v>2257</v>
      </c>
      <c r="F282" s="671" t="s">
        <v>2235</v>
      </c>
      <c r="G282" s="671" t="s">
        <v>2472</v>
      </c>
      <c r="H282" s="671" t="s">
        <v>538</v>
      </c>
      <c r="I282" s="671" t="s">
        <v>2554</v>
      </c>
      <c r="J282" s="671" t="s">
        <v>2555</v>
      </c>
      <c r="K282" s="671" t="s">
        <v>2556</v>
      </c>
      <c r="L282" s="705">
        <v>2939</v>
      </c>
      <c r="M282" s="705">
        <v>38207</v>
      </c>
      <c r="N282" s="671">
        <v>13</v>
      </c>
      <c r="O282" s="706">
        <v>5</v>
      </c>
      <c r="P282" s="705">
        <v>38207</v>
      </c>
      <c r="Q282" s="682">
        <v>1</v>
      </c>
      <c r="R282" s="671">
        <v>13</v>
      </c>
      <c r="S282" s="682">
        <v>1</v>
      </c>
      <c r="T282" s="706">
        <v>5</v>
      </c>
      <c r="U282" s="242">
        <v>1</v>
      </c>
    </row>
    <row r="283" spans="1:21" ht="14.4" customHeight="1" x14ac:dyDescent="0.3">
      <c r="A283" s="680">
        <v>4</v>
      </c>
      <c r="B283" s="671" t="s">
        <v>539</v>
      </c>
      <c r="C283" s="671">
        <v>89301042</v>
      </c>
      <c r="D283" s="703" t="s">
        <v>3333</v>
      </c>
      <c r="E283" s="704" t="s">
        <v>2257</v>
      </c>
      <c r="F283" s="671" t="s">
        <v>2235</v>
      </c>
      <c r="G283" s="671" t="s">
        <v>2472</v>
      </c>
      <c r="H283" s="671" t="s">
        <v>538</v>
      </c>
      <c r="I283" s="671" t="s">
        <v>2745</v>
      </c>
      <c r="J283" s="671" t="s">
        <v>2746</v>
      </c>
      <c r="K283" s="671" t="s">
        <v>2747</v>
      </c>
      <c r="L283" s="705">
        <v>2816</v>
      </c>
      <c r="M283" s="705">
        <v>25344</v>
      </c>
      <c r="N283" s="671">
        <v>9</v>
      </c>
      <c r="O283" s="706">
        <v>1</v>
      </c>
      <c r="P283" s="705">
        <v>25344</v>
      </c>
      <c r="Q283" s="682">
        <v>1</v>
      </c>
      <c r="R283" s="671">
        <v>9</v>
      </c>
      <c r="S283" s="682">
        <v>1</v>
      </c>
      <c r="T283" s="706">
        <v>1</v>
      </c>
      <c r="U283" s="242">
        <v>1</v>
      </c>
    </row>
    <row r="284" spans="1:21" ht="14.4" customHeight="1" x14ac:dyDescent="0.3">
      <c r="A284" s="680">
        <v>4</v>
      </c>
      <c r="B284" s="671" t="s">
        <v>539</v>
      </c>
      <c r="C284" s="671">
        <v>89301042</v>
      </c>
      <c r="D284" s="703" t="s">
        <v>3333</v>
      </c>
      <c r="E284" s="704" t="s">
        <v>2257</v>
      </c>
      <c r="F284" s="671" t="s">
        <v>2235</v>
      </c>
      <c r="G284" s="671" t="s">
        <v>2472</v>
      </c>
      <c r="H284" s="671" t="s">
        <v>538</v>
      </c>
      <c r="I284" s="671" t="s">
        <v>2557</v>
      </c>
      <c r="J284" s="671" t="s">
        <v>2558</v>
      </c>
      <c r="K284" s="671" t="s">
        <v>2559</v>
      </c>
      <c r="L284" s="705">
        <v>1080</v>
      </c>
      <c r="M284" s="705">
        <v>5400</v>
      </c>
      <c r="N284" s="671">
        <v>5</v>
      </c>
      <c r="O284" s="706">
        <v>5</v>
      </c>
      <c r="P284" s="705">
        <v>5400</v>
      </c>
      <c r="Q284" s="682">
        <v>1</v>
      </c>
      <c r="R284" s="671">
        <v>5</v>
      </c>
      <c r="S284" s="682">
        <v>1</v>
      </c>
      <c r="T284" s="706">
        <v>5</v>
      </c>
      <c r="U284" s="242">
        <v>1</v>
      </c>
    </row>
    <row r="285" spans="1:21" ht="14.4" customHeight="1" x14ac:dyDescent="0.3">
      <c r="A285" s="680">
        <v>4</v>
      </c>
      <c r="B285" s="671" t="s">
        <v>539</v>
      </c>
      <c r="C285" s="671">
        <v>89301042</v>
      </c>
      <c r="D285" s="703" t="s">
        <v>3333</v>
      </c>
      <c r="E285" s="704" t="s">
        <v>2257</v>
      </c>
      <c r="F285" s="671" t="s">
        <v>2235</v>
      </c>
      <c r="G285" s="671" t="s">
        <v>2472</v>
      </c>
      <c r="H285" s="671" t="s">
        <v>538</v>
      </c>
      <c r="I285" s="671" t="s">
        <v>2560</v>
      </c>
      <c r="J285" s="671" t="s">
        <v>2561</v>
      </c>
      <c r="K285" s="671" t="s">
        <v>1680</v>
      </c>
      <c r="L285" s="705">
        <v>600</v>
      </c>
      <c r="M285" s="705">
        <v>4200</v>
      </c>
      <c r="N285" s="671">
        <v>7</v>
      </c>
      <c r="O285" s="706">
        <v>5</v>
      </c>
      <c r="P285" s="705">
        <v>4200</v>
      </c>
      <c r="Q285" s="682">
        <v>1</v>
      </c>
      <c r="R285" s="671">
        <v>7</v>
      </c>
      <c r="S285" s="682">
        <v>1</v>
      </c>
      <c r="T285" s="706">
        <v>5</v>
      </c>
      <c r="U285" s="242">
        <v>1</v>
      </c>
    </row>
    <row r="286" spans="1:21" ht="14.4" customHeight="1" x14ac:dyDescent="0.3">
      <c r="A286" s="680">
        <v>4</v>
      </c>
      <c r="B286" s="671" t="s">
        <v>539</v>
      </c>
      <c r="C286" s="671">
        <v>89301042</v>
      </c>
      <c r="D286" s="703" t="s">
        <v>3333</v>
      </c>
      <c r="E286" s="704" t="s">
        <v>2257</v>
      </c>
      <c r="F286" s="671" t="s">
        <v>2235</v>
      </c>
      <c r="G286" s="671" t="s">
        <v>2472</v>
      </c>
      <c r="H286" s="671" t="s">
        <v>538</v>
      </c>
      <c r="I286" s="671" t="s">
        <v>2636</v>
      </c>
      <c r="J286" s="671" t="s">
        <v>2637</v>
      </c>
      <c r="K286" s="671" t="s">
        <v>2517</v>
      </c>
      <c r="L286" s="705">
        <v>500</v>
      </c>
      <c r="M286" s="705">
        <v>500</v>
      </c>
      <c r="N286" s="671">
        <v>1</v>
      </c>
      <c r="O286" s="706">
        <v>1</v>
      </c>
      <c r="P286" s="705">
        <v>500</v>
      </c>
      <c r="Q286" s="682">
        <v>1</v>
      </c>
      <c r="R286" s="671">
        <v>1</v>
      </c>
      <c r="S286" s="682">
        <v>1</v>
      </c>
      <c r="T286" s="706">
        <v>1</v>
      </c>
      <c r="U286" s="242">
        <v>1</v>
      </c>
    </row>
    <row r="287" spans="1:21" ht="14.4" customHeight="1" x14ac:dyDescent="0.3">
      <c r="A287" s="680">
        <v>4</v>
      </c>
      <c r="B287" s="671" t="s">
        <v>539</v>
      </c>
      <c r="C287" s="671">
        <v>89301042</v>
      </c>
      <c r="D287" s="703" t="s">
        <v>3333</v>
      </c>
      <c r="E287" s="704" t="s">
        <v>2257</v>
      </c>
      <c r="F287" s="671" t="s">
        <v>2235</v>
      </c>
      <c r="G287" s="671" t="s">
        <v>2472</v>
      </c>
      <c r="H287" s="671" t="s">
        <v>538</v>
      </c>
      <c r="I287" s="671" t="s">
        <v>2562</v>
      </c>
      <c r="J287" s="671" t="s">
        <v>2563</v>
      </c>
      <c r="K287" s="671" t="s">
        <v>1680</v>
      </c>
      <c r="L287" s="705">
        <v>1000</v>
      </c>
      <c r="M287" s="705">
        <v>5000</v>
      </c>
      <c r="N287" s="671">
        <v>5</v>
      </c>
      <c r="O287" s="706">
        <v>3</v>
      </c>
      <c r="P287" s="705">
        <v>5000</v>
      </c>
      <c r="Q287" s="682">
        <v>1</v>
      </c>
      <c r="R287" s="671">
        <v>5</v>
      </c>
      <c r="S287" s="682">
        <v>1</v>
      </c>
      <c r="T287" s="706">
        <v>3</v>
      </c>
      <c r="U287" s="242">
        <v>1</v>
      </c>
    </row>
    <row r="288" spans="1:21" ht="14.4" customHeight="1" x14ac:dyDescent="0.3">
      <c r="A288" s="680">
        <v>4</v>
      </c>
      <c r="B288" s="671" t="s">
        <v>539</v>
      </c>
      <c r="C288" s="671">
        <v>89301042</v>
      </c>
      <c r="D288" s="703" t="s">
        <v>3333</v>
      </c>
      <c r="E288" s="704" t="s">
        <v>2257</v>
      </c>
      <c r="F288" s="671" t="s">
        <v>2235</v>
      </c>
      <c r="G288" s="671" t="s">
        <v>2472</v>
      </c>
      <c r="H288" s="671" t="s">
        <v>538</v>
      </c>
      <c r="I288" s="671" t="s">
        <v>2564</v>
      </c>
      <c r="J288" s="671" t="s">
        <v>2565</v>
      </c>
      <c r="K288" s="671" t="s">
        <v>2566</v>
      </c>
      <c r="L288" s="705">
        <v>3000</v>
      </c>
      <c r="M288" s="705">
        <v>9000</v>
      </c>
      <c r="N288" s="671">
        <v>3</v>
      </c>
      <c r="O288" s="706">
        <v>1</v>
      </c>
      <c r="P288" s="705">
        <v>9000</v>
      </c>
      <c r="Q288" s="682">
        <v>1</v>
      </c>
      <c r="R288" s="671">
        <v>3</v>
      </c>
      <c r="S288" s="682">
        <v>1</v>
      </c>
      <c r="T288" s="706">
        <v>1</v>
      </c>
      <c r="U288" s="242">
        <v>1</v>
      </c>
    </row>
    <row r="289" spans="1:21" ht="14.4" customHeight="1" x14ac:dyDescent="0.3">
      <c r="A289" s="680">
        <v>4</v>
      </c>
      <c r="B289" s="671" t="s">
        <v>539</v>
      </c>
      <c r="C289" s="671">
        <v>89301042</v>
      </c>
      <c r="D289" s="703" t="s">
        <v>3333</v>
      </c>
      <c r="E289" s="704" t="s">
        <v>2257</v>
      </c>
      <c r="F289" s="671" t="s">
        <v>2235</v>
      </c>
      <c r="G289" s="671" t="s">
        <v>2472</v>
      </c>
      <c r="H289" s="671" t="s">
        <v>538</v>
      </c>
      <c r="I289" s="671" t="s">
        <v>2567</v>
      </c>
      <c r="J289" s="671" t="s">
        <v>2565</v>
      </c>
      <c r="K289" s="671" t="s">
        <v>2568</v>
      </c>
      <c r="L289" s="705">
        <v>3000</v>
      </c>
      <c r="M289" s="705">
        <v>9000</v>
      </c>
      <c r="N289" s="671">
        <v>3</v>
      </c>
      <c r="O289" s="706">
        <v>1</v>
      </c>
      <c r="P289" s="705">
        <v>9000</v>
      </c>
      <c r="Q289" s="682">
        <v>1</v>
      </c>
      <c r="R289" s="671">
        <v>3</v>
      </c>
      <c r="S289" s="682">
        <v>1</v>
      </c>
      <c r="T289" s="706">
        <v>1</v>
      </c>
      <c r="U289" s="242">
        <v>1</v>
      </c>
    </row>
    <row r="290" spans="1:21" ht="14.4" customHeight="1" x14ac:dyDescent="0.3">
      <c r="A290" s="680">
        <v>4</v>
      </c>
      <c r="B290" s="671" t="s">
        <v>539</v>
      </c>
      <c r="C290" s="671">
        <v>89301042</v>
      </c>
      <c r="D290" s="703" t="s">
        <v>3333</v>
      </c>
      <c r="E290" s="704" t="s">
        <v>2257</v>
      </c>
      <c r="F290" s="671" t="s">
        <v>2235</v>
      </c>
      <c r="G290" s="671" t="s">
        <v>2472</v>
      </c>
      <c r="H290" s="671" t="s">
        <v>538</v>
      </c>
      <c r="I290" s="671" t="s">
        <v>2748</v>
      </c>
      <c r="J290" s="671" t="s">
        <v>2749</v>
      </c>
      <c r="K290" s="671" t="s">
        <v>2750</v>
      </c>
      <c r="L290" s="705">
        <v>1101.95</v>
      </c>
      <c r="M290" s="705">
        <v>6611.7000000000007</v>
      </c>
      <c r="N290" s="671">
        <v>6</v>
      </c>
      <c r="O290" s="706">
        <v>1</v>
      </c>
      <c r="P290" s="705">
        <v>6611.7000000000007</v>
      </c>
      <c r="Q290" s="682">
        <v>1</v>
      </c>
      <c r="R290" s="671">
        <v>6</v>
      </c>
      <c r="S290" s="682">
        <v>1</v>
      </c>
      <c r="T290" s="706">
        <v>1</v>
      </c>
      <c r="U290" s="242">
        <v>1</v>
      </c>
    </row>
    <row r="291" spans="1:21" ht="14.4" customHeight="1" x14ac:dyDescent="0.3">
      <c r="A291" s="680">
        <v>4</v>
      </c>
      <c r="B291" s="671" t="s">
        <v>539</v>
      </c>
      <c r="C291" s="671">
        <v>89301042</v>
      </c>
      <c r="D291" s="703" t="s">
        <v>3333</v>
      </c>
      <c r="E291" s="704" t="s">
        <v>2257</v>
      </c>
      <c r="F291" s="671" t="s">
        <v>2235</v>
      </c>
      <c r="G291" s="671" t="s">
        <v>2472</v>
      </c>
      <c r="H291" s="671" t="s">
        <v>538</v>
      </c>
      <c r="I291" s="671" t="s">
        <v>2569</v>
      </c>
      <c r="J291" s="671" t="s">
        <v>2570</v>
      </c>
      <c r="K291" s="671" t="s">
        <v>2517</v>
      </c>
      <c r="L291" s="705">
        <v>300</v>
      </c>
      <c r="M291" s="705">
        <v>3300</v>
      </c>
      <c r="N291" s="671">
        <v>11</v>
      </c>
      <c r="O291" s="706">
        <v>5</v>
      </c>
      <c r="P291" s="705">
        <v>3300</v>
      </c>
      <c r="Q291" s="682">
        <v>1</v>
      </c>
      <c r="R291" s="671">
        <v>11</v>
      </c>
      <c r="S291" s="682">
        <v>1</v>
      </c>
      <c r="T291" s="706">
        <v>5</v>
      </c>
      <c r="U291" s="242">
        <v>1</v>
      </c>
    </row>
    <row r="292" spans="1:21" ht="14.4" customHeight="1" x14ac:dyDescent="0.3">
      <c r="A292" s="680">
        <v>4</v>
      </c>
      <c r="B292" s="671" t="s">
        <v>539</v>
      </c>
      <c r="C292" s="671">
        <v>89301042</v>
      </c>
      <c r="D292" s="703" t="s">
        <v>3333</v>
      </c>
      <c r="E292" s="704" t="s">
        <v>2257</v>
      </c>
      <c r="F292" s="671" t="s">
        <v>2235</v>
      </c>
      <c r="G292" s="671" t="s">
        <v>2472</v>
      </c>
      <c r="H292" s="671" t="s">
        <v>538</v>
      </c>
      <c r="I292" s="671" t="s">
        <v>2751</v>
      </c>
      <c r="J292" s="671" t="s">
        <v>2752</v>
      </c>
      <c r="K292" s="671" t="s">
        <v>2753</v>
      </c>
      <c r="L292" s="705">
        <v>856.97</v>
      </c>
      <c r="M292" s="705">
        <v>5141.82</v>
      </c>
      <c r="N292" s="671">
        <v>6</v>
      </c>
      <c r="O292" s="706">
        <v>1</v>
      </c>
      <c r="P292" s="705">
        <v>5141.82</v>
      </c>
      <c r="Q292" s="682">
        <v>1</v>
      </c>
      <c r="R292" s="671">
        <v>6</v>
      </c>
      <c r="S292" s="682">
        <v>1</v>
      </c>
      <c r="T292" s="706">
        <v>1</v>
      </c>
      <c r="U292" s="242">
        <v>1</v>
      </c>
    </row>
    <row r="293" spans="1:21" ht="14.4" customHeight="1" x14ac:dyDescent="0.3">
      <c r="A293" s="680">
        <v>4</v>
      </c>
      <c r="B293" s="671" t="s">
        <v>539</v>
      </c>
      <c r="C293" s="671">
        <v>89301042</v>
      </c>
      <c r="D293" s="703" t="s">
        <v>3333</v>
      </c>
      <c r="E293" s="704" t="s">
        <v>2257</v>
      </c>
      <c r="F293" s="671" t="s">
        <v>2235</v>
      </c>
      <c r="G293" s="671" t="s">
        <v>2472</v>
      </c>
      <c r="H293" s="671" t="s">
        <v>538</v>
      </c>
      <c r="I293" s="671" t="s">
        <v>2754</v>
      </c>
      <c r="J293" s="671" t="s">
        <v>2755</v>
      </c>
      <c r="K293" s="671" t="s">
        <v>2756</v>
      </c>
      <c r="L293" s="705">
        <v>856.97</v>
      </c>
      <c r="M293" s="705">
        <v>5141.82</v>
      </c>
      <c r="N293" s="671">
        <v>6</v>
      </c>
      <c r="O293" s="706">
        <v>1</v>
      </c>
      <c r="P293" s="705">
        <v>5141.82</v>
      </c>
      <c r="Q293" s="682">
        <v>1</v>
      </c>
      <c r="R293" s="671">
        <v>6</v>
      </c>
      <c r="S293" s="682">
        <v>1</v>
      </c>
      <c r="T293" s="706">
        <v>1</v>
      </c>
      <c r="U293" s="242">
        <v>1</v>
      </c>
    </row>
    <row r="294" spans="1:21" ht="14.4" customHeight="1" x14ac:dyDescent="0.3">
      <c r="A294" s="680">
        <v>4</v>
      </c>
      <c r="B294" s="671" t="s">
        <v>539</v>
      </c>
      <c r="C294" s="671">
        <v>89301042</v>
      </c>
      <c r="D294" s="703" t="s">
        <v>3333</v>
      </c>
      <c r="E294" s="704" t="s">
        <v>2257</v>
      </c>
      <c r="F294" s="671" t="s">
        <v>2235</v>
      </c>
      <c r="G294" s="671" t="s">
        <v>2472</v>
      </c>
      <c r="H294" s="671" t="s">
        <v>538</v>
      </c>
      <c r="I294" s="671" t="s">
        <v>2757</v>
      </c>
      <c r="J294" s="671" t="s">
        <v>2758</v>
      </c>
      <c r="K294" s="671" t="s">
        <v>2759</v>
      </c>
      <c r="L294" s="705">
        <v>856.97</v>
      </c>
      <c r="M294" s="705">
        <v>5141.82</v>
      </c>
      <c r="N294" s="671">
        <v>6</v>
      </c>
      <c r="O294" s="706">
        <v>1</v>
      </c>
      <c r="P294" s="705">
        <v>5141.82</v>
      </c>
      <c r="Q294" s="682">
        <v>1</v>
      </c>
      <c r="R294" s="671">
        <v>6</v>
      </c>
      <c r="S294" s="682">
        <v>1</v>
      </c>
      <c r="T294" s="706">
        <v>1</v>
      </c>
      <c r="U294" s="242">
        <v>1</v>
      </c>
    </row>
    <row r="295" spans="1:21" ht="14.4" customHeight="1" x14ac:dyDescent="0.3">
      <c r="A295" s="680">
        <v>4</v>
      </c>
      <c r="B295" s="671" t="s">
        <v>539</v>
      </c>
      <c r="C295" s="671">
        <v>89301042</v>
      </c>
      <c r="D295" s="703" t="s">
        <v>3333</v>
      </c>
      <c r="E295" s="704" t="s">
        <v>2257</v>
      </c>
      <c r="F295" s="671" t="s">
        <v>2235</v>
      </c>
      <c r="G295" s="671" t="s">
        <v>2472</v>
      </c>
      <c r="H295" s="671" t="s">
        <v>538</v>
      </c>
      <c r="I295" s="671" t="s">
        <v>2760</v>
      </c>
      <c r="J295" s="671" t="s">
        <v>2761</v>
      </c>
      <c r="K295" s="671" t="s">
        <v>2762</v>
      </c>
      <c r="L295" s="705">
        <v>370.4</v>
      </c>
      <c r="M295" s="705">
        <v>1481.6</v>
      </c>
      <c r="N295" s="671">
        <v>4</v>
      </c>
      <c r="O295" s="706">
        <v>2</v>
      </c>
      <c r="P295" s="705">
        <v>1481.6</v>
      </c>
      <c r="Q295" s="682">
        <v>1</v>
      </c>
      <c r="R295" s="671">
        <v>4</v>
      </c>
      <c r="S295" s="682">
        <v>1</v>
      </c>
      <c r="T295" s="706">
        <v>2</v>
      </c>
      <c r="U295" s="242">
        <v>1</v>
      </c>
    </row>
    <row r="296" spans="1:21" ht="14.4" customHeight="1" x14ac:dyDescent="0.3">
      <c r="A296" s="680">
        <v>4</v>
      </c>
      <c r="B296" s="671" t="s">
        <v>539</v>
      </c>
      <c r="C296" s="671">
        <v>89301042</v>
      </c>
      <c r="D296" s="703" t="s">
        <v>3333</v>
      </c>
      <c r="E296" s="704" t="s">
        <v>2257</v>
      </c>
      <c r="F296" s="671" t="s">
        <v>2235</v>
      </c>
      <c r="G296" s="671" t="s">
        <v>2472</v>
      </c>
      <c r="H296" s="671" t="s">
        <v>538</v>
      </c>
      <c r="I296" s="671" t="s">
        <v>2763</v>
      </c>
      <c r="J296" s="671" t="s">
        <v>2764</v>
      </c>
      <c r="K296" s="671" t="s">
        <v>2765</v>
      </c>
      <c r="L296" s="705">
        <v>453.2</v>
      </c>
      <c r="M296" s="705">
        <v>906.4</v>
      </c>
      <c r="N296" s="671">
        <v>2</v>
      </c>
      <c r="O296" s="706">
        <v>2</v>
      </c>
      <c r="P296" s="705">
        <v>906.4</v>
      </c>
      <c r="Q296" s="682">
        <v>1</v>
      </c>
      <c r="R296" s="671">
        <v>2</v>
      </c>
      <c r="S296" s="682">
        <v>1</v>
      </c>
      <c r="T296" s="706">
        <v>2</v>
      </c>
      <c r="U296" s="242">
        <v>1</v>
      </c>
    </row>
    <row r="297" spans="1:21" ht="14.4" customHeight="1" x14ac:dyDescent="0.3">
      <c r="A297" s="680">
        <v>4</v>
      </c>
      <c r="B297" s="671" t="s">
        <v>539</v>
      </c>
      <c r="C297" s="671">
        <v>89301042</v>
      </c>
      <c r="D297" s="703" t="s">
        <v>3333</v>
      </c>
      <c r="E297" s="704" t="s">
        <v>2257</v>
      </c>
      <c r="F297" s="671" t="s">
        <v>2235</v>
      </c>
      <c r="G297" s="671" t="s">
        <v>2472</v>
      </c>
      <c r="H297" s="671" t="s">
        <v>538</v>
      </c>
      <c r="I297" s="671" t="s">
        <v>2766</v>
      </c>
      <c r="J297" s="671" t="s">
        <v>2767</v>
      </c>
      <c r="K297" s="671" t="s">
        <v>2768</v>
      </c>
      <c r="L297" s="705">
        <v>5343.9</v>
      </c>
      <c r="M297" s="705">
        <v>32063.399999999998</v>
      </c>
      <c r="N297" s="671">
        <v>6</v>
      </c>
      <c r="O297" s="706">
        <v>3</v>
      </c>
      <c r="P297" s="705">
        <v>32063.399999999998</v>
      </c>
      <c r="Q297" s="682">
        <v>1</v>
      </c>
      <c r="R297" s="671">
        <v>6</v>
      </c>
      <c r="S297" s="682">
        <v>1</v>
      </c>
      <c r="T297" s="706">
        <v>3</v>
      </c>
      <c r="U297" s="242">
        <v>1</v>
      </c>
    </row>
    <row r="298" spans="1:21" ht="14.4" customHeight="1" x14ac:dyDescent="0.3">
      <c r="A298" s="680">
        <v>4</v>
      </c>
      <c r="B298" s="671" t="s">
        <v>539</v>
      </c>
      <c r="C298" s="671">
        <v>89301042</v>
      </c>
      <c r="D298" s="703" t="s">
        <v>3333</v>
      </c>
      <c r="E298" s="704" t="s">
        <v>2257</v>
      </c>
      <c r="F298" s="671" t="s">
        <v>2235</v>
      </c>
      <c r="G298" s="671" t="s">
        <v>2472</v>
      </c>
      <c r="H298" s="671" t="s">
        <v>538</v>
      </c>
      <c r="I298" s="671" t="s">
        <v>2769</v>
      </c>
      <c r="J298" s="671" t="s">
        <v>2770</v>
      </c>
      <c r="K298" s="671" t="s">
        <v>2771</v>
      </c>
      <c r="L298" s="705">
        <v>2412.9</v>
      </c>
      <c r="M298" s="705">
        <v>2412.9</v>
      </c>
      <c r="N298" s="671">
        <v>1</v>
      </c>
      <c r="O298" s="706">
        <v>1</v>
      </c>
      <c r="P298" s="705">
        <v>2412.9</v>
      </c>
      <c r="Q298" s="682">
        <v>1</v>
      </c>
      <c r="R298" s="671">
        <v>1</v>
      </c>
      <c r="S298" s="682">
        <v>1</v>
      </c>
      <c r="T298" s="706">
        <v>1</v>
      </c>
      <c r="U298" s="242">
        <v>1</v>
      </c>
    </row>
    <row r="299" spans="1:21" ht="14.4" customHeight="1" x14ac:dyDescent="0.3">
      <c r="A299" s="680">
        <v>4</v>
      </c>
      <c r="B299" s="671" t="s">
        <v>539</v>
      </c>
      <c r="C299" s="671">
        <v>89301042</v>
      </c>
      <c r="D299" s="703" t="s">
        <v>3333</v>
      </c>
      <c r="E299" s="704" t="s">
        <v>2257</v>
      </c>
      <c r="F299" s="671" t="s">
        <v>2235</v>
      </c>
      <c r="G299" s="671" t="s">
        <v>2472</v>
      </c>
      <c r="H299" s="671" t="s">
        <v>538</v>
      </c>
      <c r="I299" s="671" t="s">
        <v>2772</v>
      </c>
      <c r="J299" s="671" t="s">
        <v>2773</v>
      </c>
      <c r="K299" s="671" t="s">
        <v>2774</v>
      </c>
      <c r="L299" s="705">
        <v>2412.9</v>
      </c>
      <c r="M299" s="705">
        <v>12064.5</v>
      </c>
      <c r="N299" s="671">
        <v>5</v>
      </c>
      <c r="O299" s="706">
        <v>1</v>
      </c>
      <c r="P299" s="705">
        <v>12064.5</v>
      </c>
      <c r="Q299" s="682">
        <v>1</v>
      </c>
      <c r="R299" s="671">
        <v>5</v>
      </c>
      <c r="S299" s="682">
        <v>1</v>
      </c>
      <c r="T299" s="706">
        <v>1</v>
      </c>
      <c r="U299" s="242">
        <v>1</v>
      </c>
    </row>
    <row r="300" spans="1:21" ht="14.4" customHeight="1" x14ac:dyDescent="0.3">
      <c r="A300" s="680">
        <v>4</v>
      </c>
      <c r="B300" s="671" t="s">
        <v>539</v>
      </c>
      <c r="C300" s="671">
        <v>89301042</v>
      </c>
      <c r="D300" s="703" t="s">
        <v>3333</v>
      </c>
      <c r="E300" s="704" t="s">
        <v>2257</v>
      </c>
      <c r="F300" s="671" t="s">
        <v>2235</v>
      </c>
      <c r="G300" s="671" t="s">
        <v>2472</v>
      </c>
      <c r="H300" s="671" t="s">
        <v>538</v>
      </c>
      <c r="I300" s="671" t="s">
        <v>2775</v>
      </c>
      <c r="J300" s="671" t="s">
        <v>2776</v>
      </c>
      <c r="K300" s="671" t="s">
        <v>2777</v>
      </c>
      <c r="L300" s="705">
        <v>5343.9</v>
      </c>
      <c r="M300" s="705">
        <v>5343.9</v>
      </c>
      <c r="N300" s="671">
        <v>1</v>
      </c>
      <c r="O300" s="706">
        <v>1</v>
      </c>
      <c r="P300" s="705"/>
      <c r="Q300" s="682">
        <v>0</v>
      </c>
      <c r="R300" s="671"/>
      <c r="S300" s="682">
        <v>0</v>
      </c>
      <c r="T300" s="706"/>
      <c r="U300" s="242">
        <v>0</v>
      </c>
    </row>
    <row r="301" spans="1:21" ht="14.4" customHeight="1" x14ac:dyDescent="0.3">
      <c r="A301" s="680">
        <v>4</v>
      </c>
      <c r="B301" s="671" t="s">
        <v>539</v>
      </c>
      <c r="C301" s="671">
        <v>89301042</v>
      </c>
      <c r="D301" s="703" t="s">
        <v>3333</v>
      </c>
      <c r="E301" s="704" t="s">
        <v>2257</v>
      </c>
      <c r="F301" s="671" t="s">
        <v>2235</v>
      </c>
      <c r="G301" s="671" t="s">
        <v>2472</v>
      </c>
      <c r="H301" s="671" t="s">
        <v>538</v>
      </c>
      <c r="I301" s="671" t="s">
        <v>2571</v>
      </c>
      <c r="J301" s="671" t="s">
        <v>2572</v>
      </c>
      <c r="K301" s="671" t="s">
        <v>2573</v>
      </c>
      <c r="L301" s="705">
        <v>1500.3</v>
      </c>
      <c r="M301" s="705">
        <v>3000.6</v>
      </c>
      <c r="N301" s="671">
        <v>2</v>
      </c>
      <c r="O301" s="706">
        <v>1</v>
      </c>
      <c r="P301" s="705"/>
      <c r="Q301" s="682">
        <v>0</v>
      </c>
      <c r="R301" s="671"/>
      <c r="S301" s="682">
        <v>0</v>
      </c>
      <c r="T301" s="706"/>
      <c r="U301" s="242">
        <v>0</v>
      </c>
    </row>
    <row r="302" spans="1:21" ht="14.4" customHeight="1" x14ac:dyDescent="0.3">
      <c r="A302" s="680">
        <v>4</v>
      </c>
      <c r="B302" s="671" t="s">
        <v>539</v>
      </c>
      <c r="C302" s="671">
        <v>89301042</v>
      </c>
      <c r="D302" s="703" t="s">
        <v>3333</v>
      </c>
      <c r="E302" s="704" t="s">
        <v>2257</v>
      </c>
      <c r="F302" s="671" t="s">
        <v>2235</v>
      </c>
      <c r="G302" s="671" t="s">
        <v>2472</v>
      </c>
      <c r="H302" s="671" t="s">
        <v>538</v>
      </c>
      <c r="I302" s="671" t="s">
        <v>2778</v>
      </c>
      <c r="J302" s="671" t="s">
        <v>2779</v>
      </c>
      <c r="K302" s="671" t="s">
        <v>2780</v>
      </c>
      <c r="L302" s="705">
        <v>2284</v>
      </c>
      <c r="M302" s="705">
        <v>9136</v>
      </c>
      <c r="N302" s="671">
        <v>4</v>
      </c>
      <c r="O302" s="706">
        <v>2</v>
      </c>
      <c r="P302" s="705"/>
      <c r="Q302" s="682">
        <v>0</v>
      </c>
      <c r="R302" s="671"/>
      <c r="S302" s="682">
        <v>0</v>
      </c>
      <c r="T302" s="706"/>
      <c r="U302" s="242">
        <v>0</v>
      </c>
    </row>
    <row r="303" spans="1:21" ht="14.4" customHeight="1" x14ac:dyDescent="0.3">
      <c r="A303" s="680">
        <v>4</v>
      </c>
      <c r="B303" s="671" t="s">
        <v>539</v>
      </c>
      <c r="C303" s="671">
        <v>89301042</v>
      </c>
      <c r="D303" s="703" t="s">
        <v>3333</v>
      </c>
      <c r="E303" s="704" t="s">
        <v>2257</v>
      </c>
      <c r="F303" s="671" t="s">
        <v>2235</v>
      </c>
      <c r="G303" s="671" t="s">
        <v>2472</v>
      </c>
      <c r="H303" s="671" t="s">
        <v>538</v>
      </c>
      <c r="I303" s="671" t="s">
        <v>2574</v>
      </c>
      <c r="J303" s="671" t="s">
        <v>2575</v>
      </c>
      <c r="K303" s="671" t="s">
        <v>2576</v>
      </c>
      <c r="L303" s="705">
        <v>3000</v>
      </c>
      <c r="M303" s="705">
        <v>15000</v>
      </c>
      <c r="N303" s="671">
        <v>5</v>
      </c>
      <c r="O303" s="706">
        <v>2</v>
      </c>
      <c r="P303" s="705"/>
      <c r="Q303" s="682">
        <v>0</v>
      </c>
      <c r="R303" s="671"/>
      <c r="S303" s="682">
        <v>0</v>
      </c>
      <c r="T303" s="706"/>
      <c r="U303" s="242">
        <v>0</v>
      </c>
    </row>
    <row r="304" spans="1:21" ht="14.4" customHeight="1" x14ac:dyDescent="0.3">
      <c r="A304" s="680">
        <v>4</v>
      </c>
      <c r="B304" s="671" t="s">
        <v>539</v>
      </c>
      <c r="C304" s="671">
        <v>89301042</v>
      </c>
      <c r="D304" s="703" t="s">
        <v>3333</v>
      </c>
      <c r="E304" s="704" t="s">
        <v>2257</v>
      </c>
      <c r="F304" s="671" t="s">
        <v>2235</v>
      </c>
      <c r="G304" s="671" t="s">
        <v>2472</v>
      </c>
      <c r="H304" s="671" t="s">
        <v>538</v>
      </c>
      <c r="I304" s="671" t="s">
        <v>2577</v>
      </c>
      <c r="J304" s="671" t="s">
        <v>2578</v>
      </c>
      <c r="K304" s="671" t="s">
        <v>2579</v>
      </c>
      <c r="L304" s="705">
        <v>761.3</v>
      </c>
      <c r="M304" s="705">
        <v>4567.7999999999993</v>
      </c>
      <c r="N304" s="671">
        <v>6</v>
      </c>
      <c r="O304" s="706">
        <v>1</v>
      </c>
      <c r="P304" s="705">
        <v>4567.7999999999993</v>
      </c>
      <c r="Q304" s="682">
        <v>1</v>
      </c>
      <c r="R304" s="671">
        <v>6</v>
      </c>
      <c r="S304" s="682">
        <v>1</v>
      </c>
      <c r="T304" s="706">
        <v>1</v>
      </c>
      <c r="U304" s="242">
        <v>1</v>
      </c>
    </row>
    <row r="305" spans="1:21" ht="14.4" customHeight="1" x14ac:dyDescent="0.3">
      <c r="A305" s="680">
        <v>4</v>
      </c>
      <c r="B305" s="671" t="s">
        <v>539</v>
      </c>
      <c r="C305" s="671">
        <v>89301042</v>
      </c>
      <c r="D305" s="703" t="s">
        <v>3333</v>
      </c>
      <c r="E305" s="704" t="s">
        <v>2257</v>
      </c>
      <c r="F305" s="671" t="s">
        <v>2235</v>
      </c>
      <c r="G305" s="671" t="s">
        <v>2472</v>
      </c>
      <c r="H305" s="671" t="s">
        <v>538</v>
      </c>
      <c r="I305" s="671" t="s">
        <v>2781</v>
      </c>
      <c r="J305" s="671" t="s">
        <v>2782</v>
      </c>
      <c r="K305" s="671" t="s">
        <v>2783</v>
      </c>
      <c r="L305" s="705">
        <v>761.3</v>
      </c>
      <c r="M305" s="705">
        <v>4567.7999999999993</v>
      </c>
      <c r="N305" s="671">
        <v>6</v>
      </c>
      <c r="O305" s="706">
        <v>1</v>
      </c>
      <c r="P305" s="705">
        <v>4567.7999999999993</v>
      </c>
      <c r="Q305" s="682">
        <v>1</v>
      </c>
      <c r="R305" s="671">
        <v>6</v>
      </c>
      <c r="S305" s="682">
        <v>1</v>
      </c>
      <c r="T305" s="706">
        <v>1</v>
      </c>
      <c r="U305" s="242">
        <v>1</v>
      </c>
    </row>
    <row r="306" spans="1:21" ht="14.4" customHeight="1" x14ac:dyDescent="0.3">
      <c r="A306" s="680">
        <v>4</v>
      </c>
      <c r="B306" s="671" t="s">
        <v>539</v>
      </c>
      <c r="C306" s="671">
        <v>89301042</v>
      </c>
      <c r="D306" s="703" t="s">
        <v>3333</v>
      </c>
      <c r="E306" s="704" t="s">
        <v>2257</v>
      </c>
      <c r="F306" s="671" t="s">
        <v>2235</v>
      </c>
      <c r="G306" s="671" t="s">
        <v>2472</v>
      </c>
      <c r="H306" s="671" t="s">
        <v>538</v>
      </c>
      <c r="I306" s="671" t="s">
        <v>2784</v>
      </c>
      <c r="J306" s="671" t="s">
        <v>2785</v>
      </c>
      <c r="K306" s="671" t="s">
        <v>2786</v>
      </c>
      <c r="L306" s="705">
        <v>1500.3</v>
      </c>
      <c r="M306" s="705">
        <v>27005.399999999998</v>
      </c>
      <c r="N306" s="671">
        <v>18</v>
      </c>
      <c r="O306" s="706">
        <v>3</v>
      </c>
      <c r="P306" s="705">
        <v>27005.399999999998</v>
      </c>
      <c r="Q306" s="682">
        <v>1</v>
      </c>
      <c r="R306" s="671">
        <v>18</v>
      </c>
      <c r="S306" s="682">
        <v>1</v>
      </c>
      <c r="T306" s="706">
        <v>3</v>
      </c>
      <c r="U306" s="242">
        <v>1</v>
      </c>
    </row>
    <row r="307" spans="1:21" ht="14.4" customHeight="1" x14ac:dyDescent="0.3">
      <c r="A307" s="680">
        <v>4</v>
      </c>
      <c r="B307" s="671" t="s">
        <v>539</v>
      </c>
      <c r="C307" s="671">
        <v>89301042</v>
      </c>
      <c r="D307" s="703" t="s">
        <v>3333</v>
      </c>
      <c r="E307" s="704" t="s">
        <v>2257</v>
      </c>
      <c r="F307" s="671" t="s">
        <v>2235</v>
      </c>
      <c r="G307" s="671" t="s">
        <v>2472</v>
      </c>
      <c r="H307" s="671" t="s">
        <v>538</v>
      </c>
      <c r="I307" s="671" t="s">
        <v>2787</v>
      </c>
      <c r="J307" s="671" t="s">
        <v>2788</v>
      </c>
      <c r="K307" s="671" t="s">
        <v>2789</v>
      </c>
      <c r="L307" s="705">
        <v>835.78</v>
      </c>
      <c r="M307" s="705">
        <v>2507.34</v>
      </c>
      <c r="N307" s="671">
        <v>3</v>
      </c>
      <c r="O307" s="706">
        <v>1</v>
      </c>
      <c r="P307" s="705">
        <v>2507.34</v>
      </c>
      <c r="Q307" s="682">
        <v>1</v>
      </c>
      <c r="R307" s="671">
        <v>3</v>
      </c>
      <c r="S307" s="682">
        <v>1</v>
      </c>
      <c r="T307" s="706">
        <v>1</v>
      </c>
      <c r="U307" s="242">
        <v>1</v>
      </c>
    </row>
    <row r="308" spans="1:21" ht="14.4" customHeight="1" x14ac:dyDescent="0.3">
      <c r="A308" s="680">
        <v>4</v>
      </c>
      <c r="B308" s="671" t="s">
        <v>539</v>
      </c>
      <c r="C308" s="671">
        <v>89301042</v>
      </c>
      <c r="D308" s="703" t="s">
        <v>3333</v>
      </c>
      <c r="E308" s="704" t="s">
        <v>2257</v>
      </c>
      <c r="F308" s="671" t="s">
        <v>2235</v>
      </c>
      <c r="G308" s="671" t="s">
        <v>2472</v>
      </c>
      <c r="H308" s="671" t="s">
        <v>538</v>
      </c>
      <c r="I308" s="671" t="s">
        <v>2790</v>
      </c>
      <c r="J308" s="671" t="s">
        <v>2791</v>
      </c>
      <c r="K308" s="671" t="s">
        <v>2792</v>
      </c>
      <c r="L308" s="705">
        <v>3000</v>
      </c>
      <c r="M308" s="705">
        <v>3000</v>
      </c>
      <c r="N308" s="671">
        <v>1</v>
      </c>
      <c r="O308" s="706">
        <v>1</v>
      </c>
      <c r="P308" s="705">
        <v>3000</v>
      </c>
      <c r="Q308" s="682">
        <v>1</v>
      </c>
      <c r="R308" s="671">
        <v>1</v>
      </c>
      <c r="S308" s="682">
        <v>1</v>
      </c>
      <c r="T308" s="706">
        <v>1</v>
      </c>
      <c r="U308" s="242">
        <v>1</v>
      </c>
    </row>
    <row r="309" spans="1:21" ht="14.4" customHeight="1" x14ac:dyDescent="0.3">
      <c r="A309" s="680">
        <v>4</v>
      </c>
      <c r="B309" s="671" t="s">
        <v>539</v>
      </c>
      <c r="C309" s="671">
        <v>89301042</v>
      </c>
      <c r="D309" s="703" t="s">
        <v>3333</v>
      </c>
      <c r="E309" s="704" t="s">
        <v>2257</v>
      </c>
      <c r="F309" s="671" t="s">
        <v>2235</v>
      </c>
      <c r="G309" s="671" t="s">
        <v>2472</v>
      </c>
      <c r="H309" s="671" t="s">
        <v>538</v>
      </c>
      <c r="I309" s="671" t="s">
        <v>2793</v>
      </c>
      <c r="J309" s="671" t="s">
        <v>2794</v>
      </c>
      <c r="K309" s="671" t="s">
        <v>2795</v>
      </c>
      <c r="L309" s="705">
        <v>1500</v>
      </c>
      <c r="M309" s="705">
        <v>1500</v>
      </c>
      <c r="N309" s="671">
        <v>1</v>
      </c>
      <c r="O309" s="706">
        <v>1</v>
      </c>
      <c r="P309" s="705">
        <v>1500</v>
      </c>
      <c r="Q309" s="682">
        <v>1</v>
      </c>
      <c r="R309" s="671">
        <v>1</v>
      </c>
      <c r="S309" s="682">
        <v>1</v>
      </c>
      <c r="T309" s="706">
        <v>1</v>
      </c>
      <c r="U309" s="242">
        <v>1</v>
      </c>
    </row>
    <row r="310" spans="1:21" ht="14.4" customHeight="1" x14ac:dyDescent="0.3">
      <c r="A310" s="680">
        <v>4</v>
      </c>
      <c r="B310" s="671" t="s">
        <v>539</v>
      </c>
      <c r="C310" s="671">
        <v>89301042</v>
      </c>
      <c r="D310" s="703" t="s">
        <v>3333</v>
      </c>
      <c r="E310" s="704" t="s">
        <v>2257</v>
      </c>
      <c r="F310" s="671" t="s">
        <v>2235</v>
      </c>
      <c r="G310" s="671" t="s">
        <v>2472</v>
      </c>
      <c r="H310" s="671" t="s">
        <v>538</v>
      </c>
      <c r="I310" s="671" t="s">
        <v>2580</v>
      </c>
      <c r="J310" s="671" t="s">
        <v>2581</v>
      </c>
      <c r="K310" s="671" t="s">
        <v>2582</v>
      </c>
      <c r="L310" s="705">
        <v>198.08</v>
      </c>
      <c r="M310" s="705">
        <v>990.40000000000009</v>
      </c>
      <c r="N310" s="671">
        <v>5</v>
      </c>
      <c r="O310" s="706">
        <v>4</v>
      </c>
      <c r="P310" s="705">
        <v>990.40000000000009</v>
      </c>
      <c r="Q310" s="682">
        <v>1</v>
      </c>
      <c r="R310" s="671">
        <v>5</v>
      </c>
      <c r="S310" s="682">
        <v>1</v>
      </c>
      <c r="T310" s="706">
        <v>4</v>
      </c>
      <c r="U310" s="242">
        <v>1</v>
      </c>
    </row>
    <row r="311" spans="1:21" ht="14.4" customHeight="1" x14ac:dyDescent="0.3">
      <c r="A311" s="680">
        <v>4</v>
      </c>
      <c r="B311" s="671" t="s">
        <v>539</v>
      </c>
      <c r="C311" s="671">
        <v>89301042</v>
      </c>
      <c r="D311" s="703" t="s">
        <v>3333</v>
      </c>
      <c r="E311" s="704" t="s">
        <v>2257</v>
      </c>
      <c r="F311" s="671" t="s">
        <v>2235</v>
      </c>
      <c r="G311" s="671" t="s">
        <v>2472</v>
      </c>
      <c r="H311" s="671" t="s">
        <v>538</v>
      </c>
      <c r="I311" s="671" t="s">
        <v>2796</v>
      </c>
      <c r="J311" s="671" t="s">
        <v>2584</v>
      </c>
      <c r="K311" s="671" t="s">
        <v>2797</v>
      </c>
      <c r="L311" s="705">
        <v>1500</v>
      </c>
      <c r="M311" s="705">
        <v>13500</v>
      </c>
      <c r="N311" s="671">
        <v>9</v>
      </c>
      <c r="O311" s="706">
        <v>1</v>
      </c>
      <c r="P311" s="705">
        <v>13500</v>
      </c>
      <c r="Q311" s="682">
        <v>1</v>
      </c>
      <c r="R311" s="671">
        <v>9</v>
      </c>
      <c r="S311" s="682">
        <v>1</v>
      </c>
      <c r="T311" s="706">
        <v>1</v>
      </c>
      <c r="U311" s="242">
        <v>1</v>
      </c>
    </row>
    <row r="312" spans="1:21" ht="14.4" customHeight="1" x14ac:dyDescent="0.3">
      <c r="A312" s="680">
        <v>4</v>
      </c>
      <c r="B312" s="671" t="s">
        <v>539</v>
      </c>
      <c r="C312" s="671">
        <v>89301042</v>
      </c>
      <c r="D312" s="703" t="s">
        <v>3333</v>
      </c>
      <c r="E312" s="704" t="s">
        <v>2257</v>
      </c>
      <c r="F312" s="671" t="s">
        <v>2235</v>
      </c>
      <c r="G312" s="671" t="s">
        <v>2472</v>
      </c>
      <c r="H312" s="671" t="s">
        <v>538</v>
      </c>
      <c r="I312" s="671" t="s">
        <v>2583</v>
      </c>
      <c r="J312" s="671" t="s">
        <v>2584</v>
      </c>
      <c r="K312" s="671" t="s">
        <v>2585</v>
      </c>
      <c r="L312" s="705">
        <v>1500</v>
      </c>
      <c r="M312" s="705">
        <v>25500</v>
      </c>
      <c r="N312" s="671">
        <v>17</v>
      </c>
      <c r="O312" s="706">
        <v>3</v>
      </c>
      <c r="P312" s="705">
        <v>25500</v>
      </c>
      <c r="Q312" s="682">
        <v>1</v>
      </c>
      <c r="R312" s="671">
        <v>17</v>
      </c>
      <c r="S312" s="682">
        <v>1</v>
      </c>
      <c r="T312" s="706">
        <v>3</v>
      </c>
      <c r="U312" s="242">
        <v>1</v>
      </c>
    </row>
    <row r="313" spans="1:21" ht="14.4" customHeight="1" x14ac:dyDescent="0.3">
      <c r="A313" s="680">
        <v>4</v>
      </c>
      <c r="B313" s="671" t="s">
        <v>539</v>
      </c>
      <c r="C313" s="671">
        <v>89301042</v>
      </c>
      <c r="D313" s="703" t="s">
        <v>3333</v>
      </c>
      <c r="E313" s="704" t="s">
        <v>2257</v>
      </c>
      <c r="F313" s="671" t="s">
        <v>2235</v>
      </c>
      <c r="G313" s="671" t="s">
        <v>2472</v>
      </c>
      <c r="H313" s="671" t="s">
        <v>538</v>
      </c>
      <c r="I313" s="671" t="s">
        <v>2798</v>
      </c>
      <c r="J313" s="671" t="s">
        <v>2799</v>
      </c>
      <c r="K313" s="671" t="s">
        <v>2800</v>
      </c>
      <c r="L313" s="705">
        <v>5343.9</v>
      </c>
      <c r="M313" s="705">
        <v>26719.5</v>
      </c>
      <c r="N313" s="671">
        <v>5</v>
      </c>
      <c r="O313" s="706">
        <v>2</v>
      </c>
      <c r="P313" s="705">
        <v>26719.5</v>
      </c>
      <c r="Q313" s="682">
        <v>1</v>
      </c>
      <c r="R313" s="671">
        <v>5</v>
      </c>
      <c r="S313" s="682">
        <v>1</v>
      </c>
      <c r="T313" s="706">
        <v>2</v>
      </c>
      <c r="U313" s="242">
        <v>1</v>
      </c>
    </row>
    <row r="314" spans="1:21" ht="14.4" customHeight="1" x14ac:dyDescent="0.3">
      <c r="A314" s="680">
        <v>4</v>
      </c>
      <c r="B314" s="671" t="s">
        <v>539</v>
      </c>
      <c r="C314" s="671">
        <v>89301042</v>
      </c>
      <c r="D314" s="703" t="s">
        <v>3333</v>
      </c>
      <c r="E314" s="704" t="s">
        <v>2257</v>
      </c>
      <c r="F314" s="671" t="s">
        <v>2235</v>
      </c>
      <c r="G314" s="671" t="s">
        <v>2472</v>
      </c>
      <c r="H314" s="671" t="s">
        <v>538</v>
      </c>
      <c r="I314" s="671" t="s">
        <v>2586</v>
      </c>
      <c r="J314" s="671" t="s">
        <v>2587</v>
      </c>
      <c r="K314" s="671" t="s">
        <v>2588</v>
      </c>
      <c r="L314" s="705">
        <v>159.5</v>
      </c>
      <c r="M314" s="705">
        <v>797.5</v>
      </c>
      <c r="N314" s="671">
        <v>5</v>
      </c>
      <c r="O314" s="706">
        <v>5</v>
      </c>
      <c r="P314" s="705"/>
      <c r="Q314" s="682">
        <v>0</v>
      </c>
      <c r="R314" s="671"/>
      <c r="S314" s="682">
        <v>0</v>
      </c>
      <c r="T314" s="706"/>
      <c r="U314" s="242">
        <v>0</v>
      </c>
    </row>
    <row r="315" spans="1:21" ht="14.4" customHeight="1" x14ac:dyDescent="0.3">
      <c r="A315" s="680">
        <v>4</v>
      </c>
      <c r="B315" s="671" t="s">
        <v>539</v>
      </c>
      <c r="C315" s="671">
        <v>89301042</v>
      </c>
      <c r="D315" s="703" t="s">
        <v>3333</v>
      </c>
      <c r="E315" s="704" t="s">
        <v>2257</v>
      </c>
      <c r="F315" s="671" t="s">
        <v>2235</v>
      </c>
      <c r="G315" s="671" t="s">
        <v>2472</v>
      </c>
      <c r="H315" s="671" t="s">
        <v>538</v>
      </c>
      <c r="I315" s="671" t="s">
        <v>2801</v>
      </c>
      <c r="J315" s="671" t="s">
        <v>2802</v>
      </c>
      <c r="K315" s="671" t="s">
        <v>2803</v>
      </c>
      <c r="L315" s="705">
        <v>2304</v>
      </c>
      <c r="M315" s="705">
        <v>6912</v>
      </c>
      <c r="N315" s="671">
        <v>3</v>
      </c>
      <c r="O315" s="706">
        <v>2</v>
      </c>
      <c r="P315" s="705">
        <v>6912</v>
      </c>
      <c r="Q315" s="682">
        <v>1</v>
      </c>
      <c r="R315" s="671">
        <v>3</v>
      </c>
      <c r="S315" s="682">
        <v>1</v>
      </c>
      <c r="T315" s="706">
        <v>2</v>
      </c>
      <c r="U315" s="242">
        <v>1</v>
      </c>
    </row>
    <row r="316" spans="1:21" ht="14.4" customHeight="1" x14ac:dyDescent="0.3">
      <c r="A316" s="680">
        <v>4</v>
      </c>
      <c r="B316" s="671" t="s">
        <v>539</v>
      </c>
      <c r="C316" s="671">
        <v>89301042</v>
      </c>
      <c r="D316" s="703" t="s">
        <v>3333</v>
      </c>
      <c r="E316" s="704" t="s">
        <v>2257</v>
      </c>
      <c r="F316" s="671" t="s">
        <v>2235</v>
      </c>
      <c r="G316" s="671" t="s">
        <v>2472</v>
      </c>
      <c r="H316" s="671" t="s">
        <v>538</v>
      </c>
      <c r="I316" s="671" t="s">
        <v>2804</v>
      </c>
      <c r="J316" s="671" t="s">
        <v>2802</v>
      </c>
      <c r="K316" s="671" t="s">
        <v>2805</v>
      </c>
      <c r="L316" s="705">
        <v>2816</v>
      </c>
      <c r="M316" s="705">
        <v>16896</v>
      </c>
      <c r="N316" s="671">
        <v>6</v>
      </c>
      <c r="O316" s="706">
        <v>1</v>
      </c>
      <c r="P316" s="705">
        <v>16896</v>
      </c>
      <c r="Q316" s="682">
        <v>1</v>
      </c>
      <c r="R316" s="671">
        <v>6</v>
      </c>
      <c r="S316" s="682">
        <v>1</v>
      </c>
      <c r="T316" s="706">
        <v>1</v>
      </c>
      <c r="U316" s="242">
        <v>1</v>
      </c>
    </row>
    <row r="317" spans="1:21" ht="14.4" customHeight="1" x14ac:dyDescent="0.3">
      <c r="A317" s="680">
        <v>4</v>
      </c>
      <c r="B317" s="671" t="s">
        <v>539</v>
      </c>
      <c r="C317" s="671">
        <v>89301042</v>
      </c>
      <c r="D317" s="703" t="s">
        <v>3333</v>
      </c>
      <c r="E317" s="704" t="s">
        <v>2257</v>
      </c>
      <c r="F317" s="671" t="s">
        <v>2235</v>
      </c>
      <c r="G317" s="671" t="s">
        <v>2472</v>
      </c>
      <c r="H317" s="671" t="s">
        <v>538</v>
      </c>
      <c r="I317" s="671" t="s">
        <v>2589</v>
      </c>
      <c r="J317" s="671" t="s">
        <v>2590</v>
      </c>
      <c r="K317" s="671" t="s">
        <v>2591</v>
      </c>
      <c r="L317" s="705">
        <v>1080</v>
      </c>
      <c r="M317" s="705">
        <v>1080</v>
      </c>
      <c r="N317" s="671">
        <v>1</v>
      </c>
      <c r="O317" s="706">
        <v>1</v>
      </c>
      <c r="P317" s="705"/>
      <c r="Q317" s="682">
        <v>0</v>
      </c>
      <c r="R317" s="671"/>
      <c r="S317" s="682">
        <v>0</v>
      </c>
      <c r="T317" s="706"/>
      <c r="U317" s="242">
        <v>0</v>
      </c>
    </row>
    <row r="318" spans="1:21" ht="14.4" customHeight="1" x14ac:dyDescent="0.3">
      <c r="A318" s="680">
        <v>4</v>
      </c>
      <c r="B318" s="671" t="s">
        <v>539</v>
      </c>
      <c r="C318" s="671">
        <v>89301042</v>
      </c>
      <c r="D318" s="703" t="s">
        <v>3333</v>
      </c>
      <c r="E318" s="704" t="s">
        <v>2257</v>
      </c>
      <c r="F318" s="671" t="s">
        <v>2235</v>
      </c>
      <c r="G318" s="671" t="s">
        <v>2472</v>
      </c>
      <c r="H318" s="671" t="s">
        <v>538</v>
      </c>
      <c r="I318" s="671" t="s">
        <v>2806</v>
      </c>
      <c r="J318" s="671" t="s">
        <v>2807</v>
      </c>
      <c r="K318" s="671" t="s">
        <v>2808</v>
      </c>
      <c r="L318" s="705">
        <v>1249.73</v>
      </c>
      <c r="M318" s="705">
        <v>3749.19</v>
      </c>
      <c r="N318" s="671">
        <v>3</v>
      </c>
      <c r="O318" s="706">
        <v>1</v>
      </c>
      <c r="P318" s="705">
        <v>3749.19</v>
      </c>
      <c r="Q318" s="682">
        <v>1</v>
      </c>
      <c r="R318" s="671">
        <v>3</v>
      </c>
      <c r="S318" s="682">
        <v>1</v>
      </c>
      <c r="T318" s="706">
        <v>1</v>
      </c>
      <c r="U318" s="242">
        <v>1</v>
      </c>
    </row>
    <row r="319" spans="1:21" ht="14.4" customHeight="1" x14ac:dyDescent="0.3">
      <c r="A319" s="680">
        <v>4</v>
      </c>
      <c r="B319" s="671" t="s">
        <v>539</v>
      </c>
      <c r="C319" s="671">
        <v>89301042</v>
      </c>
      <c r="D319" s="703" t="s">
        <v>3333</v>
      </c>
      <c r="E319" s="704" t="s">
        <v>2257</v>
      </c>
      <c r="F319" s="671" t="s">
        <v>2235</v>
      </c>
      <c r="G319" s="671" t="s">
        <v>2472</v>
      </c>
      <c r="H319" s="671" t="s">
        <v>538</v>
      </c>
      <c r="I319" s="671" t="s">
        <v>2809</v>
      </c>
      <c r="J319" s="671" t="s">
        <v>2810</v>
      </c>
      <c r="K319" s="671" t="s">
        <v>2811</v>
      </c>
      <c r="L319" s="705">
        <v>319</v>
      </c>
      <c r="M319" s="705">
        <v>319</v>
      </c>
      <c r="N319" s="671">
        <v>1</v>
      </c>
      <c r="O319" s="706">
        <v>1</v>
      </c>
      <c r="P319" s="705">
        <v>319</v>
      </c>
      <c r="Q319" s="682">
        <v>1</v>
      </c>
      <c r="R319" s="671">
        <v>1</v>
      </c>
      <c r="S319" s="682">
        <v>1</v>
      </c>
      <c r="T319" s="706">
        <v>1</v>
      </c>
      <c r="U319" s="242">
        <v>1</v>
      </c>
    </row>
    <row r="320" spans="1:21" ht="14.4" customHeight="1" x14ac:dyDescent="0.3">
      <c r="A320" s="680">
        <v>4</v>
      </c>
      <c r="B320" s="671" t="s">
        <v>539</v>
      </c>
      <c r="C320" s="671">
        <v>89301042</v>
      </c>
      <c r="D320" s="703" t="s">
        <v>3333</v>
      </c>
      <c r="E320" s="704" t="s">
        <v>2257</v>
      </c>
      <c r="F320" s="671" t="s">
        <v>2235</v>
      </c>
      <c r="G320" s="671" t="s">
        <v>2472</v>
      </c>
      <c r="H320" s="671" t="s">
        <v>538</v>
      </c>
      <c r="I320" s="671" t="s">
        <v>2592</v>
      </c>
      <c r="J320" s="671" t="s">
        <v>2593</v>
      </c>
      <c r="K320" s="671" t="s">
        <v>2594</v>
      </c>
      <c r="L320" s="705">
        <v>479.84</v>
      </c>
      <c r="M320" s="705">
        <v>959.68</v>
      </c>
      <c r="N320" s="671">
        <v>2</v>
      </c>
      <c r="O320" s="706">
        <v>1</v>
      </c>
      <c r="P320" s="705">
        <v>959.68</v>
      </c>
      <c r="Q320" s="682">
        <v>1</v>
      </c>
      <c r="R320" s="671">
        <v>2</v>
      </c>
      <c r="S320" s="682">
        <v>1</v>
      </c>
      <c r="T320" s="706">
        <v>1</v>
      </c>
      <c r="U320" s="242">
        <v>1</v>
      </c>
    </row>
    <row r="321" spans="1:21" ht="14.4" customHeight="1" x14ac:dyDescent="0.3">
      <c r="A321" s="680">
        <v>4</v>
      </c>
      <c r="B321" s="671" t="s">
        <v>539</v>
      </c>
      <c r="C321" s="671">
        <v>89301042</v>
      </c>
      <c r="D321" s="703" t="s">
        <v>3333</v>
      </c>
      <c r="E321" s="704" t="s">
        <v>2257</v>
      </c>
      <c r="F321" s="671" t="s">
        <v>2235</v>
      </c>
      <c r="G321" s="671" t="s">
        <v>2472</v>
      </c>
      <c r="H321" s="671" t="s">
        <v>538</v>
      </c>
      <c r="I321" s="671" t="s">
        <v>2812</v>
      </c>
      <c r="J321" s="671" t="s">
        <v>2695</v>
      </c>
      <c r="K321" s="671" t="s">
        <v>2813</v>
      </c>
      <c r="L321" s="705">
        <v>2444.8000000000002</v>
      </c>
      <c r="M321" s="705">
        <v>2444.8000000000002</v>
      </c>
      <c r="N321" s="671">
        <v>1</v>
      </c>
      <c r="O321" s="706">
        <v>1</v>
      </c>
      <c r="P321" s="705">
        <v>2444.8000000000002</v>
      </c>
      <c r="Q321" s="682">
        <v>1</v>
      </c>
      <c r="R321" s="671">
        <v>1</v>
      </c>
      <c r="S321" s="682">
        <v>1</v>
      </c>
      <c r="T321" s="706">
        <v>1</v>
      </c>
      <c r="U321" s="242">
        <v>1</v>
      </c>
    </row>
    <row r="322" spans="1:21" ht="14.4" customHeight="1" x14ac:dyDescent="0.3">
      <c r="A322" s="680">
        <v>4</v>
      </c>
      <c r="B322" s="671" t="s">
        <v>539</v>
      </c>
      <c r="C322" s="671">
        <v>89301042</v>
      </c>
      <c r="D322" s="703" t="s">
        <v>3333</v>
      </c>
      <c r="E322" s="704" t="s">
        <v>2257</v>
      </c>
      <c r="F322" s="671" t="s">
        <v>2235</v>
      </c>
      <c r="G322" s="671" t="s">
        <v>2472</v>
      </c>
      <c r="H322" s="671" t="s">
        <v>538</v>
      </c>
      <c r="I322" s="671" t="s">
        <v>2814</v>
      </c>
      <c r="J322" s="671" t="s">
        <v>2815</v>
      </c>
      <c r="K322" s="671" t="s">
        <v>2816</v>
      </c>
      <c r="L322" s="705">
        <v>2253.4299999999998</v>
      </c>
      <c r="M322" s="705">
        <v>9013.7199999999993</v>
      </c>
      <c r="N322" s="671">
        <v>4</v>
      </c>
      <c r="O322" s="706">
        <v>1</v>
      </c>
      <c r="P322" s="705">
        <v>9013.7199999999993</v>
      </c>
      <c r="Q322" s="682">
        <v>1</v>
      </c>
      <c r="R322" s="671">
        <v>4</v>
      </c>
      <c r="S322" s="682">
        <v>1</v>
      </c>
      <c r="T322" s="706">
        <v>1</v>
      </c>
      <c r="U322" s="242">
        <v>1</v>
      </c>
    </row>
    <row r="323" spans="1:21" ht="14.4" customHeight="1" x14ac:dyDescent="0.3">
      <c r="A323" s="680">
        <v>4</v>
      </c>
      <c r="B323" s="671" t="s">
        <v>539</v>
      </c>
      <c r="C323" s="671">
        <v>89301042</v>
      </c>
      <c r="D323" s="703" t="s">
        <v>3333</v>
      </c>
      <c r="E323" s="704" t="s">
        <v>2257</v>
      </c>
      <c r="F323" s="671" t="s">
        <v>2235</v>
      </c>
      <c r="G323" s="671" t="s">
        <v>2472</v>
      </c>
      <c r="H323" s="671" t="s">
        <v>538</v>
      </c>
      <c r="I323" s="671" t="s">
        <v>2817</v>
      </c>
      <c r="J323" s="671" t="s">
        <v>2818</v>
      </c>
      <c r="K323" s="671" t="s">
        <v>2819</v>
      </c>
      <c r="L323" s="705">
        <v>1249.73</v>
      </c>
      <c r="M323" s="705">
        <v>1249.73</v>
      </c>
      <c r="N323" s="671">
        <v>1</v>
      </c>
      <c r="O323" s="706">
        <v>1</v>
      </c>
      <c r="P323" s="705">
        <v>1249.73</v>
      </c>
      <c r="Q323" s="682">
        <v>1</v>
      </c>
      <c r="R323" s="671">
        <v>1</v>
      </c>
      <c r="S323" s="682">
        <v>1</v>
      </c>
      <c r="T323" s="706">
        <v>1</v>
      </c>
      <c r="U323" s="242">
        <v>1</v>
      </c>
    </row>
    <row r="324" spans="1:21" ht="14.4" customHeight="1" x14ac:dyDescent="0.3">
      <c r="A324" s="680">
        <v>4</v>
      </c>
      <c r="B324" s="671" t="s">
        <v>539</v>
      </c>
      <c r="C324" s="671">
        <v>89301042</v>
      </c>
      <c r="D324" s="703" t="s">
        <v>3333</v>
      </c>
      <c r="E324" s="704" t="s">
        <v>2257</v>
      </c>
      <c r="F324" s="671" t="s">
        <v>2235</v>
      </c>
      <c r="G324" s="671" t="s">
        <v>2472</v>
      </c>
      <c r="H324" s="671" t="s">
        <v>538</v>
      </c>
      <c r="I324" s="671" t="s">
        <v>2820</v>
      </c>
      <c r="J324" s="671" t="s">
        <v>2821</v>
      </c>
      <c r="K324" s="671" t="s">
        <v>2822</v>
      </c>
      <c r="L324" s="705">
        <v>1499.96</v>
      </c>
      <c r="M324" s="705">
        <v>5999.84</v>
      </c>
      <c r="N324" s="671">
        <v>4</v>
      </c>
      <c r="O324" s="706">
        <v>1</v>
      </c>
      <c r="P324" s="705">
        <v>5999.84</v>
      </c>
      <c r="Q324" s="682">
        <v>1</v>
      </c>
      <c r="R324" s="671">
        <v>4</v>
      </c>
      <c r="S324" s="682">
        <v>1</v>
      </c>
      <c r="T324" s="706">
        <v>1</v>
      </c>
      <c r="U324" s="242">
        <v>1</v>
      </c>
    </row>
    <row r="325" spans="1:21" ht="14.4" customHeight="1" x14ac:dyDescent="0.3">
      <c r="A325" s="680">
        <v>4</v>
      </c>
      <c r="B325" s="671" t="s">
        <v>539</v>
      </c>
      <c r="C325" s="671">
        <v>89301042</v>
      </c>
      <c r="D325" s="703" t="s">
        <v>3333</v>
      </c>
      <c r="E325" s="704" t="s">
        <v>2257</v>
      </c>
      <c r="F325" s="671" t="s">
        <v>2235</v>
      </c>
      <c r="G325" s="671" t="s">
        <v>2472</v>
      </c>
      <c r="H325" s="671" t="s">
        <v>538</v>
      </c>
      <c r="I325" s="671" t="s">
        <v>2823</v>
      </c>
      <c r="J325" s="671" t="s">
        <v>2802</v>
      </c>
      <c r="K325" s="671" t="s">
        <v>2824</v>
      </c>
      <c r="L325" s="705">
        <v>1781.3</v>
      </c>
      <c r="M325" s="705">
        <v>8906.5</v>
      </c>
      <c r="N325" s="671">
        <v>5</v>
      </c>
      <c r="O325" s="706">
        <v>1</v>
      </c>
      <c r="P325" s="705">
        <v>8906.5</v>
      </c>
      <c r="Q325" s="682">
        <v>1</v>
      </c>
      <c r="R325" s="671">
        <v>5</v>
      </c>
      <c r="S325" s="682">
        <v>1</v>
      </c>
      <c r="T325" s="706">
        <v>1</v>
      </c>
      <c r="U325" s="242">
        <v>1</v>
      </c>
    </row>
    <row r="326" spans="1:21" ht="14.4" customHeight="1" x14ac:dyDescent="0.3">
      <c r="A326" s="680">
        <v>4</v>
      </c>
      <c r="B326" s="671" t="s">
        <v>539</v>
      </c>
      <c r="C326" s="671">
        <v>89301042</v>
      </c>
      <c r="D326" s="703" t="s">
        <v>3333</v>
      </c>
      <c r="E326" s="704" t="s">
        <v>2257</v>
      </c>
      <c r="F326" s="671" t="s">
        <v>2235</v>
      </c>
      <c r="G326" s="671" t="s">
        <v>2472</v>
      </c>
      <c r="H326" s="671" t="s">
        <v>538</v>
      </c>
      <c r="I326" s="671" t="s">
        <v>2825</v>
      </c>
      <c r="J326" s="671" t="s">
        <v>2544</v>
      </c>
      <c r="K326" s="671" t="s">
        <v>2826</v>
      </c>
      <c r="L326" s="705">
        <v>1987.45</v>
      </c>
      <c r="M326" s="705">
        <v>13912.150000000001</v>
      </c>
      <c r="N326" s="671">
        <v>7</v>
      </c>
      <c r="O326" s="706">
        <v>3</v>
      </c>
      <c r="P326" s="705">
        <v>13912.150000000001</v>
      </c>
      <c r="Q326" s="682">
        <v>1</v>
      </c>
      <c r="R326" s="671">
        <v>7</v>
      </c>
      <c r="S326" s="682">
        <v>1</v>
      </c>
      <c r="T326" s="706">
        <v>3</v>
      </c>
      <c r="U326" s="242">
        <v>1</v>
      </c>
    </row>
    <row r="327" spans="1:21" ht="14.4" customHeight="1" x14ac:dyDescent="0.3">
      <c r="A327" s="680">
        <v>4</v>
      </c>
      <c r="B327" s="671" t="s">
        <v>539</v>
      </c>
      <c r="C327" s="671">
        <v>89301042</v>
      </c>
      <c r="D327" s="703" t="s">
        <v>3333</v>
      </c>
      <c r="E327" s="704" t="s">
        <v>2257</v>
      </c>
      <c r="F327" s="671" t="s">
        <v>2235</v>
      </c>
      <c r="G327" s="671" t="s">
        <v>2472</v>
      </c>
      <c r="H327" s="671" t="s">
        <v>538</v>
      </c>
      <c r="I327" s="671" t="s">
        <v>2827</v>
      </c>
      <c r="J327" s="671" t="s">
        <v>2547</v>
      </c>
      <c r="K327" s="671" t="s">
        <v>2828</v>
      </c>
      <c r="L327" s="705">
        <v>711.08</v>
      </c>
      <c r="M327" s="705">
        <v>11377.280000000002</v>
      </c>
      <c r="N327" s="671">
        <v>16</v>
      </c>
      <c r="O327" s="706">
        <v>3</v>
      </c>
      <c r="P327" s="705">
        <v>11377.280000000002</v>
      </c>
      <c r="Q327" s="682">
        <v>1</v>
      </c>
      <c r="R327" s="671">
        <v>16</v>
      </c>
      <c r="S327" s="682">
        <v>1</v>
      </c>
      <c r="T327" s="706">
        <v>3</v>
      </c>
      <c r="U327" s="242">
        <v>1</v>
      </c>
    </row>
    <row r="328" spans="1:21" ht="14.4" customHeight="1" x14ac:dyDescent="0.3">
      <c r="A328" s="680">
        <v>4</v>
      </c>
      <c r="B328" s="671" t="s">
        <v>539</v>
      </c>
      <c r="C328" s="671">
        <v>89301042</v>
      </c>
      <c r="D328" s="703" t="s">
        <v>3333</v>
      </c>
      <c r="E328" s="704" t="s">
        <v>2257</v>
      </c>
      <c r="F328" s="671" t="s">
        <v>2235</v>
      </c>
      <c r="G328" s="671" t="s">
        <v>2472</v>
      </c>
      <c r="H328" s="671" t="s">
        <v>538</v>
      </c>
      <c r="I328" s="671" t="s">
        <v>2829</v>
      </c>
      <c r="J328" s="671" t="s">
        <v>2830</v>
      </c>
      <c r="K328" s="671" t="s">
        <v>2831</v>
      </c>
      <c r="L328" s="705">
        <v>5343.9</v>
      </c>
      <c r="M328" s="705">
        <v>16031.699999999999</v>
      </c>
      <c r="N328" s="671">
        <v>3</v>
      </c>
      <c r="O328" s="706">
        <v>1</v>
      </c>
      <c r="P328" s="705"/>
      <c r="Q328" s="682">
        <v>0</v>
      </c>
      <c r="R328" s="671"/>
      <c r="S328" s="682">
        <v>0</v>
      </c>
      <c r="T328" s="706"/>
      <c r="U328" s="242">
        <v>0</v>
      </c>
    </row>
    <row r="329" spans="1:21" ht="14.4" customHeight="1" x14ac:dyDescent="0.3">
      <c r="A329" s="680">
        <v>4</v>
      </c>
      <c r="B329" s="671" t="s">
        <v>539</v>
      </c>
      <c r="C329" s="671">
        <v>89301042</v>
      </c>
      <c r="D329" s="703" t="s">
        <v>3333</v>
      </c>
      <c r="E329" s="704" t="s">
        <v>2257</v>
      </c>
      <c r="F329" s="671" t="s">
        <v>2235</v>
      </c>
      <c r="G329" s="671" t="s">
        <v>2472</v>
      </c>
      <c r="H329" s="671" t="s">
        <v>538</v>
      </c>
      <c r="I329" s="671" t="s">
        <v>2832</v>
      </c>
      <c r="J329" s="671" t="s">
        <v>2833</v>
      </c>
      <c r="K329" s="671" t="s">
        <v>2834</v>
      </c>
      <c r="L329" s="705">
        <v>429.78</v>
      </c>
      <c r="M329" s="705">
        <v>429.78</v>
      </c>
      <c r="N329" s="671">
        <v>1</v>
      </c>
      <c r="O329" s="706">
        <v>1</v>
      </c>
      <c r="P329" s="705"/>
      <c r="Q329" s="682">
        <v>0</v>
      </c>
      <c r="R329" s="671"/>
      <c r="S329" s="682">
        <v>0</v>
      </c>
      <c r="T329" s="706"/>
      <c r="U329" s="242">
        <v>0</v>
      </c>
    </row>
    <row r="330" spans="1:21" ht="14.4" customHeight="1" x14ac:dyDescent="0.3">
      <c r="A330" s="680">
        <v>4</v>
      </c>
      <c r="B330" s="671" t="s">
        <v>539</v>
      </c>
      <c r="C330" s="671">
        <v>89301042</v>
      </c>
      <c r="D330" s="703" t="s">
        <v>3333</v>
      </c>
      <c r="E330" s="704" t="s">
        <v>2257</v>
      </c>
      <c r="F330" s="671" t="s">
        <v>2235</v>
      </c>
      <c r="G330" s="671" t="s">
        <v>2472</v>
      </c>
      <c r="H330" s="671" t="s">
        <v>538</v>
      </c>
      <c r="I330" s="671" t="s">
        <v>2835</v>
      </c>
      <c r="J330" s="671" t="s">
        <v>2836</v>
      </c>
      <c r="K330" s="671" t="s">
        <v>2837</v>
      </c>
      <c r="L330" s="705">
        <v>2412.9</v>
      </c>
      <c r="M330" s="705">
        <v>9651.6</v>
      </c>
      <c r="N330" s="671">
        <v>4</v>
      </c>
      <c r="O330" s="706">
        <v>1</v>
      </c>
      <c r="P330" s="705"/>
      <c r="Q330" s="682">
        <v>0</v>
      </c>
      <c r="R330" s="671"/>
      <c r="S330" s="682">
        <v>0</v>
      </c>
      <c r="T330" s="706"/>
      <c r="U330" s="242">
        <v>0</v>
      </c>
    </row>
    <row r="331" spans="1:21" ht="14.4" customHeight="1" x14ac:dyDescent="0.3">
      <c r="A331" s="680">
        <v>4</v>
      </c>
      <c r="B331" s="671" t="s">
        <v>539</v>
      </c>
      <c r="C331" s="671">
        <v>89301042</v>
      </c>
      <c r="D331" s="703" t="s">
        <v>3333</v>
      </c>
      <c r="E331" s="704" t="s">
        <v>2257</v>
      </c>
      <c r="F331" s="671" t="s">
        <v>2235</v>
      </c>
      <c r="G331" s="671" t="s">
        <v>2472</v>
      </c>
      <c r="H331" s="671" t="s">
        <v>538</v>
      </c>
      <c r="I331" s="671" t="s">
        <v>2838</v>
      </c>
      <c r="J331" s="671" t="s">
        <v>2839</v>
      </c>
      <c r="K331" s="671" t="s">
        <v>2840</v>
      </c>
      <c r="L331" s="705">
        <v>761.3</v>
      </c>
      <c r="M331" s="705">
        <v>4567.7999999999993</v>
      </c>
      <c r="N331" s="671">
        <v>6</v>
      </c>
      <c r="O331" s="706">
        <v>1</v>
      </c>
      <c r="P331" s="705">
        <v>4567.7999999999993</v>
      </c>
      <c r="Q331" s="682">
        <v>1</v>
      </c>
      <c r="R331" s="671">
        <v>6</v>
      </c>
      <c r="S331" s="682">
        <v>1</v>
      </c>
      <c r="T331" s="706">
        <v>1</v>
      </c>
      <c r="U331" s="242">
        <v>1</v>
      </c>
    </row>
    <row r="332" spans="1:21" ht="14.4" customHeight="1" x14ac:dyDescent="0.3">
      <c r="A332" s="680">
        <v>4</v>
      </c>
      <c r="B332" s="671" t="s">
        <v>539</v>
      </c>
      <c r="C332" s="671">
        <v>89301042</v>
      </c>
      <c r="D332" s="703" t="s">
        <v>3333</v>
      </c>
      <c r="E332" s="704" t="s">
        <v>2257</v>
      </c>
      <c r="F332" s="671" t="s">
        <v>2235</v>
      </c>
      <c r="G332" s="671" t="s">
        <v>2472</v>
      </c>
      <c r="H332" s="671" t="s">
        <v>538</v>
      </c>
      <c r="I332" s="671" t="s">
        <v>2841</v>
      </c>
      <c r="J332" s="671" t="s">
        <v>2842</v>
      </c>
      <c r="K332" s="671" t="s">
        <v>2843</v>
      </c>
      <c r="L332" s="705">
        <v>2833</v>
      </c>
      <c r="M332" s="705">
        <v>5666</v>
      </c>
      <c r="N332" s="671">
        <v>2</v>
      </c>
      <c r="O332" s="706">
        <v>1</v>
      </c>
      <c r="P332" s="705">
        <v>5666</v>
      </c>
      <c r="Q332" s="682">
        <v>1</v>
      </c>
      <c r="R332" s="671">
        <v>2</v>
      </c>
      <c r="S332" s="682">
        <v>1</v>
      </c>
      <c r="T332" s="706">
        <v>1</v>
      </c>
      <c r="U332" s="242">
        <v>1</v>
      </c>
    </row>
    <row r="333" spans="1:21" ht="14.4" customHeight="1" x14ac:dyDescent="0.3">
      <c r="A333" s="680">
        <v>4</v>
      </c>
      <c r="B333" s="671" t="s">
        <v>539</v>
      </c>
      <c r="C333" s="671">
        <v>89301042</v>
      </c>
      <c r="D333" s="703" t="s">
        <v>3333</v>
      </c>
      <c r="E333" s="704" t="s">
        <v>2257</v>
      </c>
      <c r="F333" s="671" t="s">
        <v>2235</v>
      </c>
      <c r="G333" s="671" t="s">
        <v>2472</v>
      </c>
      <c r="H333" s="671" t="s">
        <v>538</v>
      </c>
      <c r="I333" s="671" t="s">
        <v>2598</v>
      </c>
      <c r="J333" s="671" t="s">
        <v>2596</v>
      </c>
      <c r="K333" s="671" t="s">
        <v>2599</v>
      </c>
      <c r="L333" s="705">
        <v>3000</v>
      </c>
      <c r="M333" s="705">
        <v>15000</v>
      </c>
      <c r="N333" s="671">
        <v>5</v>
      </c>
      <c r="O333" s="706">
        <v>2</v>
      </c>
      <c r="P333" s="705">
        <v>15000</v>
      </c>
      <c r="Q333" s="682">
        <v>1</v>
      </c>
      <c r="R333" s="671">
        <v>5</v>
      </c>
      <c r="S333" s="682">
        <v>1</v>
      </c>
      <c r="T333" s="706">
        <v>2</v>
      </c>
      <c r="U333" s="242">
        <v>1</v>
      </c>
    </row>
    <row r="334" spans="1:21" ht="14.4" customHeight="1" x14ac:dyDescent="0.3">
      <c r="A334" s="680">
        <v>4</v>
      </c>
      <c r="B334" s="671" t="s">
        <v>539</v>
      </c>
      <c r="C334" s="671">
        <v>89301042</v>
      </c>
      <c r="D334" s="703" t="s">
        <v>3333</v>
      </c>
      <c r="E334" s="704" t="s">
        <v>2258</v>
      </c>
      <c r="F334" s="671" t="s">
        <v>2233</v>
      </c>
      <c r="G334" s="671" t="s">
        <v>2844</v>
      </c>
      <c r="H334" s="671" t="s">
        <v>538</v>
      </c>
      <c r="I334" s="671" t="s">
        <v>2845</v>
      </c>
      <c r="J334" s="671" t="s">
        <v>2846</v>
      </c>
      <c r="K334" s="671" t="s">
        <v>952</v>
      </c>
      <c r="L334" s="705">
        <v>44.89</v>
      </c>
      <c r="M334" s="705">
        <v>134.67000000000002</v>
      </c>
      <c r="N334" s="671">
        <v>3</v>
      </c>
      <c r="O334" s="706">
        <v>1</v>
      </c>
      <c r="P334" s="705">
        <v>134.67000000000002</v>
      </c>
      <c r="Q334" s="682">
        <v>1</v>
      </c>
      <c r="R334" s="671">
        <v>3</v>
      </c>
      <c r="S334" s="682">
        <v>1</v>
      </c>
      <c r="T334" s="706">
        <v>1</v>
      </c>
      <c r="U334" s="242">
        <v>1</v>
      </c>
    </row>
    <row r="335" spans="1:21" ht="14.4" customHeight="1" x14ac:dyDescent="0.3">
      <c r="A335" s="680">
        <v>4</v>
      </c>
      <c r="B335" s="671" t="s">
        <v>539</v>
      </c>
      <c r="C335" s="671">
        <v>89301042</v>
      </c>
      <c r="D335" s="703" t="s">
        <v>3333</v>
      </c>
      <c r="E335" s="704" t="s">
        <v>2258</v>
      </c>
      <c r="F335" s="671" t="s">
        <v>2233</v>
      </c>
      <c r="G335" s="671" t="s">
        <v>2621</v>
      </c>
      <c r="H335" s="671" t="s">
        <v>910</v>
      </c>
      <c r="I335" s="671" t="s">
        <v>2847</v>
      </c>
      <c r="J335" s="671" t="s">
        <v>1366</v>
      </c>
      <c r="K335" s="671" t="s">
        <v>2848</v>
      </c>
      <c r="L335" s="705">
        <v>413.22</v>
      </c>
      <c r="M335" s="705">
        <v>413.22</v>
      </c>
      <c r="N335" s="671">
        <v>1</v>
      </c>
      <c r="O335" s="706">
        <v>1</v>
      </c>
      <c r="P335" s="705">
        <v>413.22</v>
      </c>
      <c r="Q335" s="682">
        <v>1</v>
      </c>
      <c r="R335" s="671">
        <v>1</v>
      </c>
      <c r="S335" s="682">
        <v>1</v>
      </c>
      <c r="T335" s="706">
        <v>1</v>
      </c>
      <c r="U335" s="242">
        <v>1</v>
      </c>
    </row>
    <row r="336" spans="1:21" ht="14.4" customHeight="1" x14ac:dyDescent="0.3">
      <c r="A336" s="680">
        <v>4</v>
      </c>
      <c r="B336" s="671" t="s">
        <v>539</v>
      </c>
      <c r="C336" s="671">
        <v>89301042</v>
      </c>
      <c r="D336" s="703" t="s">
        <v>3333</v>
      </c>
      <c r="E336" s="704" t="s">
        <v>2258</v>
      </c>
      <c r="F336" s="671" t="s">
        <v>2233</v>
      </c>
      <c r="G336" s="671" t="s">
        <v>2849</v>
      </c>
      <c r="H336" s="671" t="s">
        <v>538</v>
      </c>
      <c r="I336" s="671" t="s">
        <v>2850</v>
      </c>
      <c r="J336" s="671" t="s">
        <v>2851</v>
      </c>
      <c r="K336" s="671" t="s">
        <v>2852</v>
      </c>
      <c r="L336" s="705">
        <v>0</v>
      </c>
      <c r="M336" s="705">
        <v>0</v>
      </c>
      <c r="N336" s="671">
        <v>1</v>
      </c>
      <c r="O336" s="706">
        <v>1</v>
      </c>
      <c r="P336" s="705">
        <v>0</v>
      </c>
      <c r="Q336" s="682"/>
      <c r="R336" s="671">
        <v>1</v>
      </c>
      <c r="S336" s="682">
        <v>1</v>
      </c>
      <c r="T336" s="706">
        <v>1</v>
      </c>
      <c r="U336" s="242">
        <v>1</v>
      </c>
    </row>
    <row r="337" spans="1:21" ht="14.4" customHeight="1" x14ac:dyDescent="0.3">
      <c r="A337" s="680">
        <v>4</v>
      </c>
      <c r="B337" s="671" t="s">
        <v>539</v>
      </c>
      <c r="C337" s="671">
        <v>89301042</v>
      </c>
      <c r="D337" s="703" t="s">
        <v>3333</v>
      </c>
      <c r="E337" s="704" t="s">
        <v>2258</v>
      </c>
      <c r="F337" s="671" t="s">
        <v>2233</v>
      </c>
      <c r="G337" s="671" t="s">
        <v>2301</v>
      </c>
      <c r="H337" s="671" t="s">
        <v>910</v>
      </c>
      <c r="I337" s="671" t="s">
        <v>1704</v>
      </c>
      <c r="J337" s="671" t="s">
        <v>1386</v>
      </c>
      <c r="K337" s="671" t="s">
        <v>1705</v>
      </c>
      <c r="L337" s="705">
        <v>0</v>
      </c>
      <c r="M337" s="705">
        <v>0</v>
      </c>
      <c r="N337" s="671">
        <v>1</v>
      </c>
      <c r="O337" s="706">
        <v>1</v>
      </c>
      <c r="P337" s="705"/>
      <c r="Q337" s="682"/>
      <c r="R337" s="671"/>
      <c r="S337" s="682">
        <v>0</v>
      </c>
      <c r="T337" s="706"/>
      <c r="U337" s="242">
        <v>0</v>
      </c>
    </row>
    <row r="338" spans="1:21" ht="14.4" customHeight="1" x14ac:dyDescent="0.3">
      <c r="A338" s="680">
        <v>4</v>
      </c>
      <c r="B338" s="671" t="s">
        <v>539</v>
      </c>
      <c r="C338" s="671">
        <v>89301042</v>
      </c>
      <c r="D338" s="703" t="s">
        <v>3333</v>
      </c>
      <c r="E338" s="704" t="s">
        <v>2258</v>
      </c>
      <c r="F338" s="671" t="s">
        <v>2233</v>
      </c>
      <c r="G338" s="671" t="s">
        <v>2853</v>
      </c>
      <c r="H338" s="671" t="s">
        <v>538</v>
      </c>
      <c r="I338" s="671" t="s">
        <v>2854</v>
      </c>
      <c r="J338" s="671" t="s">
        <v>2855</v>
      </c>
      <c r="K338" s="671" t="s">
        <v>2178</v>
      </c>
      <c r="L338" s="705">
        <v>130.15</v>
      </c>
      <c r="M338" s="705">
        <v>130.15</v>
      </c>
      <c r="N338" s="671">
        <v>1</v>
      </c>
      <c r="O338" s="706">
        <v>1</v>
      </c>
      <c r="P338" s="705">
        <v>130.15</v>
      </c>
      <c r="Q338" s="682">
        <v>1</v>
      </c>
      <c r="R338" s="671">
        <v>1</v>
      </c>
      <c r="S338" s="682">
        <v>1</v>
      </c>
      <c r="T338" s="706">
        <v>1</v>
      </c>
      <c r="U338" s="242">
        <v>1</v>
      </c>
    </row>
    <row r="339" spans="1:21" ht="14.4" customHeight="1" x14ac:dyDescent="0.3">
      <c r="A339" s="680">
        <v>4</v>
      </c>
      <c r="B339" s="671" t="s">
        <v>539</v>
      </c>
      <c r="C339" s="671">
        <v>89301042</v>
      </c>
      <c r="D339" s="703" t="s">
        <v>3333</v>
      </c>
      <c r="E339" s="704" t="s">
        <v>2258</v>
      </c>
      <c r="F339" s="671" t="s">
        <v>2233</v>
      </c>
      <c r="G339" s="671" t="s">
        <v>2426</v>
      </c>
      <c r="H339" s="671" t="s">
        <v>538</v>
      </c>
      <c r="I339" s="671" t="s">
        <v>701</v>
      </c>
      <c r="J339" s="671" t="s">
        <v>702</v>
      </c>
      <c r="K339" s="671" t="s">
        <v>2427</v>
      </c>
      <c r="L339" s="705">
        <v>242.93</v>
      </c>
      <c r="M339" s="705">
        <v>1457.58</v>
      </c>
      <c r="N339" s="671">
        <v>6</v>
      </c>
      <c r="O339" s="706">
        <v>6</v>
      </c>
      <c r="P339" s="705">
        <v>971.72</v>
      </c>
      <c r="Q339" s="682">
        <v>0.66666666666666674</v>
      </c>
      <c r="R339" s="671">
        <v>4</v>
      </c>
      <c r="S339" s="682">
        <v>0.66666666666666663</v>
      </c>
      <c r="T339" s="706">
        <v>4</v>
      </c>
      <c r="U339" s="242">
        <v>0.66666666666666663</v>
      </c>
    </row>
    <row r="340" spans="1:21" ht="14.4" customHeight="1" x14ac:dyDescent="0.3">
      <c r="A340" s="680">
        <v>4</v>
      </c>
      <c r="B340" s="671" t="s">
        <v>539</v>
      </c>
      <c r="C340" s="671">
        <v>89301042</v>
      </c>
      <c r="D340" s="703" t="s">
        <v>3333</v>
      </c>
      <c r="E340" s="704" t="s">
        <v>2258</v>
      </c>
      <c r="F340" s="671" t="s">
        <v>2233</v>
      </c>
      <c r="G340" s="671" t="s">
        <v>2856</v>
      </c>
      <c r="H340" s="671" t="s">
        <v>538</v>
      </c>
      <c r="I340" s="671" t="s">
        <v>2857</v>
      </c>
      <c r="J340" s="671" t="s">
        <v>2858</v>
      </c>
      <c r="K340" s="671" t="s">
        <v>2859</v>
      </c>
      <c r="L340" s="705">
        <v>546.42999999999995</v>
      </c>
      <c r="M340" s="705">
        <v>546.42999999999995</v>
      </c>
      <c r="N340" s="671">
        <v>1</v>
      </c>
      <c r="O340" s="706">
        <v>1</v>
      </c>
      <c r="P340" s="705">
        <v>546.42999999999995</v>
      </c>
      <c r="Q340" s="682">
        <v>1</v>
      </c>
      <c r="R340" s="671">
        <v>1</v>
      </c>
      <c r="S340" s="682">
        <v>1</v>
      </c>
      <c r="T340" s="706">
        <v>1</v>
      </c>
      <c r="U340" s="242">
        <v>1</v>
      </c>
    </row>
    <row r="341" spans="1:21" ht="14.4" customHeight="1" x14ac:dyDescent="0.3">
      <c r="A341" s="680">
        <v>4</v>
      </c>
      <c r="B341" s="671" t="s">
        <v>539</v>
      </c>
      <c r="C341" s="671">
        <v>89301042</v>
      </c>
      <c r="D341" s="703" t="s">
        <v>3333</v>
      </c>
      <c r="E341" s="704" t="s">
        <v>2258</v>
      </c>
      <c r="F341" s="671" t="s">
        <v>2233</v>
      </c>
      <c r="G341" s="671" t="s">
        <v>2860</v>
      </c>
      <c r="H341" s="671" t="s">
        <v>538</v>
      </c>
      <c r="I341" s="671" t="s">
        <v>2861</v>
      </c>
      <c r="J341" s="671" t="s">
        <v>2862</v>
      </c>
      <c r="K341" s="671" t="s">
        <v>2863</v>
      </c>
      <c r="L341" s="705">
        <v>360.14</v>
      </c>
      <c r="M341" s="705">
        <v>360.14</v>
      </c>
      <c r="N341" s="671">
        <v>1</v>
      </c>
      <c r="O341" s="706">
        <v>0.5</v>
      </c>
      <c r="P341" s="705">
        <v>360.14</v>
      </c>
      <c r="Q341" s="682">
        <v>1</v>
      </c>
      <c r="R341" s="671">
        <v>1</v>
      </c>
      <c r="S341" s="682">
        <v>1</v>
      </c>
      <c r="T341" s="706">
        <v>0.5</v>
      </c>
      <c r="U341" s="242">
        <v>1</v>
      </c>
    </row>
    <row r="342" spans="1:21" ht="14.4" customHeight="1" x14ac:dyDescent="0.3">
      <c r="A342" s="680">
        <v>4</v>
      </c>
      <c r="B342" s="671" t="s">
        <v>539</v>
      </c>
      <c r="C342" s="671">
        <v>89301042</v>
      </c>
      <c r="D342" s="703" t="s">
        <v>3333</v>
      </c>
      <c r="E342" s="704" t="s">
        <v>2258</v>
      </c>
      <c r="F342" s="671" t="s">
        <v>2233</v>
      </c>
      <c r="G342" s="671" t="s">
        <v>2864</v>
      </c>
      <c r="H342" s="671" t="s">
        <v>538</v>
      </c>
      <c r="I342" s="671" t="s">
        <v>2865</v>
      </c>
      <c r="J342" s="671" t="s">
        <v>2866</v>
      </c>
      <c r="K342" s="671" t="s">
        <v>2371</v>
      </c>
      <c r="L342" s="705">
        <v>449.43</v>
      </c>
      <c r="M342" s="705">
        <v>449.43</v>
      </c>
      <c r="N342" s="671">
        <v>1</v>
      </c>
      <c r="O342" s="706">
        <v>0.5</v>
      </c>
      <c r="P342" s="705">
        <v>449.43</v>
      </c>
      <c r="Q342" s="682">
        <v>1</v>
      </c>
      <c r="R342" s="671">
        <v>1</v>
      </c>
      <c r="S342" s="682">
        <v>1</v>
      </c>
      <c r="T342" s="706">
        <v>0.5</v>
      </c>
      <c r="U342" s="242">
        <v>1</v>
      </c>
    </row>
    <row r="343" spans="1:21" ht="14.4" customHeight="1" x14ac:dyDescent="0.3">
      <c r="A343" s="680">
        <v>4</v>
      </c>
      <c r="B343" s="671" t="s">
        <v>539</v>
      </c>
      <c r="C343" s="671">
        <v>89301042</v>
      </c>
      <c r="D343" s="703" t="s">
        <v>3333</v>
      </c>
      <c r="E343" s="704" t="s">
        <v>2258</v>
      </c>
      <c r="F343" s="671" t="s">
        <v>2233</v>
      </c>
      <c r="G343" s="671" t="s">
        <v>2864</v>
      </c>
      <c r="H343" s="671" t="s">
        <v>538</v>
      </c>
      <c r="I343" s="671" t="s">
        <v>2867</v>
      </c>
      <c r="J343" s="671" t="s">
        <v>2171</v>
      </c>
      <c r="K343" s="671" t="s">
        <v>2868</v>
      </c>
      <c r="L343" s="705">
        <v>0</v>
      </c>
      <c r="M343" s="705">
        <v>0</v>
      </c>
      <c r="N343" s="671">
        <v>1</v>
      </c>
      <c r="O343" s="706">
        <v>1</v>
      </c>
      <c r="P343" s="705"/>
      <c r="Q343" s="682"/>
      <c r="R343" s="671"/>
      <c r="S343" s="682">
        <v>0</v>
      </c>
      <c r="T343" s="706"/>
      <c r="U343" s="242">
        <v>0</v>
      </c>
    </row>
    <row r="344" spans="1:21" ht="14.4" customHeight="1" x14ac:dyDescent="0.3">
      <c r="A344" s="680">
        <v>4</v>
      </c>
      <c r="B344" s="671" t="s">
        <v>539</v>
      </c>
      <c r="C344" s="671">
        <v>89301042</v>
      </c>
      <c r="D344" s="703" t="s">
        <v>3333</v>
      </c>
      <c r="E344" s="704" t="s">
        <v>2258</v>
      </c>
      <c r="F344" s="671" t="s">
        <v>2233</v>
      </c>
      <c r="G344" s="671" t="s">
        <v>2451</v>
      </c>
      <c r="H344" s="671" t="s">
        <v>538</v>
      </c>
      <c r="I344" s="671" t="s">
        <v>2452</v>
      </c>
      <c r="J344" s="671" t="s">
        <v>853</v>
      </c>
      <c r="K344" s="671" t="s">
        <v>2453</v>
      </c>
      <c r="L344" s="705">
        <v>127.5</v>
      </c>
      <c r="M344" s="705">
        <v>255</v>
      </c>
      <c r="N344" s="671">
        <v>2</v>
      </c>
      <c r="O344" s="706">
        <v>2</v>
      </c>
      <c r="P344" s="705">
        <v>255</v>
      </c>
      <c r="Q344" s="682">
        <v>1</v>
      </c>
      <c r="R344" s="671">
        <v>2</v>
      </c>
      <c r="S344" s="682">
        <v>1</v>
      </c>
      <c r="T344" s="706">
        <v>2</v>
      </c>
      <c r="U344" s="242">
        <v>1</v>
      </c>
    </row>
    <row r="345" spans="1:21" ht="14.4" customHeight="1" x14ac:dyDescent="0.3">
      <c r="A345" s="680">
        <v>4</v>
      </c>
      <c r="B345" s="671" t="s">
        <v>539</v>
      </c>
      <c r="C345" s="671">
        <v>89301042</v>
      </c>
      <c r="D345" s="703" t="s">
        <v>3333</v>
      </c>
      <c r="E345" s="704" t="s">
        <v>2258</v>
      </c>
      <c r="F345" s="671" t="s">
        <v>2234</v>
      </c>
      <c r="G345" s="671" t="s">
        <v>2307</v>
      </c>
      <c r="H345" s="671" t="s">
        <v>538</v>
      </c>
      <c r="I345" s="671" t="s">
        <v>2310</v>
      </c>
      <c r="J345" s="671" t="s">
        <v>2309</v>
      </c>
      <c r="K345" s="671"/>
      <c r="L345" s="705">
        <v>0</v>
      </c>
      <c r="M345" s="705">
        <v>0</v>
      </c>
      <c r="N345" s="671">
        <v>1</v>
      </c>
      <c r="O345" s="706">
        <v>1</v>
      </c>
      <c r="P345" s="705">
        <v>0</v>
      </c>
      <c r="Q345" s="682"/>
      <c r="R345" s="671">
        <v>1</v>
      </c>
      <c r="S345" s="682">
        <v>1</v>
      </c>
      <c r="T345" s="706">
        <v>1</v>
      </c>
      <c r="U345" s="242">
        <v>1</v>
      </c>
    </row>
    <row r="346" spans="1:21" ht="14.4" customHeight="1" x14ac:dyDescent="0.3">
      <c r="A346" s="680">
        <v>4</v>
      </c>
      <c r="B346" s="671" t="s">
        <v>539</v>
      </c>
      <c r="C346" s="671">
        <v>89301042</v>
      </c>
      <c r="D346" s="703" t="s">
        <v>3333</v>
      </c>
      <c r="E346" s="704" t="s">
        <v>2258</v>
      </c>
      <c r="F346" s="671" t="s">
        <v>2235</v>
      </c>
      <c r="G346" s="671" t="s">
        <v>2462</v>
      </c>
      <c r="H346" s="671" t="s">
        <v>538</v>
      </c>
      <c r="I346" s="671" t="s">
        <v>2463</v>
      </c>
      <c r="J346" s="671" t="s">
        <v>2464</v>
      </c>
      <c r="K346" s="671" t="s">
        <v>2465</v>
      </c>
      <c r="L346" s="705">
        <v>410</v>
      </c>
      <c r="M346" s="705">
        <v>1640</v>
      </c>
      <c r="N346" s="671">
        <v>4</v>
      </c>
      <c r="O346" s="706">
        <v>4</v>
      </c>
      <c r="P346" s="705">
        <v>1640</v>
      </c>
      <c r="Q346" s="682">
        <v>1</v>
      </c>
      <c r="R346" s="671">
        <v>4</v>
      </c>
      <c r="S346" s="682">
        <v>1</v>
      </c>
      <c r="T346" s="706">
        <v>4</v>
      </c>
      <c r="U346" s="242">
        <v>1</v>
      </c>
    </row>
    <row r="347" spans="1:21" ht="14.4" customHeight="1" x14ac:dyDescent="0.3">
      <c r="A347" s="680">
        <v>4</v>
      </c>
      <c r="B347" s="671" t="s">
        <v>539</v>
      </c>
      <c r="C347" s="671">
        <v>89301042</v>
      </c>
      <c r="D347" s="703" t="s">
        <v>3333</v>
      </c>
      <c r="E347" s="704" t="s">
        <v>2258</v>
      </c>
      <c r="F347" s="671" t="s">
        <v>2235</v>
      </c>
      <c r="G347" s="671" t="s">
        <v>2282</v>
      </c>
      <c r="H347" s="671" t="s">
        <v>538</v>
      </c>
      <c r="I347" s="671" t="s">
        <v>2469</v>
      </c>
      <c r="J347" s="671" t="s">
        <v>2470</v>
      </c>
      <c r="K347" s="671" t="s">
        <v>2471</v>
      </c>
      <c r="L347" s="705">
        <v>900</v>
      </c>
      <c r="M347" s="705">
        <v>1800</v>
      </c>
      <c r="N347" s="671">
        <v>2</v>
      </c>
      <c r="O347" s="706">
        <v>2</v>
      </c>
      <c r="P347" s="705">
        <v>1800</v>
      </c>
      <c r="Q347" s="682">
        <v>1</v>
      </c>
      <c r="R347" s="671">
        <v>2</v>
      </c>
      <c r="S347" s="682">
        <v>1</v>
      </c>
      <c r="T347" s="706">
        <v>2</v>
      </c>
      <c r="U347" s="242">
        <v>1</v>
      </c>
    </row>
    <row r="348" spans="1:21" ht="14.4" customHeight="1" x14ac:dyDescent="0.3">
      <c r="A348" s="680">
        <v>4</v>
      </c>
      <c r="B348" s="671" t="s">
        <v>539</v>
      </c>
      <c r="C348" s="671">
        <v>89301042</v>
      </c>
      <c r="D348" s="703" t="s">
        <v>3333</v>
      </c>
      <c r="E348" s="704" t="s">
        <v>2258</v>
      </c>
      <c r="F348" s="671" t="s">
        <v>2235</v>
      </c>
      <c r="G348" s="671" t="s">
        <v>2472</v>
      </c>
      <c r="H348" s="671" t="s">
        <v>538</v>
      </c>
      <c r="I348" s="671" t="s">
        <v>2869</v>
      </c>
      <c r="J348" s="671" t="s">
        <v>2870</v>
      </c>
      <c r="K348" s="671" t="s">
        <v>2871</v>
      </c>
      <c r="L348" s="705">
        <v>600</v>
      </c>
      <c r="M348" s="705">
        <v>600</v>
      </c>
      <c r="N348" s="671">
        <v>1</v>
      </c>
      <c r="O348" s="706">
        <v>1</v>
      </c>
      <c r="P348" s="705">
        <v>600</v>
      </c>
      <c r="Q348" s="682">
        <v>1</v>
      </c>
      <c r="R348" s="671">
        <v>1</v>
      </c>
      <c r="S348" s="682">
        <v>1</v>
      </c>
      <c r="T348" s="706">
        <v>1</v>
      </c>
      <c r="U348" s="242">
        <v>1</v>
      </c>
    </row>
    <row r="349" spans="1:21" ht="14.4" customHeight="1" x14ac:dyDescent="0.3">
      <c r="A349" s="680">
        <v>4</v>
      </c>
      <c r="B349" s="671" t="s">
        <v>539</v>
      </c>
      <c r="C349" s="671">
        <v>89301042</v>
      </c>
      <c r="D349" s="703" t="s">
        <v>3333</v>
      </c>
      <c r="E349" s="704" t="s">
        <v>2258</v>
      </c>
      <c r="F349" s="671" t="s">
        <v>2235</v>
      </c>
      <c r="G349" s="671" t="s">
        <v>2472</v>
      </c>
      <c r="H349" s="671" t="s">
        <v>538</v>
      </c>
      <c r="I349" s="671" t="s">
        <v>2543</v>
      </c>
      <c r="J349" s="671" t="s">
        <v>2544</v>
      </c>
      <c r="K349" s="671" t="s">
        <v>2545</v>
      </c>
      <c r="L349" s="705">
        <v>1987.45</v>
      </c>
      <c r="M349" s="705">
        <v>5962.35</v>
      </c>
      <c r="N349" s="671">
        <v>3</v>
      </c>
      <c r="O349" s="706">
        <v>1</v>
      </c>
      <c r="P349" s="705">
        <v>5962.35</v>
      </c>
      <c r="Q349" s="682">
        <v>1</v>
      </c>
      <c r="R349" s="671">
        <v>3</v>
      </c>
      <c r="S349" s="682">
        <v>1</v>
      </c>
      <c r="T349" s="706">
        <v>1</v>
      </c>
      <c r="U349" s="242">
        <v>1</v>
      </c>
    </row>
    <row r="350" spans="1:21" ht="14.4" customHeight="1" x14ac:dyDescent="0.3">
      <c r="A350" s="680">
        <v>4</v>
      </c>
      <c r="B350" s="671" t="s">
        <v>539</v>
      </c>
      <c r="C350" s="671">
        <v>89301042</v>
      </c>
      <c r="D350" s="703" t="s">
        <v>3333</v>
      </c>
      <c r="E350" s="704" t="s">
        <v>2258</v>
      </c>
      <c r="F350" s="671" t="s">
        <v>2235</v>
      </c>
      <c r="G350" s="671" t="s">
        <v>2472</v>
      </c>
      <c r="H350" s="671" t="s">
        <v>538</v>
      </c>
      <c r="I350" s="671" t="s">
        <v>2546</v>
      </c>
      <c r="J350" s="671" t="s">
        <v>2547</v>
      </c>
      <c r="K350" s="671" t="s">
        <v>2548</v>
      </c>
      <c r="L350" s="705">
        <v>711.08</v>
      </c>
      <c r="M350" s="705">
        <v>6399.72</v>
      </c>
      <c r="N350" s="671">
        <v>9</v>
      </c>
      <c r="O350" s="706">
        <v>1</v>
      </c>
      <c r="P350" s="705">
        <v>6399.72</v>
      </c>
      <c r="Q350" s="682">
        <v>1</v>
      </c>
      <c r="R350" s="671">
        <v>9</v>
      </c>
      <c r="S350" s="682">
        <v>1</v>
      </c>
      <c r="T350" s="706">
        <v>1</v>
      </c>
      <c r="U350" s="242">
        <v>1</v>
      </c>
    </row>
    <row r="351" spans="1:21" ht="14.4" customHeight="1" x14ac:dyDescent="0.3">
      <c r="A351" s="680">
        <v>4</v>
      </c>
      <c r="B351" s="671" t="s">
        <v>539</v>
      </c>
      <c r="C351" s="671">
        <v>89301042</v>
      </c>
      <c r="D351" s="703" t="s">
        <v>3333</v>
      </c>
      <c r="E351" s="704" t="s">
        <v>2258</v>
      </c>
      <c r="F351" s="671" t="s">
        <v>2235</v>
      </c>
      <c r="G351" s="671" t="s">
        <v>2472</v>
      </c>
      <c r="H351" s="671" t="s">
        <v>538</v>
      </c>
      <c r="I351" s="671" t="s">
        <v>2733</v>
      </c>
      <c r="J351" s="671" t="s">
        <v>2734</v>
      </c>
      <c r="K351" s="671" t="s">
        <v>2735</v>
      </c>
      <c r="L351" s="705">
        <v>369.69</v>
      </c>
      <c r="M351" s="705">
        <v>369.69</v>
      </c>
      <c r="N351" s="671">
        <v>1</v>
      </c>
      <c r="O351" s="706">
        <v>1</v>
      </c>
      <c r="P351" s="705">
        <v>369.69</v>
      </c>
      <c r="Q351" s="682">
        <v>1</v>
      </c>
      <c r="R351" s="671">
        <v>1</v>
      </c>
      <c r="S351" s="682">
        <v>1</v>
      </c>
      <c r="T351" s="706">
        <v>1</v>
      </c>
      <c r="U351" s="242">
        <v>1</v>
      </c>
    </row>
    <row r="352" spans="1:21" ht="14.4" customHeight="1" x14ac:dyDescent="0.3">
      <c r="A352" s="680">
        <v>4</v>
      </c>
      <c r="B352" s="671" t="s">
        <v>539</v>
      </c>
      <c r="C352" s="671">
        <v>89301042</v>
      </c>
      <c r="D352" s="703" t="s">
        <v>3333</v>
      </c>
      <c r="E352" s="704" t="s">
        <v>2258</v>
      </c>
      <c r="F352" s="671" t="s">
        <v>2235</v>
      </c>
      <c r="G352" s="671" t="s">
        <v>2472</v>
      </c>
      <c r="H352" s="671" t="s">
        <v>538</v>
      </c>
      <c r="I352" s="671" t="s">
        <v>2549</v>
      </c>
      <c r="J352" s="671" t="s">
        <v>2550</v>
      </c>
      <c r="K352" s="671" t="s">
        <v>2551</v>
      </c>
      <c r="L352" s="705">
        <v>1430.6</v>
      </c>
      <c r="M352" s="705">
        <v>2861.2</v>
      </c>
      <c r="N352" s="671">
        <v>2</v>
      </c>
      <c r="O352" s="706">
        <v>1</v>
      </c>
      <c r="P352" s="705">
        <v>2861.2</v>
      </c>
      <c r="Q352" s="682">
        <v>1</v>
      </c>
      <c r="R352" s="671">
        <v>2</v>
      </c>
      <c r="S352" s="682">
        <v>1</v>
      </c>
      <c r="T352" s="706">
        <v>1</v>
      </c>
      <c r="U352" s="242">
        <v>1</v>
      </c>
    </row>
    <row r="353" spans="1:21" ht="14.4" customHeight="1" x14ac:dyDescent="0.3">
      <c r="A353" s="680">
        <v>4</v>
      </c>
      <c r="B353" s="671" t="s">
        <v>539</v>
      </c>
      <c r="C353" s="671">
        <v>89301042</v>
      </c>
      <c r="D353" s="703" t="s">
        <v>3333</v>
      </c>
      <c r="E353" s="704" t="s">
        <v>2258</v>
      </c>
      <c r="F353" s="671" t="s">
        <v>2235</v>
      </c>
      <c r="G353" s="671" t="s">
        <v>2472</v>
      </c>
      <c r="H353" s="671" t="s">
        <v>538</v>
      </c>
      <c r="I353" s="671" t="s">
        <v>2552</v>
      </c>
      <c r="J353" s="671" t="s">
        <v>2553</v>
      </c>
      <c r="K353" s="671" t="s">
        <v>2487</v>
      </c>
      <c r="L353" s="705">
        <v>500</v>
      </c>
      <c r="M353" s="705">
        <v>500</v>
      </c>
      <c r="N353" s="671">
        <v>1</v>
      </c>
      <c r="O353" s="706">
        <v>1</v>
      </c>
      <c r="P353" s="705">
        <v>500</v>
      </c>
      <c r="Q353" s="682">
        <v>1</v>
      </c>
      <c r="R353" s="671">
        <v>1</v>
      </c>
      <c r="S353" s="682">
        <v>1</v>
      </c>
      <c r="T353" s="706">
        <v>1</v>
      </c>
      <c r="U353" s="242">
        <v>1</v>
      </c>
    </row>
    <row r="354" spans="1:21" ht="14.4" customHeight="1" x14ac:dyDescent="0.3">
      <c r="A354" s="680">
        <v>4</v>
      </c>
      <c r="B354" s="671" t="s">
        <v>539</v>
      </c>
      <c r="C354" s="671">
        <v>89301042</v>
      </c>
      <c r="D354" s="703" t="s">
        <v>3333</v>
      </c>
      <c r="E354" s="704" t="s">
        <v>2258</v>
      </c>
      <c r="F354" s="671" t="s">
        <v>2235</v>
      </c>
      <c r="G354" s="671" t="s">
        <v>2472</v>
      </c>
      <c r="H354" s="671" t="s">
        <v>538</v>
      </c>
      <c r="I354" s="671" t="s">
        <v>2569</v>
      </c>
      <c r="J354" s="671" t="s">
        <v>2570</v>
      </c>
      <c r="K354" s="671" t="s">
        <v>2517</v>
      </c>
      <c r="L354" s="705">
        <v>300</v>
      </c>
      <c r="M354" s="705">
        <v>600</v>
      </c>
      <c r="N354" s="671">
        <v>2</v>
      </c>
      <c r="O354" s="706">
        <v>1</v>
      </c>
      <c r="P354" s="705">
        <v>600</v>
      </c>
      <c r="Q354" s="682">
        <v>1</v>
      </c>
      <c r="R354" s="671">
        <v>2</v>
      </c>
      <c r="S354" s="682">
        <v>1</v>
      </c>
      <c r="T354" s="706">
        <v>1</v>
      </c>
      <c r="U354" s="242">
        <v>1</v>
      </c>
    </row>
    <row r="355" spans="1:21" ht="14.4" customHeight="1" x14ac:dyDescent="0.3">
      <c r="A355" s="680">
        <v>4</v>
      </c>
      <c r="B355" s="671" t="s">
        <v>539</v>
      </c>
      <c r="C355" s="671">
        <v>89301042</v>
      </c>
      <c r="D355" s="703" t="s">
        <v>3333</v>
      </c>
      <c r="E355" s="704" t="s">
        <v>2258</v>
      </c>
      <c r="F355" s="671" t="s">
        <v>2235</v>
      </c>
      <c r="G355" s="671" t="s">
        <v>2472</v>
      </c>
      <c r="H355" s="671" t="s">
        <v>538</v>
      </c>
      <c r="I355" s="671" t="s">
        <v>2571</v>
      </c>
      <c r="J355" s="671" t="s">
        <v>2572</v>
      </c>
      <c r="K355" s="671" t="s">
        <v>2573</v>
      </c>
      <c r="L355" s="705">
        <v>1500.3</v>
      </c>
      <c r="M355" s="705">
        <v>3000.6</v>
      </c>
      <c r="N355" s="671">
        <v>2</v>
      </c>
      <c r="O355" s="706">
        <v>1</v>
      </c>
      <c r="P355" s="705">
        <v>3000.6</v>
      </c>
      <c r="Q355" s="682">
        <v>1</v>
      </c>
      <c r="R355" s="671">
        <v>2</v>
      </c>
      <c r="S355" s="682">
        <v>1</v>
      </c>
      <c r="T355" s="706">
        <v>1</v>
      </c>
      <c r="U355" s="242">
        <v>1</v>
      </c>
    </row>
    <row r="356" spans="1:21" ht="14.4" customHeight="1" x14ac:dyDescent="0.3">
      <c r="A356" s="680">
        <v>4</v>
      </c>
      <c r="B356" s="671" t="s">
        <v>539</v>
      </c>
      <c r="C356" s="671">
        <v>89301042</v>
      </c>
      <c r="D356" s="703" t="s">
        <v>3333</v>
      </c>
      <c r="E356" s="704" t="s">
        <v>2258</v>
      </c>
      <c r="F356" s="671" t="s">
        <v>2235</v>
      </c>
      <c r="G356" s="671" t="s">
        <v>2472</v>
      </c>
      <c r="H356" s="671" t="s">
        <v>538</v>
      </c>
      <c r="I356" s="671" t="s">
        <v>2778</v>
      </c>
      <c r="J356" s="671" t="s">
        <v>2779</v>
      </c>
      <c r="K356" s="671" t="s">
        <v>2780</v>
      </c>
      <c r="L356" s="705">
        <v>2284</v>
      </c>
      <c r="M356" s="705">
        <v>4568</v>
      </c>
      <c r="N356" s="671">
        <v>2</v>
      </c>
      <c r="O356" s="706">
        <v>1</v>
      </c>
      <c r="P356" s="705">
        <v>4568</v>
      </c>
      <c r="Q356" s="682">
        <v>1</v>
      </c>
      <c r="R356" s="671">
        <v>2</v>
      </c>
      <c r="S356" s="682">
        <v>1</v>
      </c>
      <c r="T356" s="706">
        <v>1</v>
      </c>
      <c r="U356" s="242">
        <v>1</v>
      </c>
    </row>
    <row r="357" spans="1:21" ht="14.4" customHeight="1" x14ac:dyDescent="0.3">
      <c r="A357" s="680">
        <v>4</v>
      </c>
      <c r="B357" s="671" t="s">
        <v>539</v>
      </c>
      <c r="C357" s="671">
        <v>89301042</v>
      </c>
      <c r="D357" s="703" t="s">
        <v>3333</v>
      </c>
      <c r="E357" s="704" t="s">
        <v>2258</v>
      </c>
      <c r="F357" s="671" t="s">
        <v>2235</v>
      </c>
      <c r="G357" s="671" t="s">
        <v>2472</v>
      </c>
      <c r="H357" s="671" t="s">
        <v>538</v>
      </c>
      <c r="I357" s="671" t="s">
        <v>2574</v>
      </c>
      <c r="J357" s="671" t="s">
        <v>2575</v>
      </c>
      <c r="K357" s="671" t="s">
        <v>2576</v>
      </c>
      <c r="L357" s="705">
        <v>3000</v>
      </c>
      <c r="M357" s="705">
        <v>9000</v>
      </c>
      <c r="N357" s="671">
        <v>3</v>
      </c>
      <c r="O357" s="706">
        <v>1</v>
      </c>
      <c r="P357" s="705">
        <v>9000</v>
      </c>
      <c r="Q357" s="682">
        <v>1</v>
      </c>
      <c r="R357" s="671">
        <v>3</v>
      </c>
      <c r="S357" s="682">
        <v>1</v>
      </c>
      <c r="T357" s="706">
        <v>1</v>
      </c>
      <c r="U357" s="242">
        <v>1</v>
      </c>
    </row>
    <row r="358" spans="1:21" ht="14.4" customHeight="1" x14ac:dyDescent="0.3">
      <c r="A358" s="680">
        <v>4</v>
      </c>
      <c r="B358" s="671" t="s">
        <v>539</v>
      </c>
      <c r="C358" s="671">
        <v>89301042</v>
      </c>
      <c r="D358" s="703" t="s">
        <v>3333</v>
      </c>
      <c r="E358" s="704" t="s">
        <v>2259</v>
      </c>
      <c r="F358" s="671" t="s">
        <v>2233</v>
      </c>
      <c r="G358" s="671" t="s">
        <v>2426</v>
      </c>
      <c r="H358" s="671" t="s">
        <v>538</v>
      </c>
      <c r="I358" s="671" t="s">
        <v>701</v>
      </c>
      <c r="J358" s="671" t="s">
        <v>702</v>
      </c>
      <c r="K358" s="671" t="s">
        <v>2427</v>
      </c>
      <c r="L358" s="705">
        <v>242.93</v>
      </c>
      <c r="M358" s="705">
        <v>242.93</v>
      </c>
      <c r="N358" s="671">
        <v>1</v>
      </c>
      <c r="O358" s="706">
        <v>1</v>
      </c>
      <c r="P358" s="705">
        <v>242.93</v>
      </c>
      <c r="Q358" s="682">
        <v>1</v>
      </c>
      <c r="R358" s="671">
        <v>1</v>
      </c>
      <c r="S358" s="682">
        <v>1</v>
      </c>
      <c r="T358" s="706">
        <v>1</v>
      </c>
      <c r="U358" s="242">
        <v>1</v>
      </c>
    </row>
    <row r="359" spans="1:21" ht="14.4" customHeight="1" x14ac:dyDescent="0.3">
      <c r="A359" s="680">
        <v>4</v>
      </c>
      <c r="B359" s="671" t="s">
        <v>539</v>
      </c>
      <c r="C359" s="671">
        <v>89301042</v>
      </c>
      <c r="D359" s="703" t="s">
        <v>3333</v>
      </c>
      <c r="E359" s="704" t="s">
        <v>2259</v>
      </c>
      <c r="F359" s="671" t="s">
        <v>2235</v>
      </c>
      <c r="G359" s="671" t="s">
        <v>2462</v>
      </c>
      <c r="H359" s="671" t="s">
        <v>538</v>
      </c>
      <c r="I359" s="671" t="s">
        <v>2463</v>
      </c>
      <c r="J359" s="671" t="s">
        <v>2464</v>
      </c>
      <c r="K359" s="671" t="s">
        <v>2465</v>
      </c>
      <c r="L359" s="705">
        <v>410</v>
      </c>
      <c r="M359" s="705">
        <v>1230</v>
      </c>
      <c r="N359" s="671">
        <v>3</v>
      </c>
      <c r="O359" s="706">
        <v>3</v>
      </c>
      <c r="P359" s="705">
        <v>1230</v>
      </c>
      <c r="Q359" s="682">
        <v>1</v>
      </c>
      <c r="R359" s="671">
        <v>3</v>
      </c>
      <c r="S359" s="682">
        <v>1</v>
      </c>
      <c r="T359" s="706">
        <v>3</v>
      </c>
      <c r="U359" s="242">
        <v>1</v>
      </c>
    </row>
    <row r="360" spans="1:21" ht="14.4" customHeight="1" x14ac:dyDescent="0.3">
      <c r="A360" s="680">
        <v>4</v>
      </c>
      <c r="B360" s="671" t="s">
        <v>539</v>
      </c>
      <c r="C360" s="671">
        <v>89301042</v>
      </c>
      <c r="D360" s="703" t="s">
        <v>3333</v>
      </c>
      <c r="E360" s="704" t="s">
        <v>2260</v>
      </c>
      <c r="F360" s="671" t="s">
        <v>2233</v>
      </c>
      <c r="G360" s="671" t="s">
        <v>2330</v>
      </c>
      <c r="H360" s="671" t="s">
        <v>538</v>
      </c>
      <c r="I360" s="671" t="s">
        <v>2331</v>
      </c>
      <c r="J360" s="671" t="s">
        <v>2332</v>
      </c>
      <c r="K360" s="671" t="s">
        <v>2333</v>
      </c>
      <c r="L360" s="705">
        <v>709.97</v>
      </c>
      <c r="M360" s="705">
        <v>12779.460000000001</v>
      </c>
      <c r="N360" s="671">
        <v>18</v>
      </c>
      <c r="O360" s="706">
        <v>6</v>
      </c>
      <c r="P360" s="705">
        <v>5679.76</v>
      </c>
      <c r="Q360" s="682">
        <v>0.44444444444444442</v>
      </c>
      <c r="R360" s="671">
        <v>8</v>
      </c>
      <c r="S360" s="682">
        <v>0.44444444444444442</v>
      </c>
      <c r="T360" s="706">
        <v>2</v>
      </c>
      <c r="U360" s="242">
        <v>0.33333333333333331</v>
      </c>
    </row>
    <row r="361" spans="1:21" ht="14.4" customHeight="1" x14ac:dyDescent="0.3">
      <c r="A361" s="680">
        <v>4</v>
      </c>
      <c r="B361" s="671" t="s">
        <v>539</v>
      </c>
      <c r="C361" s="671">
        <v>89301042</v>
      </c>
      <c r="D361" s="703" t="s">
        <v>3333</v>
      </c>
      <c r="E361" s="704" t="s">
        <v>2260</v>
      </c>
      <c r="F361" s="671" t="s">
        <v>2233</v>
      </c>
      <c r="G361" s="671" t="s">
        <v>2872</v>
      </c>
      <c r="H361" s="671" t="s">
        <v>910</v>
      </c>
      <c r="I361" s="671" t="s">
        <v>2873</v>
      </c>
      <c r="J361" s="671" t="s">
        <v>2153</v>
      </c>
      <c r="K361" s="671" t="s">
        <v>2874</v>
      </c>
      <c r="L361" s="705">
        <v>195.92</v>
      </c>
      <c r="M361" s="705">
        <v>195.92</v>
      </c>
      <c r="N361" s="671">
        <v>1</v>
      </c>
      <c r="O361" s="706">
        <v>0.5</v>
      </c>
      <c r="P361" s="705"/>
      <c r="Q361" s="682">
        <v>0</v>
      </c>
      <c r="R361" s="671"/>
      <c r="S361" s="682">
        <v>0</v>
      </c>
      <c r="T361" s="706"/>
      <c r="U361" s="242">
        <v>0</v>
      </c>
    </row>
    <row r="362" spans="1:21" ht="14.4" customHeight="1" x14ac:dyDescent="0.3">
      <c r="A362" s="680">
        <v>4</v>
      </c>
      <c r="B362" s="671" t="s">
        <v>539</v>
      </c>
      <c r="C362" s="671">
        <v>89301042</v>
      </c>
      <c r="D362" s="703" t="s">
        <v>3333</v>
      </c>
      <c r="E362" s="704" t="s">
        <v>2260</v>
      </c>
      <c r="F362" s="671" t="s">
        <v>2233</v>
      </c>
      <c r="G362" s="671" t="s">
        <v>2334</v>
      </c>
      <c r="H362" s="671" t="s">
        <v>538</v>
      </c>
      <c r="I362" s="671" t="s">
        <v>2875</v>
      </c>
      <c r="J362" s="671" t="s">
        <v>2336</v>
      </c>
      <c r="K362" s="671" t="s">
        <v>1175</v>
      </c>
      <c r="L362" s="705">
        <v>0</v>
      </c>
      <c r="M362" s="705">
        <v>0</v>
      </c>
      <c r="N362" s="671">
        <v>2</v>
      </c>
      <c r="O362" s="706">
        <v>1</v>
      </c>
      <c r="P362" s="705">
        <v>0</v>
      </c>
      <c r="Q362" s="682"/>
      <c r="R362" s="671">
        <v>2</v>
      </c>
      <c r="S362" s="682">
        <v>1</v>
      </c>
      <c r="T362" s="706">
        <v>1</v>
      </c>
      <c r="U362" s="242">
        <v>1</v>
      </c>
    </row>
    <row r="363" spans="1:21" ht="14.4" customHeight="1" x14ac:dyDescent="0.3">
      <c r="A363" s="680">
        <v>4</v>
      </c>
      <c r="B363" s="671" t="s">
        <v>539</v>
      </c>
      <c r="C363" s="671">
        <v>89301042</v>
      </c>
      <c r="D363" s="703" t="s">
        <v>3333</v>
      </c>
      <c r="E363" s="704" t="s">
        <v>2260</v>
      </c>
      <c r="F363" s="671" t="s">
        <v>2233</v>
      </c>
      <c r="G363" s="671" t="s">
        <v>2313</v>
      </c>
      <c r="H363" s="671" t="s">
        <v>538</v>
      </c>
      <c r="I363" s="671" t="s">
        <v>1173</v>
      </c>
      <c r="J363" s="671" t="s">
        <v>1174</v>
      </c>
      <c r="K363" s="671" t="s">
        <v>2338</v>
      </c>
      <c r="L363" s="705">
        <v>391.83</v>
      </c>
      <c r="M363" s="705">
        <v>14889.54</v>
      </c>
      <c r="N363" s="671">
        <v>38</v>
      </c>
      <c r="O363" s="706">
        <v>6</v>
      </c>
      <c r="P363" s="705">
        <v>9795.75</v>
      </c>
      <c r="Q363" s="682">
        <v>0.6578947368421052</v>
      </c>
      <c r="R363" s="671">
        <v>25</v>
      </c>
      <c r="S363" s="682">
        <v>0.65789473684210531</v>
      </c>
      <c r="T363" s="706">
        <v>3.5</v>
      </c>
      <c r="U363" s="242">
        <v>0.58333333333333337</v>
      </c>
    </row>
    <row r="364" spans="1:21" ht="14.4" customHeight="1" x14ac:dyDescent="0.3">
      <c r="A364" s="680">
        <v>4</v>
      </c>
      <c r="B364" s="671" t="s">
        <v>539</v>
      </c>
      <c r="C364" s="671">
        <v>89301042</v>
      </c>
      <c r="D364" s="703" t="s">
        <v>3333</v>
      </c>
      <c r="E364" s="704" t="s">
        <v>2260</v>
      </c>
      <c r="F364" s="671" t="s">
        <v>2233</v>
      </c>
      <c r="G364" s="671" t="s">
        <v>2313</v>
      </c>
      <c r="H364" s="671" t="s">
        <v>538</v>
      </c>
      <c r="I364" s="671" t="s">
        <v>2339</v>
      </c>
      <c r="J364" s="671" t="s">
        <v>1174</v>
      </c>
      <c r="K364" s="671" t="s">
        <v>2340</v>
      </c>
      <c r="L364" s="705">
        <v>0</v>
      </c>
      <c r="M364" s="705">
        <v>0</v>
      </c>
      <c r="N364" s="671">
        <v>6</v>
      </c>
      <c r="O364" s="706">
        <v>2</v>
      </c>
      <c r="P364" s="705">
        <v>0</v>
      </c>
      <c r="Q364" s="682"/>
      <c r="R364" s="671">
        <v>6</v>
      </c>
      <c r="S364" s="682">
        <v>1</v>
      </c>
      <c r="T364" s="706">
        <v>2</v>
      </c>
      <c r="U364" s="242">
        <v>1</v>
      </c>
    </row>
    <row r="365" spans="1:21" ht="14.4" customHeight="1" x14ac:dyDescent="0.3">
      <c r="A365" s="680">
        <v>4</v>
      </c>
      <c r="B365" s="671" t="s">
        <v>539</v>
      </c>
      <c r="C365" s="671">
        <v>89301042</v>
      </c>
      <c r="D365" s="703" t="s">
        <v>3333</v>
      </c>
      <c r="E365" s="704" t="s">
        <v>2260</v>
      </c>
      <c r="F365" s="671" t="s">
        <v>2233</v>
      </c>
      <c r="G365" s="671" t="s">
        <v>2313</v>
      </c>
      <c r="H365" s="671" t="s">
        <v>538</v>
      </c>
      <c r="I365" s="671" t="s">
        <v>2876</v>
      </c>
      <c r="J365" s="671" t="s">
        <v>2877</v>
      </c>
      <c r="K365" s="671" t="s">
        <v>2878</v>
      </c>
      <c r="L365" s="705">
        <v>1253.8499999999999</v>
      </c>
      <c r="M365" s="705">
        <v>3761.5499999999997</v>
      </c>
      <c r="N365" s="671">
        <v>3</v>
      </c>
      <c r="O365" s="706">
        <v>1</v>
      </c>
      <c r="P365" s="705">
        <v>3761.5499999999997</v>
      </c>
      <c r="Q365" s="682">
        <v>1</v>
      </c>
      <c r="R365" s="671">
        <v>3</v>
      </c>
      <c r="S365" s="682">
        <v>1</v>
      </c>
      <c r="T365" s="706">
        <v>1</v>
      </c>
      <c r="U365" s="242">
        <v>1</v>
      </c>
    </row>
    <row r="366" spans="1:21" ht="14.4" customHeight="1" x14ac:dyDescent="0.3">
      <c r="A366" s="680">
        <v>4</v>
      </c>
      <c r="B366" s="671" t="s">
        <v>539</v>
      </c>
      <c r="C366" s="671">
        <v>89301042</v>
      </c>
      <c r="D366" s="703" t="s">
        <v>3333</v>
      </c>
      <c r="E366" s="704" t="s">
        <v>2260</v>
      </c>
      <c r="F366" s="671" t="s">
        <v>2233</v>
      </c>
      <c r="G366" s="671" t="s">
        <v>2313</v>
      </c>
      <c r="H366" s="671" t="s">
        <v>538</v>
      </c>
      <c r="I366" s="671" t="s">
        <v>2879</v>
      </c>
      <c r="J366" s="671" t="s">
        <v>1174</v>
      </c>
      <c r="K366" s="671" t="s">
        <v>2338</v>
      </c>
      <c r="L366" s="705">
        <v>391.83</v>
      </c>
      <c r="M366" s="705">
        <v>3918.3</v>
      </c>
      <c r="N366" s="671">
        <v>10</v>
      </c>
      <c r="O366" s="706">
        <v>2.5</v>
      </c>
      <c r="P366" s="705"/>
      <c r="Q366" s="682">
        <v>0</v>
      </c>
      <c r="R366" s="671"/>
      <c r="S366" s="682">
        <v>0</v>
      </c>
      <c r="T366" s="706"/>
      <c r="U366" s="242">
        <v>0</v>
      </c>
    </row>
    <row r="367" spans="1:21" ht="14.4" customHeight="1" x14ac:dyDescent="0.3">
      <c r="A367" s="680">
        <v>4</v>
      </c>
      <c r="B367" s="671" t="s">
        <v>539</v>
      </c>
      <c r="C367" s="671">
        <v>89301042</v>
      </c>
      <c r="D367" s="703" t="s">
        <v>3333</v>
      </c>
      <c r="E367" s="704" t="s">
        <v>2260</v>
      </c>
      <c r="F367" s="671" t="s">
        <v>2233</v>
      </c>
      <c r="G367" s="671" t="s">
        <v>2313</v>
      </c>
      <c r="H367" s="671" t="s">
        <v>538</v>
      </c>
      <c r="I367" s="671" t="s">
        <v>2363</v>
      </c>
      <c r="J367" s="671" t="s">
        <v>1174</v>
      </c>
      <c r="K367" s="671" t="s">
        <v>2340</v>
      </c>
      <c r="L367" s="705">
        <v>0</v>
      </c>
      <c r="M367" s="705">
        <v>0</v>
      </c>
      <c r="N367" s="671">
        <v>4</v>
      </c>
      <c r="O367" s="706">
        <v>1</v>
      </c>
      <c r="P367" s="705"/>
      <c r="Q367" s="682"/>
      <c r="R367" s="671"/>
      <c r="S367" s="682">
        <v>0</v>
      </c>
      <c r="T367" s="706"/>
      <c r="U367" s="242">
        <v>0</v>
      </c>
    </row>
    <row r="368" spans="1:21" ht="14.4" customHeight="1" x14ac:dyDescent="0.3">
      <c r="A368" s="680">
        <v>4</v>
      </c>
      <c r="B368" s="671" t="s">
        <v>539</v>
      </c>
      <c r="C368" s="671">
        <v>89301042</v>
      </c>
      <c r="D368" s="703" t="s">
        <v>3333</v>
      </c>
      <c r="E368" s="704" t="s">
        <v>2260</v>
      </c>
      <c r="F368" s="671" t="s">
        <v>2233</v>
      </c>
      <c r="G368" s="671" t="s">
        <v>2316</v>
      </c>
      <c r="H368" s="671" t="s">
        <v>538</v>
      </c>
      <c r="I368" s="671" t="s">
        <v>2880</v>
      </c>
      <c r="J368" s="671" t="s">
        <v>652</v>
      </c>
      <c r="K368" s="671" t="s">
        <v>2881</v>
      </c>
      <c r="L368" s="705">
        <v>0</v>
      </c>
      <c r="M368" s="705">
        <v>0</v>
      </c>
      <c r="N368" s="671">
        <v>1</v>
      </c>
      <c r="O368" s="706">
        <v>0.5</v>
      </c>
      <c r="P368" s="705"/>
      <c r="Q368" s="682"/>
      <c r="R368" s="671"/>
      <c r="S368" s="682">
        <v>0</v>
      </c>
      <c r="T368" s="706"/>
      <c r="U368" s="242">
        <v>0</v>
      </c>
    </row>
    <row r="369" spans="1:21" ht="14.4" customHeight="1" x14ac:dyDescent="0.3">
      <c r="A369" s="680">
        <v>4</v>
      </c>
      <c r="B369" s="671" t="s">
        <v>539</v>
      </c>
      <c r="C369" s="671">
        <v>89301042</v>
      </c>
      <c r="D369" s="703" t="s">
        <v>3333</v>
      </c>
      <c r="E369" s="704" t="s">
        <v>2260</v>
      </c>
      <c r="F369" s="671" t="s">
        <v>2233</v>
      </c>
      <c r="G369" s="671" t="s">
        <v>2316</v>
      </c>
      <c r="H369" s="671" t="s">
        <v>538</v>
      </c>
      <c r="I369" s="671" t="s">
        <v>2317</v>
      </c>
      <c r="J369" s="671" t="s">
        <v>2318</v>
      </c>
      <c r="K369" s="671" t="s">
        <v>653</v>
      </c>
      <c r="L369" s="705">
        <v>314.89999999999998</v>
      </c>
      <c r="M369" s="705">
        <v>1889.3999999999999</v>
      </c>
      <c r="N369" s="671">
        <v>6</v>
      </c>
      <c r="O369" s="706">
        <v>2.5</v>
      </c>
      <c r="P369" s="705">
        <v>1259.5999999999999</v>
      </c>
      <c r="Q369" s="682">
        <v>0.66666666666666663</v>
      </c>
      <c r="R369" s="671">
        <v>4</v>
      </c>
      <c r="S369" s="682">
        <v>0.66666666666666663</v>
      </c>
      <c r="T369" s="706">
        <v>2</v>
      </c>
      <c r="U369" s="242">
        <v>0.8</v>
      </c>
    </row>
    <row r="370" spans="1:21" ht="14.4" customHeight="1" x14ac:dyDescent="0.3">
      <c r="A370" s="680">
        <v>4</v>
      </c>
      <c r="B370" s="671" t="s">
        <v>539</v>
      </c>
      <c r="C370" s="671">
        <v>89301042</v>
      </c>
      <c r="D370" s="703" t="s">
        <v>3333</v>
      </c>
      <c r="E370" s="704" t="s">
        <v>2260</v>
      </c>
      <c r="F370" s="671" t="s">
        <v>2233</v>
      </c>
      <c r="G370" s="671" t="s">
        <v>2319</v>
      </c>
      <c r="H370" s="671" t="s">
        <v>538</v>
      </c>
      <c r="I370" s="671" t="s">
        <v>2882</v>
      </c>
      <c r="J370" s="671" t="s">
        <v>2883</v>
      </c>
      <c r="K370" s="671" t="s">
        <v>2884</v>
      </c>
      <c r="L370" s="705">
        <v>0</v>
      </c>
      <c r="M370" s="705">
        <v>0</v>
      </c>
      <c r="N370" s="671">
        <v>1</v>
      </c>
      <c r="O370" s="706">
        <v>1</v>
      </c>
      <c r="P370" s="705"/>
      <c r="Q370" s="682"/>
      <c r="R370" s="671"/>
      <c r="S370" s="682">
        <v>0</v>
      </c>
      <c r="T370" s="706"/>
      <c r="U370" s="242">
        <v>0</v>
      </c>
    </row>
    <row r="371" spans="1:21" ht="14.4" customHeight="1" x14ac:dyDescent="0.3">
      <c r="A371" s="680">
        <v>4</v>
      </c>
      <c r="B371" s="671" t="s">
        <v>539</v>
      </c>
      <c r="C371" s="671">
        <v>89301042</v>
      </c>
      <c r="D371" s="703" t="s">
        <v>3333</v>
      </c>
      <c r="E371" s="704" t="s">
        <v>2260</v>
      </c>
      <c r="F371" s="671" t="s">
        <v>2233</v>
      </c>
      <c r="G371" s="671" t="s">
        <v>2396</v>
      </c>
      <c r="H371" s="671" t="s">
        <v>538</v>
      </c>
      <c r="I371" s="671" t="s">
        <v>1335</v>
      </c>
      <c r="J371" s="671" t="s">
        <v>683</v>
      </c>
      <c r="K371" s="671" t="s">
        <v>1336</v>
      </c>
      <c r="L371" s="705">
        <v>113.37</v>
      </c>
      <c r="M371" s="705">
        <v>226.74</v>
      </c>
      <c r="N371" s="671">
        <v>2</v>
      </c>
      <c r="O371" s="706">
        <v>1</v>
      </c>
      <c r="P371" s="705"/>
      <c r="Q371" s="682">
        <v>0</v>
      </c>
      <c r="R371" s="671"/>
      <c r="S371" s="682">
        <v>0</v>
      </c>
      <c r="T371" s="706"/>
      <c r="U371" s="242">
        <v>0</v>
      </c>
    </row>
    <row r="372" spans="1:21" ht="14.4" customHeight="1" x14ac:dyDescent="0.3">
      <c r="A372" s="680">
        <v>4</v>
      </c>
      <c r="B372" s="671" t="s">
        <v>539</v>
      </c>
      <c r="C372" s="671">
        <v>89301042</v>
      </c>
      <c r="D372" s="703" t="s">
        <v>3333</v>
      </c>
      <c r="E372" s="704" t="s">
        <v>2260</v>
      </c>
      <c r="F372" s="671" t="s">
        <v>2233</v>
      </c>
      <c r="G372" s="671" t="s">
        <v>2396</v>
      </c>
      <c r="H372" s="671" t="s">
        <v>538</v>
      </c>
      <c r="I372" s="671" t="s">
        <v>682</v>
      </c>
      <c r="J372" s="671" t="s">
        <v>683</v>
      </c>
      <c r="K372" s="671" t="s">
        <v>684</v>
      </c>
      <c r="L372" s="705">
        <v>56.69</v>
      </c>
      <c r="M372" s="705">
        <v>113.38</v>
      </c>
      <c r="N372" s="671">
        <v>2</v>
      </c>
      <c r="O372" s="706">
        <v>0.5</v>
      </c>
      <c r="P372" s="705">
        <v>113.38</v>
      </c>
      <c r="Q372" s="682">
        <v>1</v>
      </c>
      <c r="R372" s="671">
        <v>2</v>
      </c>
      <c r="S372" s="682">
        <v>1</v>
      </c>
      <c r="T372" s="706">
        <v>0.5</v>
      </c>
      <c r="U372" s="242">
        <v>1</v>
      </c>
    </row>
    <row r="373" spans="1:21" ht="14.4" customHeight="1" x14ac:dyDescent="0.3">
      <c r="A373" s="680">
        <v>4</v>
      </c>
      <c r="B373" s="671" t="s">
        <v>539</v>
      </c>
      <c r="C373" s="671">
        <v>89301042</v>
      </c>
      <c r="D373" s="703" t="s">
        <v>3333</v>
      </c>
      <c r="E373" s="704" t="s">
        <v>2260</v>
      </c>
      <c r="F373" s="671" t="s">
        <v>2233</v>
      </c>
      <c r="G373" s="671" t="s">
        <v>2396</v>
      </c>
      <c r="H373" s="671" t="s">
        <v>538</v>
      </c>
      <c r="I373" s="671" t="s">
        <v>2885</v>
      </c>
      <c r="J373" s="671" t="s">
        <v>2886</v>
      </c>
      <c r="K373" s="671" t="s">
        <v>2887</v>
      </c>
      <c r="L373" s="705">
        <v>45.34</v>
      </c>
      <c r="M373" s="705">
        <v>90.68</v>
      </c>
      <c r="N373" s="671">
        <v>2</v>
      </c>
      <c r="O373" s="706">
        <v>0.5</v>
      </c>
      <c r="P373" s="705"/>
      <c r="Q373" s="682">
        <v>0</v>
      </c>
      <c r="R373" s="671"/>
      <c r="S373" s="682">
        <v>0</v>
      </c>
      <c r="T373" s="706"/>
      <c r="U373" s="242">
        <v>0</v>
      </c>
    </row>
    <row r="374" spans="1:21" ht="14.4" customHeight="1" x14ac:dyDescent="0.3">
      <c r="A374" s="680">
        <v>4</v>
      </c>
      <c r="B374" s="671" t="s">
        <v>539</v>
      </c>
      <c r="C374" s="671">
        <v>89301042</v>
      </c>
      <c r="D374" s="703" t="s">
        <v>3333</v>
      </c>
      <c r="E374" s="704" t="s">
        <v>2260</v>
      </c>
      <c r="F374" s="671" t="s">
        <v>2233</v>
      </c>
      <c r="G374" s="671" t="s">
        <v>2320</v>
      </c>
      <c r="H374" s="671" t="s">
        <v>910</v>
      </c>
      <c r="I374" s="671" t="s">
        <v>1025</v>
      </c>
      <c r="J374" s="671" t="s">
        <v>1026</v>
      </c>
      <c r="K374" s="671" t="s">
        <v>1027</v>
      </c>
      <c r="L374" s="705">
        <v>140.03</v>
      </c>
      <c r="M374" s="705">
        <v>140.03</v>
      </c>
      <c r="N374" s="671">
        <v>1</v>
      </c>
      <c r="O374" s="706">
        <v>0.5</v>
      </c>
      <c r="P374" s="705"/>
      <c r="Q374" s="682">
        <v>0</v>
      </c>
      <c r="R374" s="671"/>
      <c r="S374" s="682">
        <v>0</v>
      </c>
      <c r="T374" s="706"/>
      <c r="U374" s="242">
        <v>0</v>
      </c>
    </row>
    <row r="375" spans="1:21" ht="14.4" customHeight="1" x14ac:dyDescent="0.3">
      <c r="A375" s="680">
        <v>4</v>
      </c>
      <c r="B375" s="671" t="s">
        <v>539</v>
      </c>
      <c r="C375" s="671">
        <v>89301042</v>
      </c>
      <c r="D375" s="703" t="s">
        <v>3333</v>
      </c>
      <c r="E375" s="704" t="s">
        <v>2260</v>
      </c>
      <c r="F375" s="671" t="s">
        <v>2233</v>
      </c>
      <c r="G375" s="671" t="s">
        <v>2342</v>
      </c>
      <c r="H375" s="671" t="s">
        <v>538</v>
      </c>
      <c r="I375" s="671" t="s">
        <v>2343</v>
      </c>
      <c r="J375" s="671" t="s">
        <v>2344</v>
      </c>
      <c r="K375" s="671" t="s">
        <v>2345</v>
      </c>
      <c r="L375" s="705">
        <v>116.52</v>
      </c>
      <c r="M375" s="705">
        <v>1165.2</v>
      </c>
      <c r="N375" s="671">
        <v>10</v>
      </c>
      <c r="O375" s="706">
        <v>4</v>
      </c>
      <c r="P375" s="705">
        <v>582.6</v>
      </c>
      <c r="Q375" s="682">
        <v>0.5</v>
      </c>
      <c r="R375" s="671">
        <v>5</v>
      </c>
      <c r="S375" s="682">
        <v>0.5</v>
      </c>
      <c r="T375" s="706">
        <v>2</v>
      </c>
      <c r="U375" s="242">
        <v>0.5</v>
      </c>
    </row>
    <row r="376" spans="1:21" ht="14.4" customHeight="1" x14ac:dyDescent="0.3">
      <c r="A376" s="680">
        <v>4</v>
      </c>
      <c r="B376" s="671" t="s">
        <v>539</v>
      </c>
      <c r="C376" s="671">
        <v>89301042</v>
      </c>
      <c r="D376" s="703" t="s">
        <v>3333</v>
      </c>
      <c r="E376" s="704" t="s">
        <v>2260</v>
      </c>
      <c r="F376" s="671" t="s">
        <v>2233</v>
      </c>
      <c r="G376" s="671" t="s">
        <v>2323</v>
      </c>
      <c r="H376" s="671" t="s">
        <v>538</v>
      </c>
      <c r="I376" s="671" t="s">
        <v>2888</v>
      </c>
      <c r="J376" s="671" t="s">
        <v>725</v>
      </c>
      <c r="K376" s="671" t="s">
        <v>2889</v>
      </c>
      <c r="L376" s="705">
        <v>96.72</v>
      </c>
      <c r="M376" s="705">
        <v>96.72</v>
      </c>
      <c r="N376" s="671">
        <v>1</v>
      </c>
      <c r="O376" s="706">
        <v>0.5</v>
      </c>
      <c r="P376" s="705"/>
      <c r="Q376" s="682">
        <v>0</v>
      </c>
      <c r="R376" s="671"/>
      <c r="S376" s="682">
        <v>0</v>
      </c>
      <c r="T376" s="706"/>
      <c r="U376" s="242">
        <v>0</v>
      </c>
    </row>
    <row r="377" spans="1:21" ht="14.4" customHeight="1" x14ac:dyDescent="0.3">
      <c r="A377" s="680">
        <v>4</v>
      </c>
      <c r="B377" s="671" t="s">
        <v>539</v>
      </c>
      <c r="C377" s="671">
        <v>89301042</v>
      </c>
      <c r="D377" s="703" t="s">
        <v>3333</v>
      </c>
      <c r="E377" s="704" t="s">
        <v>2260</v>
      </c>
      <c r="F377" s="671" t="s">
        <v>2233</v>
      </c>
      <c r="G377" s="671" t="s">
        <v>2632</v>
      </c>
      <c r="H377" s="671" t="s">
        <v>910</v>
      </c>
      <c r="I377" s="671" t="s">
        <v>938</v>
      </c>
      <c r="J377" s="671" t="s">
        <v>939</v>
      </c>
      <c r="K377" s="671" t="s">
        <v>940</v>
      </c>
      <c r="L377" s="705">
        <v>32.74</v>
      </c>
      <c r="M377" s="705">
        <v>65.48</v>
      </c>
      <c r="N377" s="671">
        <v>2</v>
      </c>
      <c r="O377" s="706">
        <v>0.5</v>
      </c>
      <c r="P377" s="705"/>
      <c r="Q377" s="682">
        <v>0</v>
      </c>
      <c r="R377" s="671"/>
      <c r="S377" s="682">
        <v>0</v>
      </c>
      <c r="T377" s="706"/>
      <c r="U377" s="242">
        <v>0</v>
      </c>
    </row>
    <row r="378" spans="1:21" ht="14.4" customHeight="1" x14ac:dyDescent="0.3">
      <c r="A378" s="680">
        <v>4</v>
      </c>
      <c r="B378" s="671" t="s">
        <v>539</v>
      </c>
      <c r="C378" s="671">
        <v>89301042</v>
      </c>
      <c r="D378" s="703" t="s">
        <v>3333</v>
      </c>
      <c r="E378" s="704" t="s">
        <v>2260</v>
      </c>
      <c r="F378" s="671" t="s">
        <v>2233</v>
      </c>
      <c r="G378" s="671" t="s">
        <v>2632</v>
      </c>
      <c r="H378" s="671" t="s">
        <v>910</v>
      </c>
      <c r="I378" s="671" t="s">
        <v>2633</v>
      </c>
      <c r="J378" s="671" t="s">
        <v>2634</v>
      </c>
      <c r="K378" s="671" t="s">
        <v>2635</v>
      </c>
      <c r="L378" s="705">
        <v>314.33999999999997</v>
      </c>
      <c r="M378" s="705">
        <v>628.67999999999995</v>
      </c>
      <c r="N378" s="671">
        <v>2</v>
      </c>
      <c r="O378" s="706">
        <v>0.5</v>
      </c>
      <c r="P378" s="705"/>
      <c r="Q378" s="682">
        <v>0</v>
      </c>
      <c r="R378" s="671"/>
      <c r="S378" s="682">
        <v>0</v>
      </c>
      <c r="T378" s="706"/>
      <c r="U378" s="242">
        <v>0</v>
      </c>
    </row>
    <row r="379" spans="1:21" ht="14.4" customHeight="1" x14ac:dyDescent="0.3">
      <c r="A379" s="680">
        <v>4</v>
      </c>
      <c r="B379" s="671" t="s">
        <v>539</v>
      </c>
      <c r="C379" s="671">
        <v>89301042</v>
      </c>
      <c r="D379" s="703" t="s">
        <v>3333</v>
      </c>
      <c r="E379" s="704" t="s">
        <v>2260</v>
      </c>
      <c r="F379" s="671" t="s">
        <v>2235</v>
      </c>
      <c r="G379" s="671" t="s">
        <v>2462</v>
      </c>
      <c r="H379" s="671" t="s">
        <v>538</v>
      </c>
      <c r="I379" s="671" t="s">
        <v>2463</v>
      </c>
      <c r="J379" s="671" t="s">
        <v>2464</v>
      </c>
      <c r="K379" s="671" t="s">
        <v>2465</v>
      </c>
      <c r="L379" s="705">
        <v>410</v>
      </c>
      <c r="M379" s="705">
        <v>5330</v>
      </c>
      <c r="N379" s="671">
        <v>13</v>
      </c>
      <c r="O379" s="706">
        <v>13</v>
      </c>
      <c r="P379" s="705">
        <v>5330</v>
      </c>
      <c r="Q379" s="682">
        <v>1</v>
      </c>
      <c r="R379" s="671">
        <v>13</v>
      </c>
      <c r="S379" s="682">
        <v>1</v>
      </c>
      <c r="T379" s="706">
        <v>13</v>
      </c>
      <c r="U379" s="242">
        <v>1</v>
      </c>
    </row>
    <row r="380" spans="1:21" ht="14.4" customHeight="1" x14ac:dyDescent="0.3">
      <c r="A380" s="680">
        <v>4</v>
      </c>
      <c r="B380" s="671" t="s">
        <v>539</v>
      </c>
      <c r="C380" s="671">
        <v>89301042</v>
      </c>
      <c r="D380" s="703" t="s">
        <v>3333</v>
      </c>
      <c r="E380" s="704" t="s">
        <v>2260</v>
      </c>
      <c r="F380" s="671" t="s">
        <v>2235</v>
      </c>
      <c r="G380" s="671" t="s">
        <v>2462</v>
      </c>
      <c r="H380" s="671" t="s">
        <v>538</v>
      </c>
      <c r="I380" s="671" t="s">
        <v>2466</v>
      </c>
      <c r="J380" s="671" t="s">
        <v>2467</v>
      </c>
      <c r="K380" s="671" t="s">
        <v>2468</v>
      </c>
      <c r="L380" s="705">
        <v>566</v>
      </c>
      <c r="M380" s="705">
        <v>566</v>
      </c>
      <c r="N380" s="671">
        <v>1</v>
      </c>
      <c r="O380" s="706">
        <v>1</v>
      </c>
      <c r="P380" s="705">
        <v>566</v>
      </c>
      <c r="Q380" s="682">
        <v>1</v>
      </c>
      <c r="R380" s="671">
        <v>1</v>
      </c>
      <c r="S380" s="682">
        <v>1</v>
      </c>
      <c r="T380" s="706">
        <v>1</v>
      </c>
      <c r="U380" s="242">
        <v>1</v>
      </c>
    </row>
    <row r="381" spans="1:21" ht="14.4" customHeight="1" x14ac:dyDescent="0.3">
      <c r="A381" s="680">
        <v>4</v>
      </c>
      <c r="B381" s="671" t="s">
        <v>539</v>
      </c>
      <c r="C381" s="671">
        <v>89301042</v>
      </c>
      <c r="D381" s="703" t="s">
        <v>3333</v>
      </c>
      <c r="E381" s="704" t="s">
        <v>2260</v>
      </c>
      <c r="F381" s="671" t="s">
        <v>2235</v>
      </c>
      <c r="G381" s="671" t="s">
        <v>2398</v>
      </c>
      <c r="H381" s="671" t="s">
        <v>538</v>
      </c>
      <c r="I381" s="671" t="s">
        <v>2609</v>
      </c>
      <c r="J381" s="671" t="s">
        <v>2610</v>
      </c>
      <c r="K381" s="671" t="s">
        <v>2611</v>
      </c>
      <c r="L381" s="705">
        <v>200</v>
      </c>
      <c r="M381" s="705">
        <v>400</v>
      </c>
      <c r="N381" s="671">
        <v>2</v>
      </c>
      <c r="O381" s="706">
        <v>1</v>
      </c>
      <c r="P381" s="705"/>
      <c r="Q381" s="682">
        <v>0</v>
      </c>
      <c r="R381" s="671"/>
      <c r="S381" s="682">
        <v>0</v>
      </c>
      <c r="T381" s="706"/>
      <c r="U381" s="242">
        <v>0</v>
      </c>
    </row>
    <row r="382" spans="1:21" ht="14.4" customHeight="1" x14ac:dyDescent="0.3">
      <c r="A382" s="680">
        <v>4</v>
      </c>
      <c r="B382" s="671" t="s">
        <v>539</v>
      </c>
      <c r="C382" s="671">
        <v>89301042</v>
      </c>
      <c r="D382" s="703" t="s">
        <v>3333</v>
      </c>
      <c r="E382" s="704" t="s">
        <v>2260</v>
      </c>
      <c r="F382" s="671" t="s">
        <v>2235</v>
      </c>
      <c r="G382" s="671" t="s">
        <v>2282</v>
      </c>
      <c r="H382" s="671" t="s">
        <v>538</v>
      </c>
      <c r="I382" s="671" t="s">
        <v>2469</v>
      </c>
      <c r="J382" s="671" t="s">
        <v>2470</v>
      </c>
      <c r="K382" s="671" t="s">
        <v>2471</v>
      </c>
      <c r="L382" s="705">
        <v>900</v>
      </c>
      <c r="M382" s="705">
        <v>900</v>
      </c>
      <c r="N382" s="671">
        <v>1</v>
      </c>
      <c r="O382" s="706">
        <v>1</v>
      </c>
      <c r="P382" s="705">
        <v>900</v>
      </c>
      <c r="Q382" s="682">
        <v>1</v>
      </c>
      <c r="R382" s="671">
        <v>1</v>
      </c>
      <c r="S382" s="682">
        <v>1</v>
      </c>
      <c r="T382" s="706">
        <v>1</v>
      </c>
      <c r="U382" s="242">
        <v>1</v>
      </c>
    </row>
    <row r="383" spans="1:21" ht="14.4" customHeight="1" x14ac:dyDescent="0.3">
      <c r="A383" s="680">
        <v>4</v>
      </c>
      <c r="B383" s="671" t="s">
        <v>539</v>
      </c>
      <c r="C383" s="671">
        <v>89301042</v>
      </c>
      <c r="D383" s="703" t="s">
        <v>3333</v>
      </c>
      <c r="E383" s="704" t="s">
        <v>2262</v>
      </c>
      <c r="F383" s="671" t="s">
        <v>2233</v>
      </c>
      <c r="G383" s="671" t="s">
        <v>2643</v>
      </c>
      <c r="H383" s="671" t="s">
        <v>538</v>
      </c>
      <c r="I383" s="671" t="s">
        <v>2890</v>
      </c>
      <c r="J383" s="671" t="s">
        <v>1546</v>
      </c>
      <c r="K383" s="671" t="s">
        <v>2087</v>
      </c>
      <c r="L383" s="705">
        <v>115.3</v>
      </c>
      <c r="M383" s="705">
        <v>230.6</v>
      </c>
      <c r="N383" s="671">
        <v>2</v>
      </c>
      <c r="O383" s="706">
        <v>0.5</v>
      </c>
      <c r="P383" s="705"/>
      <c r="Q383" s="682">
        <v>0</v>
      </c>
      <c r="R383" s="671"/>
      <c r="S383" s="682">
        <v>0</v>
      </c>
      <c r="T383" s="706"/>
      <c r="U383" s="242">
        <v>0</v>
      </c>
    </row>
    <row r="384" spans="1:21" ht="14.4" customHeight="1" x14ac:dyDescent="0.3">
      <c r="A384" s="680">
        <v>4</v>
      </c>
      <c r="B384" s="671" t="s">
        <v>539</v>
      </c>
      <c r="C384" s="671">
        <v>89301042</v>
      </c>
      <c r="D384" s="703" t="s">
        <v>3333</v>
      </c>
      <c r="E384" s="704" t="s">
        <v>2262</v>
      </c>
      <c r="F384" s="671" t="s">
        <v>2233</v>
      </c>
      <c r="G384" s="671" t="s">
        <v>2891</v>
      </c>
      <c r="H384" s="671" t="s">
        <v>538</v>
      </c>
      <c r="I384" s="671" t="s">
        <v>2892</v>
      </c>
      <c r="J384" s="671" t="s">
        <v>2893</v>
      </c>
      <c r="K384" s="671" t="s">
        <v>2894</v>
      </c>
      <c r="L384" s="705">
        <v>0</v>
      </c>
      <c r="M384" s="705">
        <v>0</v>
      </c>
      <c r="N384" s="671">
        <v>3</v>
      </c>
      <c r="O384" s="706">
        <v>1</v>
      </c>
      <c r="P384" s="705"/>
      <c r="Q384" s="682"/>
      <c r="R384" s="671"/>
      <c r="S384" s="682">
        <v>0</v>
      </c>
      <c r="T384" s="706"/>
      <c r="U384" s="242">
        <v>0</v>
      </c>
    </row>
    <row r="385" spans="1:21" ht="14.4" customHeight="1" x14ac:dyDescent="0.3">
      <c r="A385" s="680">
        <v>4</v>
      </c>
      <c r="B385" s="671" t="s">
        <v>539</v>
      </c>
      <c r="C385" s="671">
        <v>89301042</v>
      </c>
      <c r="D385" s="703" t="s">
        <v>3333</v>
      </c>
      <c r="E385" s="704" t="s">
        <v>2262</v>
      </c>
      <c r="F385" s="671" t="s">
        <v>2233</v>
      </c>
      <c r="G385" s="671" t="s">
        <v>2856</v>
      </c>
      <c r="H385" s="671" t="s">
        <v>538</v>
      </c>
      <c r="I385" s="671" t="s">
        <v>2895</v>
      </c>
      <c r="J385" s="671" t="s">
        <v>2896</v>
      </c>
      <c r="K385" s="671" t="s">
        <v>2897</v>
      </c>
      <c r="L385" s="705">
        <v>810.99</v>
      </c>
      <c r="M385" s="705">
        <v>810.99</v>
      </c>
      <c r="N385" s="671">
        <v>1</v>
      </c>
      <c r="O385" s="706">
        <v>0.5</v>
      </c>
      <c r="P385" s="705">
        <v>810.99</v>
      </c>
      <c r="Q385" s="682">
        <v>1</v>
      </c>
      <c r="R385" s="671">
        <v>1</v>
      </c>
      <c r="S385" s="682">
        <v>1</v>
      </c>
      <c r="T385" s="706">
        <v>0.5</v>
      </c>
      <c r="U385" s="242">
        <v>1</v>
      </c>
    </row>
    <row r="386" spans="1:21" ht="14.4" customHeight="1" x14ac:dyDescent="0.3">
      <c r="A386" s="680">
        <v>4</v>
      </c>
      <c r="B386" s="671" t="s">
        <v>539</v>
      </c>
      <c r="C386" s="671">
        <v>89301042</v>
      </c>
      <c r="D386" s="703" t="s">
        <v>3333</v>
      </c>
      <c r="E386" s="704" t="s">
        <v>2262</v>
      </c>
      <c r="F386" s="671" t="s">
        <v>2233</v>
      </c>
      <c r="G386" s="671" t="s">
        <v>2316</v>
      </c>
      <c r="H386" s="671" t="s">
        <v>538</v>
      </c>
      <c r="I386" s="671" t="s">
        <v>2898</v>
      </c>
      <c r="J386" s="671" t="s">
        <v>2899</v>
      </c>
      <c r="K386" s="671" t="s">
        <v>2900</v>
      </c>
      <c r="L386" s="705">
        <v>0</v>
      </c>
      <c r="M386" s="705">
        <v>0</v>
      </c>
      <c r="N386" s="671">
        <v>1</v>
      </c>
      <c r="O386" s="706">
        <v>0.5</v>
      </c>
      <c r="P386" s="705">
        <v>0</v>
      </c>
      <c r="Q386" s="682"/>
      <c r="R386" s="671">
        <v>1</v>
      </c>
      <c r="S386" s="682">
        <v>1</v>
      </c>
      <c r="T386" s="706">
        <v>0.5</v>
      </c>
      <c r="U386" s="242">
        <v>1</v>
      </c>
    </row>
    <row r="387" spans="1:21" ht="14.4" customHeight="1" x14ac:dyDescent="0.3">
      <c r="A387" s="680">
        <v>4</v>
      </c>
      <c r="B387" s="671" t="s">
        <v>539</v>
      </c>
      <c r="C387" s="671">
        <v>89301042</v>
      </c>
      <c r="D387" s="703" t="s">
        <v>3333</v>
      </c>
      <c r="E387" s="704" t="s">
        <v>2262</v>
      </c>
      <c r="F387" s="671" t="s">
        <v>2233</v>
      </c>
      <c r="G387" s="671" t="s">
        <v>2901</v>
      </c>
      <c r="H387" s="671" t="s">
        <v>538</v>
      </c>
      <c r="I387" s="671" t="s">
        <v>2902</v>
      </c>
      <c r="J387" s="671" t="s">
        <v>2903</v>
      </c>
      <c r="K387" s="671" t="s">
        <v>2904</v>
      </c>
      <c r="L387" s="705">
        <v>202.25</v>
      </c>
      <c r="M387" s="705">
        <v>202.25</v>
      </c>
      <c r="N387" s="671">
        <v>1</v>
      </c>
      <c r="O387" s="706">
        <v>0.5</v>
      </c>
      <c r="P387" s="705"/>
      <c r="Q387" s="682">
        <v>0</v>
      </c>
      <c r="R387" s="671"/>
      <c r="S387" s="682">
        <v>0</v>
      </c>
      <c r="T387" s="706"/>
      <c r="U387" s="242">
        <v>0</v>
      </c>
    </row>
    <row r="388" spans="1:21" ht="14.4" customHeight="1" x14ac:dyDescent="0.3">
      <c r="A388" s="680">
        <v>4</v>
      </c>
      <c r="B388" s="671" t="s">
        <v>539</v>
      </c>
      <c r="C388" s="671">
        <v>89301042</v>
      </c>
      <c r="D388" s="703" t="s">
        <v>3333</v>
      </c>
      <c r="E388" s="704" t="s">
        <v>2262</v>
      </c>
      <c r="F388" s="671" t="s">
        <v>2235</v>
      </c>
      <c r="G388" s="671" t="s">
        <v>2462</v>
      </c>
      <c r="H388" s="671" t="s">
        <v>538</v>
      </c>
      <c r="I388" s="671" t="s">
        <v>2463</v>
      </c>
      <c r="J388" s="671" t="s">
        <v>2464</v>
      </c>
      <c r="K388" s="671" t="s">
        <v>2465</v>
      </c>
      <c r="L388" s="705">
        <v>410</v>
      </c>
      <c r="M388" s="705">
        <v>410</v>
      </c>
      <c r="N388" s="671">
        <v>1</v>
      </c>
      <c r="O388" s="706">
        <v>1</v>
      </c>
      <c r="P388" s="705">
        <v>410</v>
      </c>
      <c r="Q388" s="682">
        <v>1</v>
      </c>
      <c r="R388" s="671">
        <v>1</v>
      </c>
      <c r="S388" s="682">
        <v>1</v>
      </c>
      <c r="T388" s="706">
        <v>1</v>
      </c>
      <c r="U388" s="242">
        <v>1</v>
      </c>
    </row>
    <row r="389" spans="1:21" ht="14.4" customHeight="1" x14ac:dyDescent="0.3">
      <c r="A389" s="680">
        <v>4</v>
      </c>
      <c r="B389" s="671" t="s">
        <v>539</v>
      </c>
      <c r="C389" s="671">
        <v>89301042</v>
      </c>
      <c r="D389" s="703" t="s">
        <v>3333</v>
      </c>
      <c r="E389" s="704" t="s">
        <v>2263</v>
      </c>
      <c r="F389" s="671" t="s">
        <v>2233</v>
      </c>
      <c r="G389" s="671" t="s">
        <v>2311</v>
      </c>
      <c r="H389" s="671" t="s">
        <v>910</v>
      </c>
      <c r="I389" s="671" t="s">
        <v>2549</v>
      </c>
      <c r="J389" s="671" t="s">
        <v>2905</v>
      </c>
      <c r="K389" s="671" t="s">
        <v>2906</v>
      </c>
      <c r="L389" s="705">
        <v>333.31</v>
      </c>
      <c r="M389" s="705">
        <v>333.31</v>
      </c>
      <c r="N389" s="671">
        <v>1</v>
      </c>
      <c r="O389" s="706">
        <v>1</v>
      </c>
      <c r="P389" s="705">
        <v>333.31</v>
      </c>
      <c r="Q389" s="682">
        <v>1</v>
      </c>
      <c r="R389" s="671">
        <v>1</v>
      </c>
      <c r="S389" s="682">
        <v>1</v>
      </c>
      <c r="T389" s="706">
        <v>1</v>
      </c>
      <c r="U389" s="242">
        <v>1</v>
      </c>
    </row>
    <row r="390" spans="1:21" ht="14.4" customHeight="1" x14ac:dyDescent="0.3">
      <c r="A390" s="680">
        <v>4</v>
      </c>
      <c r="B390" s="671" t="s">
        <v>539</v>
      </c>
      <c r="C390" s="671">
        <v>89301042</v>
      </c>
      <c r="D390" s="703" t="s">
        <v>3333</v>
      </c>
      <c r="E390" s="704" t="s">
        <v>2263</v>
      </c>
      <c r="F390" s="671" t="s">
        <v>2233</v>
      </c>
      <c r="G390" s="671" t="s">
        <v>2907</v>
      </c>
      <c r="H390" s="671" t="s">
        <v>910</v>
      </c>
      <c r="I390" s="671" t="s">
        <v>2908</v>
      </c>
      <c r="J390" s="671" t="s">
        <v>2909</v>
      </c>
      <c r="K390" s="671" t="s">
        <v>2910</v>
      </c>
      <c r="L390" s="705">
        <v>672.94</v>
      </c>
      <c r="M390" s="705">
        <v>672.94</v>
      </c>
      <c r="N390" s="671">
        <v>1</v>
      </c>
      <c r="O390" s="706">
        <v>0.5</v>
      </c>
      <c r="P390" s="705"/>
      <c r="Q390" s="682">
        <v>0</v>
      </c>
      <c r="R390" s="671"/>
      <c r="S390" s="682">
        <v>0</v>
      </c>
      <c r="T390" s="706"/>
      <c r="U390" s="242">
        <v>0</v>
      </c>
    </row>
    <row r="391" spans="1:21" ht="14.4" customHeight="1" x14ac:dyDescent="0.3">
      <c r="A391" s="680">
        <v>4</v>
      </c>
      <c r="B391" s="671" t="s">
        <v>539</v>
      </c>
      <c r="C391" s="671">
        <v>89301042</v>
      </c>
      <c r="D391" s="703" t="s">
        <v>3333</v>
      </c>
      <c r="E391" s="704" t="s">
        <v>2263</v>
      </c>
      <c r="F391" s="671" t="s">
        <v>2233</v>
      </c>
      <c r="G391" s="671" t="s">
        <v>2286</v>
      </c>
      <c r="H391" s="671" t="s">
        <v>910</v>
      </c>
      <c r="I391" s="671" t="s">
        <v>1471</v>
      </c>
      <c r="J391" s="671" t="s">
        <v>1472</v>
      </c>
      <c r="K391" s="671" t="s">
        <v>2179</v>
      </c>
      <c r="L391" s="705">
        <v>184.22</v>
      </c>
      <c r="M391" s="705">
        <v>368.44</v>
      </c>
      <c r="N391" s="671">
        <v>2</v>
      </c>
      <c r="O391" s="706">
        <v>1</v>
      </c>
      <c r="P391" s="705">
        <v>368.44</v>
      </c>
      <c r="Q391" s="682">
        <v>1</v>
      </c>
      <c r="R391" s="671">
        <v>2</v>
      </c>
      <c r="S391" s="682">
        <v>1</v>
      </c>
      <c r="T391" s="706">
        <v>1</v>
      </c>
      <c r="U391" s="242">
        <v>1</v>
      </c>
    </row>
    <row r="392" spans="1:21" ht="14.4" customHeight="1" x14ac:dyDescent="0.3">
      <c r="A392" s="680">
        <v>4</v>
      </c>
      <c r="B392" s="671" t="s">
        <v>539</v>
      </c>
      <c r="C392" s="671">
        <v>89301042</v>
      </c>
      <c r="D392" s="703" t="s">
        <v>3333</v>
      </c>
      <c r="E392" s="704" t="s">
        <v>2263</v>
      </c>
      <c r="F392" s="671" t="s">
        <v>2233</v>
      </c>
      <c r="G392" s="671" t="s">
        <v>2387</v>
      </c>
      <c r="H392" s="671" t="s">
        <v>538</v>
      </c>
      <c r="I392" s="671" t="s">
        <v>2911</v>
      </c>
      <c r="J392" s="671" t="s">
        <v>2912</v>
      </c>
      <c r="K392" s="671" t="s">
        <v>2913</v>
      </c>
      <c r="L392" s="705">
        <v>55.1</v>
      </c>
      <c r="M392" s="705">
        <v>55.1</v>
      </c>
      <c r="N392" s="671">
        <v>1</v>
      </c>
      <c r="O392" s="706">
        <v>1</v>
      </c>
      <c r="P392" s="705"/>
      <c r="Q392" s="682">
        <v>0</v>
      </c>
      <c r="R392" s="671"/>
      <c r="S392" s="682">
        <v>0</v>
      </c>
      <c r="T392" s="706"/>
      <c r="U392" s="242">
        <v>0</v>
      </c>
    </row>
    <row r="393" spans="1:21" ht="14.4" customHeight="1" x14ac:dyDescent="0.3">
      <c r="A393" s="680">
        <v>4</v>
      </c>
      <c r="B393" s="671" t="s">
        <v>539</v>
      </c>
      <c r="C393" s="671">
        <v>89301042</v>
      </c>
      <c r="D393" s="703" t="s">
        <v>3333</v>
      </c>
      <c r="E393" s="704" t="s">
        <v>2263</v>
      </c>
      <c r="F393" s="671" t="s">
        <v>2233</v>
      </c>
      <c r="G393" s="671" t="s">
        <v>2649</v>
      </c>
      <c r="H393" s="671" t="s">
        <v>538</v>
      </c>
      <c r="I393" s="671" t="s">
        <v>2650</v>
      </c>
      <c r="J393" s="671" t="s">
        <v>2651</v>
      </c>
      <c r="K393" s="671" t="s">
        <v>2652</v>
      </c>
      <c r="L393" s="705">
        <v>163.9</v>
      </c>
      <c r="M393" s="705">
        <v>983.40000000000009</v>
      </c>
      <c r="N393" s="671">
        <v>6</v>
      </c>
      <c r="O393" s="706">
        <v>1</v>
      </c>
      <c r="P393" s="705">
        <v>983.40000000000009</v>
      </c>
      <c r="Q393" s="682">
        <v>1</v>
      </c>
      <c r="R393" s="671">
        <v>6</v>
      </c>
      <c r="S393" s="682">
        <v>1</v>
      </c>
      <c r="T393" s="706">
        <v>1</v>
      </c>
      <c r="U393" s="242">
        <v>1</v>
      </c>
    </row>
    <row r="394" spans="1:21" ht="14.4" customHeight="1" x14ac:dyDescent="0.3">
      <c r="A394" s="680">
        <v>4</v>
      </c>
      <c r="B394" s="671" t="s">
        <v>539</v>
      </c>
      <c r="C394" s="671">
        <v>89301042</v>
      </c>
      <c r="D394" s="703" t="s">
        <v>3333</v>
      </c>
      <c r="E394" s="704" t="s">
        <v>2263</v>
      </c>
      <c r="F394" s="671" t="s">
        <v>2233</v>
      </c>
      <c r="G394" s="671" t="s">
        <v>2299</v>
      </c>
      <c r="H394" s="671" t="s">
        <v>538</v>
      </c>
      <c r="I394" s="671" t="s">
        <v>1277</v>
      </c>
      <c r="J394" s="671" t="s">
        <v>1278</v>
      </c>
      <c r="K394" s="671" t="s">
        <v>2300</v>
      </c>
      <c r="L394" s="705">
        <v>63.67</v>
      </c>
      <c r="M394" s="705">
        <v>63.67</v>
      </c>
      <c r="N394" s="671">
        <v>1</v>
      </c>
      <c r="O394" s="706">
        <v>1</v>
      </c>
      <c r="P394" s="705">
        <v>63.67</v>
      </c>
      <c r="Q394" s="682">
        <v>1</v>
      </c>
      <c r="R394" s="671">
        <v>1</v>
      </c>
      <c r="S394" s="682">
        <v>1</v>
      </c>
      <c r="T394" s="706">
        <v>1</v>
      </c>
      <c r="U394" s="242">
        <v>1</v>
      </c>
    </row>
    <row r="395" spans="1:21" ht="14.4" customHeight="1" x14ac:dyDescent="0.3">
      <c r="A395" s="680">
        <v>4</v>
      </c>
      <c r="B395" s="671" t="s">
        <v>539</v>
      </c>
      <c r="C395" s="671">
        <v>89301042</v>
      </c>
      <c r="D395" s="703" t="s">
        <v>3333</v>
      </c>
      <c r="E395" s="704" t="s">
        <v>2263</v>
      </c>
      <c r="F395" s="671" t="s">
        <v>2233</v>
      </c>
      <c r="G395" s="671" t="s">
        <v>2914</v>
      </c>
      <c r="H395" s="671" t="s">
        <v>538</v>
      </c>
      <c r="I395" s="671" t="s">
        <v>2915</v>
      </c>
      <c r="J395" s="671" t="s">
        <v>2916</v>
      </c>
      <c r="K395" s="671" t="s">
        <v>1250</v>
      </c>
      <c r="L395" s="705">
        <v>0</v>
      </c>
      <c r="M395" s="705">
        <v>0</v>
      </c>
      <c r="N395" s="671">
        <v>3</v>
      </c>
      <c r="O395" s="706">
        <v>0.5</v>
      </c>
      <c r="P395" s="705"/>
      <c r="Q395" s="682"/>
      <c r="R395" s="671"/>
      <c r="S395" s="682">
        <v>0</v>
      </c>
      <c r="T395" s="706"/>
      <c r="U395" s="242">
        <v>0</v>
      </c>
    </row>
    <row r="396" spans="1:21" ht="14.4" customHeight="1" x14ac:dyDescent="0.3">
      <c r="A396" s="680">
        <v>4</v>
      </c>
      <c r="B396" s="671" t="s">
        <v>539</v>
      </c>
      <c r="C396" s="671">
        <v>89301042</v>
      </c>
      <c r="D396" s="703" t="s">
        <v>3333</v>
      </c>
      <c r="E396" s="704" t="s">
        <v>2263</v>
      </c>
      <c r="F396" s="671" t="s">
        <v>2233</v>
      </c>
      <c r="G396" s="671" t="s">
        <v>2426</v>
      </c>
      <c r="H396" s="671" t="s">
        <v>538</v>
      </c>
      <c r="I396" s="671" t="s">
        <v>701</v>
      </c>
      <c r="J396" s="671" t="s">
        <v>702</v>
      </c>
      <c r="K396" s="671" t="s">
        <v>2427</v>
      </c>
      <c r="L396" s="705">
        <v>242.93</v>
      </c>
      <c r="M396" s="705">
        <v>728.79</v>
      </c>
      <c r="N396" s="671">
        <v>3</v>
      </c>
      <c r="O396" s="706">
        <v>3</v>
      </c>
      <c r="P396" s="705">
        <v>485.86</v>
      </c>
      <c r="Q396" s="682">
        <v>0.66666666666666674</v>
      </c>
      <c r="R396" s="671">
        <v>2</v>
      </c>
      <c r="S396" s="682">
        <v>0.66666666666666663</v>
      </c>
      <c r="T396" s="706">
        <v>2</v>
      </c>
      <c r="U396" s="242">
        <v>0.66666666666666663</v>
      </c>
    </row>
    <row r="397" spans="1:21" ht="14.4" customHeight="1" x14ac:dyDescent="0.3">
      <c r="A397" s="680">
        <v>4</v>
      </c>
      <c r="B397" s="671" t="s">
        <v>539</v>
      </c>
      <c r="C397" s="671">
        <v>89301042</v>
      </c>
      <c r="D397" s="703" t="s">
        <v>3333</v>
      </c>
      <c r="E397" s="704" t="s">
        <v>2263</v>
      </c>
      <c r="F397" s="671" t="s">
        <v>2233</v>
      </c>
      <c r="G397" s="671" t="s">
        <v>2917</v>
      </c>
      <c r="H397" s="671" t="s">
        <v>538</v>
      </c>
      <c r="I397" s="671" t="s">
        <v>2918</v>
      </c>
      <c r="J397" s="671" t="s">
        <v>2919</v>
      </c>
      <c r="K397" s="671" t="s">
        <v>2920</v>
      </c>
      <c r="L397" s="705">
        <v>95.08</v>
      </c>
      <c r="M397" s="705">
        <v>285.24</v>
      </c>
      <c r="N397" s="671">
        <v>3</v>
      </c>
      <c r="O397" s="706">
        <v>0.5</v>
      </c>
      <c r="P397" s="705"/>
      <c r="Q397" s="682">
        <v>0</v>
      </c>
      <c r="R397" s="671"/>
      <c r="S397" s="682">
        <v>0</v>
      </c>
      <c r="T397" s="706"/>
      <c r="U397" s="242">
        <v>0</v>
      </c>
    </row>
    <row r="398" spans="1:21" ht="14.4" customHeight="1" x14ac:dyDescent="0.3">
      <c r="A398" s="680">
        <v>4</v>
      </c>
      <c r="B398" s="671" t="s">
        <v>539</v>
      </c>
      <c r="C398" s="671">
        <v>89301042</v>
      </c>
      <c r="D398" s="703" t="s">
        <v>3333</v>
      </c>
      <c r="E398" s="704" t="s">
        <v>2263</v>
      </c>
      <c r="F398" s="671" t="s">
        <v>2233</v>
      </c>
      <c r="G398" s="671" t="s">
        <v>2353</v>
      </c>
      <c r="H398" s="671" t="s">
        <v>538</v>
      </c>
      <c r="I398" s="671" t="s">
        <v>728</v>
      </c>
      <c r="J398" s="671" t="s">
        <v>2354</v>
      </c>
      <c r="K398" s="671" t="s">
        <v>2355</v>
      </c>
      <c r="L398" s="705">
        <v>56.01</v>
      </c>
      <c r="M398" s="705">
        <v>56.01</v>
      </c>
      <c r="N398" s="671">
        <v>1</v>
      </c>
      <c r="O398" s="706">
        <v>1</v>
      </c>
      <c r="P398" s="705">
        <v>56.01</v>
      </c>
      <c r="Q398" s="682">
        <v>1</v>
      </c>
      <c r="R398" s="671">
        <v>1</v>
      </c>
      <c r="S398" s="682">
        <v>1</v>
      </c>
      <c r="T398" s="706">
        <v>1</v>
      </c>
      <c r="U398" s="242">
        <v>1</v>
      </c>
    </row>
    <row r="399" spans="1:21" ht="14.4" customHeight="1" x14ac:dyDescent="0.3">
      <c r="A399" s="680">
        <v>4</v>
      </c>
      <c r="B399" s="671" t="s">
        <v>539</v>
      </c>
      <c r="C399" s="671">
        <v>89301042</v>
      </c>
      <c r="D399" s="703" t="s">
        <v>3333</v>
      </c>
      <c r="E399" s="704" t="s">
        <v>2263</v>
      </c>
      <c r="F399" s="671" t="s">
        <v>2233</v>
      </c>
      <c r="G399" s="671" t="s">
        <v>2364</v>
      </c>
      <c r="H399" s="671" t="s">
        <v>538</v>
      </c>
      <c r="I399" s="671" t="s">
        <v>2365</v>
      </c>
      <c r="J399" s="671" t="s">
        <v>2366</v>
      </c>
      <c r="K399" s="671" t="s">
        <v>2367</v>
      </c>
      <c r="L399" s="705">
        <v>31.54</v>
      </c>
      <c r="M399" s="705">
        <v>63.08</v>
      </c>
      <c r="N399" s="671">
        <v>2</v>
      </c>
      <c r="O399" s="706">
        <v>0.5</v>
      </c>
      <c r="P399" s="705"/>
      <c r="Q399" s="682">
        <v>0</v>
      </c>
      <c r="R399" s="671"/>
      <c r="S399" s="682">
        <v>0</v>
      </c>
      <c r="T399" s="706"/>
      <c r="U399" s="242">
        <v>0</v>
      </c>
    </row>
    <row r="400" spans="1:21" ht="14.4" customHeight="1" x14ac:dyDescent="0.3">
      <c r="A400" s="680">
        <v>4</v>
      </c>
      <c r="B400" s="671" t="s">
        <v>539</v>
      </c>
      <c r="C400" s="671">
        <v>89301042</v>
      </c>
      <c r="D400" s="703" t="s">
        <v>3333</v>
      </c>
      <c r="E400" s="704" t="s">
        <v>2263</v>
      </c>
      <c r="F400" s="671" t="s">
        <v>2233</v>
      </c>
      <c r="G400" s="671" t="s">
        <v>2428</v>
      </c>
      <c r="H400" s="671" t="s">
        <v>538</v>
      </c>
      <c r="I400" s="671" t="s">
        <v>2429</v>
      </c>
      <c r="J400" s="671" t="s">
        <v>917</v>
      </c>
      <c r="K400" s="671" t="s">
        <v>2430</v>
      </c>
      <c r="L400" s="705">
        <v>96.63</v>
      </c>
      <c r="M400" s="705">
        <v>193.26</v>
      </c>
      <c r="N400" s="671">
        <v>2</v>
      </c>
      <c r="O400" s="706">
        <v>1</v>
      </c>
      <c r="P400" s="705"/>
      <c r="Q400" s="682">
        <v>0</v>
      </c>
      <c r="R400" s="671"/>
      <c r="S400" s="682">
        <v>0</v>
      </c>
      <c r="T400" s="706"/>
      <c r="U400" s="242">
        <v>0</v>
      </c>
    </row>
    <row r="401" spans="1:21" ht="14.4" customHeight="1" x14ac:dyDescent="0.3">
      <c r="A401" s="680">
        <v>4</v>
      </c>
      <c r="B401" s="671" t="s">
        <v>539</v>
      </c>
      <c r="C401" s="671">
        <v>89301042</v>
      </c>
      <c r="D401" s="703" t="s">
        <v>3333</v>
      </c>
      <c r="E401" s="704" t="s">
        <v>2263</v>
      </c>
      <c r="F401" s="671" t="s">
        <v>2233</v>
      </c>
      <c r="G401" s="671" t="s">
        <v>2396</v>
      </c>
      <c r="H401" s="671" t="s">
        <v>538</v>
      </c>
      <c r="I401" s="671" t="s">
        <v>682</v>
      </c>
      <c r="J401" s="671" t="s">
        <v>683</v>
      </c>
      <c r="K401" s="671" t="s">
        <v>684</v>
      </c>
      <c r="L401" s="705">
        <v>56.69</v>
      </c>
      <c r="M401" s="705">
        <v>226.76</v>
      </c>
      <c r="N401" s="671">
        <v>4</v>
      </c>
      <c r="O401" s="706">
        <v>3</v>
      </c>
      <c r="P401" s="705">
        <v>170.07</v>
      </c>
      <c r="Q401" s="682">
        <v>0.75</v>
      </c>
      <c r="R401" s="671">
        <v>3</v>
      </c>
      <c r="S401" s="682">
        <v>0.75</v>
      </c>
      <c r="T401" s="706">
        <v>2</v>
      </c>
      <c r="U401" s="242">
        <v>0.66666666666666663</v>
      </c>
    </row>
    <row r="402" spans="1:21" ht="14.4" customHeight="1" x14ac:dyDescent="0.3">
      <c r="A402" s="680">
        <v>4</v>
      </c>
      <c r="B402" s="671" t="s">
        <v>539</v>
      </c>
      <c r="C402" s="671">
        <v>89301042</v>
      </c>
      <c r="D402" s="703" t="s">
        <v>3333</v>
      </c>
      <c r="E402" s="704" t="s">
        <v>2263</v>
      </c>
      <c r="F402" s="671" t="s">
        <v>2233</v>
      </c>
      <c r="G402" s="671" t="s">
        <v>2921</v>
      </c>
      <c r="H402" s="671" t="s">
        <v>538</v>
      </c>
      <c r="I402" s="671" t="s">
        <v>2922</v>
      </c>
      <c r="J402" s="671" t="s">
        <v>2923</v>
      </c>
      <c r="K402" s="671" t="s">
        <v>2924</v>
      </c>
      <c r="L402" s="705">
        <v>61.3</v>
      </c>
      <c r="M402" s="705">
        <v>61.3</v>
      </c>
      <c r="N402" s="671">
        <v>1</v>
      </c>
      <c r="O402" s="706">
        <v>1</v>
      </c>
      <c r="P402" s="705">
        <v>61.3</v>
      </c>
      <c r="Q402" s="682">
        <v>1</v>
      </c>
      <c r="R402" s="671">
        <v>1</v>
      </c>
      <c r="S402" s="682">
        <v>1</v>
      </c>
      <c r="T402" s="706">
        <v>1</v>
      </c>
      <c r="U402" s="242">
        <v>1</v>
      </c>
    </row>
    <row r="403" spans="1:21" ht="14.4" customHeight="1" x14ac:dyDescent="0.3">
      <c r="A403" s="680">
        <v>4</v>
      </c>
      <c r="B403" s="671" t="s">
        <v>539</v>
      </c>
      <c r="C403" s="671">
        <v>89301042</v>
      </c>
      <c r="D403" s="703" t="s">
        <v>3333</v>
      </c>
      <c r="E403" s="704" t="s">
        <v>2263</v>
      </c>
      <c r="F403" s="671" t="s">
        <v>2233</v>
      </c>
      <c r="G403" s="671" t="s">
        <v>2302</v>
      </c>
      <c r="H403" s="671" t="s">
        <v>538</v>
      </c>
      <c r="I403" s="671" t="s">
        <v>1653</v>
      </c>
      <c r="J403" s="671" t="s">
        <v>1654</v>
      </c>
      <c r="K403" s="671" t="s">
        <v>2303</v>
      </c>
      <c r="L403" s="705">
        <v>0</v>
      </c>
      <c r="M403" s="705">
        <v>0</v>
      </c>
      <c r="N403" s="671">
        <v>1</v>
      </c>
      <c r="O403" s="706">
        <v>1</v>
      </c>
      <c r="P403" s="705">
        <v>0</v>
      </c>
      <c r="Q403" s="682"/>
      <c r="R403" s="671">
        <v>1</v>
      </c>
      <c r="S403" s="682">
        <v>1</v>
      </c>
      <c r="T403" s="706">
        <v>1</v>
      </c>
      <c r="U403" s="242">
        <v>1</v>
      </c>
    </row>
    <row r="404" spans="1:21" ht="14.4" customHeight="1" x14ac:dyDescent="0.3">
      <c r="A404" s="680">
        <v>4</v>
      </c>
      <c r="B404" s="671" t="s">
        <v>539</v>
      </c>
      <c r="C404" s="671">
        <v>89301042</v>
      </c>
      <c r="D404" s="703" t="s">
        <v>3333</v>
      </c>
      <c r="E404" s="704" t="s">
        <v>2263</v>
      </c>
      <c r="F404" s="671" t="s">
        <v>2233</v>
      </c>
      <c r="G404" s="671" t="s">
        <v>2672</v>
      </c>
      <c r="H404" s="671" t="s">
        <v>910</v>
      </c>
      <c r="I404" s="671" t="s">
        <v>2673</v>
      </c>
      <c r="J404" s="671" t="s">
        <v>2674</v>
      </c>
      <c r="K404" s="671" t="s">
        <v>2675</v>
      </c>
      <c r="L404" s="705">
        <v>94.8</v>
      </c>
      <c r="M404" s="705">
        <v>189.6</v>
      </c>
      <c r="N404" s="671">
        <v>2</v>
      </c>
      <c r="O404" s="706">
        <v>1</v>
      </c>
      <c r="P404" s="705"/>
      <c r="Q404" s="682">
        <v>0</v>
      </c>
      <c r="R404" s="671"/>
      <c r="S404" s="682">
        <v>0</v>
      </c>
      <c r="T404" s="706"/>
      <c r="U404" s="242">
        <v>0</v>
      </c>
    </row>
    <row r="405" spans="1:21" ht="14.4" customHeight="1" x14ac:dyDescent="0.3">
      <c r="A405" s="680">
        <v>4</v>
      </c>
      <c r="B405" s="671" t="s">
        <v>539</v>
      </c>
      <c r="C405" s="671">
        <v>89301042</v>
      </c>
      <c r="D405" s="703" t="s">
        <v>3333</v>
      </c>
      <c r="E405" s="704" t="s">
        <v>2263</v>
      </c>
      <c r="F405" s="671" t="s">
        <v>2233</v>
      </c>
      <c r="G405" s="671" t="s">
        <v>2451</v>
      </c>
      <c r="H405" s="671" t="s">
        <v>538</v>
      </c>
      <c r="I405" s="671" t="s">
        <v>2452</v>
      </c>
      <c r="J405" s="671" t="s">
        <v>853</v>
      </c>
      <c r="K405" s="671" t="s">
        <v>2453</v>
      </c>
      <c r="L405" s="705">
        <v>127.5</v>
      </c>
      <c r="M405" s="705">
        <v>255</v>
      </c>
      <c r="N405" s="671">
        <v>2</v>
      </c>
      <c r="O405" s="706">
        <v>2</v>
      </c>
      <c r="P405" s="705">
        <v>127.5</v>
      </c>
      <c r="Q405" s="682">
        <v>0.5</v>
      </c>
      <c r="R405" s="671">
        <v>1</v>
      </c>
      <c r="S405" s="682">
        <v>0.5</v>
      </c>
      <c r="T405" s="706">
        <v>1</v>
      </c>
      <c r="U405" s="242">
        <v>0.5</v>
      </c>
    </row>
    <row r="406" spans="1:21" ht="14.4" customHeight="1" x14ac:dyDescent="0.3">
      <c r="A406" s="680">
        <v>4</v>
      </c>
      <c r="B406" s="671" t="s">
        <v>539</v>
      </c>
      <c r="C406" s="671">
        <v>89301042</v>
      </c>
      <c r="D406" s="703" t="s">
        <v>3333</v>
      </c>
      <c r="E406" s="704" t="s">
        <v>2263</v>
      </c>
      <c r="F406" s="671" t="s">
        <v>2233</v>
      </c>
      <c r="G406" s="671" t="s">
        <v>2632</v>
      </c>
      <c r="H406" s="671" t="s">
        <v>910</v>
      </c>
      <c r="I406" s="671" t="s">
        <v>966</v>
      </c>
      <c r="J406" s="671" t="s">
        <v>967</v>
      </c>
      <c r="K406" s="671" t="s">
        <v>2142</v>
      </c>
      <c r="L406" s="705">
        <v>98.23</v>
      </c>
      <c r="M406" s="705">
        <v>196.46</v>
      </c>
      <c r="N406" s="671">
        <v>2</v>
      </c>
      <c r="O406" s="706">
        <v>1</v>
      </c>
      <c r="P406" s="705">
        <v>196.46</v>
      </c>
      <c r="Q406" s="682">
        <v>1</v>
      </c>
      <c r="R406" s="671">
        <v>2</v>
      </c>
      <c r="S406" s="682">
        <v>1</v>
      </c>
      <c r="T406" s="706">
        <v>1</v>
      </c>
      <c r="U406" s="242">
        <v>1</v>
      </c>
    </row>
    <row r="407" spans="1:21" ht="14.4" customHeight="1" x14ac:dyDescent="0.3">
      <c r="A407" s="680">
        <v>4</v>
      </c>
      <c r="B407" s="671" t="s">
        <v>539</v>
      </c>
      <c r="C407" s="671">
        <v>89301042</v>
      </c>
      <c r="D407" s="703" t="s">
        <v>3333</v>
      </c>
      <c r="E407" s="704" t="s">
        <v>2263</v>
      </c>
      <c r="F407" s="671" t="s">
        <v>2233</v>
      </c>
      <c r="G407" s="671" t="s">
        <v>2632</v>
      </c>
      <c r="H407" s="671" t="s">
        <v>910</v>
      </c>
      <c r="I407" s="671" t="s">
        <v>2633</v>
      </c>
      <c r="J407" s="671" t="s">
        <v>2634</v>
      </c>
      <c r="K407" s="671" t="s">
        <v>2635</v>
      </c>
      <c r="L407" s="705">
        <v>314.33999999999997</v>
      </c>
      <c r="M407" s="705">
        <v>628.67999999999995</v>
      </c>
      <c r="N407" s="671">
        <v>2</v>
      </c>
      <c r="O407" s="706">
        <v>1</v>
      </c>
      <c r="P407" s="705">
        <v>628.67999999999995</v>
      </c>
      <c r="Q407" s="682">
        <v>1</v>
      </c>
      <c r="R407" s="671">
        <v>2</v>
      </c>
      <c r="S407" s="682">
        <v>1</v>
      </c>
      <c r="T407" s="706">
        <v>1</v>
      </c>
      <c r="U407" s="242">
        <v>1</v>
      </c>
    </row>
    <row r="408" spans="1:21" ht="14.4" customHeight="1" x14ac:dyDescent="0.3">
      <c r="A408" s="680">
        <v>4</v>
      </c>
      <c r="B408" s="671" t="s">
        <v>539</v>
      </c>
      <c r="C408" s="671">
        <v>89301042</v>
      </c>
      <c r="D408" s="703" t="s">
        <v>3333</v>
      </c>
      <c r="E408" s="704" t="s">
        <v>2263</v>
      </c>
      <c r="F408" s="671" t="s">
        <v>2233</v>
      </c>
      <c r="G408" s="671" t="s">
        <v>2347</v>
      </c>
      <c r="H408" s="671" t="s">
        <v>538</v>
      </c>
      <c r="I408" s="671" t="s">
        <v>2925</v>
      </c>
      <c r="J408" s="671" t="s">
        <v>2926</v>
      </c>
      <c r="K408" s="671" t="s">
        <v>2927</v>
      </c>
      <c r="L408" s="705">
        <v>0</v>
      </c>
      <c r="M408" s="705">
        <v>0</v>
      </c>
      <c r="N408" s="671">
        <v>1</v>
      </c>
      <c r="O408" s="706">
        <v>1</v>
      </c>
      <c r="P408" s="705">
        <v>0</v>
      </c>
      <c r="Q408" s="682"/>
      <c r="R408" s="671">
        <v>1</v>
      </c>
      <c r="S408" s="682">
        <v>1</v>
      </c>
      <c r="T408" s="706">
        <v>1</v>
      </c>
      <c r="U408" s="242">
        <v>1</v>
      </c>
    </row>
    <row r="409" spans="1:21" ht="14.4" customHeight="1" x14ac:dyDescent="0.3">
      <c r="A409" s="680">
        <v>4</v>
      </c>
      <c r="B409" s="671" t="s">
        <v>539</v>
      </c>
      <c r="C409" s="671">
        <v>89301042</v>
      </c>
      <c r="D409" s="703" t="s">
        <v>3333</v>
      </c>
      <c r="E409" s="704" t="s">
        <v>2263</v>
      </c>
      <c r="F409" s="671" t="s">
        <v>2233</v>
      </c>
      <c r="G409" s="671" t="s">
        <v>2347</v>
      </c>
      <c r="H409" s="671" t="s">
        <v>538</v>
      </c>
      <c r="I409" s="671" t="s">
        <v>2928</v>
      </c>
      <c r="J409" s="671" t="s">
        <v>2929</v>
      </c>
      <c r="K409" s="671" t="s">
        <v>737</v>
      </c>
      <c r="L409" s="705">
        <v>0</v>
      </c>
      <c r="M409" s="705">
        <v>0</v>
      </c>
      <c r="N409" s="671">
        <v>4</v>
      </c>
      <c r="O409" s="706">
        <v>1</v>
      </c>
      <c r="P409" s="705">
        <v>0</v>
      </c>
      <c r="Q409" s="682"/>
      <c r="R409" s="671">
        <v>4</v>
      </c>
      <c r="S409" s="682">
        <v>1</v>
      </c>
      <c r="T409" s="706">
        <v>1</v>
      </c>
      <c r="U409" s="242">
        <v>1</v>
      </c>
    </row>
    <row r="410" spans="1:21" ht="14.4" customHeight="1" x14ac:dyDescent="0.3">
      <c r="A410" s="680">
        <v>4</v>
      </c>
      <c r="B410" s="671" t="s">
        <v>539</v>
      </c>
      <c r="C410" s="671">
        <v>89301042</v>
      </c>
      <c r="D410" s="703" t="s">
        <v>3333</v>
      </c>
      <c r="E410" s="704" t="s">
        <v>2263</v>
      </c>
      <c r="F410" s="671" t="s">
        <v>2234</v>
      </c>
      <c r="G410" s="671" t="s">
        <v>2307</v>
      </c>
      <c r="H410" s="671" t="s">
        <v>538</v>
      </c>
      <c r="I410" s="671" t="s">
        <v>2308</v>
      </c>
      <c r="J410" s="671" t="s">
        <v>2309</v>
      </c>
      <c r="K410" s="671"/>
      <c r="L410" s="705">
        <v>0</v>
      </c>
      <c r="M410" s="705">
        <v>0</v>
      </c>
      <c r="N410" s="671">
        <v>1</v>
      </c>
      <c r="O410" s="706">
        <v>1</v>
      </c>
      <c r="P410" s="705">
        <v>0</v>
      </c>
      <c r="Q410" s="682"/>
      <c r="R410" s="671">
        <v>1</v>
      </c>
      <c r="S410" s="682">
        <v>1</v>
      </c>
      <c r="T410" s="706">
        <v>1</v>
      </c>
      <c r="U410" s="242">
        <v>1</v>
      </c>
    </row>
    <row r="411" spans="1:21" ht="14.4" customHeight="1" x14ac:dyDescent="0.3">
      <c r="A411" s="680">
        <v>4</v>
      </c>
      <c r="B411" s="671" t="s">
        <v>539</v>
      </c>
      <c r="C411" s="671">
        <v>89301042</v>
      </c>
      <c r="D411" s="703" t="s">
        <v>3333</v>
      </c>
      <c r="E411" s="704" t="s">
        <v>2263</v>
      </c>
      <c r="F411" s="671" t="s">
        <v>2234</v>
      </c>
      <c r="G411" s="671" t="s">
        <v>2307</v>
      </c>
      <c r="H411" s="671" t="s">
        <v>538</v>
      </c>
      <c r="I411" s="671" t="s">
        <v>2310</v>
      </c>
      <c r="J411" s="671" t="s">
        <v>2309</v>
      </c>
      <c r="K411" s="671"/>
      <c r="L411" s="705">
        <v>0</v>
      </c>
      <c r="M411" s="705">
        <v>0</v>
      </c>
      <c r="N411" s="671">
        <v>3</v>
      </c>
      <c r="O411" s="706">
        <v>3</v>
      </c>
      <c r="P411" s="705">
        <v>0</v>
      </c>
      <c r="Q411" s="682"/>
      <c r="R411" s="671">
        <v>3</v>
      </c>
      <c r="S411" s="682">
        <v>1</v>
      </c>
      <c r="T411" s="706">
        <v>3</v>
      </c>
      <c r="U411" s="242">
        <v>1</v>
      </c>
    </row>
    <row r="412" spans="1:21" ht="14.4" customHeight="1" x14ac:dyDescent="0.3">
      <c r="A412" s="680">
        <v>4</v>
      </c>
      <c r="B412" s="671" t="s">
        <v>539</v>
      </c>
      <c r="C412" s="671">
        <v>89301042</v>
      </c>
      <c r="D412" s="703" t="s">
        <v>3333</v>
      </c>
      <c r="E412" s="704" t="s">
        <v>2263</v>
      </c>
      <c r="F412" s="671" t="s">
        <v>2235</v>
      </c>
      <c r="G412" s="671" t="s">
        <v>2462</v>
      </c>
      <c r="H412" s="671" t="s">
        <v>538</v>
      </c>
      <c r="I412" s="671" t="s">
        <v>2463</v>
      </c>
      <c r="J412" s="671" t="s">
        <v>2464</v>
      </c>
      <c r="K412" s="671" t="s">
        <v>2465</v>
      </c>
      <c r="L412" s="705">
        <v>410</v>
      </c>
      <c r="M412" s="705">
        <v>4920</v>
      </c>
      <c r="N412" s="671">
        <v>12</v>
      </c>
      <c r="O412" s="706">
        <v>12</v>
      </c>
      <c r="P412" s="705">
        <v>4100</v>
      </c>
      <c r="Q412" s="682">
        <v>0.83333333333333337</v>
      </c>
      <c r="R412" s="671">
        <v>10</v>
      </c>
      <c r="S412" s="682">
        <v>0.83333333333333337</v>
      </c>
      <c r="T412" s="706">
        <v>10</v>
      </c>
      <c r="U412" s="242">
        <v>0.83333333333333337</v>
      </c>
    </row>
    <row r="413" spans="1:21" ht="14.4" customHeight="1" x14ac:dyDescent="0.3">
      <c r="A413" s="680">
        <v>4</v>
      </c>
      <c r="B413" s="671" t="s">
        <v>539</v>
      </c>
      <c r="C413" s="671">
        <v>89301042</v>
      </c>
      <c r="D413" s="703" t="s">
        <v>3333</v>
      </c>
      <c r="E413" s="704" t="s">
        <v>2263</v>
      </c>
      <c r="F413" s="671" t="s">
        <v>2235</v>
      </c>
      <c r="G413" s="671" t="s">
        <v>2398</v>
      </c>
      <c r="H413" s="671" t="s">
        <v>538</v>
      </c>
      <c r="I413" s="671" t="s">
        <v>2609</v>
      </c>
      <c r="J413" s="671" t="s">
        <v>2610</v>
      </c>
      <c r="K413" s="671" t="s">
        <v>2611</v>
      </c>
      <c r="L413" s="705">
        <v>200</v>
      </c>
      <c r="M413" s="705">
        <v>600</v>
      </c>
      <c r="N413" s="671">
        <v>3</v>
      </c>
      <c r="O413" s="706">
        <v>3</v>
      </c>
      <c r="P413" s="705">
        <v>600</v>
      </c>
      <c r="Q413" s="682">
        <v>1</v>
      </c>
      <c r="R413" s="671">
        <v>3</v>
      </c>
      <c r="S413" s="682">
        <v>1</v>
      </c>
      <c r="T413" s="706">
        <v>3</v>
      </c>
      <c r="U413" s="242">
        <v>1</v>
      </c>
    </row>
    <row r="414" spans="1:21" ht="14.4" customHeight="1" x14ac:dyDescent="0.3">
      <c r="A414" s="680">
        <v>4</v>
      </c>
      <c r="B414" s="671" t="s">
        <v>539</v>
      </c>
      <c r="C414" s="671">
        <v>89301042</v>
      </c>
      <c r="D414" s="703" t="s">
        <v>3333</v>
      </c>
      <c r="E414" s="704" t="s">
        <v>2263</v>
      </c>
      <c r="F414" s="671" t="s">
        <v>2235</v>
      </c>
      <c r="G414" s="671" t="s">
        <v>2398</v>
      </c>
      <c r="H414" s="671" t="s">
        <v>538</v>
      </c>
      <c r="I414" s="671" t="s">
        <v>2685</v>
      </c>
      <c r="J414" s="671" t="s">
        <v>2686</v>
      </c>
      <c r="K414" s="671" t="s">
        <v>2687</v>
      </c>
      <c r="L414" s="705">
        <v>120</v>
      </c>
      <c r="M414" s="705">
        <v>360</v>
      </c>
      <c r="N414" s="671">
        <v>3</v>
      </c>
      <c r="O414" s="706">
        <v>1</v>
      </c>
      <c r="P414" s="705">
        <v>360</v>
      </c>
      <c r="Q414" s="682">
        <v>1</v>
      </c>
      <c r="R414" s="671">
        <v>3</v>
      </c>
      <c r="S414" s="682">
        <v>1</v>
      </c>
      <c r="T414" s="706">
        <v>1</v>
      </c>
      <c r="U414" s="242">
        <v>1</v>
      </c>
    </row>
    <row r="415" spans="1:21" ht="14.4" customHeight="1" x14ac:dyDescent="0.3">
      <c r="A415" s="680">
        <v>4</v>
      </c>
      <c r="B415" s="671" t="s">
        <v>539</v>
      </c>
      <c r="C415" s="671">
        <v>89301042</v>
      </c>
      <c r="D415" s="703" t="s">
        <v>3333</v>
      </c>
      <c r="E415" s="704" t="s">
        <v>2263</v>
      </c>
      <c r="F415" s="671" t="s">
        <v>2235</v>
      </c>
      <c r="G415" s="671" t="s">
        <v>2398</v>
      </c>
      <c r="H415" s="671" t="s">
        <v>538</v>
      </c>
      <c r="I415" s="671" t="s">
        <v>2930</v>
      </c>
      <c r="J415" s="671" t="s">
        <v>2931</v>
      </c>
      <c r="K415" s="671" t="s">
        <v>2932</v>
      </c>
      <c r="L415" s="705">
        <v>774.12</v>
      </c>
      <c r="M415" s="705">
        <v>774.12</v>
      </c>
      <c r="N415" s="671">
        <v>1</v>
      </c>
      <c r="O415" s="706">
        <v>1</v>
      </c>
      <c r="P415" s="705"/>
      <c r="Q415" s="682">
        <v>0</v>
      </c>
      <c r="R415" s="671"/>
      <c r="S415" s="682">
        <v>0</v>
      </c>
      <c r="T415" s="706"/>
      <c r="U415" s="242">
        <v>0</v>
      </c>
    </row>
    <row r="416" spans="1:21" ht="14.4" customHeight="1" x14ac:dyDescent="0.3">
      <c r="A416" s="680">
        <v>4</v>
      </c>
      <c r="B416" s="671" t="s">
        <v>539</v>
      </c>
      <c r="C416" s="671">
        <v>89301042</v>
      </c>
      <c r="D416" s="703" t="s">
        <v>3333</v>
      </c>
      <c r="E416" s="704" t="s">
        <v>2263</v>
      </c>
      <c r="F416" s="671" t="s">
        <v>2235</v>
      </c>
      <c r="G416" s="671" t="s">
        <v>2282</v>
      </c>
      <c r="H416" s="671" t="s">
        <v>538</v>
      </c>
      <c r="I416" s="671" t="s">
        <v>2933</v>
      </c>
      <c r="J416" s="671" t="s">
        <v>2934</v>
      </c>
      <c r="K416" s="671" t="s">
        <v>2935</v>
      </c>
      <c r="L416" s="705">
        <v>543.55999999999995</v>
      </c>
      <c r="M416" s="705">
        <v>543.55999999999995</v>
      </c>
      <c r="N416" s="671">
        <v>1</v>
      </c>
      <c r="O416" s="706">
        <v>1</v>
      </c>
      <c r="P416" s="705">
        <v>543.55999999999995</v>
      </c>
      <c r="Q416" s="682">
        <v>1</v>
      </c>
      <c r="R416" s="671">
        <v>1</v>
      </c>
      <c r="S416" s="682">
        <v>1</v>
      </c>
      <c r="T416" s="706">
        <v>1</v>
      </c>
      <c r="U416" s="242">
        <v>1</v>
      </c>
    </row>
    <row r="417" spans="1:21" ht="14.4" customHeight="1" x14ac:dyDescent="0.3">
      <c r="A417" s="680">
        <v>4</v>
      </c>
      <c r="B417" s="671" t="s">
        <v>539</v>
      </c>
      <c r="C417" s="671">
        <v>89301042</v>
      </c>
      <c r="D417" s="703" t="s">
        <v>3333</v>
      </c>
      <c r="E417" s="704" t="s">
        <v>2263</v>
      </c>
      <c r="F417" s="671" t="s">
        <v>2235</v>
      </c>
      <c r="G417" s="671" t="s">
        <v>2282</v>
      </c>
      <c r="H417" s="671" t="s">
        <v>538</v>
      </c>
      <c r="I417" s="671" t="s">
        <v>2469</v>
      </c>
      <c r="J417" s="671" t="s">
        <v>2470</v>
      </c>
      <c r="K417" s="671" t="s">
        <v>2471</v>
      </c>
      <c r="L417" s="705">
        <v>900</v>
      </c>
      <c r="M417" s="705">
        <v>900</v>
      </c>
      <c r="N417" s="671">
        <v>1</v>
      </c>
      <c r="O417" s="706">
        <v>1</v>
      </c>
      <c r="P417" s="705">
        <v>900</v>
      </c>
      <c r="Q417" s="682">
        <v>1</v>
      </c>
      <c r="R417" s="671">
        <v>1</v>
      </c>
      <c r="S417" s="682">
        <v>1</v>
      </c>
      <c r="T417" s="706">
        <v>1</v>
      </c>
      <c r="U417" s="242">
        <v>1</v>
      </c>
    </row>
    <row r="418" spans="1:21" ht="14.4" customHeight="1" x14ac:dyDescent="0.3">
      <c r="A418" s="680">
        <v>4</v>
      </c>
      <c r="B418" s="671" t="s">
        <v>539</v>
      </c>
      <c r="C418" s="671">
        <v>89301042</v>
      </c>
      <c r="D418" s="703" t="s">
        <v>3333</v>
      </c>
      <c r="E418" s="704" t="s">
        <v>2264</v>
      </c>
      <c r="F418" s="671" t="s">
        <v>2233</v>
      </c>
      <c r="G418" s="671" t="s">
        <v>2296</v>
      </c>
      <c r="H418" s="671" t="s">
        <v>538</v>
      </c>
      <c r="I418" s="671" t="s">
        <v>840</v>
      </c>
      <c r="J418" s="671" t="s">
        <v>2297</v>
      </c>
      <c r="K418" s="671" t="s">
        <v>2298</v>
      </c>
      <c r="L418" s="705">
        <v>0</v>
      </c>
      <c r="M418" s="705">
        <v>0</v>
      </c>
      <c r="N418" s="671">
        <v>5</v>
      </c>
      <c r="O418" s="706">
        <v>2.5</v>
      </c>
      <c r="P418" s="705">
        <v>0</v>
      </c>
      <c r="Q418" s="682"/>
      <c r="R418" s="671">
        <v>5</v>
      </c>
      <c r="S418" s="682">
        <v>1</v>
      </c>
      <c r="T418" s="706">
        <v>2.5</v>
      </c>
      <c r="U418" s="242">
        <v>1</v>
      </c>
    </row>
    <row r="419" spans="1:21" ht="14.4" customHeight="1" x14ac:dyDescent="0.3">
      <c r="A419" s="680">
        <v>4</v>
      </c>
      <c r="B419" s="671" t="s">
        <v>539</v>
      </c>
      <c r="C419" s="671">
        <v>89301042</v>
      </c>
      <c r="D419" s="703" t="s">
        <v>3333</v>
      </c>
      <c r="E419" s="704" t="s">
        <v>2264</v>
      </c>
      <c r="F419" s="671" t="s">
        <v>2233</v>
      </c>
      <c r="G419" s="671" t="s">
        <v>2936</v>
      </c>
      <c r="H419" s="671" t="s">
        <v>538</v>
      </c>
      <c r="I419" s="671" t="s">
        <v>2937</v>
      </c>
      <c r="J419" s="671" t="s">
        <v>2938</v>
      </c>
      <c r="K419" s="671" t="s">
        <v>2939</v>
      </c>
      <c r="L419" s="705">
        <v>0</v>
      </c>
      <c r="M419" s="705">
        <v>0</v>
      </c>
      <c r="N419" s="671">
        <v>1</v>
      </c>
      <c r="O419" s="706">
        <v>1</v>
      </c>
      <c r="P419" s="705">
        <v>0</v>
      </c>
      <c r="Q419" s="682"/>
      <c r="R419" s="671">
        <v>1</v>
      </c>
      <c r="S419" s="682">
        <v>1</v>
      </c>
      <c r="T419" s="706">
        <v>1</v>
      </c>
      <c r="U419" s="242">
        <v>1</v>
      </c>
    </row>
    <row r="420" spans="1:21" ht="14.4" customHeight="1" x14ac:dyDescent="0.3">
      <c r="A420" s="680">
        <v>4</v>
      </c>
      <c r="B420" s="671" t="s">
        <v>539</v>
      </c>
      <c r="C420" s="671">
        <v>89301042</v>
      </c>
      <c r="D420" s="703" t="s">
        <v>3333</v>
      </c>
      <c r="E420" s="704" t="s">
        <v>2264</v>
      </c>
      <c r="F420" s="671" t="s">
        <v>2233</v>
      </c>
      <c r="G420" s="671" t="s">
        <v>2330</v>
      </c>
      <c r="H420" s="671" t="s">
        <v>538</v>
      </c>
      <c r="I420" s="671" t="s">
        <v>2331</v>
      </c>
      <c r="J420" s="671" t="s">
        <v>2332</v>
      </c>
      <c r="K420" s="671" t="s">
        <v>2333</v>
      </c>
      <c r="L420" s="705">
        <v>709.97</v>
      </c>
      <c r="M420" s="705">
        <v>4259.82</v>
      </c>
      <c r="N420" s="671">
        <v>6</v>
      </c>
      <c r="O420" s="706">
        <v>2.5</v>
      </c>
      <c r="P420" s="705">
        <v>2129.91</v>
      </c>
      <c r="Q420" s="682">
        <v>0.5</v>
      </c>
      <c r="R420" s="671">
        <v>3</v>
      </c>
      <c r="S420" s="682">
        <v>0.5</v>
      </c>
      <c r="T420" s="706">
        <v>2</v>
      </c>
      <c r="U420" s="242">
        <v>0.8</v>
      </c>
    </row>
    <row r="421" spans="1:21" ht="14.4" customHeight="1" x14ac:dyDescent="0.3">
      <c r="A421" s="680">
        <v>4</v>
      </c>
      <c r="B421" s="671" t="s">
        <v>539</v>
      </c>
      <c r="C421" s="671">
        <v>89301042</v>
      </c>
      <c r="D421" s="703" t="s">
        <v>3333</v>
      </c>
      <c r="E421" s="704" t="s">
        <v>2264</v>
      </c>
      <c r="F421" s="671" t="s">
        <v>2233</v>
      </c>
      <c r="G421" s="671" t="s">
        <v>2940</v>
      </c>
      <c r="H421" s="671" t="s">
        <v>538</v>
      </c>
      <c r="I421" s="671" t="s">
        <v>2941</v>
      </c>
      <c r="J421" s="671" t="s">
        <v>2942</v>
      </c>
      <c r="K421" s="671" t="s">
        <v>2943</v>
      </c>
      <c r="L421" s="705">
        <v>0</v>
      </c>
      <c r="M421" s="705">
        <v>0</v>
      </c>
      <c r="N421" s="671">
        <v>1</v>
      </c>
      <c r="O421" s="706">
        <v>1</v>
      </c>
      <c r="P421" s="705"/>
      <c r="Q421" s="682"/>
      <c r="R421" s="671"/>
      <c r="S421" s="682">
        <v>0</v>
      </c>
      <c r="T421" s="706"/>
      <c r="U421" s="242">
        <v>0</v>
      </c>
    </row>
    <row r="422" spans="1:21" ht="14.4" customHeight="1" x14ac:dyDescent="0.3">
      <c r="A422" s="680">
        <v>4</v>
      </c>
      <c r="B422" s="671" t="s">
        <v>539</v>
      </c>
      <c r="C422" s="671">
        <v>89301042</v>
      </c>
      <c r="D422" s="703" t="s">
        <v>3333</v>
      </c>
      <c r="E422" s="704" t="s">
        <v>2264</v>
      </c>
      <c r="F422" s="671" t="s">
        <v>2233</v>
      </c>
      <c r="G422" s="671" t="s">
        <v>2313</v>
      </c>
      <c r="H422" s="671" t="s">
        <v>538</v>
      </c>
      <c r="I422" s="671" t="s">
        <v>2339</v>
      </c>
      <c r="J422" s="671" t="s">
        <v>1174</v>
      </c>
      <c r="K422" s="671" t="s">
        <v>2340</v>
      </c>
      <c r="L422" s="705">
        <v>0</v>
      </c>
      <c r="M422" s="705">
        <v>0</v>
      </c>
      <c r="N422" s="671">
        <v>7</v>
      </c>
      <c r="O422" s="706">
        <v>1.5</v>
      </c>
      <c r="P422" s="705"/>
      <c r="Q422" s="682"/>
      <c r="R422" s="671"/>
      <c r="S422" s="682">
        <v>0</v>
      </c>
      <c r="T422" s="706"/>
      <c r="U422" s="242">
        <v>0</v>
      </c>
    </row>
    <row r="423" spans="1:21" ht="14.4" customHeight="1" x14ac:dyDescent="0.3">
      <c r="A423" s="680">
        <v>4</v>
      </c>
      <c r="B423" s="671" t="s">
        <v>539</v>
      </c>
      <c r="C423" s="671">
        <v>89301042</v>
      </c>
      <c r="D423" s="703" t="s">
        <v>3333</v>
      </c>
      <c r="E423" s="704" t="s">
        <v>2264</v>
      </c>
      <c r="F423" s="671" t="s">
        <v>2233</v>
      </c>
      <c r="G423" s="671" t="s">
        <v>2944</v>
      </c>
      <c r="H423" s="671" t="s">
        <v>538</v>
      </c>
      <c r="I423" s="671" t="s">
        <v>2945</v>
      </c>
      <c r="J423" s="671" t="s">
        <v>2946</v>
      </c>
      <c r="K423" s="671" t="s">
        <v>2947</v>
      </c>
      <c r="L423" s="705">
        <v>120.37</v>
      </c>
      <c r="M423" s="705">
        <v>120.37</v>
      </c>
      <c r="N423" s="671">
        <v>1</v>
      </c>
      <c r="O423" s="706">
        <v>0.5</v>
      </c>
      <c r="P423" s="705"/>
      <c r="Q423" s="682">
        <v>0</v>
      </c>
      <c r="R423" s="671"/>
      <c r="S423" s="682">
        <v>0</v>
      </c>
      <c r="T423" s="706"/>
      <c r="U423" s="242">
        <v>0</v>
      </c>
    </row>
    <row r="424" spans="1:21" ht="14.4" customHeight="1" x14ac:dyDescent="0.3">
      <c r="A424" s="680">
        <v>4</v>
      </c>
      <c r="B424" s="671" t="s">
        <v>539</v>
      </c>
      <c r="C424" s="671">
        <v>89301042</v>
      </c>
      <c r="D424" s="703" t="s">
        <v>3333</v>
      </c>
      <c r="E424" s="704" t="s">
        <v>2264</v>
      </c>
      <c r="F424" s="671" t="s">
        <v>2233</v>
      </c>
      <c r="G424" s="671" t="s">
        <v>2316</v>
      </c>
      <c r="H424" s="671" t="s">
        <v>538</v>
      </c>
      <c r="I424" s="671" t="s">
        <v>2317</v>
      </c>
      <c r="J424" s="671" t="s">
        <v>2318</v>
      </c>
      <c r="K424" s="671" t="s">
        <v>653</v>
      </c>
      <c r="L424" s="705">
        <v>314.89999999999998</v>
      </c>
      <c r="M424" s="705">
        <v>314.89999999999998</v>
      </c>
      <c r="N424" s="671">
        <v>1</v>
      </c>
      <c r="O424" s="706">
        <v>0.5</v>
      </c>
      <c r="P424" s="705">
        <v>314.89999999999998</v>
      </c>
      <c r="Q424" s="682">
        <v>1</v>
      </c>
      <c r="R424" s="671">
        <v>1</v>
      </c>
      <c r="S424" s="682">
        <v>1</v>
      </c>
      <c r="T424" s="706">
        <v>0.5</v>
      </c>
      <c r="U424" s="242">
        <v>1</v>
      </c>
    </row>
    <row r="425" spans="1:21" ht="14.4" customHeight="1" x14ac:dyDescent="0.3">
      <c r="A425" s="680">
        <v>4</v>
      </c>
      <c r="B425" s="671" t="s">
        <v>539</v>
      </c>
      <c r="C425" s="671">
        <v>89301042</v>
      </c>
      <c r="D425" s="703" t="s">
        <v>3333</v>
      </c>
      <c r="E425" s="704" t="s">
        <v>2264</v>
      </c>
      <c r="F425" s="671" t="s">
        <v>2233</v>
      </c>
      <c r="G425" s="671" t="s">
        <v>2316</v>
      </c>
      <c r="H425" s="671" t="s">
        <v>538</v>
      </c>
      <c r="I425" s="671" t="s">
        <v>651</v>
      </c>
      <c r="J425" s="671" t="s">
        <v>652</v>
      </c>
      <c r="K425" s="671" t="s">
        <v>2376</v>
      </c>
      <c r="L425" s="705">
        <v>314.89999999999998</v>
      </c>
      <c r="M425" s="705">
        <v>314.89999999999998</v>
      </c>
      <c r="N425" s="671">
        <v>1</v>
      </c>
      <c r="O425" s="706">
        <v>1</v>
      </c>
      <c r="P425" s="705"/>
      <c r="Q425" s="682">
        <v>0</v>
      </c>
      <c r="R425" s="671"/>
      <c r="S425" s="682">
        <v>0</v>
      </c>
      <c r="T425" s="706"/>
      <c r="U425" s="242">
        <v>0</v>
      </c>
    </row>
    <row r="426" spans="1:21" ht="14.4" customHeight="1" x14ac:dyDescent="0.3">
      <c r="A426" s="680">
        <v>4</v>
      </c>
      <c r="B426" s="671" t="s">
        <v>539</v>
      </c>
      <c r="C426" s="671">
        <v>89301042</v>
      </c>
      <c r="D426" s="703" t="s">
        <v>3333</v>
      </c>
      <c r="E426" s="704" t="s">
        <v>2264</v>
      </c>
      <c r="F426" s="671" t="s">
        <v>2233</v>
      </c>
      <c r="G426" s="671" t="s">
        <v>2396</v>
      </c>
      <c r="H426" s="671" t="s">
        <v>538</v>
      </c>
      <c r="I426" s="671" t="s">
        <v>682</v>
      </c>
      <c r="J426" s="671" t="s">
        <v>683</v>
      </c>
      <c r="K426" s="671" t="s">
        <v>684</v>
      </c>
      <c r="L426" s="705">
        <v>56.69</v>
      </c>
      <c r="M426" s="705">
        <v>283.45</v>
      </c>
      <c r="N426" s="671">
        <v>5</v>
      </c>
      <c r="O426" s="706">
        <v>3</v>
      </c>
      <c r="P426" s="705"/>
      <c r="Q426" s="682">
        <v>0</v>
      </c>
      <c r="R426" s="671"/>
      <c r="S426" s="682">
        <v>0</v>
      </c>
      <c r="T426" s="706"/>
      <c r="U426" s="242">
        <v>0</v>
      </c>
    </row>
    <row r="427" spans="1:21" ht="14.4" customHeight="1" x14ac:dyDescent="0.3">
      <c r="A427" s="680">
        <v>4</v>
      </c>
      <c r="B427" s="671" t="s">
        <v>539</v>
      </c>
      <c r="C427" s="671">
        <v>89301042</v>
      </c>
      <c r="D427" s="703" t="s">
        <v>3333</v>
      </c>
      <c r="E427" s="704" t="s">
        <v>2264</v>
      </c>
      <c r="F427" s="671" t="s">
        <v>2233</v>
      </c>
      <c r="G427" s="671" t="s">
        <v>2320</v>
      </c>
      <c r="H427" s="671" t="s">
        <v>910</v>
      </c>
      <c r="I427" s="671" t="s">
        <v>1025</v>
      </c>
      <c r="J427" s="671" t="s">
        <v>1026</v>
      </c>
      <c r="K427" s="671" t="s">
        <v>1027</v>
      </c>
      <c r="L427" s="705">
        <v>140.03</v>
      </c>
      <c r="M427" s="705">
        <v>840.18000000000006</v>
      </c>
      <c r="N427" s="671">
        <v>6</v>
      </c>
      <c r="O427" s="706">
        <v>3.5</v>
      </c>
      <c r="P427" s="705">
        <v>420.09000000000003</v>
      </c>
      <c r="Q427" s="682">
        <v>0.5</v>
      </c>
      <c r="R427" s="671">
        <v>3</v>
      </c>
      <c r="S427" s="682">
        <v>0.5</v>
      </c>
      <c r="T427" s="706">
        <v>1.5</v>
      </c>
      <c r="U427" s="242">
        <v>0.42857142857142855</v>
      </c>
    </row>
    <row r="428" spans="1:21" ht="14.4" customHeight="1" x14ac:dyDescent="0.3">
      <c r="A428" s="680">
        <v>4</v>
      </c>
      <c r="B428" s="671" t="s">
        <v>539</v>
      </c>
      <c r="C428" s="671">
        <v>89301042</v>
      </c>
      <c r="D428" s="703" t="s">
        <v>3333</v>
      </c>
      <c r="E428" s="704" t="s">
        <v>2264</v>
      </c>
      <c r="F428" s="671" t="s">
        <v>2233</v>
      </c>
      <c r="G428" s="671" t="s">
        <v>2302</v>
      </c>
      <c r="H428" s="671" t="s">
        <v>538</v>
      </c>
      <c r="I428" s="671" t="s">
        <v>1653</v>
      </c>
      <c r="J428" s="671" t="s">
        <v>1654</v>
      </c>
      <c r="K428" s="671" t="s">
        <v>2303</v>
      </c>
      <c r="L428" s="705">
        <v>0</v>
      </c>
      <c r="M428" s="705">
        <v>0</v>
      </c>
      <c r="N428" s="671">
        <v>1</v>
      </c>
      <c r="O428" s="706">
        <v>0.5</v>
      </c>
      <c r="P428" s="705">
        <v>0</v>
      </c>
      <c r="Q428" s="682"/>
      <c r="R428" s="671">
        <v>1</v>
      </c>
      <c r="S428" s="682">
        <v>1</v>
      </c>
      <c r="T428" s="706">
        <v>0.5</v>
      </c>
      <c r="U428" s="242">
        <v>1</v>
      </c>
    </row>
    <row r="429" spans="1:21" ht="14.4" customHeight="1" x14ac:dyDescent="0.3">
      <c r="A429" s="680">
        <v>4</v>
      </c>
      <c r="B429" s="671" t="s">
        <v>539</v>
      </c>
      <c r="C429" s="671">
        <v>89301042</v>
      </c>
      <c r="D429" s="703" t="s">
        <v>3333</v>
      </c>
      <c r="E429" s="704" t="s">
        <v>2264</v>
      </c>
      <c r="F429" s="671" t="s">
        <v>2233</v>
      </c>
      <c r="G429" s="671" t="s">
        <v>2451</v>
      </c>
      <c r="H429" s="671" t="s">
        <v>538</v>
      </c>
      <c r="I429" s="671" t="s">
        <v>2452</v>
      </c>
      <c r="J429" s="671" t="s">
        <v>853</v>
      </c>
      <c r="K429" s="671" t="s">
        <v>2453</v>
      </c>
      <c r="L429" s="705">
        <v>127.5</v>
      </c>
      <c r="M429" s="705">
        <v>127.5</v>
      </c>
      <c r="N429" s="671">
        <v>1</v>
      </c>
      <c r="O429" s="706">
        <v>1</v>
      </c>
      <c r="P429" s="705"/>
      <c r="Q429" s="682">
        <v>0</v>
      </c>
      <c r="R429" s="671"/>
      <c r="S429" s="682">
        <v>0</v>
      </c>
      <c r="T429" s="706"/>
      <c r="U429" s="242">
        <v>0</v>
      </c>
    </row>
    <row r="430" spans="1:21" ht="14.4" customHeight="1" x14ac:dyDescent="0.3">
      <c r="A430" s="680">
        <v>4</v>
      </c>
      <c r="B430" s="671" t="s">
        <v>539</v>
      </c>
      <c r="C430" s="671">
        <v>89301042</v>
      </c>
      <c r="D430" s="703" t="s">
        <v>3333</v>
      </c>
      <c r="E430" s="704" t="s">
        <v>2264</v>
      </c>
      <c r="F430" s="671" t="s">
        <v>2233</v>
      </c>
      <c r="G430" s="671" t="s">
        <v>2948</v>
      </c>
      <c r="H430" s="671" t="s">
        <v>538</v>
      </c>
      <c r="I430" s="671" t="s">
        <v>2949</v>
      </c>
      <c r="J430" s="671" t="s">
        <v>2950</v>
      </c>
      <c r="K430" s="671" t="s">
        <v>2951</v>
      </c>
      <c r="L430" s="705">
        <v>94.72</v>
      </c>
      <c r="M430" s="705">
        <v>947.2</v>
      </c>
      <c r="N430" s="671">
        <v>10</v>
      </c>
      <c r="O430" s="706">
        <v>3.5</v>
      </c>
      <c r="P430" s="705"/>
      <c r="Q430" s="682">
        <v>0</v>
      </c>
      <c r="R430" s="671"/>
      <c r="S430" s="682">
        <v>0</v>
      </c>
      <c r="T430" s="706"/>
      <c r="U430" s="242">
        <v>0</v>
      </c>
    </row>
    <row r="431" spans="1:21" ht="14.4" customHeight="1" x14ac:dyDescent="0.3">
      <c r="A431" s="680">
        <v>4</v>
      </c>
      <c r="B431" s="671" t="s">
        <v>539</v>
      </c>
      <c r="C431" s="671">
        <v>89301042</v>
      </c>
      <c r="D431" s="703" t="s">
        <v>3333</v>
      </c>
      <c r="E431" s="704" t="s">
        <v>2264</v>
      </c>
      <c r="F431" s="671" t="s">
        <v>2234</v>
      </c>
      <c r="G431" s="671" t="s">
        <v>2307</v>
      </c>
      <c r="H431" s="671" t="s">
        <v>538</v>
      </c>
      <c r="I431" s="671" t="s">
        <v>2310</v>
      </c>
      <c r="J431" s="671" t="s">
        <v>2309</v>
      </c>
      <c r="K431" s="671"/>
      <c r="L431" s="705">
        <v>0</v>
      </c>
      <c r="M431" s="705">
        <v>0</v>
      </c>
      <c r="N431" s="671">
        <v>4</v>
      </c>
      <c r="O431" s="706">
        <v>3</v>
      </c>
      <c r="P431" s="705">
        <v>0</v>
      </c>
      <c r="Q431" s="682"/>
      <c r="R431" s="671">
        <v>4</v>
      </c>
      <c r="S431" s="682">
        <v>1</v>
      </c>
      <c r="T431" s="706">
        <v>3</v>
      </c>
      <c r="U431" s="242">
        <v>1</v>
      </c>
    </row>
    <row r="432" spans="1:21" ht="14.4" customHeight="1" x14ac:dyDescent="0.3">
      <c r="A432" s="680">
        <v>4</v>
      </c>
      <c r="B432" s="671" t="s">
        <v>539</v>
      </c>
      <c r="C432" s="671">
        <v>89301042</v>
      </c>
      <c r="D432" s="703" t="s">
        <v>3333</v>
      </c>
      <c r="E432" s="704" t="s">
        <v>2264</v>
      </c>
      <c r="F432" s="671" t="s">
        <v>2235</v>
      </c>
      <c r="G432" s="671" t="s">
        <v>2462</v>
      </c>
      <c r="H432" s="671" t="s">
        <v>538</v>
      </c>
      <c r="I432" s="671" t="s">
        <v>2463</v>
      </c>
      <c r="J432" s="671" t="s">
        <v>2464</v>
      </c>
      <c r="K432" s="671" t="s">
        <v>2465</v>
      </c>
      <c r="L432" s="705">
        <v>410</v>
      </c>
      <c r="M432" s="705">
        <v>6150</v>
      </c>
      <c r="N432" s="671">
        <v>15</v>
      </c>
      <c r="O432" s="706">
        <v>15</v>
      </c>
      <c r="P432" s="705">
        <v>6150</v>
      </c>
      <c r="Q432" s="682">
        <v>1</v>
      </c>
      <c r="R432" s="671">
        <v>15</v>
      </c>
      <c r="S432" s="682">
        <v>1</v>
      </c>
      <c r="T432" s="706">
        <v>15</v>
      </c>
      <c r="U432" s="242">
        <v>1</v>
      </c>
    </row>
    <row r="433" spans="1:21" ht="14.4" customHeight="1" x14ac:dyDescent="0.3">
      <c r="A433" s="680">
        <v>4</v>
      </c>
      <c r="B433" s="671" t="s">
        <v>539</v>
      </c>
      <c r="C433" s="671">
        <v>89301042</v>
      </c>
      <c r="D433" s="703" t="s">
        <v>3333</v>
      </c>
      <c r="E433" s="704" t="s">
        <v>2264</v>
      </c>
      <c r="F433" s="671" t="s">
        <v>2235</v>
      </c>
      <c r="G433" s="671" t="s">
        <v>2282</v>
      </c>
      <c r="H433" s="671" t="s">
        <v>538</v>
      </c>
      <c r="I433" s="671" t="s">
        <v>2469</v>
      </c>
      <c r="J433" s="671" t="s">
        <v>2470</v>
      </c>
      <c r="K433" s="671" t="s">
        <v>2471</v>
      </c>
      <c r="L433" s="705">
        <v>900</v>
      </c>
      <c r="M433" s="705">
        <v>900</v>
      </c>
      <c r="N433" s="671">
        <v>1</v>
      </c>
      <c r="O433" s="706">
        <v>1</v>
      </c>
      <c r="P433" s="705">
        <v>900</v>
      </c>
      <c r="Q433" s="682">
        <v>1</v>
      </c>
      <c r="R433" s="671">
        <v>1</v>
      </c>
      <c r="S433" s="682">
        <v>1</v>
      </c>
      <c r="T433" s="706">
        <v>1</v>
      </c>
      <c r="U433" s="242">
        <v>1</v>
      </c>
    </row>
    <row r="434" spans="1:21" ht="14.4" customHeight="1" x14ac:dyDescent="0.3">
      <c r="A434" s="680">
        <v>4</v>
      </c>
      <c r="B434" s="671" t="s">
        <v>539</v>
      </c>
      <c r="C434" s="671">
        <v>89301042</v>
      </c>
      <c r="D434" s="703" t="s">
        <v>3333</v>
      </c>
      <c r="E434" s="704" t="s">
        <v>2264</v>
      </c>
      <c r="F434" s="671" t="s">
        <v>2235</v>
      </c>
      <c r="G434" s="671" t="s">
        <v>2282</v>
      </c>
      <c r="H434" s="671" t="s">
        <v>538</v>
      </c>
      <c r="I434" s="671" t="s">
        <v>2612</v>
      </c>
      <c r="J434" s="671" t="s">
        <v>2613</v>
      </c>
      <c r="K434" s="671" t="s">
        <v>2614</v>
      </c>
      <c r="L434" s="705">
        <v>378.48</v>
      </c>
      <c r="M434" s="705">
        <v>378.48</v>
      </c>
      <c r="N434" s="671">
        <v>1</v>
      </c>
      <c r="O434" s="706">
        <v>1</v>
      </c>
      <c r="P434" s="705">
        <v>378.48</v>
      </c>
      <c r="Q434" s="682">
        <v>1</v>
      </c>
      <c r="R434" s="671">
        <v>1</v>
      </c>
      <c r="S434" s="682">
        <v>1</v>
      </c>
      <c r="T434" s="706">
        <v>1</v>
      </c>
      <c r="U434" s="242">
        <v>1</v>
      </c>
    </row>
    <row r="435" spans="1:21" ht="14.4" customHeight="1" x14ac:dyDescent="0.3">
      <c r="A435" s="680">
        <v>4</v>
      </c>
      <c r="B435" s="671" t="s">
        <v>539</v>
      </c>
      <c r="C435" s="671">
        <v>89301042</v>
      </c>
      <c r="D435" s="703" t="s">
        <v>3333</v>
      </c>
      <c r="E435" s="704" t="s">
        <v>2264</v>
      </c>
      <c r="F435" s="671" t="s">
        <v>2235</v>
      </c>
      <c r="G435" s="671" t="s">
        <v>2282</v>
      </c>
      <c r="H435" s="671" t="s">
        <v>538</v>
      </c>
      <c r="I435" s="671" t="s">
        <v>2952</v>
      </c>
      <c r="J435" s="671" t="s">
        <v>2953</v>
      </c>
      <c r="K435" s="671" t="s">
        <v>2954</v>
      </c>
      <c r="L435" s="705">
        <v>700</v>
      </c>
      <c r="M435" s="705">
        <v>700</v>
      </c>
      <c r="N435" s="671">
        <v>1</v>
      </c>
      <c r="O435" s="706">
        <v>1</v>
      </c>
      <c r="P435" s="705"/>
      <c r="Q435" s="682">
        <v>0</v>
      </c>
      <c r="R435" s="671"/>
      <c r="S435" s="682">
        <v>0</v>
      </c>
      <c r="T435" s="706"/>
      <c r="U435" s="242">
        <v>0</v>
      </c>
    </row>
    <row r="436" spans="1:21" ht="14.4" customHeight="1" x14ac:dyDescent="0.3">
      <c r="A436" s="680">
        <v>4</v>
      </c>
      <c r="B436" s="671" t="s">
        <v>539</v>
      </c>
      <c r="C436" s="671">
        <v>89301042</v>
      </c>
      <c r="D436" s="703" t="s">
        <v>3333</v>
      </c>
      <c r="E436" s="704" t="s">
        <v>2265</v>
      </c>
      <c r="F436" s="671" t="s">
        <v>2233</v>
      </c>
      <c r="G436" s="671" t="s">
        <v>2641</v>
      </c>
      <c r="H436" s="671" t="s">
        <v>538</v>
      </c>
      <c r="I436" s="671" t="s">
        <v>823</v>
      </c>
      <c r="J436" s="671" t="s">
        <v>824</v>
      </c>
      <c r="K436" s="671" t="s">
        <v>2642</v>
      </c>
      <c r="L436" s="705">
        <v>35.380000000000003</v>
      </c>
      <c r="M436" s="705">
        <v>35.380000000000003</v>
      </c>
      <c r="N436" s="671">
        <v>1</v>
      </c>
      <c r="O436" s="706">
        <v>1</v>
      </c>
      <c r="P436" s="705"/>
      <c r="Q436" s="682">
        <v>0</v>
      </c>
      <c r="R436" s="671"/>
      <c r="S436" s="682">
        <v>0</v>
      </c>
      <c r="T436" s="706"/>
      <c r="U436" s="242">
        <v>0</v>
      </c>
    </row>
    <row r="437" spans="1:21" ht="14.4" customHeight="1" x14ac:dyDescent="0.3">
      <c r="A437" s="680">
        <v>4</v>
      </c>
      <c r="B437" s="671" t="s">
        <v>539</v>
      </c>
      <c r="C437" s="671">
        <v>89301042</v>
      </c>
      <c r="D437" s="703" t="s">
        <v>3333</v>
      </c>
      <c r="E437" s="704" t="s">
        <v>2265</v>
      </c>
      <c r="F437" s="671" t="s">
        <v>2233</v>
      </c>
      <c r="G437" s="671" t="s">
        <v>2955</v>
      </c>
      <c r="H437" s="671" t="s">
        <v>538</v>
      </c>
      <c r="I437" s="671" t="s">
        <v>2956</v>
      </c>
      <c r="J437" s="671" t="s">
        <v>2957</v>
      </c>
      <c r="K437" s="671" t="s">
        <v>2958</v>
      </c>
      <c r="L437" s="705">
        <v>0</v>
      </c>
      <c r="M437" s="705">
        <v>0</v>
      </c>
      <c r="N437" s="671">
        <v>2</v>
      </c>
      <c r="O437" s="706">
        <v>0.5</v>
      </c>
      <c r="P437" s="705">
        <v>0</v>
      </c>
      <c r="Q437" s="682"/>
      <c r="R437" s="671">
        <v>2</v>
      </c>
      <c r="S437" s="682">
        <v>1</v>
      </c>
      <c r="T437" s="706">
        <v>0.5</v>
      </c>
      <c r="U437" s="242">
        <v>1</v>
      </c>
    </row>
    <row r="438" spans="1:21" ht="14.4" customHeight="1" x14ac:dyDescent="0.3">
      <c r="A438" s="680">
        <v>4</v>
      </c>
      <c r="B438" s="671" t="s">
        <v>539</v>
      </c>
      <c r="C438" s="671">
        <v>89301042</v>
      </c>
      <c r="D438" s="703" t="s">
        <v>3333</v>
      </c>
      <c r="E438" s="704" t="s">
        <v>2265</v>
      </c>
      <c r="F438" s="671" t="s">
        <v>2233</v>
      </c>
      <c r="G438" s="671" t="s">
        <v>2311</v>
      </c>
      <c r="H438" s="671" t="s">
        <v>910</v>
      </c>
      <c r="I438" s="671" t="s">
        <v>1097</v>
      </c>
      <c r="J438" s="671" t="s">
        <v>2115</v>
      </c>
      <c r="K438" s="671" t="s">
        <v>2116</v>
      </c>
      <c r="L438" s="705">
        <v>333.31</v>
      </c>
      <c r="M438" s="705">
        <v>666.62</v>
      </c>
      <c r="N438" s="671">
        <v>2</v>
      </c>
      <c r="O438" s="706">
        <v>1.5</v>
      </c>
      <c r="P438" s="705">
        <v>333.31</v>
      </c>
      <c r="Q438" s="682">
        <v>0.5</v>
      </c>
      <c r="R438" s="671">
        <v>1</v>
      </c>
      <c r="S438" s="682">
        <v>0.5</v>
      </c>
      <c r="T438" s="706">
        <v>0.5</v>
      </c>
      <c r="U438" s="242">
        <v>0.33333333333333331</v>
      </c>
    </row>
    <row r="439" spans="1:21" ht="14.4" customHeight="1" x14ac:dyDescent="0.3">
      <c r="A439" s="680">
        <v>4</v>
      </c>
      <c r="B439" s="671" t="s">
        <v>539</v>
      </c>
      <c r="C439" s="671">
        <v>89301042</v>
      </c>
      <c r="D439" s="703" t="s">
        <v>3333</v>
      </c>
      <c r="E439" s="704" t="s">
        <v>2265</v>
      </c>
      <c r="F439" s="671" t="s">
        <v>2233</v>
      </c>
      <c r="G439" s="671" t="s">
        <v>2311</v>
      </c>
      <c r="H439" s="671" t="s">
        <v>538</v>
      </c>
      <c r="I439" s="671" t="s">
        <v>2959</v>
      </c>
      <c r="J439" s="671" t="s">
        <v>2115</v>
      </c>
      <c r="K439" s="671" t="s">
        <v>2116</v>
      </c>
      <c r="L439" s="705">
        <v>333.31</v>
      </c>
      <c r="M439" s="705">
        <v>333.31</v>
      </c>
      <c r="N439" s="671">
        <v>1</v>
      </c>
      <c r="O439" s="706">
        <v>1</v>
      </c>
      <c r="P439" s="705"/>
      <c r="Q439" s="682">
        <v>0</v>
      </c>
      <c r="R439" s="671"/>
      <c r="S439" s="682">
        <v>0</v>
      </c>
      <c r="T439" s="706"/>
      <c r="U439" s="242">
        <v>0</v>
      </c>
    </row>
    <row r="440" spans="1:21" ht="14.4" customHeight="1" x14ac:dyDescent="0.3">
      <c r="A440" s="680">
        <v>4</v>
      </c>
      <c r="B440" s="671" t="s">
        <v>539</v>
      </c>
      <c r="C440" s="671">
        <v>89301042</v>
      </c>
      <c r="D440" s="703" t="s">
        <v>3333</v>
      </c>
      <c r="E440" s="704" t="s">
        <v>2265</v>
      </c>
      <c r="F440" s="671" t="s">
        <v>2233</v>
      </c>
      <c r="G440" s="671" t="s">
        <v>2960</v>
      </c>
      <c r="H440" s="671" t="s">
        <v>538</v>
      </c>
      <c r="I440" s="671" t="s">
        <v>1664</v>
      </c>
      <c r="J440" s="671" t="s">
        <v>1665</v>
      </c>
      <c r="K440" s="671" t="s">
        <v>2961</v>
      </c>
      <c r="L440" s="705">
        <v>123.4</v>
      </c>
      <c r="M440" s="705">
        <v>370.20000000000005</v>
      </c>
      <c r="N440" s="671">
        <v>3</v>
      </c>
      <c r="O440" s="706">
        <v>0.5</v>
      </c>
      <c r="P440" s="705">
        <v>370.20000000000005</v>
      </c>
      <c r="Q440" s="682">
        <v>1</v>
      </c>
      <c r="R440" s="671">
        <v>3</v>
      </c>
      <c r="S440" s="682">
        <v>1</v>
      </c>
      <c r="T440" s="706">
        <v>0.5</v>
      </c>
      <c r="U440" s="242">
        <v>1</v>
      </c>
    </row>
    <row r="441" spans="1:21" ht="14.4" customHeight="1" x14ac:dyDescent="0.3">
      <c r="A441" s="680">
        <v>4</v>
      </c>
      <c r="B441" s="671" t="s">
        <v>539</v>
      </c>
      <c r="C441" s="671">
        <v>89301042</v>
      </c>
      <c r="D441" s="703" t="s">
        <v>3333</v>
      </c>
      <c r="E441" s="704" t="s">
        <v>2265</v>
      </c>
      <c r="F441" s="671" t="s">
        <v>2233</v>
      </c>
      <c r="G441" s="671" t="s">
        <v>2962</v>
      </c>
      <c r="H441" s="671" t="s">
        <v>538</v>
      </c>
      <c r="I441" s="671" t="s">
        <v>2963</v>
      </c>
      <c r="J441" s="671" t="s">
        <v>2964</v>
      </c>
      <c r="K441" s="671" t="s">
        <v>2965</v>
      </c>
      <c r="L441" s="705">
        <v>222.25</v>
      </c>
      <c r="M441" s="705">
        <v>444.5</v>
      </c>
      <c r="N441" s="671">
        <v>2</v>
      </c>
      <c r="O441" s="706">
        <v>1</v>
      </c>
      <c r="P441" s="705">
        <v>444.5</v>
      </c>
      <c r="Q441" s="682">
        <v>1</v>
      </c>
      <c r="R441" s="671">
        <v>2</v>
      </c>
      <c r="S441" s="682">
        <v>1</v>
      </c>
      <c r="T441" s="706">
        <v>1</v>
      </c>
      <c r="U441" s="242">
        <v>1</v>
      </c>
    </row>
    <row r="442" spans="1:21" ht="14.4" customHeight="1" x14ac:dyDescent="0.3">
      <c r="A442" s="680">
        <v>4</v>
      </c>
      <c r="B442" s="671" t="s">
        <v>539</v>
      </c>
      <c r="C442" s="671">
        <v>89301042</v>
      </c>
      <c r="D442" s="703" t="s">
        <v>3333</v>
      </c>
      <c r="E442" s="704" t="s">
        <v>2265</v>
      </c>
      <c r="F442" s="671" t="s">
        <v>2233</v>
      </c>
      <c r="G442" s="671" t="s">
        <v>2966</v>
      </c>
      <c r="H442" s="671" t="s">
        <v>538</v>
      </c>
      <c r="I442" s="671" t="s">
        <v>2967</v>
      </c>
      <c r="J442" s="671" t="s">
        <v>2968</v>
      </c>
      <c r="K442" s="671" t="s">
        <v>2969</v>
      </c>
      <c r="L442" s="705">
        <v>0</v>
      </c>
      <c r="M442" s="705">
        <v>0</v>
      </c>
      <c r="N442" s="671">
        <v>1</v>
      </c>
      <c r="O442" s="706">
        <v>0.5</v>
      </c>
      <c r="P442" s="705"/>
      <c r="Q442" s="682"/>
      <c r="R442" s="671"/>
      <c r="S442" s="682">
        <v>0</v>
      </c>
      <c r="T442" s="706"/>
      <c r="U442" s="242">
        <v>0</v>
      </c>
    </row>
    <row r="443" spans="1:21" ht="14.4" customHeight="1" x14ac:dyDescent="0.3">
      <c r="A443" s="680">
        <v>4</v>
      </c>
      <c r="B443" s="671" t="s">
        <v>539</v>
      </c>
      <c r="C443" s="671">
        <v>89301042</v>
      </c>
      <c r="D443" s="703" t="s">
        <v>3333</v>
      </c>
      <c r="E443" s="704" t="s">
        <v>2265</v>
      </c>
      <c r="F443" s="671" t="s">
        <v>2233</v>
      </c>
      <c r="G443" s="671" t="s">
        <v>2844</v>
      </c>
      <c r="H443" s="671" t="s">
        <v>538</v>
      </c>
      <c r="I443" s="671" t="s">
        <v>2970</v>
      </c>
      <c r="J443" s="671" t="s">
        <v>951</v>
      </c>
      <c r="K443" s="671" t="s">
        <v>2904</v>
      </c>
      <c r="L443" s="705">
        <v>134.66</v>
      </c>
      <c r="M443" s="705">
        <v>269.32</v>
      </c>
      <c r="N443" s="671">
        <v>2</v>
      </c>
      <c r="O443" s="706">
        <v>0.5</v>
      </c>
      <c r="P443" s="705">
        <v>269.32</v>
      </c>
      <c r="Q443" s="682">
        <v>1</v>
      </c>
      <c r="R443" s="671">
        <v>2</v>
      </c>
      <c r="S443" s="682">
        <v>1</v>
      </c>
      <c r="T443" s="706">
        <v>0.5</v>
      </c>
      <c r="U443" s="242">
        <v>1</v>
      </c>
    </row>
    <row r="444" spans="1:21" ht="14.4" customHeight="1" x14ac:dyDescent="0.3">
      <c r="A444" s="680">
        <v>4</v>
      </c>
      <c r="B444" s="671" t="s">
        <v>539</v>
      </c>
      <c r="C444" s="671">
        <v>89301042</v>
      </c>
      <c r="D444" s="703" t="s">
        <v>3333</v>
      </c>
      <c r="E444" s="704" t="s">
        <v>2265</v>
      </c>
      <c r="F444" s="671" t="s">
        <v>2233</v>
      </c>
      <c r="G444" s="671" t="s">
        <v>2971</v>
      </c>
      <c r="H444" s="671" t="s">
        <v>538</v>
      </c>
      <c r="I444" s="671" t="s">
        <v>2972</v>
      </c>
      <c r="J444" s="671" t="s">
        <v>2973</v>
      </c>
      <c r="K444" s="671" t="s">
        <v>2974</v>
      </c>
      <c r="L444" s="705">
        <v>36.89</v>
      </c>
      <c r="M444" s="705">
        <v>110.67</v>
      </c>
      <c r="N444" s="671">
        <v>3</v>
      </c>
      <c r="O444" s="706">
        <v>0.5</v>
      </c>
      <c r="P444" s="705">
        <v>110.67</v>
      </c>
      <c r="Q444" s="682">
        <v>1</v>
      </c>
      <c r="R444" s="671">
        <v>3</v>
      </c>
      <c r="S444" s="682">
        <v>1</v>
      </c>
      <c r="T444" s="706">
        <v>0.5</v>
      </c>
      <c r="U444" s="242">
        <v>1</v>
      </c>
    </row>
    <row r="445" spans="1:21" ht="14.4" customHeight="1" x14ac:dyDescent="0.3">
      <c r="A445" s="680">
        <v>4</v>
      </c>
      <c r="B445" s="671" t="s">
        <v>539</v>
      </c>
      <c r="C445" s="671">
        <v>89301042</v>
      </c>
      <c r="D445" s="703" t="s">
        <v>3333</v>
      </c>
      <c r="E445" s="704" t="s">
        <v>2265</v>
      </c>
      <c r="F445" s="671" t="s">
        <v>2233</v>
      </c>
      <c r="G445" s="671" t="s">
        <v>2975</v>
      </c>
      <c r="H445" s="671" t="s">
        <v>538</v>
      </c>
      <c r="I445" s="671" t="s">
        <v>2976</v>
      </c>
      <c r="J445" s="671" t="s">
        <v>2977</v>
      </c>
      <c r="K445" s="671" t="s">
        <v>2978</v>
      </c>
      <c r="L445" s="705">
        <v>22.59</v>
      </c>
      <c r="M445" s="705">
        <v>22.59</v>
      </c>
      <c r="N445" s="671">
        <v>1</v>
      </c>
      <c r="O445" s="706">
        <v>0.5</v>
      </c>
      <c r="P445" s="705"/>
      <c r="Q445" s="682">
        <v>0</v>
      </c>
      <c r="R445" s="671"/>
      <c r="S445" s="682">
        <v>0</v>
      </c>
      <c r="T445" s="706"/>
      <c r="U445" s="242">
        <v>0</v>
      </c>
    </row>
    <row r="446" spans="1:21" ht="14.4" customHeight="1" x14ac:dyDescent="0.3">
      <c r="A446" s="680">
        <v>4</v>
      </c>
      <c r="B446" s="671" t="s">
        <v>539</v>
      </c>
      <c r="C446" s="671">
        <v>89301042</v>
      </c>
      <c r="D446" s="703" t="s">
        <v>3333</v>
      </c>
      <c r="E446" s="704" t="s">
        <v>2265</v>
      </c>
      <c r="F446" s="671" t="s">
        <v>2233</v>
      </c>
      <c r="G446" s="671" t="s">
        <v>2979</v>
      </c>
      <c r="H446" s="671" t="s">
        <v>538</v>
      </c>
      <c r="I446" s="671" t="s">
        <v>2980</v>
      </c>
      <c r="J446" s="671" t="s">
        <v>2981</v>
      </c>
      <c r="K446" s="671" t="s">
        <v>2982</v>
      </c>
      <c r="L446" s="705">
        <v>0</v>
      </c>
      <c r="M446" s="705">
        <v>0</v>
      </c>
      <c r="N446" s="671">
        <v>1</v>
      </c>
      <c r="O446" s="706">
        <v>1</v>
      </c>
      <c r="P446" s="705"/>
      <c r="Q446" s="682"/>
      <c r="R446" s="671"/>
      <c r="S446" s="682">
        <v>0</v>
      </c>
      <c r="T446" s="706"/>
      <c r="U446" s="242">
        <v>0</v>
      </c>
    </row>
    <row r="447" spans="1:21" ht="14.4" customHeight="1" x14ac:dyDescent="0.3">
      <c r="A447" s="680">
        <v>4</v>
      </c>
      <c r="B447" s="671" t="s">
        <v>539</v>
      </c>
      <c r="C447" s="671">
        <v>89301042</v>
      </c>
      <c r="D447" s="703" t="s">
        <v>3333</v>
      </c>
      <c r="E447" s="704" t="s">
        <v>2265</v>
      </c>
      <c r="F447" s="671" t="s">
        <v>2233</v>
      </c>
      <c r="G447" s="671" t="s">
        <v>2649</v>
      </c>
      <c r="H447" s="671" t="s">
        <v>538</v>
      </c>
      <c r="I447" s="671" t="s">
        <v>2650</v>
      </c>
      <c r="J447" s="671" t="s">
        <v>2651</v>
      </c>
      <c r="K447" s="671" t="s">
        <v>2652</v>
      </c>
      <c r="L447" s="705">
        <v>163.9</v>
      </c>
      <c r="M447" s="705">
        <v>1311.2</v>
      </c>
      <c r="N447" s="671">
        <v>8</v>
      </c>
      <c r="O447" s="706">
        <v>2.5</v>
      </c>
      <c r="P447" s="705">
        <v>491.70000000000005</v>
      </c>
      <c r="Q447" s="682">
        <v>0.375</v>
      </c>
      <c r="R447" s="671">
        <v>3</v>
      </c>
      <c r="S447" s="682">
        <v>0.375</v>
      </c>
      <c r="T447" s="706">
        <v>0.5</v>
      </c>
      <c r="U447" s="242">
        <v>0.2</v>
      </c>
    </row>
    <row r="448" spans="1:21" ht="14.4" customHeight="1" x14ac:dyDescent="0.3">
      <c r="A448" s="680">
        <v>4</v>
      </c>
      <c r="B448" s="671" t="s">
        <v>539</v>
      </c>
      <c r="C448" s="671">
        <v>89301042</v>
      </c>
      <c r="D448" s="703" t="s">
        <v>3333</v>
      </c>
      <c r="E448" s="704" t="s">
        <v>2265</v>
      </c>
      <c r="F448" s="671" t="s">
        <v>2233</v>
      </c>
      <c r="G448" s="671" t="s">
        <v>2299</v>
      </c>
      <c r="H448" s="671" t="s">
        <v>538</v>
      </c>
      <c r="I448" s="671" t="s">
        <v>1277</v>
      </c>
      <c r="J448" s="671" t="s">
        <v>1278</v>
      </c>
      <c r="K448" s="671" t="s">
        <v>2300</v>
      </c>
      <c r="L448" s="705">
        <v>63.67</v>
      </c>
      <c r="M448" s="705">
        <v>127.34</v>
      </c>
      <c r="N448" s="671">
        <v>2</v>
      </c>
      <c r="O448" s="706">
        <v>1</v>
      </c>
      <c r="P448" s="705"/>
      <c r="Q448" s="682">
        <v>0</v>
      </c>
      <c r="R448" s="671"/>
      <c r="S448" s="682">
        <v>0</v>
      </c>
      <c r="T448" s="706"/>
      <c r="U448" s="242">
        <v>0</v>
      </c>
    </row>
    <row r="449" spans="1:21" ht="14.4" customHeight="1" x14ac:dyDescent="0.3">
      <c r="A449" s="680">
        <v>4</v>
      </c>
      <c r="B449" s="671" t="s">
        <v>539</v>
      </c>
      <c r="C449" s="671">
        <v>89301042</v>
      </c>
      <c r="D449" s="703" t="s">
        <v>3333</v>
      </c>
      <c r="E449" s="704" t="s">
        <v>2265</v>
      </c>
      <c r="F449" s="671" t="s">
        <v>2233</v>
      </c>
      <c r="G449" s="671" t="s">
        <v>2391</v>
      </c>
      <c r="H449" s="671" t="s">
        <v>538</v>
      </c>
      <c r="I449" s="671" t="s">
        <v>1428</v>
      </c>
      <c r="J449" s="671" t="s">
        <v>1429</v>
      </c>
      <c r="K449" s="671" t="s">
        <v>2392</v>
      </c>
      <c r="L449" s="705">
        <v>50.27</v>
      </c>
      <c r="M449" s="705">
        <v>100.54</v>
      </c>
      <c r="N449" s="671">
        <v>2</v>
      </c>
      <c r="O449" s="706">
        <v>0.5</v>
      </c>
      <c r="P449" s="705"/>
      <c r="Q449" s="682">
        <v>0</v>
      </c>
      <c r="R449" s="671"/>
      <c r="S449" s="682">
        <v>0</v>
      </c>
      <c r="T449" s="706"/>
      <c r="U449" s="242">
        <v>0</v>
      </c>
    </row>
    <row r="450" spans="1:21" ht="14.4" customHeight="1" x14ac:dyDescent="0.3">
      <c r="A450" s="680">
        <v>4</v>
      </c>
      <c r="B450" s="671" t="s">
        <v>539</v>
      </c>
      <c r="C450" s="671">
        <v>89301042</v>
      </c>
      <c r="D450" s="703" t="s">
        <v>3333</v>
      </c>
      <c r="E450" s="704" t="s">
        <v>2265</v>
      </c>
      <c r="F450" s="671" t="s">
        <v>2233</v>
      </c>
      <c r="G450" s="671" t="s">
        <v>2291</v>
      </c>
      <c r="H450" s="671" t="s">
        <v>538</v>
      </c>
      <c r="I450" s="671" t="s">
        <v>2983</v>
      </c>
      <c r="J450" s="671" t="s">
        <v>1241</v>
      </c>
      <c r="K450" s="671" t="s">
        <v>2887</v>
      </c>
      <c r="L450" s="705">
        <v>12.26</v>
      </c>
      <c r="M450" s="705">
        <v>12.26</v>
      </c>
      <c r="N450" s="671">
        <v>1</v>
      </c>
      <c r="O450" s="706">
        <v>1</v>
      </c>
      <c r="P450" s="705">
        <v>12.26</v>
      </c>
      <c r="Q450" s="682">
        <v>1</v>
      </c>
      <c r="R450" s="671">
        <v>1</v>
      </c>
      <c r="S450" s="682">
        <v>1</v>
      </c>
      <c r="T450" s="706">
        <v>1</v>
      </c>
      <c r="U450" s="242">
        <v>1</v>
      </c>
    </row>
    <row r="451" spans="1:21" ht="14.4" customHeight="1" x14ac:dyDescent="0.3">
      <c r="A451" s="680">
        <v>4</v>
      </c>
      <c r="B451" s="671" t="s">
        <v>539</v>
      </c>
      <c r="C451" s="671">
        <v>89301042</v>
      </c>
      <c r="D451" s="703" t="s">
        <v>3333</v>
      </c>
      <c r="E451" s="704" t="s">
        <v>2265</v>
      </c>
      <c r="F451" s="671" t="s">
        <v>2233</v>
      </c>
      <c r="G451" s="671" t="s">
        <v>2291</v>
      </c>
      <c r="H451" s="671" t="s">
        <v>538</v>
      </c>
      <c r="I451" s="671" t="s">
        <v>2421</v>
      </c>
      <c r="J451" s="671" t="s">
        <v>2293</v>
      </c>
      <c r="K451" s="671" t="s">
        <v>2422</v>
      </c>
      <c r="L451" s="705">
        <v>34.31</v>
      </c>
      <c r="M451" s="705">
        <v>102.93</v>
      </c>
      <c r="N451" s="671">
        <v>3</v>
      </c>
      <c r="O451" s="706">
        <v>1.5</v>
      </c>
      <c r="P451" s="705">
        <v>102.93</v>
      </c>
      <c r="Q451" s="682">
        <v>1</v>
      </c>
      <c r="R451" s="671">
        <v>3</v>
      </c>
      <c r="S451" s="682">
        <v>1</v>
      </c>
      <c r="T451" s="706">
        <v>1.5</v>
      </c>
      <c r="U451" s="242">
        <v>1</v>
      </c>
    </row>
    <row r="452" spans="1:21" ht="14.4" customHeight="1" x14ac:dyDescent="0.3">
      <c r="A452" s="680">
        <v>4</v>
      </c>
      <c r="B452" s="671" t="s">
        <v>539</v>
      </c>
      <c r="C452" s="671">
        <v>89301042</v>
      </c>
      <c r="D452" s="703" t="s">
        <v>3333</v>
      </c>
      <c r="E452" s="704" t="s">
        <v>2265</v>
      </c>
      <c r="F452" s="671" t="s">
        <v>2233</v>
      </c>
      <c r="G452" s="671" t="s">
        <v>2984</v>
      </c>
      <c r="H452" s="671" t="s">
        <v>910</v>
      </c>
      <c r="I452" s="671" t="s">
        <v>2985</v>
      </c>
      <c r="J452" s="671" t="s">
        <v>2986</v>
      </c>
      <c r="K452" s="671" t="s">
        <v>2904</v>
      </c>
      <c r="L452" s="705">
        <v>0</v>
      </c>
      <c r="M452" s="705">
        <v>0</v>
      </c>
      <c r="N452" s="671">
        <v>1</v>
      </c>
      <c r="O452" s="706">
        <v>1</v>
      </c>
      <c r="P452" s="705">
        <v>0</v>
      </c>
      <c r="Q452" s="682"/>
      <c r="R452" s="671">
        <v>1</v>
      </c>
      <c r="S452" s="682">
        <v>1</v>
      </c>
      <c r="T452" s="706">
        <v>1</v>
      </c>
      <c r="U452" s="242">
        <v>1</v>
      </c>
    </row>
    <row r="453" spans="1:21" ht="14.4" customHeight="1" x14ac:dyDescent="0.3">
      <c r="A453" s="680">
        <v>4</v>
      </c>
      <c r="B453" s="671" t="s">
        <v>539</v>
      </c>
      <c r="C453" s="671">
        <v>89301042</v>
      </c>
      <c r="D453" s="703" t="s">
        <v>3333</v>
      </c>
      <c r="E453" s="704" t="s">
        <v>2265</v>
      </c>
      <c r="F453" s="671" t="s">
        <v>2233</v>
      </c>
      <c r="G453" s="671" t="s">
        <v>2987</v>
      </c>
      <c r="H453" s="671" t="s">
        <v>538</v>
      </c>
      <c r="I453" s="671" t="s">
        <v>2988</v>
      </c>
      <c r="J453" s="671" t="s">
        <v>2989</v>
      </c>
      <c r="K453" s="671" t="s">
        <v>2990</v>
      </c>
      <c r="L453" s="705">
        <v>0</v>
      </c>
      <c r="M453" s="705">
        <v>0</v>
      </c>
      <c r="N453" s="671">
        <v>1</v>
      </c>
      <c r="O453" s="706">
        <v>1</v>
      </c>
      <c r="P453" s="705"/>
      <c r="Q453" s="682"/>
      <c r="R453" s="671"/>
      <c r="S453" s="682">
        <v>0</v>
      </c>
      <c r="T453" s="706"/>
      <c r="U453" s="242">
        <v>0</v>
      </c>
    </row>
    <row r="454" spans="1:21" ht="14.4" customHeight="1" x14ac:dyDescent="0.3">
      <c r="A454" s="680">
        <v>4</v>
      </c>
      <c r="B454" s="671" t="s">
        <v>539</v>
      </c>
      <c r="C454" s="671">
        <v>89301042</v>
      </c>
      <c r="D454" s="703" t="s">
        <v>3333</v>
      </c>
      <c r="E454" s="704" t="s">
        <v>2265</v>
      </c>
      <c r="F454" s="671" t="s">
        <v>2233</v>
      </c>
      <c r="G454" s="671" t="s">
        <v>2426</v>
      </c>
      <c r="H454" s="671" t="s">
        <v>538</v>
      </c>
      <c r="I454" s="671" t="s">
        <v>701</v>
      </c>
      <c r="J454" s="671" t="s">
        <v>702</v>
      </c>
      <c r="K454" s="671" t="s">
        <v>2427</v>
      </c>
      <c r="L454" s="705">
        <v>242.93</v>
      </c>
      <c r="M454" s="705">
        <v>242.93</v>
      </c>
      <c r="N454" s="671">
        <v>1</v>
      </c>
      <c r="O454" s="706">
        <v>1</v>
      </c>
      <c r="P454" s="705">
        <v>242.93</v>
      </c>
      <c r="Q454" s="682">
        <v>1</v>
      </c>
      <c r="R454" s="671">
        <v>1</v>
      </c>
      <c r="S454" s="682">
        <v>1</v>
      </c>
      <c r="T454" s="706">
        <v>1</v>
      </c>
      <c r="U454" s="242">
        <v>1</v>
      </c>
    </row>
    <row r="455" spans="1:21" ht="14.4" customHeight="1" x14ac:dyDescent="0.3">
      <c r="A455" s="680">
        <v>4</v>
      </c>
      <c r="B455" s="671" t="s">
        <v>539</v>
      </c>
      <c r="C455" s="671">
        <v>89301042</v>
      </c>
      <c r="D455" s="703" t="s">
        <v>3333</v>
      </c>
      <c r="E455" s="704" t="s">
        <v>2265</v>
      </c>
      <c r="F455" s="671" t="s">
        <v>2233</v>
      </c>
      <c r="G455" s="671" t="s">
        <v>2661</v>
      </c>
      <c r="H455" s="671" t="s">
        <v>538</v>
      </c>
      <c r="I455" s="671" t="s">
        <v>2662</v>
      </c>
      <c r="J455" s="671" t="s">
        <v>2663</v>
      </c>
      <c r="K455" s="671" t="s">
        <v>2664</v>
      </c>
      <c r="L455" s="705">
        <v>108.98</v>
      </c>
      <c r="M455" s="705">
        <v>217.96</v>
      </c>
      <c r="N455" s="671">
        <v>2</v>
      </c>
      <c r="O455" s="706">
        <v>1</v>
      </c>
      <c r="P455" s="705">
        <v>217.96</v>
      </c>
      <c r="Q455" s="682">
        <v>1</v>
      </c>
      <c r="R455" s="671">
        <v>2</v>
      </c>
      <c r="S455" s="682">
        <v>1</v>
      </c>
      <c r="T455" s="706">
        <v>1</v>
      </c>
      <c r="U455" s="242">
        <v>1</v>
      </c>
    </row>
    <row r="456" spans="1:21" ht="14.4" customHeight="1" x14ac:dyDescent="0.3">
      <c r="A456" s="680">
        <v>4</v>
      </c>
      <c r="B456" s="671" t="s">
        <v>539</v>
      </c>
      <c r="C456" s="671">
        <v>89301042</v>
      </c>
      <c r="D456" s="703" t="s">
        <v>3333</v>
      </c>
      <c r="E456" s="704" t="s">
        <v>2265</v>
      </c>
      <c r="F456" s="671" t="s">
        <v>2233</v>
      </c>
      <c r="G456" s="671" t="s">
        <v>2991</v>
      </c>
      <c r="H456" s="671" t="s">
        <v>538</v>
      </c>
      <c r="I456" s="671" t="s">
        <v>2992</v>
      </c>
      <c r="J456" s="671" t="s">
        <v>2993</v>
      </c>
      <c r="K456" s="671" t="s">
        <v>2994</v>
      </c>
      <c r="L456" s="705">
        <v>0</v>
      </c>
      <c r="M456" s="705">
        <v>0</v>
      </c>
      <c r="N456" s="671">
        <v>1</v>
      </c>
      <c r="O456" s="706">
        <v>0.5</v>
      </c>
      <c r="P456" s="705">
        <v>0</v>
      </c>
      <c r="Q456" s="682"/>
      <c r="R456" s="671">
        <v>1</v>
      </c>
      <c r="S456" s="682">
        <v>1</v>
      </c>
      <c r="T456" s="706">
        <v>0.5</v>
      </c>
      <c r="U456" s="242">
        <v>1</v>
      </c>
    </row>
    <row r="457" spans="1:21" ht="14.4" customHeight="1" x14ac:dyDescent="0.3">
      <c r="A457" s="680">
        <v>4</v>
      </c>
      <c r="B457" s="671" t="s">
        <v>539</v>
      </c>
      <c r="C457" s="671">
        <v>89301042</v>
      </c>
      <c r="D457" s="703" t="s">
        <v>3333</v>
      </c>
      <c r="E457" s="704" t="s">
        <v>2265</v>
      </c>
      <c r="F457" s="671" t="s">
        <v>2233</v>
      </c>
      <c r="G457" s="671" t="s">
        <v>2995</v>
      </c>
      <c r="H457" s="671" t="s">
        <v>538</v>
      </c>
      <c r="I457" s="671" t="s">
        <v>2996</v>
      </c>
      <c r="J457" s="671" t="s">
        <v>2997</v>
      </c>
      <c r="K457" s="671" t="s">
        <v>2998</v>
      </c>
      <c r="L457" s="705">
        <v>172.78</v>
      </c>
      <c r="M457" s="705">
        <v>345.56</v>
      </c>
      <c r="N457" s="671">
        <v>2</v>
      </c>
      <c r="O457" s="706">
        <v>1.5</v>
      </c>
      <c r="P457" s="705">
        <v>345.56</v>
      </c>
      <c r="Q457" s="682">
        <v>1</v>
      </c>
      <c r="R457" s="671">
        <v>2</v>
      </c>
      <c r="S457" s="682">
        <v>1</v>
      </c>
      <c r="T457" s="706">
        <v>1.5</v>
      </c>
      <c r="U457" s="242">
        <v>1</v>
      </c>
    </row>
    <row r="458" spans="1:21" ht="14.4" customHeight="1" x14ac:dyDescent="0.3">
      <c r="A458" s="680">
        <v>4</v>
      </c>
      <c r="B458" s="671" t="s">
        <v>539</v>
      </c>
      <c r="C458" s="671">
        <v>89301042</v>
      </c>
      <c r="D458" s="703" t="s">
        <v>3333</v>
      </c>
      <c r="E458" s="704" t="s">
        <v>2265</v>
      </c>
      <c r="F458" s="671" t="s">
        <v>2233</v>
      </c>
      <c r="G458" s="671" t="s">
        <v>2313</v>
      </c>
      <c r="H458" s="671" t="s">
        <v>538</v>
      </c>
      <c r="I458" s="671" t="s">
        <v>2339</v>
      </c>
      <c r="J458" s="671" t="s">
        <v>1174</v>
      </c>
      <c r="K458" s="671" t="s">
        <v>2340</v>
      </c>
      <c r="L458" s="705">
        <v>0</v>
      </c>
      <c r="M458" s="705">
        <v>0</v>
      </c>
      <c r="N458" s="671">
        <v>2</v>
      </c>
      <c r="O458" s="706">
        <v>1</v>
      </c>
      <c r="P458" s="705"/>
      <c r="Q458" s="682"/>
      <c r="R458" s="671"/>
      <c r="S458" s="682">
        <v>0</v>
      </c>
      <c r="T458" s="706"/>
      <c r="U458" s="242">
        <v>0</v>
      </c>
    </row>
    <row r="459" spans="1:21" ht="14.4" customHeight="1" x14ac:dyDescent="0.3">
      <c r="A459" s="680">
        <v>4</v>
      </c>
      <c r="B459" s="671" t="s">
        <v>539</v>
      </c>
      <c r="C459" s="671">
        <v>89301042</v>
      </c>
      <c r="D459" s="703" t="s">
        <v>3333</v>
      </c>
      <c r="E459" s="704" t="s">
        <v>2265</v>
      </c>
      <c r="F459" s="671" t="s">
        <v>2233</v>
      </c>
      <c r="G459" s="671" t="s">
        <v>2289</v>
      </c>
      <c r="H459" s="671" t="s">
        <v>910</v>
      </c>
      <c r="I459" s="671" t="s">
        <v>1015</v>
      </c>
      <c r="J459" s="671" t="s">
        <v>929</v>
      </c>
      <c r="K459" s="671" t="s">
        <v>1016</v>
      </c>
      <c r="L459" s="705">
        <v>625.29</v>
      </c>
      <c r="M459" s="705">
        <v>625.29</v>
      </c>
      <c r="N459" s="671">
        <v>1</v>
      </c>
      <c r="O459" s="706">
        <v>1</v>
      </c>
      <c r="P459" s="705">
        <v>625.29</v>
      </c>
      <c r="Q459" s="682">
        <v>1</v>
      </c>
      <c r="R459" s="671">
        <v>1</v>
      </c>
      <c r="S459" s="682">
        <v>1</v>
      </c>
      <c r="T459" s="706">
        <v>1</v>
      </c>
      <c r="U459" s="242">
        <v>1</v>
      </c>
    </row>
    <row r="460" spans="1:21" ht="14.4" customHeight="1" x14ac:dyDescent="0.3">
      <c r="A460" s="680">
        <v>4</v>
      </c>
      <c r="B460" s="671" t="s">
        <v>539</v>
      </c>
      <c r="C460" s="671">
        <v>89301042</v>
      </c>
      <c r="D460" s="703" t="s">
        <v>3333</v>
      </c>
      <c r="E460" s="704" t="s">
        <v>2265</v>
      </c>
      <c r="F460" s="671" t="s">
        <v>2233</v>
      </c>
      <c r="G460" s="671" t="s">
        <v>2428</v>
      </c>
      <c r="H460" s="671" t="s">
        <v>538</v>
      </c>
      <c r="I460" s="671" t="s">
        <v>2434</v>
      </c>
      <c r="J460" s="671" t="s">
        <v>2432</v>
      </c>
      <c r="K460" s="671" t="s">
        <v>2435</v>
      </c>
      <c r="L460" s="705">
        <v>96.63</v>
      </c>
      <c r="M460" s="705">
        <v>289.89</v>
      </c>
      <c r="N460" s="671">
        <v>3</v>
      </c>
      <c r="O460" s="706">
        <v>2.5</v>
      </c>
      <c r="P460" s="705">
        <v>193.26</v>
      </c>
      <c r="Q460" s="682">
        <v>0.66666666666666663</v>
      </c>
      <c r="R460" s="671">
        <v>2</v>
      </c>
      <c r="S460" s="682">
        <v>0.66666666666666663</v>
      </c>
      <c r="T460" s="706">
        <v>1.5</v>
      </c>
      <c r="U460" s="242">
        <v>0.6</v>
      </c>
    </row>
    <row r="461" spans="1:21" ht="14.4" customHeight="1" x14ac:dyDescent="0.3">
      <c r="A461" s="680">
        <v>4</v>
      </c>
      <c r="B461" s="671" t="s">
        <v>539</v>
      </c>
      <c r="C461" s="671">
        <v>89301042</v>
      </c>
      <c r="D461" s="703" t="s">
        <v>3333</v>
      </c>
      <c r="E461" s="704" t="s">
        <v>2265</v>
      </c>
      <c r="F461" s="671" t="s">
        <v>2233</v>
      </c>
      <c r="G461" s="671" t="s">
        <v>2316</v>
      </c>
      <c r="H461" s="671" t="s">
        <v>538</v>
      </c>
      <c r="I461" s="671" t="s">
        <v>2999</v>
      </c>
      <c r="J461" s="671" t="s">
        <v>3000</v>
      </c>
      <c r="K461" s="671" t="s">
        <v>3001</v>
      </c>
      <c r="L461" s="705">
        <v>349.88</v>
      </c>
      <c r="M461" s="705">
        <v>349.88</v>
      </c>
      <c r="N461" s="671">
        <v>1</v>
      </c>
      <c r="O461" s="706">
        <v>0.5</v>
      </c>
      <c r="P461" s="705"/>
      <c r="Q461" s="682">
        <v>0</v>
      </c>
      <c r="R461" s="671"/>
      <c r="S461" s="682">
        <v>0</v>
      </c>
      <c r="T461" s="706"/>
      <c r="U461" s="242">
        <v>0</v>
      </c>
    </row>
    <row r="462" spans="1:21" ht="14.4" customHeight="1" x14ac:dyDescent="0.3">
      <c r="A462" s="680">
        <v>4</v>
      </c>
      <c r="B462" s="671" t="s">
        <v>539</v>
      </c>
      <c r="C462" s="671">
        <v>89301042</v>
      </c>
      <c r="D462" s="703" t="s">
        <v>3333</v>
      </c>
      <c r="E462" s="704" t="s">
        <v>2265</v>
      </c>
      <c r="F462" s="671" t="s">
        <v>2233</v>
      </c>
      <c r="G462" s="671" t="s">
        <v>2316</v>
      </c>
      <c r="H462" s="671" t="s">
        <v>538</v>
      </c>
      <c r="I462" s="671" t="s">
        <v>651</v>
      </c>
      <c r="J462" s="671" t="s">
        <v>652</v>
      </c>
      <c r="K462" s="671" t="s">
        <v>2376</v>
      </c>
      <c r="L462" s="705">
        <v>314.89999999999998</v>
      </c>
      <c r="M462" s="705">
        <v>629.79999999999995</v>
      </c>
      <c r="N462" s="671">
        <v>2</v>
      </c>
      <c r="O462" s="706">
        <v>0.5</v>
      </c>
      <c r="P462" s="705">
        <v>629.79999999999995</v>
      </c>
      <c r="Q462" s="682">
        <v>1</v>
      </c>
      <c r="R462" s="671">
        <v>2</v>
      </c>
      <c r="S462" s="682">
        <v>1</v>
      </c>
      <c r="T462" s="706">
        <v>0.5</v>
      </c>
      <c r="U462" s="242">
        <v>1</v>
      </c>
    </row>
    <row r="463" spans="1:21" ht="14.4" customHeight="1" x14ac:dyDescent="0.3">
      <c r="A463" s="680">
        <v>4</v>
      </c>
      <c r="B463" s="671" t="s">
        <v>539</v>
      </c>
      <c r="C463" s="671">
        <v>89301042</v>
      </c>
      <c r="D463" s="703" t="s">
        <v>3333</v>
      </c>
      <c r="E463" s="704" t="s">
        <v>2265</v>
      </c>
      <c r="F463" s="671" t="s">
        <v>2233</v>
      </c>
      <c r="G463" s="671" t="s">
        <v>3002</v>
      </c>
      <c r="H463" s="671" t="s">
        <v>538</v>
      </c>
      <c r="I463" s="671" t="s">
        <v>3003</v>
      </c>
      <c r="J463" s="671" t="s">
        <v>3004</v>
      </c>
      <c r="K463" s="671" t="s">
        <v>3005</v>
      </c>
      <c r="L463" s="705">
        <v>0</v>
      </c>
      <c r="M463" s="705">
        <v>0</v>
      </c>
      <c r="N463" s="671">
        <v>2</v>
      </c>
      <c r="O463" s="706">
        <v>0.5</v>
      </c>
      <c r="P463" s="705">
        <v>0</v>
      </c>
      <c r="Q463" s="682"/>
      <c r="R463" s="671">
        <v>2</v>
      </c>
      <c r="S463" s="682">
        <v>1</v>
      </c>
      <c r="T463" s="706">
        <v>0.5</v>
      </c>
      <c r="U463" s="242">
        <v>1</v>
      </c>
    </row>
    <row r="464" spans="1:21" ht="14.4" customHeight="1" x14ac:dyDescent="0.3">
      <c r="A464" s="680">
        <v>4</v>
      </c>
      <c r="B464" s="671" t="s">
        <v>539</v>
      </c>
      <c r="C464" s="671">
        <v>89301042</v>
      </c>
      <c r="D464" s="703" t="s">
        <v>3333</v>
      </c>
      <c r="E464" s="704" t="s">
        <v>2265</v>
      </c>
      <c r="F464" s="671" t="s">
        <v>2233</v>
      </c>
      <c r="G464" s="671" t="s">
        <v>2396</v>
      </c>
      <c r="H464" s="671" t="s">
        <v>538</v>
      </c>
      <c r="I464" s="671" t="s">
        <v>682</v>
      </c>
      <c r="J464" s="671" t="s">
        <v>683</v>
      </c>
      <c r="K464" s="671" t="s">
        <v>684</v>
      </c>
      <c r="L464" s="705">
        <v>56.69</v>
      </c>
      <c r="M464" s="705">
        <v>113.38</v>
      </c>
      <c r="N464" s="671">
        <v>2</v>
      </c>
      <c r="O464" s="706">
        <v>1.5</v>
      </c>
      <c r="P464" s="705">
        <v>56.69</v>
      </c>
      <c r="Q464" s="682">
        <v>0.5</v>
      </c>
      <c r="R464" s="671">
        <v>1</v>
      </c>
      <c r="S464" s="682">
        <v>0.5</v>
      </c>
      <c r="T464" s="706">
        <v>0.5</v>
      </c>
      <c r="U464" s="242">
        <v>0.33333333333333331</v>
      </c>
    </row>
    <row r="465" spans="1:21" ht="14.4" customHeight="1" x14ac:dyDescent="0.3">
      <c r="A465" s="680">
        <v>4</v>
      </c>
      <c r="B465" s="671" t="s">
        <v>539</v>
      </c>
      <c r="C465" s="671">
        <v>89301042</v>
      </c>
      <c r="D465" s="703" t="s">
        <v>3333</v>
      </c>
      <c r="E465" s="704" t="s">
        <v>2265</v>
      </c>
      <c r="F465" s="671" t="s">
        <v>2233</v>
      </c>
      <c r="G465" s="671" t="s">
        <v>2320</v>
      </c>
      <c r="H465" s="671" t="s">
        <v>910</v>
      </c>
      <c r="I465" s="671" t="s">
        <v>1025</v>
      </c>
      <c r="J465" s="671" t="s">
        <v>1026</v>
      </c>
      <c r="K465" s="671" t="s">
        <v>1027</v>
      </c>
      <c r="L465" s="705">
        <v>140.03</v>
      </c>
      <c r="M465" s="705">
        <v>420.09000000000003</v>
      </c>
      <c r="N465" s="671">
        <v>3</v>
      </c>
      <c r="O465" s="706">
        <v>0.5</v>
      </c>
      <c r="P465" s="705">
        <v>420.09000000000003</v>
      </c>
      <c r="Q465" s="682">
        <v>1</v>
      </c>
      <c r="R465" s="671">
        <v>3</v>
      </c>
      <c r="S465" s="682">
        <v>1</v>
      </c>
      <c r="T465" s="706">
        <v>0.5</v>
      </c>
      <c r="U465" s="242">
        <v>1</v>
      </c>
    </row>
    <row r="466" spans="1:21" ht="14.4" customHeight="1" x14ac:dyDescent="0.3">
      <c r="A466" s="680">
        <v>4</v>
      </c>
      <c r="B466" s="671" t="s">
        <v>539</v>
      </c>
      <c r="C466" s="671">
        <v>89301042</v>
      </c>
      <c r="D466" s="703" t="s">
        <v>3333</v>
      </c>
      <c r="E466" s="704" t="s">
        <v>2265</v>
      </c>
      <c r="F466" s="671" t="s">
        <v>2233</v>
      </c>
      <c r="G466" s="671" t="s">
        <v>2377</v>
      </c>
      <c r="H466" s="671" t="s">
        <v>538</v>
      </c>
      <c r="I466" s="671" t="s">
        <v>3006</v>
      </c>
      <c r="J466" s="671" t="s">
        <v>1731</v>
      </c>
      <c r="K466" s="671" t="s">
        <v>2379</v>
      </c>
      <c r="L466" s="705">
        <v>605.65</v>
      </c>
      <c r="M466" s="705">
        <v>605.65</v>
      </c>
      <c r="N466" s="671">
        <v>1</v>
      </c>
      <c r="O466" s="706">
        <v>1</v>
      </c>
      <c r="P466" s="705">
        <v>605.65</v>
      </c>
      <c r="Q466" s="682">
        <v>1</v>
      </c>
      <c r="R466" s="671">
        <v>1</v>
      </c>
      <c r="S466" s="682">
        <v>1</v>
      </c>
      <c r="T466" s="706">
        <v>1</v>
      </c>
      <c r="U466" s="242">
        <v>1</v>
      </c>
    </row>
    <row r="467" spans="1:21" ht="14.4" customHeight="1" x14ac:dyDescent="0.3">
      <c r="A467" s="680">
        <v>4</v>
      </c>
      <c r="B467" s="671" t="s">
        <v>539</v>
      </c>
      <c r="C467" s="671">
        <v>89301042</v>
      </c>
      <c r="D467" s="703" t="s">
        <v>3333</v>
      </c>
      <c r="E467" s="704" t="s">
        <v>2265</v>
      </c>
      <c r="F467" s="671" t="s">
        <v>2233</v>
      </c>
      <c r="G467" s="671" t="s">
        <v>2302</v>
      </c>
      <c r="H467" s="671" t="s">
        <v>538</v>
      </c>
      <c r="I467" s="671" t="s">
        <v>3007</v>
      </c>
      <c r="J467" s="671" t="s">
        <v>3008</v>
      </c>
      <c r="K467" s="671" t="s">
        <v>3009</v>
      </c>
      <c r="L467" s="705">
        <v>0</v>
      </c>
      <c r="M467" s="705">
        <v>0</v>
      </c>
      <c r="N467" s="671">
        <v>1</v>
      </c>
      <c r="O467" s="706">
        <v>1</v>
      </c>
      <c r="P467" s="705"/>
      <c r="Q467" s="682"/>
      <c r="R467" s="671"/>
      <c r="S467" s="682">
        <v>0</v>
      </c>
      <c r="T467" s="706"/>
      <c r="U467" s="242">
        <v>0</v>
      </c>
    </row>
    <row r="468" spans="1:21" ht="14.4" customHeight="1" x14ac:dyDescent="0.3">
      <c r="A468" s="680">
        <v>4</v>
      </c>
      <c r="B468" s="671" t="s">
        <v>539</v>
      </c>
      <c r="C468" s="671">
        <v>89301042</v>
      </c>
      <c r="D468" s="703" t="s">
        <v>3333</v>
      </c>
      <c r="E468" s="704" t="s">
        <v>2265</v>
      </c>
      <c r="F468" s="671" t="s">
        <v>2233</v>
      </c>
      <c r="G468" s="671" t="s">
        <v>2321</v>
      </c>
      <c r="H468" s="671" t="s">
        <v>538</v>
      </c>
      <c r="I468" s="671" t="s">
        <v>2346</v>
      </c>
      <c r="J468" s="671" t="s">
        <v>1088</v>
      </c>
      <c r="K468" s="671" t="s">
        <v>2322</v>
      </c>
      <c r="L468" s="705">
        <v>23.46</v>
      </c>
      <c r="M468" s="705">
        <v>46.92</v>
      </c>
      <c r="N468" s="671">
        <v>2</v>
      </c>
      <c r="O468" s="706">
        <v>2</v>
      </c>
      <c r="P468" s="705">
        <v>46.92</v>
      </c>
      <c r="Q468" s="682">
        <v>1</v>
      </c>
      <c r="R468" s="671">
        <v>2</v>
      </c>
      <c r="S468" s="682">
        <v>1</v>
      </c>
      <c r="T468" s="706">
        <v>2</v>
      </c>
      <c r="U468" s="242">
        <v>1</v>
      </c>
    </row>
    <row r="469" spans="1:21" ht="14.4" customHeight="1" x14ac:dyDescent="0.3">
      <c r="A469" s="680">
        <v>4</v>
      </c>
      <c r="B469" s="671" t="s">
        <v>539</v>
      </c>
      <c r="C469" s="671">
        <v>89301042</v>
      </c>
      <c r="D469" s="703" t="s">
        <v>3333</v>
      </c>
      <c r="E469" s="704" t="s">
        <v>2265</v>
      </c>
      <c r="F469" s="671" t="s">
        <v>2233</v>
      </c>
      <c r="G469" s="671" t="s">
        <v>3010</v>
      </c>
      <c r="H469" s="671" t="s">
        <v>538</v>
      </c>
      <c r="I469" s="671" t="s">
        <v>3011</v>
      </c>
      <c r="J469" s="671" t="s">
        <v>3012</v>
      </c>
      <c r="K469" s="671" t="s">
        <v>3013</v>
      </c>
      <c r="L469" s="705">
        <v>0</v>
      </c>
      <c r="M469" s="705">
        <v>0</v>
      </c>
      <c r="N469" s="671">
        <v>2</v>
      </c>
      <c r="O469" s="706">
        <v>0.5</v>
      </c>
      <c r="P469" s="705">
        <v>0</v>
      </c>
      <c r="Q469" s="682"/>
      <c r="R469" s="671">
        <v>2</v>
      </c>
      <c r="S469" s="682">
        <v>1</v>
      </c>
      <c r="T469" s="706">
        <v>0.5</v>
      </c>
      <c r="U469" s="242">
        <v>1</v>
      </c>
    </row>
    <row r="470" spans="1:21" ht="14.4" customHeight="1" x14ac:dyDescent="0.3">
      <c r="A470" s="680">
        <v>4</v>
      </c>
      <c r="B470" s="671" t="s">
        <v>539</v>
      </c>
      <c r="C470" s="671">
        <v>89301042</v>
      </c>
      <c r="D470" s="703" t="s">
        <v>3333</v>
      </c>
      <c r="E470" s="704" t="s">
        <v>2265</v>
      </c>
      <c r="F470" s="671" t="s">
        <v>2233</v>
      </c>
      <c r="G470" s="671" t="s">
        <v>3014</v>
      </c>
      <c r="H470" s="671" t="s">
        <v>538</v>
      </c>
      <c r="I470" s="671" t="s">
        <v>3015</v>
      </c>
      <c r="J470" s="671" t="s">
        <v>3016</v>
      </c>
      <c r="K470" s="671" t="s">
        <v>3017</v>
      </c>
      <c r="L470" s="705">
        <v>0</v>
      </c>
      <c r="M470" s="705">
        <v>0</v>
      </c>
      <c r="N470" s="671">
        <v>1</v>
      </c>
      <c r="O470" s="706">
        <v>0.5</v>
      </c>
      <c r="P470" s="705">
        <v>0</v>
      </c>
      <c r="Q470" s="682"/>
      <c r="R470" s="671">
        <v>1</v>
      </c>
      <c r="S470" s="682">
        <v>1</v>
      </c>
      <c r="T470" s="706">
        <v>0.5</v>
      </c>
      <c r="U470" s="242">
        <v>1</v>
      </c>
    </row>
    <row r="471" spans="1:21" ht="14.4" customHeight="1" x14ac:dyDescent="0.3">
      <c r="A471" s="680">
        <v>4</v>
      </c>
      <c r="B471" s="671" t="s">
        <v>539</v>
      </c>
      <c r="C471" s="671">
        <v>89301042</v>
      </c>
      <c r="D471" s="703" t="s">
        <v>3333</v>
      </c>
      <c r="E471" s="704" t="s">
        <v>2265</v>
      </c>
      <c r="F471" s="671" t="s">
        <v>2233</v>
      </c>
      <c r="G471" s="671" t="s">
        <v>2347</v>
      </c>
      <c r="H471" s="671" t="s">
        <v>538</v>
      </c>
      <c r="I471" s="671" t="s">
        <v>3018</v>
      </c>
      <c r="J471" s="671" t="s">
        <v>2929</v>
      </c>
      <c r="K471" s="671" t="s">
        <v>737</v>
      </c>
      <c r="L471" s="705">
        <v>0</v>
      </c>
      <c r="M471" s="705">
        <v>0</v>
      </c>
      <c r="N471" s="671">
        <v>1</v>
      </c>
      <c r="O471" s="706">
        <v>1</v>
      </c>
      <c r="P471" s="705">
        <v>0</v>
      </c>
      <c r="Q471" s="682"/>
      <c r="R471" s="671">
        <v>1</v>
      </c>
      <c r="S471" s="682">
        <v>1</v>
      </c>
      <c r="T471" s="706">
        <v>1</v>
      </c>
      <c r="U471" s="242">
        <v>1</v>
      </c>
    </row>
    <row r="472" spans="1:21" ht="14.4" customHeight="1" x14ac:dyDescent="0.3">
      <c r="A472" s="680">
        <v>4</v>
      </c>
      <c r="B472" s="671" t="s">
        <v>539</v>
      </c>
      <c r="C472" s="671">
        <v>89301042</v>
      </c>
      <c r="D472" s="703" t="s">
        <v>3333</v>
      </c>
      <c r="E472" s="704" t="s">
        <v>2265</v>
      </c>
      <c r="F472" s="671" t="s">
        <v>2234</v>
      </c>
      <c r="G472" s="671" t="s">
        <v>2307</v>
      </c>
      <c r="H472" s="671" t="s">
        <v>538</v>
      </c>
      <c r="I472" s="671" t="s">
        <v>2310</v>
      </c>
      <c r="J472" s="671" t="s">
        <v>2309</v>
      </c>
      <c r="K472" s="671"/>
      <c r="L472" s="705">
        <v>0</v>
      </c>
      <c r="M472" s="705">
        <v>0</v>
      </c>
      <c r="N472" s="671">
        <v>3</v>
      </c>
      <c r="O472" s="706">
        <v>3</v>
      </c>
      <c r="P472" s="705">
        <v>0</v>
      </c>
      <c r="Q472" s="682"/>
      <c r="R472" s="671">
        <v>2</v>
      </c>
      <c r="S472" s="682">
        <v>0.66666666666666663</v>
      </c>
      <c r="T472" s="706">
        <v>2</v>
      </c>
      <c r="U472" s="242">
        <v>0.66666666666666663</v>
      </c>
    </row>
    <row r="473" spans="1:21" ht="14.4" customHeight="1" x14ac:dyDescent="0.3">
      <c r="A473" s="680">
        <v>4</v>
      </c>
      <c r="B473" s="671" t="s">
        <v>539</v>
      </c>
      <c r="C473" s="671">
        <v>89301042</v>
      </c>
      <c r="D473" s="703" t="s">
        <v>3333</v>
      </c>
      <c r="E473" s="704" t="s">
        <v>2265</v>
      </c>
      <c r="F473" s="671" t="s">
        <v>2235</v>
      </c>
      <c r="G473" s="671" t="s">
        <v>2462</v>
      </c>
      <c r="H473" s="671" t="s">
        <v>538</v>
      </c>
      <c r="I473" s="671" t="s">
        <v>2463</v>
      </c>
      <c r="J473" s="671" t="s">
        <v>2464</v>
      </c>
      <c r="K473" s="671" t="s">
        <v>2465</v>
      </c>
      <c r="L473" s="705">
        <v>410</v>
      </c>
      <c r="M473" s="705">
        <v>6970</v>
      </c>
      <c r="N473" s="671">
        <v>17</v>
      </c>
      <c r="O473" s="706">
        <v>17</v>
      </c>
      <c r="P473" s="705">
        <v>6970</v>
      </c>
      <c r="Q473" s="682">
        <v>1</v>
      </c>
      <c r="R473" s="671">
        <v>17</v>
      </c>
      <c r="S473" s="682">
        <v>1</v>
      </c>
      <c r="T473" s="706">
        <v>17</v>
      </c>
      <c r="U473" s="242">
        <v>1</v>
      </c>
    </row>
    <row r="474" spans="1:21" ht="14.4" customHeight="1" x14ac:dyDescent="0.3">
      <c r="A474" s="680">
        <v>4</v>
      </c>
      <c r="B474" s="671" t="s">
        <v>539</v>
      </c>
      <c r="C474" s="671">
        <v>89301042</v>
      </c>
      <c r="D474" s="703" t="s">
        <v>3333</v>
      </c>
      <c r="E474" s="704" t="s">
        <v>2265</v>
      </c>
      <c r="F474" s="671" t="s">
        <v>2235</v>
      </c>
      <c r="G474" s="671" t="s">
        <v>2462</v>
      </c>
      <c r="H474" s="671" t="s">
        <v>538</v>
      </c>
      <c r="I474" s="671" t="s">
        <v>2466</v>
      </c>
      <c r="J474" s="671" t="s">
        <v>2467</v>
      </c>
      <c r="K474" s="671" t="s">
        <v>2468</v>
      </c>
      <c r="L474" s="705">
        <v>566</v>
      </c>
      <c r="M474" s="705">
        <v>1132</v>
      </c>
      <c r="N474" s="671">
        <v>2</v>
      </c>
      <c r="O474" s="706">
        <v>2</v>
      </c>
      <c r="P474" s="705">
        <v>566</v>
      </c>
      <c r="Q474" s="682">
        <v>0.5</v>
      </c>
      <c r="R474" s="671">
        <v>1</v>
      </c>
      <c r="S474" s="682">
        <v>0.5</v>
      </c>
      <c r="T474" s="706">
        <v>1</v>
      </c>
      <c r="U474" s="242">
        <v>0.5</v>
      </c>
    </row>
    <row r="475" spans="1:21" ht="14.4" customHeight="1" x14ac:dyDescent="0.3">
      <c r="A475" s="680">
        <v>4</v>
      </c>
      <c r="B475" s="671" t="s">
        <v>539</v>
      </c>
      <c r="C475" s="671">
        <v>89301042</v>
      </c>
      <c r="D475" s="703" t="s">
        <v>3333</v>
      </c>
      <c r="E475" s="704" t="s">
        <v>2265</v>
      </c>
      <c r="F475" s="671" t="s">
        <v>2235</v>
      </c>
      <c r="G475" s="671" t="s">
        <v>2462</v>
      </c>
      <c r="H475" s="671" t="s">
        <v>538</v>
      </c>
      <c r="I475" s="671" t="s">
        <v>3019</v>
      </c>
      <c r="J475" s="671" t="s">
        <v>2464</v>
      </c>
      <c r="K475" s="671" t="s">
        <v>3020</v>
      </c>
      <c r="L475" s="705">
        <v>410</v>
      </c>
      <c r="M475" s="705">
        <v>410</v>
      </c>
      <c r="N475" s="671">
        <v>1</v>
      </c>
      <c r="O475" s="706">
        <v>1</v>
      </c>
      <c r="P475" s="705">
        <v>410</v>
      </c>
      <c r="Q475" s="682">
        <v>1</v>
      </c>
      <c r="R475" s="671">
        <v>1</v>
      </c>
      <c r="S475" s="682">
        <v>1</v>
      </c>
      <c r="T475" s="706">
        <v>1</v>
      </c>
      <c r="U475" s="242">
        <v>1</v>
      </c>
    </row>
    <row r="476" spans="1:21" ht="14.4" customHeight="1" x14ac:dyDescent="0.3">
      <c r="A476" s="680">
        <v>4</v>
      </c>
      <c r="B476" s="671" t="s">
        <v>539</v>
      </c>
      <c r="C476" s="671">
        <v>89301042</v>
      </c>
      <c r="D476" s="703" t="s">
        <v>3333</v>
      </c>
      <c r="E476" s="704" t="s">
        <v>2265</v>
      </c>
      <c r="F476" s="671" t="s">
        <v>2235</v>
      </c>
      <c r="G476" s="671" t="s">
        <v>2398</v>
      </c>
      <c r="H476" s="671" t="s">
        <v>538</v>
      </c>
      <c r="I476" s="671" t="s">
        <v>2682</v>
      </c>
      <c r="J476" s="671" t="s">
        <v>2683</v>
      </c>
      <c r="K476" s="671" t="s">
        <v>2684</v>
      </c>
      <c r="L476" s="705">
        <v>144.05000000000001</v>
      </c>
      <c r="M476" s="705">
        <v>288.10000000000002</v>
      </c>
      <c r="N476" s="671">
        <v>2</v>
      </c>
      <c r="O476" s="706">
        <v>1</v>
      </c>
      <c r="P476" s="705">
        <v>288.10000000000002</v>
      </c>
      <c r="Q476" s="682">
        <v>1</v>
      </c>
      <c r="R476" s="671">
        <v>2</v>
      </c>
      <c r="S476" s="682">
        <v>1</v>
      </c>
      <c r="T476" s="706">
        <v>1</v>
      </c>
      <c r="U476" s="242">
        <v>1</v>
      </c>
    </row>
    <row r="477" spans="1:21" ht="14.4" customHeight="1" x14ac:dyDescent="0.3">
      <c r="A477" s="680">
        <v>4</v>
      </c>
      <c r="B477" s="671" t="s">
        <v>539</v>
      </c>
      <c r="C477" s="671">
        <v>89301042</v>
      </c>
      <c r="D477" s="703" t="s">
        <v>3333</v>
      </c>
      <c r="E477" s="704" t="s">
        <v>2265</v>
      </c>
      <c r="F477" s="671" t="s">
        <v>2235</v>
      </c>
      <c r="G477" s="671" t="s">
        <v>2398</v>
      </c>
      <c r="H477" s="671" t="s">
        <v>538</v>
      </c>
      <c r="I477" s="671" t="s">
        <v>2399</v>
      </c>
      <c r="J477" s="671" t="s">
        <v>2400</v>
      </c>
      <c r="K477" s="671" t="s">
        <v>2401</v>
      </c>
      <c r="L477" s="705">
        <v>35.130000000000003</v>
      </c>
      <c r="M477" s="705">
        <v>35.130000000000003</v>
      </c>
      <c r="N477" s="671">
        <v>1</v>
      </c>
      <c r="O477" s="706">
        <v>1</v>
      </c>
      <c r="P477" s="705">
        <v>35.130000000000003</v>
      </c>
      <c r="Q477" s="682">
        <v>1</v>
      </c>
      <c r="R477" s="671">
        <v>1</v>
      </c>
      <c r="S477" s="682">
        <v>1</v>
      </c>
      <c r="T477" s="706">
        <v>1</v>
      </c>
      <c r="U477" s="242">
        <v>1</v>
      </c>
    </row>
    <row r="478" spans="1:21" ht="14.4" customHeight="1" x14ac:dyDescent="0.3">
      <c r="A478" s="680">
        <v>4</v>
      </c>
      <c r="B478" s="671" t="s">
        <v>539</v>
      </c>
      <c r="C478" s="671">
        <v>89301042</v>
      </c>
      <c r="D478" s="703" t="s">
        <v>3333</v>
      </c>
      <c r="E478" s="704" t="s">
        <v>2265</v>
      </c>
      <c r="F478" s="671" t="s">
        <v>2235</v>
      </c>
      <c r="G478" s="671" t="s">
        <v>2398</v>
      </c>
      <c r="H478" s="671" t="s">
        <v>538</v>
      </c>
      <c r="I478" s="671" t="s">
        <v>2609</v>
      </c>
      <c r="J478" s="671" t="s">
        <v>2610</v>
      </c>
      <c r="K478" s="671" t="s">
        <v>2611</v>
      </c>
      <c r="L478" s="705">
        <v>200</v>
      </c>
      <c r="M478" s="705">
        <v>600</v>
      </c>
      <c r="N478" s="671">
        <v>3</v>
      </c>
      <c r="O478" s="706">
        <v>1</v>
      </c>
      <c r="P478" s="705">
        <v>600</v>
      </c>
      <c r="Q478" s="682">
        <v>1</v>
      </c>
      <c r="R478" s="671">
        <v>3</v>
      </c>
      <c r="S478" s="682">
        <v>1</v>
      </c>
      <c r="T478" s="706">
        <v>1</v>
      </c>
      <c r="U478" s="242">
        <v>1</v>
      </c>
    </row>
    <row r="479" spans="1:21" ht="14.4" customHeight="1" x14ac:dyDescent="0.3">
      <c r="A479" s="680">
        <v>4</v>
      </c>
      <c r="B479" s="671" t="s">
        <v>539</v>
      </c>
      <c r="C479" s="671">
        <v>89301042</v>
      </c>
      <c r="D479" s="703" t="s">
        <v>3333</v>
      </c>
      <c r="E479" s="704" t="s">
        <v>2265</v>
      </c>
      <c r="F479" s="671" t="s">
        <v>2235</v>
      </c>
      <c r="G479" s="671" t="s">
        <v>2398</v>
      </c>
      <c r="H479" s="671" t="s">
        <v>538</v>
      </c>
      <c r="I479" s="671" t="s">
        <v>3021</v>
      </c>
      <c r="J479" s="671" t="s">
        <v>3022</v>
      </c>
      <c r="K479" s="671" t="s">
        <v>3023</v>
      </c>
      <c r="L479" s="705">
        <v>31.09</v>
      </c>
      <c r="M479" s="705">
        <v>310.89999999999998</v>
      </c>
      <c r="N479" s="671">
        <v>10</v>
      </c>
      <c r="O479" s="706">
        <v>1</v>
      </c>
      <c r="P479" s="705"/>
      <c r="Q479" s="682">
        <v>0</v>
      </c>
      <c r="R479" s="671"/>
      <c r="S479" s="682">
        <v>0</v>
      </c>
      <c r="T479" s="706"/>
      <c r="U479" s="242">
        <v>0</v>
      </c>
    </row>
    <row r="480" spans="1:21" ht="14.4" customHeight="1" x14ac:dyDescent="0.3">
      <c r="A480" s="680">
        <v>4</v>
      </c>
      <c r="B480" s="671" t="s">
        <v>539</v>
      </c>
      <c r="C480" s="671">
        <v>89301042</v>
      </c>
      <c r="D480" s="703" t="s">
        <v>3333</v>
      </c>
      <c r="E480" s="704" t="s">
        <v>2265</v>
      </c>
      <c r="F480" s="671" t="s">
        <v>2235</v>
      </c>
      <c r="G480" s="671" t="s">
        <v>2398</v>
      </c>
      <c r="H480" s="671" t="s">
        <v>538</v>
      </c>
      <c r="I480" s="671" t="s">
        <v>3024</v>
      </c>
      <c r="J480" s="671" t="s">
        <v>3025</v>
      </c>
      <c r="K480" s="671" t="s">
        <v>3026</v>
      </c>
      <c r="L480" s="705">
        <v>11.3</v>
      </c>
      <c r="M480" s="705">
        <v>22.6</v>
      </c>
      <c r="N480" s="671">
        <v>2</v>
      </c>
      <c r="O480" s="706">
        <v>1</v>
      </c>
      <c r="P480" s="705"/>
      <c r="Q480" s="682">
        <v>0</v>
      </c>
      <c r="R480" s="671"/>
      <c r="S480" s="682">
        <v>0</v>
      </c>
      <c r="T480" s="706"/>
      <c r="U480" s="242">
        <v>0</v>
      </c>
    </row>
    <row r="481" spans="1:21" ht="14.4" customHeight="1" x14ac:dyDescent="0.3">
      <c r="A481" s="680">
        <v>4</v>
      </c>
      <c r="B481" s="671" t="s">
        <v>539</v>
      </c>
      <c r="C481" s="671">
        <v>89301042</v>
      </c>
      <c r="D481" s="703" t="s">
        <v>3333</v>
      </c>
      <c r="E481" s="704" t="s">
        <v>2265</v>
      </c>
      <c r="F481" s="671" t="s">
        <v>2235</v>
      </c>
      <c r="G481" s="671" t="s">
        <v>2282</v>
      </c>
      <c r="H481" s="671" t="s">
        <v>538</v>
      </c>
      <c r="I481" s="671" t="s">
        <v>2469</v>
      </c>
      <c r="J481" s="671" t="s">
        <v>2470</v>
      </c>
      <c r="K481" s="671" t="s">
        <v>2471</v>
      </c>
      <c r="L481" s="705">
        <v>900</v>
      </c>
      <c r="M481" s="705">
        <v>3600</v>
      </c>
      <c r="N481" s="671">
        <v>4</v>
      </c>
      <c r="O481" s="706">
        <v>4</v>
      </c>
      <c r="P481" s="705">
        <v>3600</v>
      </c>
      <c r="Q481" s="682">
        <v>1</v>
      </c>
      <c r="R481" s="671">
        <v>4</v>
      </c>
      <c r="S481" s="682">
        <v>1</v>
      </c>
      <c r="T481" s="706">
        <v>4</v>
      </c>
      <c r="U481" s="242">
        <v>1</v>
      </c>
    </row>
    <row r="482" spans="1:21" ht="14.4" customHeight="1" x14ac:dyDescent="0.3">
      <c r="A482" s="680">
        <v>4</v>
      </c>
      <c r="B482" s="671" t="s">
        <v>539</v>
      </c>
      <c r="C482" s="671">
        <v>89301042</v>
      </c>
      <c r="D482" s="703" t="s">
        <v>3333</v>
      </c>
      <c r="E482" s="704" t="s">
        <v>2265</v>
      </c>
      <c r="F482" s="671" t="s">
        <v>2235</v>
      </c>
      <c r="G482" s="671" t="s">
        <v>2282</v>
      </c>
      <c r="H482" s="671" t="s">
        <v>538</v>
      </c>
      <c r="I482" s="671" t="s">
        <v>2615</v>
      </c>
      <c r="J482" s="671" t="s">
        <v>2616</v>
      </c>
      <c r="K482" s="671" t="s">
        <v>2617</v>
      </c>
      <c r="L482" s="705">
        <v>378.48</v>
      </c>
      <c r="M482" s="705">
        <v>378.48</v>
      </c>
      <c r="N482" s="671">
        <v>1</v>
      </c>
      <c r="O482" s="706">
        <v>1</v>
      </c>
      <c r="P482" s="705"/>
      <c r="Q482" s="682">
        <v>0</v>
      </c>
      <c r="R482" s="671"/>
      <c r="S482" s="682">
        <v>0</v>
      </c>
      <c r="T482" s="706"/>
      <c r="U482" s="242">
        <v>0</v>
      </c>
    </row>
    <row r="483" spans="1:21" ht="14.4" customHeight="1" x14ac:dyDescent="0.3">
      <c r="A483" s="680">
        <v>4</v>
      </c>
      <c r="B483" s="671" t="s">
        <v>539</v>
      </c>
      <c r="C483" s="671">
        <v>89301042</v>
      </c>
      <c r="D483" s="703" t="s">
        <v>3333</v>
      </c>
      <c r="E483" s="704" t="s">
        <v>2266</v>
      </c>
      <c r="F483" s="671" t="s">
        <v>2233</v>
      </c>
      <c r="G483" s="671" t="s">
        <v>2368</v>
      </c>
      <c r="H483" s="671" t="s">
        <v>910</v>
      </c>
      <c r="I483" s="671" t="s">
        <v>1378</v>
      </c>
      <c r="J483" s="671" t="s">
        <v>991</v>
      </c>
      <c r="K483" s="671" t="s">
        <v>1379</v>
      </c>
      <c r="L483" s="705">
        <v>60.92</v>
      </c>
      <c r="M483" s="705">
        <v>60.92</v>
      </c>
      <c r="N483" s="671">
        <v>1</v>
      </c>
      <c r="O483" s="706">
        <v>0.5</v>
      </c>
      <c r="P483" s="705">
        <v>60.92</v>
      </c>
      <c r="Q483" s="682">
        <v>1</v>
      </c>
      <c r="R483" s="671">
        <v>1</v>
      </c>
      <c r="S483" s="682">
        <v>1</v>
      </c>
      <c r="T483" s="706">
        <v>0.5</v>
      </c>
      <c r="U483" s="242">
        <v>1</v>
      </c>
    </row>
    <row r="484" spans="1:21" ht="14.4" customHeight="1" x14ac:dyDescent="0.3">
      <c r="A484" s="680">
        <v>4</v>
      </c>
      <c r="B484" s="671" t="s">
        <v>539</v>
      </c>
      <c r="C484" s="671">
        <v>89301042</v>
      </c>
      <c r="D484" s="703" t="s">
        <v>3333</v>
      </c>
      <c r="E484" s="704" t="s">
        <v>2266</v>
      </c>
      <c r="F484" s="671" t="s">
        <v>2233</v>
      </c>
      <c r="G484" s="671" t="s">
        <v>3027</v>
      </c>
      <c r="H484" s="671" t="s">
        <v>910</v>
      </c>
      <c r="I484" s="671" t="s">
        <v>1475</v>
      </c>
      <c r="J484" s="671" t="s">
        <v>1476</v>
      </c>
      <c r="K484" s="671" t="s">
        <v>2179</v>
      </c>
      <c r="L484" s="705">
        <v>69.86</v>
      </c>
      <c r="M484" s="705">
        <v>139.72</v>
      </c>
      <c r="N484" s="671">
        <v>2</v>
      </c>
      <c r="O484" s="706">
        <v>0.5</v>
      </c>
      <c r="P484" s="705">
        <v>139.72</v>
      </c>
      <c r="Q484" s="682">
        <v>1</v>
      </c>
      <c r="R484" s="671">
        <v>2</v>
      </c>
      <c r="S484" s="682">
        <v>1</v>
      </c>
      <c r="T484" s="706">
        <v>0.5</v>
      </c>
      <c r="U484" s="242">
        <v>1</v>
      </c>
    </row>
    <row r="485" spans="1:21" ht="14.4" customHeight="1" x14ac:dyDescent="0.3">
      <c r="A485" s="680">
        <v>4</v>
      </c>
      <c r="B485" s="671" t="s">
        <v>539</v>
      </c>
      <c r="C485" s="671">
        <v>89301042</v>
      </c>
      <c r="D485" s="703" t="s">
        <v>3333</v>
      </c>
      <c r="E485" s="704" t="s">
        <v>2266</v>
      </c>
      <c r="F485" s="671" t="s">
        <v>2233</v>
      </c>
      <c r="G485" s="671" t="s">
        <v>3028</v>
      </c>
      <c r="H485" s="671" t="s">
        <v>538</v>
      </c>
      <c r="I485" s="671" t="s">
        <v>3029</v>
      </c>
      <c r="J485" s="671" t="s">
        <v>3030</v>
      </c>
      <c r="K485" s="671" t="s">
        <v>3031</v>
      </c>
      <c r="L485" s="705">
        <v>0</v>
      </c>
      <c r="M485" s="705">
        <v>0</v>
      </c>
      <c r="N485" s="671">
        <v>3</v>
      </c>
      <c r="O485" s="706">
        <v>2.5</v>
      </c>
      <c r="P485" s="705">
        <v>0</v>
      </c>
      <c r="Q485" s="682"/>
      <c r="R485" s="671">
        <v>2</v>
      </c>
      <c r="S485" s="682">
        <v>0.66666666666666663</v>
      </c>
      <c r="T485" s="706">
        <v>1.5</v>
      </c>
      <c r="U485" s="242">
        <v>0.6</v>
      </c>
    </row>
    <row r="486" spans="1:21" ht="14.4" customHeight="1" x14ac:dyDescent="0.3">
      <c r="A486" s="680">
        <v>4</v>
      </c>
      <c r="B486" s="671" t="s">
        <v>539</v>
      </c>
      <c r="C486" s="671">
        <v>89301042</v>
      </c>
      <c r="D486" s="703" t="s">
        <v>3333</v>
      </c>
      <c r="E486" s="704" t="s">
        <v>2266</v>
      </c>
      <c r="F486" s="671" t="s">
        <v>2233</v>
      </c>
      <c r="G486" s="671" t="s">
        <v>3032</v>
      </c>
      <c r="H486" s="671" t="s">
        <v>910</v>
      </c>
      <c r="I486" s="671" t="s">
        <v>1125</v>
      </c>
      <c r="J486" s="671" t="s">
        <v>1126</v>
      </c>
      <c r="K486" s="671" t="s">
        <v>1127</v>
      </c>
      <c r="L486" s="705">
        <v>154.01</v>
      </c>
      <c r="M486" s="705">
        <v>308.02</v>
      </c>
      <c r="N486" s="671">
        <v>2</v>
      </c>
      <c r="O486" s="706">
        <v>0.5</v>
      </c>
      <c r="P486" s="705">
        <v>308.02</v>
      </c>
      <c r="Q486" s="682">
        <v>1</v>
      </c>
      <c r="R486" s="671">
        <v>2</v>
      </c>
      <c r="S486" s="682">
        <v>1</v>
      </c>
      <c r="T486" s="706">
        <v>0.5</v>
      </c>
      <c r="U486" s="242">
        <v>1</v>
      </c>
    </row>
    <row r="487" spans="1:21" ht="14.4" customHeight="1" x14ac:dyDescent="0.3">
      <c r="A487" s="680">
        <v>4</v>
      </c>
      <c r="B487" s="671" t="s">
        <v>539</v>
      </c>
      <c r="C487" s="671">
        <v>89301042</v>
      </c>
      <c r="D487" s="703" t="s">
        <v>3333</v>
      </c>
      <c r="E487" s="704" t="s">
        <v>2266</v>
      </c>
      <c r="F487" s="671" t="s">
        <v>2233</v>
      </c>
      <c r="G487" s="671" t="s">
        <v>2426</v>
      </c>
      <c r="H487" s="671" t="s">
        <v>538</v>
      </c>
      <c r="I487" s="671" t="s">
        <v>701</v>
      </c>
      <c r="J487" s="671" t="s">
        <v>702</v>
      </c>
      <c r="K487" s="671" t="s">
        <v>2427</v>
      </c>
      <c r="L487" s="705">
        <v>242.93</v>
      </c>
      <c r="M487" s="705">
        <v>2429.3000000000002</v>
      </c>
      <c r="N487" s="671">
        <v>10</v>
      </c>
      <c r="O487" s="706">
        <v>10</v>
      </c>
      <c r="P487" s="705">
        <v>728.79</v>
      </c>
      <c r="Q487" s="682">
        <v>0.3</v>
      </c>
      <c r="R487" s="671">
        <v>3</v>
      </c>
      <c r="S487" s="682">
        <v>0.3</v>
      </c>
      <c r="T487" s="706">
        <v>3</v>
      </c>
      <c r="U487" s="242">
        <v>0.3</v>
      </c>
    </row>
    <row r="488" spans="1:21" ht="14.4" customHeight="1" x14ac:dyDescent="0.3">
      <c r="A488" s="680">
        <v>4</v>
      </c>
      <c r="B488" s="671" t="s">
        <v>539</v>
      </c>
      <c r="C488" s="671">
        <v>89301042</v>
      </c>
      <c r="D488" s="703" t="s">
        <v>3333</v>
      </c>
      <c r="E488" s="704" t="s">
        <v>2266</v>
      </c>
      <c r="F488" s="671" t="s">
        <v>2233</v>
      </c>
      <c r="G488" s="671" t="s">
        <v>3033</v>
      </c>
      <c r="H488" s="671" t="s">
        <v>538</v>
      </c>
      <c r="I488" s="671" t="s">
        <v>3034</v>
      </c>
      <c r="J488" s="671" t="s">
        <v>3035</v>
      </c>
      <c r="K488" s="671" t="s">
        <v>3036</v>
      </c>
      <c r="L488" s="705">
        <v>0</v>
      </c>
      <c r="M488" s="705">
        <v>0</v>
      </c>
      <c r="N488" s="671">
        <v>1</v>
      </c>
      <c r="O488" s="706">
        <v>1</v>
      </c>
      <c r="P488" s="705"/>
      <c r="Q488" s="682"/>
      <c r="R488" s="671"/>
      <c r="S488" s="682">
        <v>0</v>
      </c>
      <c r="T488" s="706"/>
      <c r="U488" s="242">
        <v>0</v>
      </c>
    </row>
    <row r="489" spans="1:21" ht="14.4" customHeight="1" x14ac:dyDescent="0.3">
      <c r="A489" s="680">
        <v>4</v>
      </c>
      <c r="B489" s="671" t="s">
        <v>539</v>
      </c>
      <c r="C489" s="671">
        <v>89301042</v>
      </c>
      <c r="D489" s="703" t="s">
        <v>3333</v>
      </c>
      <c r="E489" s="704" t="s">
        <v>2266</v>
      </c>
      <c r="F489" s="671" t="s">
        <v>2233</v>
      </c>
      <c r="G489" s="671" t="s">
        <v>2451</v>
      </c>
      <c r="H489" s="671" t="s">
        <v>538</v>
      </c>
      <c r="I489" s="671" t="s">
        <v>2452</v>
      </c>
      <c r="J489" s="671" t="s">
        <v>853</v>
      </c>
      <c r="K489" s="671" t="s">
        <v>2453</v>
      </c>
      <c r="L489" s="705">
        <v>127.5</v>
      </c>
      <c r="M489" s="705">
        <v>892.5</v>
      </c>
      <c r="N489" s="671">
        <v>7</v>
      </c>
      <c r="O489" s="706">
        <v>6</v>
      </c>
      <c r="P489" s="705">
        <v>127.5</v>
      </c>
      <c r="Q489" s="682">
        <v>0.14285714285714285</v>
      </c>
      <c r="R489" s="671">
        <v>1</v>
      </c>
      <c r="S489" s="682">
        <v>0.14285714285714285</v>
      </c>
      <c r="T489" s="706">
        <v>1</v>
      </c>
      <c r="U489" s="242">
        <v>0.16666666666666666</v>
      </c>
    </row>
    <row r="490" spans="1:21" ht="14.4" customHeight="1" x14ac:dyDescent="0.3">
      <c r="A490" s="680">
        <v>4</v>
      </c>
      <c r="B490" s="671" t="s">
        <v>539</v>
      </c>
      <c r="C490" s="671">
        <v>89301042</v>
      </c>
      <c r="D490" s="703" t="s">
        <v>3333</v>
      </c>
      <c r="E490" s="704" t="s">
        <v>2266</v>
      </c>
      <c r="F490" s="671" t="s">
        <v>2233</v>
      </c>
      <c r="G490" s="671" t="s">
        <v>2347</v>
      </c>
      <c r="H490" s="671" t="s">
        <v>538</v>
      </c>
      <c r="I490" s="671" t="s">
        <v>3037</v>
      </c>
      <c r="J490" s="671" t="s">
        <v>2929</v>
      </c>
      <c r="K490" s="671" t="s">
        <v>1539</v>
      </c>
      <c r="L490" s="705">
        <v>0</v>
      </c>
      <c r="M490" s="705">
        <v>0</v>
      </c>
      <c r="N490" s="671">
        <v>1</v>
      </c>
      <c r="O490" s="706">
        <v>0.5</v>
      </c>
      <c r="P490" s="705">
        <v>0</v>
      </c>
      <c r="Q490" s="682"/>
      <c r="R490" s="671">
        <v>1</v>
      </c>
      <c r="S490" s="682">
        <v>1</v>
      </c>
      <c r="T490" s="706">
        <v>0.5</v>
      </c>
      <c r="U490" s="242">
        <v>1</v>
      </c>
    </row>
    <row r="491" spans="1:21" ht="14.4" customHeight="1" x14ac:dyDescent="0.3">
      <c r="A491" s="680">
        <v>4</v>
      </c>
      <c r="B491" s="671" t="s">
        <v>539</v>
      </c>
      <c r="C491" s="671">
        <v>89301042</v>
      </c>
      <c r="D491" s="703" t="s">
        <v>3333</v>
      </c>
      <c r="E491" s="704" t="s">
        <v>2266</v>
      </c>
      <c r="F491" s="671" t="s">
        <v>2234</v>
      </c>
      <c r="G491" s="671" t="s">
        <v>2307</v>
      </c>
      <c r="H491" s="671" t="s">
        <v>538</v>
      </c>
      <c r="I491" s="671" t="s">
        <v>2310</v>
      </c>
      <c r="J491" s="671" t="s">
        <v>2309</v>
      </c>
      <c r="K491" s="671"/>
      <c r="L491" s="705">
        <v>0</v>
      </c>
      <c r="M491" s="705">
        <v>0</v>
      </c>
      <c r="N491" s="671">
        <v>1</v>
      </c>
      <c r="O491" s="706">
        <v>0.5</v>
      </c>
      <c r="P491" s="705">
        <v>0</v>
      </c>
      <c r="Q491" s="682"/>
      <c r="R491" s="671">
        <v>1</v>
      </c>
      <c r="S491" s="682">
        <v>1</v>
      </c>
      <c r="T491" s="706">
        <v>0.5</v>
      </c>
      <c r="U491" s="242">
        <v>1</v>
      </c>
    </row>
    <row r="492" spans="1:21" ht="14.4" customHeight="1" x14ac:dyDescent="0.3">
      <c r="A492" s="680">
        <v>4</v>
      </c>
      <c r="B492" s="671" t="s">
        <v>539</v>
      </c>
      <c r="C492" s="671">
        <v>89301042</v>
      </c>
      <c r="D492" s="703" t="s">
        <v>3333</v>
      </c>
      <c r="E492" s="704" t="s">
        <v>2266</v>
      </c>
      <c r="F492" s="671" t="s">
        <v>2235</v>
      </c>
      <c r="G492" s="671" t="s">
        <v>2462</v>
      </c>
      <c r="H492" s="671" t="s">
        <v>538</v>
      </c>
      <c r="I492" s="671" t="s">
        <v>2463</v>
      </c>
      <c r="J492" s="671" t="s">
        <v>2464</v>
      </c>
      <c r="K492" s="671" t="s">
        <v>2465</v>
      </c>
      <c r="L492" s="705">
        <v>410</v>
      </c>
      <c r="M492" s="705">
        <v>6560</v>
      </c>
      <c r="N492" s="671">
        <v>16</v>
      </c>
      <c r="O492" s="706">
        <v>16</v>
      </c>
      <c r="P492" s="705">
        <v>6560</v>
      </c>
      <c r="Q492" s="682">
        <v>1</v>
      </c>
      <c r="R492" s="671">
        <v>16</v>
      </c>
      <c r="S492" s="682">
        <v>1</v>
      </c>
      <c r="T492" s="706">
        <v>16</v>
      </c>
      <c r="U492" s="242">
        <v>1</v>
      </c>
    </row>
    <row r="493" spans="1:21" ht="14.4" customHeight="1" x14ac:dyDescent="0.3">
      <c r="A493" s="680">
        <v>4</v>
      </c>
      <c r="B493" s="671" t="s">
        <v>539</v>
      </c>
      <c r="C493" s="671">
        <v>89301042</v>
      </c>
      <c r="D493" s="703" t="s">
        <v>3333</v>
      </c>
      <c r="E493" s="704" t="s">
        <v>2266</v>
      </c>
      <c r="F493" s="671" t="s">
        <v>2235</v>
      </c>
      <c r="G493" s="671" t="s">
        <v>2462</v>
      </c>
      <c r="H493" s="671" t="s">
        <v>538</v>
      </c>
      <c r="I493" s="671" t="s">
        <v>2466</v>
      </c>
      <c r="J493" s="671" t="s">
        <v>2467</v>
      </c>
      <c r="K493" s="671" t="s">
        <v>2468</v>
      </c>
      <c r="L493" s="705">
        <v>566</v>
      </c>
      <c r="M493" s="705">
        <v>566</v>
      </c>
      <c r="N493" s="671">
        <v>1</v>
      </c>
      <c r="O493" s="706">
        <v>1</v>
      </c>
      <c r="P493" s="705"/>
      <c r="Q493" s="682">
        <v>0</v>
      </c>
      <c r="R493" s="671"/>
      <c r="S493" s="682">
        <v>0</v>
      </c>
      <c r="T493" s="706"/>
      <c r="U493" s="242">
        <v>0</v>
      </c>
    </row>
    <row r="494" spans="1:21" ht="14.4" customHeight="1" x14ac:dyDescent="0.3">
      <c r="A494" s="680">
        <v>4</v>
      </c>
      <c r="B494" s="671" t="s">
        <v>539</v>
      </c>
      <c r="C494" s="671">
        <v>89301042</v>
      </c>
      <c r="D494" s="703" t="s">
        <v>3333</v>
      </c>
      <c r="E494" s="704" t="s">
        <v>2266</v>
      </c>
      <c r="F494" s="671" t="s">
        <v>2235</v>
      </c>
      <c r="G494" s="671" t="s">
        <v>2398</v>
      </c>
      <c r="H494" s="671" t="s">
        <v>538</v>
      </c>
      <c r="I494" s="671" t="s">
        <v>2682</v>
      </c>
      <c r="J494" s="671" t="s">
        <v>2683</v>
      </c>
      <c r="K494" s="671" t="s">
        <v>2684</v>
      </c>
      <c r="L494" s="705">
        <v>144.05000000000001</v>
      </c>
      <c r="M494" s="705">
        <v>288.10000000000002</v>
      </c>
      <c r="N494" s="671">
        <v>2</v>
      </c>
      <c r="O494" s="706">
        <v>1</v>
      </c>
      <c r="P494" s="705">
        <v>288.10000000000002</v>
      </c>
      <c r="Q494" s="682">
        <v>1</v>
      </c>
      <c r="R494" s="671">
        <v>2</v>
      </c>
      <c r="S494" s="682">
        <v>1</v>
      </c>
      <c r="T494" s="706">
        <v>1</v>
      </c>
      <c r="U494" s="242">
        <v>1</v>
      </c>
    </row>
    <row r="495" spans="1:21" ht="14.4" customHeight="1" x14ac:dyDescent="0.3">
      <c r="A495" s="680">
        <v>4</v>
      </c>
      <c r="B495" s="671" t="s">
        <v>539</v>
      </c>
      <c r="C495" s="671">
        <v>89301042</v>
      </c>
      <c r="D495" s="703" t="s">
        <v>3333</v>
      </c>
      <c r="E495" s="704" t="s">
        <v>2266</v>
      </c>
      <c r="F495" s="671" t="s">
        <v>2235</v>
      </c>
      <c r="G495" s="671" t="s">
        <v>2398</v>
      </c>
      <c r="H495" s="671" t="s">
        <v>538</v>
      </c>
      <c r="I495" s="671" t="s">
        <v>2609</v>
      </c>
      <c r="J495" s="671" t="s">
        <v>2610</v>
      </c>
      <c r="K495" s="671" t="s">
        <v>2611</v>
      </c>
      <c r="L495" s="705">
        <v>200</v>
      </c>
      <c r="M495" s="705">
        <v>600</v>
      </c>
      <c r="N495" s="671">
        <v>3</v>
      </c>
      <c r="O495" s="706">
        <v>1</v>
      </c>
      <c r="P495" s="705">
        <v>600</v>
      </c>
      <c r="Q495" s="682">
        <v>1</v>
      </c>
      <c r="R495" s="671">
        <v>3</v>
      </c>
      <c r="S495" s="682">
        <v>1</v>
      </c>
      <c r="T495" s="706">
        <v>1</v>
      </c>
      <c r="U495" s="242">
        <v>1</v>
      </c>
    </row>
    <row r="496" spans="1:21" ht="14.4" customHeight="1" x14ac:dyDescent="0.3">
      <c r="A496" s="680">
        <v>4</v>
      </c>
      <c r="B496" s="671" t="s">
        <v>539</v>
      </c>
      <c r="C496" s="671">
        <v>89301042</v>
      </c>
      <c r="D496" s="703" t="s">
        <v>3333</v>
      </c>
      <c r="E496" s="704" t="s">
        <v>2266</v>
      </c>
      <c r="F496" s="671" t="s">
        <v>2235</v>
      </c>
      <c r="G496" s="671" t="s">
        <v>2282</v>
      </c>
      <c r="H496" s="671" t="s">
        <v>538</v>
      </c>
      <c r="I496" s="671" t="s">
        <v>2469</v>
      </c>
      <c r="J496" s="671" t="s">
        <v>2470</v>
      </c>
      <c r="K496" s="671" t="s">
        <v>2471</v>
      </c>
      <c r="L496" s="705">
        <v>900</v>
      </c>
      <c r="M496" s="705">
        <v>900</v>
      </c>
      <c r="N496" s="671">
        <v>1</v>
      </c>
      <c r="O496" s="706">
        <v>1</v>
      </c>
      <c r="P496" s="705"/>
      <c r="Q496" s="682">
        <v>0</v>
      </c>
      <c r="R496" s="671"/>
      <c r="S496" s="682">
        <v>0</v>
      </c>
      <c r="T496" s="706"/>
      <c r="U496" s="242">
        <v>0</v>
      </c>
    </row>
    <row r="497" spans="1:21" ht="14.4" customHeight="1" x14ac:dyDescent="0.3">
      <c r="A497" s="680">
        <v>4</v>
      </c>
      <c r="B497" s="671" t="s">
        <v>539</v>
      </c>
      <c r="C497" s="671">
        <v>89301042</v>
      </c>
      <c r="D497" s="703" t="s">
        <v>3333</v>
      </c>
      <c r="E497" s="704" t="s">
        <v>2266</v>
      </c>
      <c r="F497" s="671" t="s">
        <v>2235</v>
      </c>
      <c r="G497" s="671" t="s">
        <v>2472</v>
      </c>
      <c r="H497" s="671" t="s">
        <v>538</v>
      </c>
      <c r="I497" s="671" t="s">
        <v>2476</v>
      </c>
      <c r="J497" s="671" t="s">
        <v>2477</v>
      </c>
      <c r="K497" s="671" t="s">
        <v>2478</v>
      </c>
      <c r="L497" s="705">
        <v>287</v>
      </c>
      <c r="M497" s="705">
        <v>1148</v>
      </c>
      <c r="N497" s="671">
        <v>4</v>
      </c>
      <c r="O497" s="706">
        <v>3</v>
      </c>
      <c r="P497" s="705">
        <v>1148</v>
      </c>
      <c r="Q497" s="682">
        <v>1</v>
      </c>
      <c r="R497" s="671">
        <v>4</v>
      </c>
      <c r="S497" s="682">
        <v>1</v>
      </c>
      <c r="T497" s="706">
        <v>3</v>
      </c>
      <c r="U497" s="242">
        <v>1</v>
      </c>
    </row>
    <row r="498" spans="1:21" ht="14.4" customHeight="1" x14ac:dyDescent="0.3">
      <c r="A498" s="680">
        <v>4</v>
      </c>
      <c r="B498" s="671" t="s">
        <v>539</v>
      </c>
      <c r="C498" s="671">
        <v>89301042</v>
      </c>
      <c r="D498" s="703" t="s">
        <v>3333</v>
      </c>
      <c r="E498" s="704" t="s">
        <v>2266</v>
      </c>
      <c r="F498" s="671" t="s">
        <v>2235</v>
      </c>
      <c r="G498" s="671" t="s">
        <v>2472</v>
      </c>
      <c r="H498" s="671" t="s">
        <v>538</v>
      </c>
      <c r="I498" s="671" t="s">
        <v>3038</v>
      </c>
      <c r="J498" s="671" t="s">
        <v>3039</v>
      </c>
      <c r="K498" s="671" t="s">
        <v>3040</v>
      </c>
      <c r="L498" s="705">
        <v>2094.4899999999998</v>
      </c>
      <c r="M498" s="705">
        <v>8377.9599999999991</v>
      </c>
      <c r="N498" s="671">
        <v>4</v>
      </c>
      <c r="O498" s="706">
        <v>1</v>
      </c>
      <c r="P498" s="705">
        <v>8377.9599999999991</v>
      </c>
      <c r="Q498" s="682">
        <v>1</v>
      </c>
      <c r="R498" s="671">
        <v>4</v>
      </c>
      <c r="S498" s="682">
        <v>1</v>
      </c>
      <c r="T498" s="706">
        <v>1</v>
      </c>
      <c r="U498" s="242">
        <v>1</v>
      </c>
    </row>
    <row r="499" spans="1:21" ht="14.4" customHeight="1" x14ac:dyDescent="0.3">
      <c r="A499" s="680">
        <v>4</v>
      </c>
      <c r="B499" s="671" t="s">
        <v>539</v>
      </c>
      <c r="C499" s="671">
        <v>89301042</v>
      </c>
      <c r="D499" s="703" t="s">
        <v>3333</v>
      </c>
      <c r="E499" s="704" t="s">
        <v>2266</v>
      </c>
      <c r="F499" s="671" t="s">
        <v>2235</v>
      </c>
      <c r="G499" s="671" t="s">
        <v>2472</v>
      </c>
      <c r="H499" s="671" t="s">
        <v>538</v>
      </c>
      <c r="I499" s="671" t="s">
        <v>2485</v>
      </c>
      <c r="J499" s="671" t="s">
        <v>2486</v>
      </c>
      <c r="K499" s="671" t="s">
        <v>2487</v>
      </c>
      <c r="L499" s="705">
        <v>315.5</v>
      </c>
      <c r="M499" s="705">
        <v>631</v>
      </c>
      <c r="N499" s="671">
        <v>2</v>
      </c>
      <c r="O499" s="706">
        <v>1</v>
      </c>
      <c r="P499" s="705">
        <v>631</v>
      </c>
      <c r="Q499" s="682">
        <v>1</v>
      </c>
      <c r="R499" s="671">
        <v>2</v>
      </c>
      <c r="S499" s="682">
        <v>1</v>
      </c>
      <c r="T499" s="706">
        <v>1</v>
      </c>
      <c r="U499" s="242">
        <v>1</v>
      </c>
    </row>
    <row r="500" spans="1:21" ht="14.4" customHeight="1" x14ac:dyDescent="0.3">
      <c r="A500" s="680">
        <v>4</v>
      </c>
      <c r="B500" s="671" t="s">
        <v>539</v>
      </c>
      <c r="C500" s="671">
        <v>89301042</v>
      </c>
      <c r="D500" s="703" t="s">
        <v>3333</v>
      </c>
      <c r="E500" s="704" t="s">
        <v>2266</v>
      </c>
      <c r="F500" s="671" t="s">
        <v>2235</v>
      </c>
      <c r="G500" s="671" t="s">
        <v>2472</v>
      </c>
      <c r="H500" s="671" t="s">
        <v>538</v>
      </c>
      <c r="I500" s="671" t="s">
        <v>2488</v>
      </c>
      <c r="J500" s="671" t="s">
        <v>2489</v>
      </c>
      <c r="K500" s="671" t="s">
        <v>2490</v>
      </c>
      <c r="L500" s="705">
        <v>484.6</v>
      </c>
      <c r="M500" s="705">
        <v>969.2</v>
      </c>
      <c r="N500" s="671">
        <v>2</v>
      </c>
      <c r="O500" s="706">
        <v>1</v>
      </c>
      <c r="P500" s="705">
        <v>969.2</v>
      </c>
      <c r="Q500" s="682">
        <v>1</v>
      </c>
      <c r="R500" s="671">
        <v>2</v>
      </c>
      <c r="S500" s="682">
        <v>1</v>
      </c>
      <c r="T500" s="706">
        <v>1</v>
      </c>
      <c r="U500" s="242">
        <v>1</v>
      </c>
    </row>
    <row r="501" spans="1:21" ht="14.4" customHeight="1" x14ac:dyDescent="0.3">
      <c r="A501" s="680">
        <v>4</v>
      </c>
      <c r="B501" s="671" t="s">
        <v>539</v>
      </c>
      <c r="C501" s="671">
        <v>89301042</v>
      </c>
      <c r="D501" s="703" t="s">
        <v>3333</v>
      </c>
      <c r="E501" s="704" t="s">
        <v>2266</v>
      </c>
      <c r="F501" s="671" t="s">
        <v>2235</v>
      </c>
      <c r="G501" s="671" t="s">
        <v>2472</v>
      </c>
      <c r="H501" s="671" t="s">
        <v>538</v>
      </c>
      <c r="I501" s="671" t="s">
        <v>2491</v>
      </c>
      <c r="J501" s="671" t="s">
        <v>2492</v>
      </c>
      <c r="K501" s="671" t="s">
        <v>2490</v>
      </c>
      <c r="L501" s="705">
        <v>291.2</v>
      </c>
      <c r="M501" s="705">
        <v>1456</v>
      </c>
      <c r="N501" s="671">
        <v>5</v>
      </c>
      <c r="O501" s="706">
        <v>3</v>
      </c>
      <c r="P501" s="705">
        <v>1456</v>
      </c>
      <c r="Q501" s="682">
        <v>1</v>
      </c>
      <c r="R501" s="671">
        <v>5</v>
      </c>
      <c r="S501" s="682">
        <v>1</v>
      </c>
      <c r="T501" s="706">
        <v>3</v>
      </c>
      <c r="U501" s="242">
        <v>1</v>
      </c>
    </row>
    <row r="502" spans="1:21" ht="14.4" customHeight="1" x14ac:dyDescent="0.3">
      <c r="A502" s="680">
        <v>4</v>
      </c>
      <c r="B502" s="671" t="s">
        <v>539</v>
      </c>
      <c r="C502" s="671">
        <v>89301042</v>
      </c>
      <c r="D502" s="703" t="s">
        <v>3333</v>
      </c>
      <c r="E502" s="704" t="s">
        <v>2266</v>
      </c>
      <c r="F502" s="671" t="s">
        <v>2235</v>
      </c>
      <c r="G502" s="671" t="s">
        <v>2472</v>
      </c>
      <c r="H502" s="671" t="s">
        <v>538</v>
      </c>
      <c r="I502" s="671" t="s">
        <v>3041</v>
      </c>
      <c r="J502" s="671" t="s">
        <v>3042</v>
      </c>
      <c r="K502" s="671" t="s">
        <v>2404</v>
      </c>
      <c r="L502" s="705">
        <v>500</v>
      </c>
      <c r="M502" s="705">
        <v>500</v>
      </c>
      <c r="N502" s="671">
        <v>1</v>
      </c>
      <c r="O502" s="706">
        <v>1</v>
      </c>
      <c r="P502" s="705">
        <v>500</v>
      </c>
      <c r="Q502" s="682">
        <v>1</v>
      </c>
      <c r="R502" s="671">
        <v>1</v>
      </c>
      <c r="S502" s="682">
        <v>1</v>
      </c>
      <c r="T502" s="706">
        <v>1</v>
      </c>
      <c r="U502" s="242">
        <v>1</v>
      </c>
    </row>
    <row r="503" spans="1:21" ht="14.4" customHeight="1" x14ac:dyDescent="0.3">
      <c r="A503" s="680">
        <v>4</v>
      </c>
      <c r="B503" s="671" t="s">
        <v>539</v>
      </c>
      <c r="C503" s="671">
        <v>89301042</v>
      </c>
      <c r="D503" s="703" t="s">
        <v>3333</v>
      </c>
      <c r="E503" s="704" t="s">
        <v>2266</v>
      </c>
      <c r="F503" s="671" t="s">
        <v>2235</v>
      </c>
      <c r="G503" s="671" t="s">
        <v>2472</v>
      </c>
      <c r="H503" s="671" t="s">
        <v>538</v>
      </c>
      <c r="I503" s="671" t="s">
        <v>3043</v>
      </c>
      <c r="J503" s="671" t="s">
        <v>3044</v>
      </c>
      <c r="K503" s="671" t="s">
        <v>3045</v>
      </c>
      <c r="L503" s="705">
        <v>1000</v>
      </c>
      <c r="M503" s="705">
        <v>1000</v>
      </c>
      <c r="N503" s="671">
        <v>1</v>
      </c>
      <c r="O503" s="706">
        <v>1</v>
      </c>
      <c r="P503" s="705">
        <v>1000</v>
      </c>
      <c r="Q503" s="682">
        <v>1</v>
      </c>
      <c r="R503" s="671">
        <v>1</v>
      </c>
      <c r="S503" s="682">
        <v>1</v>
      </c>
      <c r="T503" s="706">
        <v>1</v>
      </c>
      <c r="U503" s="242">
        <v>1</v>
      </c>
    </row>
    <row r="504" spans="1:21" ht="14.4" customHeight="1" x14ac:dyDescent="0.3">
      <c r="A504" s="680">
        <v>4</v>
      </c>
      <c r="B504" s="671" t="s">
        <v>539</v>
      </c>
      <c r="C504" s="671">
        <v>89301042</v>
      </c>
      <c r="D504" s="703" t="s">
        <v>3333</v>
      </c>
      <c r="E504" s="704" t="s">
        <v>2266</v>
      </c>
      <c r="F504" s="671" t="s">
        <v>2235</v>
      </c>
      <c r="G504" s="671" t="s">
        <v>2472</v>
      </c>
      <c r="H504" s="671" t="s">
        <v>538</v>
      </c>
      <c r="I504" s="671" t="s">
        <v>2493</v>
      </c>
      <c r="J504" s="671" t="s">
        <v>2494</v>
      </c>
      <c r="K504" s="671" t="s">
        <v>2495</v>
      </c>
      <c r="L504" s="705">
        <v>180.25</v>
      </c>
      <c r="M504" s="705">
        <v>721</v>
      </c>
      <c r="N504" s="671">
        <v>4</v>
      </c>
      <c r="O504" s="706">
        <v>3</v>
      </c>
      <c r="P504" s="705">
        <v>721</v>
      </c>
      <c r="Q504" s="682">
        <v>1</v>
      </c>
      <c r="R504" s="671">
        <v>4</v>
      </c>
      <c r="S504" s="682">
        <v>1</v>
      </c>
      <c r="T504" s="706">
        <v>3</v>
      </c>
      <c r="U504" s="242">
        <v>1</v>
      </c>
    </row>
    <row r="505" spans="1:21" ht="14.4" customHeight="1" x14ac:dyDescent="0.3">
      <c r="A505" s="680">
        <v>4</v>
      </c>
      <c r="B505" s="671" t="s">
        <v>539</v>
      </c>
      <c r="C505" s="671">
        <v>89301042</v>
      </c>
      <c r="D505" s="703" t="s">
        <v>3333</v>
      </c>
      <c r="E505" s="704" t="s">
        <v>2266</v>
      </c>
      <c r="F505" s="671" t="s">
        <v>2235</v>
      </c>
      <c r="G505" s="671" t="s">
        <v>2472</v>
      </c>
      <c r="H505" s="671" t="s">
        <v>538</v>
      </c>
      <c r="I505" s="671" t="s">
        <v>2496</v>
      </c>
      <c r="J505" s="671" t="s">
        <v>2497</v>
      </c>
      <c r="K505" s="671" t="s">
        <v>2498</v>
      </c>
      <c r="L505" s="705">
        <v>5343.9</v>
      </c>
      <c r="M505" s="705">
        <v>69470.7</v>
      </c>
      <c r="N505" s="671">
        <v>13</v>
      </c>
      <c r="O505" s="706">
        <v>5</v>
      </c>
      <c r="P505" s="705">
        <v>69470.7</v>
      </c>
      <c r="Q505" s="682">
        <v>1</v>
      </c>
      <c r="R505" s="671">
        <v>13</v>
      </c>
      <c r="S505" s="682">
        <v>1</v>
      </c>
      <c r="T505" s="706">
        <v>5</v>
      </c>
      <c r="U505" s="242">
        <v>1</v>
      </c>
    </row>
    <row r="506" spans="1:21" ht="14.4" customHeight="1" x14ac:dyDescent="0.3">
      <c r="A506" s="680">
        <v>4</v>
      </c>
      <c r="B506" s="671" t="s">
        <v>539</v>
      </c>
      <c r="C506" s="671">
        <v>89301042</v>
      </c>
      <c r="D506" s="703" t="s">
        <v>3333</v>
      </c>
      <c r="E506" s="704" t="s">
        <v>2266</v>
      </c>
      <c r="F506" s="671" t="s">
        <v>2235</v>
      </c>
      <c r="G506" s="671" t="s">
        <v>2472</v>
      </c>
      <c r="H506" s="671" t="s">
        <v>538</v>
      </c>
      <c r="I506" s="671" t="s">
        <v>3046</v>
      </c>
      <c r="J506" s="671" t="s">
        <v>3047</v>
      </c>
      <c r="K506" s="671" t="s">
        <v>3048</v>
      </c>
      <c r="L506" s="705">
        <v>2412.9</v>
      </c>
      <c r="M506" s="705">
        <v>19303.2</v>
      </c>
      <c r="N506" s="671">
        <v>8</v>
      </c>
      <c r="O506" s="706">
        <v>2</v>
      </c>
      <c r="P506" s="705">
        <v>19303.2</v>
      </c>
      <c r="Q506" s="682">
        <v>1</v>
      </c>
      <c r="R506" s="671">
        <v>8</v>
      </c>
      <c r="S506" s="682">
        <v>1</v>
      </c>
      <c r="T506" s="706">
        <v>2</v>
      </c>
      <c r="U506" s="242">
        <v>1</v>
      </c>
    </row>
    <row r="507" spans="1:21" ht="14.4" customHeight="1" x14ac:dyDescent="0.3">
      <c r="A507" s="680">
        <v>4</v>
      </c>
      <c r="B507" s="671" t="s">
        <v>539</v>
      </c>
      <c r="C507" s="671">
        <v>89301042</v>
      </c>
      <c r="D507" s="703" t="s">
        <v>3333</v>
      </c>
      <c r="E507" s="704" t="s">
        <v>2266</v>
      </c>
      <c r="F507" s="671" t="s">
        <v>2235</v>
      </c>
      <c r="G507" s="671" t="s">
        <v>2472</v>
      </c>
      <c r="H507" s="671" t="s">
        <v>538</v>
      </c>
      <c r="I507" s="671" t="s">
        <v>2499</v>
      </c>
      <c r="J507" s="671" t="s">
        <v>2500</v>
      </c>
      <c r="K507" s="671" t="s">
        <v>2501</v>
      </c>
      <c r="L507" s="705">
        <v>5343.9</v>
      </c>
      <c r="M507" s="705">
        <v>5343.9</v>
      </c>
      <c r="N507" s="671">
        <v>1</v>
      </c>
      <c r="O507" s="706">
        <v>1</v>
      </c>
      <c r="P507" s="705">
        <v>5343.9</v>
      </c>
      <c r="Q507" s="682">
        <v>1</v>
      </c>
      <c r="R507" s="671">
        <v>1</v>
      </c>
      <c r="S507" s="682">
        <v>1</v>
      </c>
      <c r="T507" s="706">
        <v>1</v>
      </c>
      <c r="U507" s="242">
        <v>1</v>
      </c>
    </row>
    <row r="508" spans="1:21" ht="14.4" customHeight="1" x14ac:dyDescent="0.3">
      <c r="A508" s="680">
        <v>4</v>
      </c>
      <c r="B508" s="671" t="s">
        <v>539</v>
      </c>
      <c r="C508" s="671">
        <v>89301042</v>
      </c>
      <c r="D508" s="703" t="s">
        <v>3333</v>
      </c>
      <c r="E508" s="704" t="s">
        <v>2266</v>
      </c>
      <c r="F508" s="671" t="s">
        <v>2235</v>
      </c>
      <c r="G508" s="671" t="s">
        <v>2472</v>
      </c>
      <c r="H508" s="671" t="s">
        <v>538</v>
      </c>
      <c r="I508" s="671" t="s">
        <v>3049</v>
      </c>
      <c r="J508" s="671" t="s">
        <v>3050</v>
      </c>
      <c r="K508" s="671" t="s">
        <v>3051</v>
      </c>
      <c r="L508" s="705">
        <v>2816</v>
      </c>
      <c r="M508" s="705">
        <v>2816</v>
      </c>
      <c r="N508" s="671">
        <v>1</v>
      </c>
      <c r="O508" s="706">
        <v>1</v>
      </c>
      <c r="P508" s="705">
        <v>2816</v>
      </c>
      <c r="Q508" s="682">
        <v>1</v>
      </c>
      <c r="R508" s="671">
        <v>1</v>
      </c>
      <c r="S508" s="682">
        <v>1</v>
      </c>
      <c r="T508" s="706">
        <v>1</v>
      </c>
      <c r="U508" s="242">
        <v>1</v>
      </c>
    </row>
    <row r="509" spans="1:21" ht="14.4" customHeight="1" x14ac:dyDescent="0.3">
      <c r="A509" s="680">
        <v>4</v>
      </c>
      <c r="B509" s="671" t="s">
        <v>539</v>
      </c>
      <c r="C509" s="671">
        <v>89301042</v>
      </c>
      <c r="D509" s="703" t="s">
        <v>3333</v>
      </c>
      <c r="E509" s="704" t="s">
        <v>2266</v>
      </c>
      <c r="F509" s="671" t="s">
        <v>2235</v>
      </c>
      <c r="G509" s="671" t="s">
        <v>2472</v>
      </c>
      <c r="H509" s="671" t="s">
        <v>538</v>
      </c>
      <c r="I509" s="671" t="s">
        <v>2502</v>
      </c>
      <c r="J509" s="671" t="s">
        <v>2503</v>
      </c>
      <c r="K509" s="671" t="s">
        <v>2504</v>
      </c>
      <c r="L509" s="705">
        <v>1832.09</v>
      </c>
      <c r="M509" s="705">
        <v>5496.2699999999995</v>
      </c>
      <c r="N509" s="671">
        <v>3</v>
      </c>
      <c r="O509" s="706">
        <v>1</v>
      </c>
      <c r="P509" s="705">
        <v>5496.2699999999995</v>
      </c>
      <c r="Q509" s="682">
        <v>1</v>
      </c>
      <c r="R509" s="671">
        <v>3</v>
      </c>
      <c r="S509" s="682">
        <v>1</v>
      </c>
      <c r="T509" s="706">
        <v>1</v>
      </c>
      <c r="U509" s="242">
        <v>1</v>
      </c>
    </row>
    <row r="510" spans="1:21" ht="14.4" customHeight="1" x14ac:dyDescent="0.3">
      <c r="A510" s="680">
        <v>4</v>
      </c>
      <c r="B510" s="671" t="s">
        <v>539</v>
      </c>
      <c r="C510" s="671">
        <v>89301042</v>
      </c>
      <c r="D510" s="703" t="s">
        <v>3333</v>
      </c>
      <c r="E510" s="704" t="s">
        <v>2266</v>
      </c>
      <c r="F510" s="671" t="s">
        <v>2235</v>
      </c>
      <c r="G510" s="671" t="s">
        <v>2472</v>
      </c>
      <c r="H510" s="671" t="s">
        <v>538</v>
      </c>
      <c r="I510" s="671" t="s">
        <v>2705</v>
      </c>
      <c r="J510" s="671" t="s">
        <v>2706</v>
      </c>
      <c r="K510" s="671" t="s">
        <v>2707</v>
      </c>
      <c r="L510" s="705">
        <v>2473.21</v>
      </c>
      <c r="M510" s="705">
        <v>4946.42</v>
      </c>
      <c r="N510" s="671">
        <v>2</v>
      </c>
      <c r="O510" s="706">
        <v>2</v>
      </c>
      <c r="P510" s="705">
        <v>4946.42</v>
      </c>
      <c r="Q510" s="682">
        <v>1</v>
      </c>
      <c r="R510" s="671">
        <v>2</v>
      </c>
      <c r="S510" s="682">
        <v>1</v>
      </c>
      <c r="T510" s="706">
        <v>2</v>
      </c>
      <c r="U510" s="242">
        <v>1</v>
      </c>
    </row>
    <row r="511" spans="1:21" ht="14.4" customHeight="1" x14ac:dyDescent="0.3">
      <c r="A511" s="680">
        <v>4</v>
      </c>
      <c r="B511" s="671" t="s">
        <v>539</v>
      </c>
      <c r="C511" s="671">
        <v>89301042</v>
      </c>
      <c r="D511" s="703" t="s">
        <v>3333</v>
      </c>
      <c r="E511" s="704" t="s">
        <v>2266</v>
      </c>
      <c r="F511" s="671" t="s">
        <v>2235</v>
      </c>
      <c r="G511" s="671" t="s">
        <v>2472</v>
      </c>
      <c r="H511" s="671" t="s">
        <v>538</v>
      </c>
      <c r="I511" s="671" t="s">
        <v>2533</v>
      </c>
      <c r="J511" s="671" t="s">
        <v>2531</v>
      </c>
      <c r="K511" s="671" t="s">
        <v>2534</v>
      </c>
      <c r="L511" s="705">
        <v>1500.3</v>
      </c>
      <c r="M511" s="705">
        <v>9001.7999999999993</v>
      </c>
      <c r="N511" s="671">
        <v>6</v>
      </c>
      <c r="O511" s="706">
        <v>1</v>
      </c>
      <c r="P511" s="705">
        <v>9001.7999999999993</v>
      </c>
      <c r="Q511" s="682">
        <v>1</v>
      </c>
      <c r="R511" s="671">
        <v>6</v>
      </c>
      <c r="S511" s="682">
        <v>1</v>
      </c>
      <c r="T511" s="706">
        <v>1</v>
      </c>
      <c r="U511" s="242">
        <v>1</v>
      </c>
    </row>
    <row r="512" spans="1:21" ht="14.4" customHeight="1" x14ac:dyDescent="0.3">
      <c r="A512" s="680">
        <v>4</v>
      </c>
      <c r="B512" s="671" t="s">
        <v>539</v>
      </c>
      <c r="C512" s="671">
        <v>89301042</v>
      </c>
      <c r="D512" s="703" t="s">
        <v>3333</v>
      </c>
      <c r="E512" s="704" t="s">
        <v>2266</v>
      </c>
      <c r="F512" s="671" t="s">
        <v>2235</v>
      </c>
      <c r="G512" s="671" t="s">
        <v>2472</v>
      </c>
      <c r="H512" s="671" t="s">
        <v>538</v>
      </c>
      <c r="I512" s="671" t="s">
        <v>2731</v>
      </c>
      <c r="J512" s="671" t="s">
        <v>2729</v>
      </c>
      <c r="K512" s="671" t="s">
        <v>2732</v>
      </c>
      <c r="L512" s="705">
        <v>1500.3</v>
      </c>
      <c r="M512" s="705">
        <v>9001.7999999999993</v>
      </c>
      <c r="N512" s="671">
        <v>6</v>
      </c>
      <c r="O512" s="706">
        <v>1</v>
      </c>
      <c r="P512" s="705">
        <v>9001.7999999999993</v>
      </c>
      <c r="Q512" s="682">
        <v>1</v>
      </c>
      <c r="R512" s="671">
        <v>6</v>
      </c>
      <c r="S512" s="682">
        <v>1</v>
      </c>
      <c r="T512" s="706">
        <v>1</v>
      </c>
      <c r="U512" s="242">
        <v>1</v>
      </c>
    </row>
    <row r="513" spans="1:21" ht="14.4" customHeight="1" x14ac:dyDescent="0.3">
      <c r="A513" s="680">
        <v>4</v>
      </c>
      <c r="B513" s="671" t="s">
        <v>539</v>
      </c>
      <c r="C513" s="671">
        <v>89301042</v>
      </c>
      <c r="D513" s="703" t="s">
        <v>3333</v>
      </c>
      <c r="E513" s="704" t="s">
        <v>2266</v>
      </c>
      <c r="F513" s="671" t="s">
        <v>2235</v>
      </c>
      <c r="G513" s="671" t="s">
        <v>2472</v>
      </c>
      <c r="H513" s="671" t="s">
        <v>538</v>
      </c>
      <c r="I513" s="671" t="s">
        <v>3052</v>
      </c>
      <c r="J513" s="671" t="s">
        <v>2544</v>
      </c>
      <c r="K513" s="671" t="s">
        <v>3053</v>
      </c>
      <c r="L513" s="705">
        <v>1987.45</v>
      </c>
      <c r="M513" s="705">
        <v>5962.35</v>
      </c>
      <c r="N513" s="671">
        <v>3</v>
      </c>
      <c r="O513" s="706">
        <v>1</v>
      </c>
      <c r="P513" s="705">
        <v>5962.35</v>
      </c>
      <c r="Q513" s="682">
        <v>1</v>
      </c>
      <c r="R513" s="671">
        <v>3</v>
      </c>
      <c r="S513" s="682">
        <v>1</v>
      </c>
      <c r="T513" s="706">
        <v>1</v>
      </c>
      <c r="U513" s="242">
        <v>1</v>
      </c>
    </row>
    <row r="514" spans="1:21" ht="14.4" customHeight="1" x14ac:dyDescent="0.3">
      <c r="A514" s="680">
        <v>4</v>
      </c>
      <c r="B514" s="671" t="s">
        <v>539</v>
      </c>
      <c r="C514" s="671">
        <v>89301042</v>
      </c>
      <c r="D514" s="703" t="s">
        <v>3333</v>
      </c>
      <c r="E514" s="704" t="s">
        <v>2266</v>
      </c>
      <c r="F514" s="671" t="s">
        <v>2235</v>
      </c>
      <c r="G514" s="671" t="s">
        <v>2472</v>
      </c>
      <c r="H514" s="671" t="s">
        <v>538</v>
      </c>
      <c r="I514" s="671" t="s">
        <v>3054</v>
      </c>
      <c r="J514" s="671" t="s">
        <v>2547</v>
      </c>
      <c r="K514" s="671" t="s">
        <v>3055</v>
      </c>
      <c r="L514" s="705">
        <v>711.08</v>
      </c>
      <c r="M514" s="705">
        <v>6399.72</v>
      </c>
      <c r="N514" s="671">
        <v>9</v>
      </c>
      <c r="O514" s="706">
        <v>1</v>
      </c>
      <c r="P514" s="705">
        <v>6399.72</v>
      </c>
      <c r="Q514" s="682">
        <v>1</v>
      </c>
      <c r="R514" s="671">
        <v>9</v>
      </c>
      <c r="S514" s="682">
        <v>1</v>
      </c>
      <c r="T514" s="706">
        <v>1</v>
      </c>
      <c r="U514" s="242">
        <v>1</v>
      </c>
    </row>
    <row r="515" spans="1:21" ht="14.4" customHeight="1" x14ac:dyDescent="0.3">
      <c r="A515" s="680">
        <v>4</v>
      </c>
      <c r="B515" s="671" t="s">
        <v>539</v>
      </c>
      <c r="C515" s="671">
        <v>89301042</v>
      </c>
      <c r="D515" s="703" t="s">
        <v>3333</v>
      </c>
      <c r="E515" s="704" t="s">
        <v>2266</v>
      </c>
      <c r="F515" s="671" t="s">
        <v>2235</v>
      </c>
      <c r="G515" s="671" t="s">
        <v>2472</v>
      </c>
      <c r="H515" s="671" t="s">
        <v>538</v>
      </c>
      <c r="I515" s="671" t="s">
        <v>2546</v>
      </c>
      <c r="J515" s="671" t="s">
        <v>2547</v>
      </c>
      <c r="K515" s="671" t="s">
        <v>2548</v>
      </c>
      <c r="L515" s="705">
        <v>711.08</v>
      </c>
      <c r="M515" s="705">
        <v>4266.4800000000005</v>
      </c>
      <c r="N515" s="671">
        <v>6</v>
      </c>
      <c r="O515" s="706">
        <v>1</v>
      </c>
      <c r="P515" s="705">
        <v>4266.4800000000005</v>
      </c>
      <c r="Q515" s="682">
        <v>1</v>
      </c>
      <c r="R515" s="671">
        <v>6</v>
      </c>
      <c r="S515" s="682">
        <v>1</v>
      </c>
      <c r="T515" s="706">
        <v>1</v>
      </c>
      <c r="U515" s="242">
        <v>1</v>
      </c>
    </row>
    <row r="516" spans="1:21" ht="14.4" customHeight="1" x14ac:dyDescent="0.3">
      <c r="A516" s="680">
        <v>4</v>
      </c>
      <c r="B516" s="671" t="s">
        <v>539</v>
      </c>
      <c r="C516" s="671">
        <v>89301042</v>
      </c>
      <c r="D516" s="703" t="s">
        <v>3333</v>
      </c>
      <c r="E516" s="704" t="s">
        <v>2266</v>
      </c>
      <c r="F516" s="671" t="s">
        <v>2235</v>
      </c>
      <c r="G516" s="671" t="s">
        <v>2472</v>
      </c>
      <c r="H516" s="671" t="s">
        <v>538</v>
      </c>
      <c r="I516" s="671" t="s">
        <v>3056</v>
      </c>
      <c r="J516" s="671" t="s">
        <v>3057</v>
      </c>
      <c r="K516" s="671" t="s">
        <v>3058</v>
      </c>
      <c r="L516" s="705">
        <v>1074.31</v>
      </c>
      <c r="M516" s="705">
        <v>9668.7899999999991</v>
      </c>
      <c r="N516" s="671">
        <v>9</v>
      </c>
      <c r="O516" s="706">
        <v>1</v>
      </c>
      <c r="P516" s="705">
        <v>9668.7899999999991</v>
      </c>
      <c r="Q516" s="682">
        <v>1</v>
      </c>
      <c r="R516" s="671">
        <v>9</v>
      </c>
      <c r="S516" s="682">
        <v>1</v>
      </c>
      <c r="T516" s="706">
        <v>1</v>
      </c>
      <c r="U516" s="242">
        <v>1</v>
      </c>
    </row>
    <row r="517" spans="1:21" ht="14.4" customHeight="1" x14ac:dyDescent="0.3">
      <c r="A517" s="680">
        <v>4</v>
      </c>
      <c r="B517" s="671" t="s">
        <v>539</v>
      </c>
      <c r="C517" s="671">
        <v>89301042</v>
      </c>
      <c r="D517" s="703" t="s">
        <v>3333</v>
      </c>
      <c r="E517" s="704" t="s">
        <v>2266</v>
      </c>
      <c r="F517" s="671" t="s">
        <v>2235</v>
      </c>
      <c r="G517" s="671" t="s">
        <v>2472</v>
      </c>
      <c r="H517" s="671" t="s">
        <v>538</v>
      </c>
      <c r="I517" s="671" t="s">
        <v>2733</v>
      </c>
      <c r="J517" s="671" t="s">
        <v>2734</v>
      </c>
      <c r="K517" s="671" t="s">
        <v>2735</v>
      </c>
      <c r="L517" s="705">
        <v>369.69</v>
      </c>
      <c r="M517" s="705">
        <v>739.38</v>
      </c>
      <c r="N517" s="671">
        <v>2</v>
      </c>
      <c r="O517" s="706">
        <v>1</v>
      </c>
      <c r="P517" s="705">
        <v>739.38</v>
      </c>
      <c r="Q517" s="682">
        <v>1</v>
      </c>
      <c r="R517" s="671">
        <v>2</v>
      </c>
      <c r="S517" s="682">
        <v>1</v>
      </c>
      <c r="T517" s="706">
        <v>1</v>
      </c>
      <c r="U517" s="242">
        <v>1</v>
      </c>
    </row>
    <row r="518" spans="1:21" ht="14.4" customHeight="1" x14ac:dyDescent="0.3">
      <c r="A518" s="680">
        <v>4</v>
      </c>
      <c r="B518" s="671" t="s">
        <v>539</v>
      </c>
      <c r="C518" s="671">
        <v>89301042</v>
      </c>
      <c r="D518" s="703" t="s">
        <v>3333</v>
      </c>
      <c r="E518" s="704" t="s">
        <v>2266</v>
      </c>
      <c r="F518" s="671" t="s">
        <v>2235</v>
      </c>
      <c r="G518" s="671" t="s">
        <v>2472</v>
      </c>
      <c r="H518" s="671" t="s">
        <v>538</v>
      </c>
      <c r="I518" s="671" t="s">
        <v>2552</v>
      </c>
      <c r="J518" s="671" t="s">
        <v>2553</v>
      </c>
      <c r="K518" s="671" t="s">
        <v>2487</v>
      </c>
      <c r="L518" s="705">
        <v>500</v>
      </c>
      <c r="M518" s="705">
        <v>3500</v>
      </c>
      <c r="N518" s="671">
        <v>7</v>
      </c>
      <c r="O518" s="706">
        <v>4</v>
      </c>
      <c r="P518" s="705">
        <v>3500</v>
      </c>
      <c r="Q518" s="682">
        <v>1</v>
      </c>
      <c r="R518" s="671">
        <v>7</v>
      </c>
      <c r="S518" s="682">
        <v>1</v>
      </c>
      <c r="T518" s="706">
        <v>4</v>
      </c>
      <c r="U518" s="242">
        <v>1</v>
      </c>
    </row>
    <row r="519" spans="1:21" ht="14.4" customHeight="1" x14ac:dyDescent="0.3">
      <c r="A519" s="680">
        <v>4</v>
      </c>
      <c r="B519" s="671" t="s">
        <v>539</v>
      </c>
      <c r="C519" s="671">
        <v>89301042</v>
      </c>
      <c r="D519" s="703" t="s">
        <v>3333</v>
      </c>
      <c r="E519" s="704" t="s">
        <v>2266</v>
      </c>
      <c r="F519" s="671" t="s">
        <v>2235</v>
      </c>
      <c r="G519" s="671" t="s">
        <v>2472</v>
      </c>
      <c r="H519" s="671" t="s">
        <v>538</v>
      </c>
      <c r="I519" s="671" t="s">
        <v>2554</v>
      </c>
      <c r="J519" s="671" t="s">
        <v>2555</v>
      </c>
      <c r="K519" s="671" t="s">
        <v>2556</v>
      </c>
      <c r="L519" s="705">
        <v>2939</v>
      </c>
      <c r="M519" s="705">
        <v>8817</v>
      </c>
      <c r="N519" s="671">
        <v>3</v>
      </c>
      <c r="O519" s="706">
        <v>1</v>
      </c>
      <c r="P519" s="705">
        <v>8817</v>
      </c>
      <c r="Q519" s="682">
        <v>1</v>
      </c>
      <c r="R519" s="671">
        <v>3</v>
      </c>
      <c r="S519" s="682">
        <v>1</v>
      </c>
      <c r="T519" s="706">
        <v>1</v>
      </c>
      <c r="U519" s="242">
        <v>1</v>
      </c>
    </row>
    <row r="520" spans="1:21" ht="14.4" customHeight="1" x14ac:dyDescent="0.3">
      <c r="A520" s="680">
        <v>4</v>
      </c>
      <c r="B520" s="671" t="s">
        <v>539</v>
      </c>
      <c r="C520" s="671">
        <v>89301042</v>
      </c>
      <c r="D520" s="703" t="s">
        <v>3333</v>
      </c>
      <c r="E520" s="704" t="s">
        <v>2266</v>
      </c>
      <c r="F520" s="671" t="s">
        <v>2235</v>
      </c>
      <c r="G520" s="671" t="s">
        <v>2472</v>
      </c>
      <c r="H520" s="671" t="s">
        <v>538</v>
      </c>
      <c r="I520" s="671" t="s">
        <v>3059</v>
      </c>
      <c r="J520" s="671" t="s">
        <v>3060</v>
      </c>
      <c r="K520" s="671" t="s">
        <v>2831</v>
      </c>
      <c r="L520" s="705">
        <v>5343.9</v>
      </c>
      <c r="M520" s="705">
        <v>16031.699999999999</v>
      </c>
      <c r="N520" s="671">
        <v>3</v>
      </c>
      <c r="O520" s="706">
        <v>1</v>
      </c>
      <c r="P520" s="705">
        <v>16031.699999999999</v>
      </c>
      <c r="Q520" s="682">
        <v>1</v>
      </c>
      <c r="R520" s="671">
        <v>3</v>
      </c>
      <c r="S520" s="682">
        <v>1</v>
      </c>
      <c r="T520" s="706">
        <v>1</v>
      </c>
      <c r="U520" s="242">
        <v>1</v>
      </c>
    </row>
    <row r="521" spans="1:21" ht="14.4" customHeight="1" x14ac:dyDescent="0.3">
      <c r="A521" s="680">
        <v>4</v>
      </c>
      <c r="B521" s="671" t="s">
        <v>539</v>
      </c>
      <c r="C521" s="671">
        <v>89301042</v>
      </c>
      <c r="D521" s="703" t="s">
        <v>3333</v>
      </c>
      <c r="E521" s="704" t="s">
        <v>2266</v>
      </c>
      <c r="F521" s="671" t="s">
        <v>2235</v>
      </c>
      <c r="G521" s="671" t="s">
        <v>2472</v>
      </c>
      <c r="H521" s="671" t="s">
        <v>538</v>
      </c>
      <c r="I521" s="671" t="s">
        <v>2745</v>
      </c>
      <c r="J521" s="671" t="s">
        <v>2746</v>
      </c>
      <c r="K521" s="671" t="s">
        <v>2747</v>
      </c>
      <c r="L521" s="705">
        <v>2816</v>
      </c>
      <c r="M521" s="705">
        <v>2816</v>
      </c>
      <c r="N521" s="671">
        <v>1</v>
      </c>
      <c r="O521" s="706">
        <v>1</v>
      </c>
      <c r="P521" s="705">
        <v>2816</v>
      </c>
      <c r="Q521" s="682">
        <v>1</v>
      </c>
      <c r="R521" s="671">
        <v>1</v>
      </c>
      <c r="S521" s="682">
        <v>1</v>
      </c>
      <c r="T521" s="706">
        <v>1</v>
      </c>
      <c r="U521" s="242">
        <v>1</v>
      </c>
    </row>
    <row r="522" spans="1:21" ht="14.4" customHeight="1" x14ac:dyDescent="0.3">
      <c r="A522" s="680">
        <v>4</v>
      </c>
      <c r="B522" s="671" t="s">
        <v>539</v>
      </c>
      <c r="C522" s="671">
        <v>89301042</v>
      </c>
      <c r="D522" s="703" t="s">
        <v>3333</v>
      </c>
      <c r="E522" s="704" t="s">
        <v>2266</v>
      </c>
      <c r="F522" s="671" t="s">
        <v>2235</v>
      </c>
      <c r="G522" s="671" t="s">
        <v>2472</v>
      </c>
      <c r="H522" s="671" t="s">
        <v>538</v>
      </c>
      <c r="I522" s="671" t="s">
        <v>2557</v>
      </c>
      <c r="J522" s="671" t="s">
        <v>2558</v>
      </c>
      <c r="K522" s="671" t="s">
        <v>2559</v>
      </c>
      <c r="L522" s="705">
        <v>1080</v>
      </c>
      <c r="M522" s="705">
        <v>2160</v>
      </c>
      <c r="N522" s="671">
        <v>2</v>
      </c>
      <c r="O522" s="706">
        <v>2</v>
      </c>
      <c r="P522" s="705">
        <v>2160</v>
      </c>
      <c r="Q522" s="682">
        <v>1</v>
      </c>
      <c r="R522" s="671">
        <v>2</v>
      </c>
      <c r="S522" s="682">
        <v>1</v>
      </c>
      <c r="T522" s="706">
        <v>2</v>
      </c>
      <c r="U522" s="242">
        <v>1</v>
      </c>
    </row>
    <row r="523" spans="1:21" ht="14.4" customHeight="1" x14ac:dyDescent="0.3">
      <c r="A523" s="680">
        <v>4</v>
      </c>
      <c r="B523" s="671" t="s">
        <v>539</v>
      </c>
      <c r="C523" s="671">
        <v>89301042</v>
      </c>
      <c r="D523" s="703" t="s">
        <v>3333</v>
      </c>
      <c r="E523" s="704" t="s">
        <v>2266</v>
      </c>
      <c r="F523" s="671" t="s">
        <v>2235</v>
      </c>
      <c r="G523" s="671" t="s">
        <v>2472</v>
      </c>
      <c r="H523" s="671" t="s">
        <v>538</v>
      </c>
      <c r="I523" s="671" t="s">
        <v>2560</v>
      </c>
      <c r="J523" s="671" t="s">
        <v>2561</v>
      </c>
      <c r="K523" s="671" t="s">
        <v>1680</v>
      </c>
      <c r="L523" s="705">
        <v>600</v>
      </c>
      <c r="M523" s="705">
        <v>1800</v>
      </c>
      <c r="N523" s="671">
        <v>3</v>
      </c>
      <c r="O523" s="706">
        <v>3</v>
      </c>
      <c r="P523" s="705">
        <v>1800</v>
      </c>
      <c r="Q523" s="682">
        <v>1</v>
      </c>
      <c r="R523" s="671">
        <v>3</v>
      </c>
      <c r="S523" s="682">
        <v>1</v>
      </c>
      <c r="T523" s="706">
        <v>3</v>
      </c>
      <c r="U523" s="242">
        <v>1</v>
      </c>
    </row>
    <row r="524" spans="1:21" ht="14.4" customHeight="1" x14ac:dyDescent="0.3">
      <c r="A524" s="680">
        <v>4</v>
      </c>
      <c r="B524" s="671" t="s">
        <v>539</v>
      </c>
      <c r="C524" s="671">
        <v>89301042</v>
      </c>
      <c r="D524" s="703" t="s">
        <v>3333</v>
      </c>
      <c r="E524" s="704" t="s">
        <v>2266</v>
      </c>
      <c r="F524" s="671" t="s">
        <v>2235</v>
      </c>
      <c r="G524" s="671" t="s">
        <v>2472</v>
      </c>
      <c r="H524" s="671" t="s">
        <v>538</v>
      </c>
      <c r="I524" s="671" t="s">
        <v>2562</v>
      </c>
      <c r="J524" s="671" t="s">
        <v>2563</v>
      </c>
      <c r="K524" s="671" t="s">
        <v>1680</v>
      </c>
      <c r="L524" s="705">
        <v>1000</v>
      </c>
      <c r="M524" s="705">
        <v>3000</v>
      </c>
      <c r="N524" s="671">
        <v>3</v>
      </c>
      <c r="O524" s="706">
        <v>3</v>
      </c>
      <c r="P524" s="705">
        <v>2000</v>
      </c>
      <c r="Q524" s="682">
        <v>0.66666666666666663</v>
      </c>
      <c r="R524" s="671">
        <v>2</v>
      </c>
      <c r="S524" s="682">
        <v>0.66666666666666663</v>
      </c>
      <c r="T524" s="706">
        <v>2</v>
      </c>
      <c r="U524" s="242">
        <v>0.66666666666666663</v>
      </c>
    </row>
    <row r="525" spans="1:21" ht="14.4" customHeight="1" x14ac:dyDescent="0.3">
      <c r="A525" s="680">
        <v>4</v>
      </c>
      <c r="B525" s="671" t="s">
        <v>539</v>
      </c>
      <c r="C525" s="671">
        <v>89301042</v>
      </c>
      <c r="D525" s="703" t="s">
        <v>3333</v>
      </c>
      <c r="E525" s="704" t="s">
        <v>2266</v>
      </c>
      <c r="F525" s="671" t="s">
        <v>2235</v>
      </c>
      <c r="G525" s="671" t="s">
        <v>2472</v>
      </c>
      <c r="H525" s="671" t="s">
        <v>538</v>
      </c>
      <c r="I525" s="671" t="s">
        <v>2569</v>
      </c>
      <c r="J525" s="671" t="s">
        <v>2570</v>
      </c>
      <c r="K525" s="671" t="s">
        <v>2517</v>
      </c>
      <c r="L525" s="705">
        <v>300</v>
      </c>
      <c r="M525" s="705">
        <v>300</v>
      </c>
      <c r="N525" s="671">
        <v>1</v>
      </c>
      <c r="O525" s="706">
        <v>1</v>
      </c>
      <c r="P525" s="705">
        <v>300</v>
      </c>
      <c r="Q525" s="682">
        <v>1</v>
      </c>
      <c r="R525" s="671">
        <v>1</v>
      </c>
      <c r="S525" s="682">
        <v>1</v>
      </c>
      <c r="T525" s="706">
        <v>1</v>
      </c>
      <c r="U525" s="242">
        <v>1</v>
      </c>
    </row>
    <row r="526" spans="1:21" ht="14.4" customHeight="1" x14ac:dyDescent="0.3">
      <c r="A526" s="680">
        <v>4</v>
      </c>
      <c r="B526" s="671" t="s">
        <v>539</v>
      </c>
      <c r="C526" s="671">
        <v>89301042</v>
      </c>
      <c r="D526" s="703" t="s">
        <v>3333</v>
      </c>
      <c r="E526" s="704" t="s">
        <v>2266</v>
      </c>
      <c r="F526" s="671" t="s">
        <v>2235</v>
      </c>
      <c r="G526" s="671" t="s">
        <v>2472</v>
      </c>
      <c r="H526" s="671" t="s">
        <v>538</v>
      </c>
      <c r="I526" s="671" t="s">
        <v>2754</v>
      </c>
      <c r="J526" s="671" t="s">
        <v>2755</v>
      </c>
      <c r="K526" s="671" t="s">
        <v>2756</v>
      </c>
      <c r="L526" s="705">
        <v>856.97</v>
      </c>
      <c r="M526" s="705">
        <v>7712.7300000000005</v>
      </c>
      <c r="N526" s="671">
        <v>9</v>
      </c>
      <c r="O526" s="706">
        <v>1</v>
      </c>
      <c r="P526" s="705">
        <v>7712.7300000000005</v>
      </c>
      <c r="Q526" s="682">
        <v>1</v>
      </c>
      <c r="R526" s="671">
        <v>9</v>
      </c>
      <c r="S526" s="682">
        <v>1</v>
      </c>
      <c r="T526" s="706">
        <v>1</v>
      </c>
      <c r="U526" s="242">
        <v>1</v>
      </c>
    </row>
    <row r="527" spans="1:21" ht="14.4" customHeight="1" x14ac:dyDescent="0.3">
      <c r="A527" s="680">
        <v>4</v>
      </c>
      <c r="B527" s="671" t="s">
        <v>539</v>
      </c>
      <c r="C527" s="671">
        <v>89301042</v>
      </c>
      <c r="D527" s="703" t="s">
        <v>3333</v>
      </c>
      <c r="E527" s="704" t="s">
        <v>2266</v>
      </c>
      <c r="F527" s="671" t="s">
        <v>2235</v>
      </c>
      <c r="G527" s="671" t="s">
        <v>2472</v>
      </c>
      <c r="H527" s="671" t="s">
        <v>538</v>
      </c>
      <c r="I527" s="671" t="s">
        <v>2760</v>
      </c>
      <c r="J527" s="671" t="s">
        <v>2761</v>
      </c>
      <c r="K527" s="671" t="s">
        <v>2762</v>
      </c>
      <c r="L527" s="705">
        <v>370.4</v>
      </c>
      <c r="M527" s="705">
        <v>370.4</v>
      </c>
      <c r="N527" s="671">
        <v>1</v>
      </c>
      <c r="O527" s="706">
        <v>1</v>
      </c>
      <c r="P527" s="705">
        <v>370.4</v>
      </c>
      <c r="Q527" s="682">
        <v>1</v>
      </c>
      <c r="R527" s="671">
        <v>1</v>
      </c>
      <c r="S527" s="682">
        <v>1</v>
      </c>
      <c r="T527" s="706">
        <v>1</v>
      </c>
      <c r="U527" s="242">
        <v>1</v>
      </c>
    </row>
    <row r="528" spans="1:21" ht="14.4" customHeight="1" x14ac:dyDescent="0.3">
      <c r="A528" s="680">
        <v>4</v>
      </c>
      <c r="B528" s="671" t="s">
        <v>539</v>
      </c>
      <c r="C528" s="671">
        <v>89301042</v>
      </c>
      <c r="D528" s="703" t="s">
        <v>3333</v>
      </c>
      <c r="E528" s="704" t="s">
        <v>2266</v>
      </c>
      <c r="F528" s="671" t="s">
        <v>2235</v>
      </c>
      <c r="G528" s="671" t="s">
        <v>2472</v>
      </c>
      <c r="H528" s="671" t="s">
        <v>538</v>
      </c>
      <c r="I528" s="671" t="s">
        <v>2763</v>
      </c>
      <c r="J528" s="671" t="s">
        <v>2764</v>
      </c>
      <c r="K528" s="671" t="s">
        <v>2765</v>
      </c>
      <c r="L528" s="705">
        <v>453.2</v>
      </c>
      <c r="M528" s="705">
        <v>453.2</v>
      </c>
      <c r="N528" s="671">
        <v>1</v>
      </c>
      <c r="O528" s="706">
        <v>1</v>
      </c>
      <c r="P528" s="705">
        <v>453.2</v>
      </c>
      <c r="Q528" s="682">
        <v>1</v>
      </c>
      <c r="R528" s="671">
        <v>1</v>
      </c>
      <c r="S528" s="682">
        <v>1</v>
      </c>
      <c r="T528" s="706">
        <v>1</v>
      </c>
      <c r="U528" s="242">
        <v>1</v>
      </c>
    </row>
    <row r="529" spans="1:21" ht="14.4" customHeight="1" x14ac:dyDescent="0.3">
      <c r="A529" s="680">
        <v>4</v>
      </c>
      <c r="B529" s="671" t="s">
        <v>539</v>
      </c>
      <c r="C529" s="671">
        <v>89301042</v>
      </c>
      <c r="D529" s="703" t="s">
        <v>3333</v>
      </c>
      <c r="E529" s="704" t="s">
        <v>2266</v>
      </c>
      <c r="F529" s="671" t="s">
        <v>2235</v>
      </c>
      <c r="G529" s="671" t="s">
        <v>2472</v>
      </c>
      <c r="H529" s="671" t="s">
        <v>538</v>
      </c>
      <c r="I529" s="671" t="s">
        <v>2766</v>
      </c>
      <c r="J529" s="671" t="s">
        <v>2767</v>
      </c>
      <c r="K529" s="671" t="s">
        <v>2768</v>
      </c>
      <c r="L529" s="705">
        <v>5343.9</v>
      </c>
      <c r="M529" s="705">
        <v>10687.8</v>
      </c>
      <c r="N529" s="671">
        <v>2</v>
      </c>
      <c r="O529" s="706">
        <v>1</v>
      </c>
      <c r="P529" s="705">
        <v>10687.8</v>
      </c>
      <c r="Q529" s="682">
        <v>1</v>
      </c>
      <c r="R529" s="671">
        <v>2</v>
      </c>
      <c r="S529" s="682">
        <v>1</v>
      </c>
      <c r="T529" s="706">
        <v>1</v>
      </c>
      <c r="U529" s="242">
        <v>1</v>
      </c>
    </row>
    <row r="530" spans="1:21" ht="14.4" customHeight="1" x14ac:dyDescent="0.3">
      <c r="A530" s="680">
        <v>4</v>
      </c>
      <c r="B530" s="671" t="s">
        <v>539</v>
      </c>
      <c r="C530" s="671">
        <v>89301042</v>
      </c>
      <c r="D530" s="703" t="s">
        <v>3333</v>
      </c>
      <c r="E530" s="704" t="s">
        <v>2266</v>
      </c>
      <c r="F530" s="671" t="s">
        <v>2235</v>
      </c>
      <c r="G530" s="671" t="s">
        <v>2472</v>
      </c>
      <c r="H530" s="671" t="s">
        <v>538</v>
      </c>
      <c r="I530" s="671" t="s">
        <v>2775</v>
      </c>
      <c r="J530" s="671" t="s">
        <v>2776</v>
      </c>
      <c r="K530" s="671" t="s">
        <v>2777</v>
      </c>
      <c r="L530" s="705">
        <v>5343.9</v>
      </c>
      <c r="M530" s="705">
        <v>16031.699999999999</v>
      </c>
      <c r="N530" s="671">
        <v>3</v>
      </c>
      <c r="O530" s="706">
        <v>1</v>
      </c>
      <c r="P530" s="705"/>
      <c r="Q530" s="682">
        <v>0</v>
      </c>
      <c r="R530" s="671"/>
      <c r="S530" s="682">
        <v>0</v>
      </c>
      <c r="T530" s="706"/>
      <c r="U530" s="242">
        <v>0</v>
      </c>
    </row>
    <row r="531" spans="1:21" ht="14.4" customHeight="1" x14ac:dyDescent="0.3">
      <c r="A531" s="680">
        <v>4</v>
      </c>
      <c r="B531" s="671" t="s">
        <v>539</v>
      </c>
      <c r="C531" s="671">
        <v>89301042</v>
      </c>
      <c r="D531" s="703" t="s">
        <v>3333</v>
      </c>
      <c r="E531" s="704" t="s">
        <v>2266</v>
      </c>
      <c r="F531" s="671" t="s">
        <v>2235</v>
      </c>
      <c r="G531" s="671" t="s">
        <v>2472</v>
      </c>
      <c r="H531" s="671" t="s">
        <v>538</v>
      </c>
      <c r="I531" s="671" t="s">
        <v>2577</v>
      </c>
      <c r="J531" s="671" t="s">
        <v>2578</v>
      </c>
      <c r="K531" s="671" t="s">
        <v>2579</v>
      </c>
      <c r="L531" s="705">
        <v>761.3</v>
      </c>
      <c r="M531" s="705">
        <v>13703.4</v>
      </c>
      <c r="N531" s="671">
        <v>18</v>
      </c>
      <c r="O531" s="706">
        <v>2</v>
      </c>
      <c r="P531" s="705">
        <v>13703.4</v>
      </c>
      <c r="Q531" s="682">
        <v>1</v>
      </c>
      <c r="R531" s="671">
        <v>18</v>
      </c>
      <c r="S531" s="682">
        <v>1</v>
      </c>
      <c r="T531" s="706">
        <v>2</v>
      </c>
      <c r="U531" s="242">
        <v>1</v>
      </c>
    </row>
    <row r="532" spans="1:21" ht="14.4" customHeight="1" x14ac:dyDescent="0.3">
      <c r="A532" s="680">
        <v>4</v>
      </c>
      <c r="B532" s="671" t="s">
        <v>539</v>
      </c>
      <c r="C532" s="671">
        <v>89301042</v>
      </c>
      <c r="D532" s="703" t="s">
        <v>3333</v>
      </c>
      <c r="E532" s="704" t="s">
        <v>2266</v>
      </c>
      <c r="F532" s="671" t="s">
        <v>2235</v>
      </c>
      <c r="G532" s="671" t="s">
        <v>2472</v>
      </c>
      <c r="H532" s="671" t="s">
        <v>538</v>
      </c>
      <c r="I532" s="671" t="s">
        <v>3061</v>
      </c>
      <c r="J532" s="671" t="s">
        <v>3062</v>
      </c>
      <c r="K532" s="671" t="s">
        <v>3063</v>
      </c>
      <c r="L532" s="705">
        <v>3053.49</v>
      </c>
      <c r="M532" s="705">
        <v>9160.4699999999993</v>
      </c>
      <c r="N532" s="671">
        <v>3</v>
      </c>
      <c r="O532" s="706">
        <v>1</v>
      </c>
      <c r="P532" s="705"/>
      <c r="Q532" s="682">
        <v>0</v>
      </c>
      <c r="R532" s="671"/>
      <c r="S532" s="682">
        <v>0</v>
      </c>
      <c r="T532" s="706"/>
      <c r="U532" s="242">
        <v>0</v>
      </c>
    </row>
    <row r="533" spans="1:21" ht="14.4" customHeight="1" x14ac:dyDescent="0.3">
      <c r="A533" s="680">
        <v>4</v>
      </c>
      <c r="B533" s="671" t="s">
        <v>539</v>
      </c>
      <c r="C533" s="671">
        <v>89301042</v>
      </c>
      <c r="D533" s="703" t="s">
        <v>3333</v>
      </c>
      <c r="E533" s="704" t="s">
        <v>2266</v>
      </c>
      <c r="F533" s="671" t="s">
        <v>2235</v>
      </c>
      <c r="G533" s="671" t="s">
        <v>2472</v>
      </c>
      <c r="H533" s="671" t="s">
        <v>538</v>
      </c>
      <c r="I533" s="671" t="s">
        <v>2638</v>
      </c>
      <c r="J533" s="671" t="s">
        <v>2639</v>
      </c>
      <c r="K533" s="671" t="s">
        <v>2640</v>
      </c>
      <c r="L533" s="705">
        <v>957</v>
      </c>
      <c r="M533" s="705">
        <v>5742</v>
      </c>
      <c r="N533" s="671">
        <v>6</v>
      </c>
      <c r="O533" s="706">
        <v>1</v>
      </c>
      <c r="P533" s="705">
        <v>5742</v>
      </c>
      <c r="Q533" s="682">
        <v>1</v>
      </c>
      <c r="R533" s="671">
        <v>6</v>
      </c>
      <c r="S533" s="682">
        <v>1</v>
      </c>
      <c r="T533" s="706">
        <v>1</v>
      </c>
      <c r="U533" s="242">
        <v>1</v>
      </c>
    </row>
    <row r="534" spans="1:21" ht="14.4" customHeight="1" x14ac:dyDescent="0.3">
      <c r="A534" s="680">
        <v>4</v>
      </c>
      <c r="B534" s="671" t="s">
        <v>539</v>
      </c>
      <c r="C534" s="671">
        <v>89301042</v>
      </c>
      <c r="D534" s="703" t="s">
        <v>3333</v>
      </c>
      <c r="E534" s="704" t="s">
        <v>2266</v>
      </c>
      <c r="F534" s="671" t="s">
        <v>2235</v>
      </c>
      <c r="G534" s="671" t="s">
        <v>2472</v>
      </c>
      <c r="H534" s="671" t="s">
        <v>538</v>
      </c>
      <c r="I534" s="671" t="s">
        <v>2580</v>
      </c>
      <c r="J534" s="671" t="s">
        <v>2581</v>
      </c>
      <c r="K534" s="671" t="s">
        <v>2582</v>
      </c>
      <c r="L534" s="705">
        <v>198.08</v>
      </c>
      <c r="M534" s="705">
        <v>198.08</v>
      </c>
      <c r="N534" s="671">
        <v>1</v>
      </c>
      <c r="O534" s="706">
        <v>1</v>
      </c>
      <c r="P534" s="705">
        <v>198.08</v>
      </c>
      <c r="Q534" s="682">
        <v>1</v>
      </c>
      <c r="R534" s="671">
        <v>1</v>
      </c>
      <c r="S534" s="682">
        <v>1</v>
      </c>
      <c r="T534" s="706">
        <v>1</v>
      </c>
      <c r="U534" s="242">
        <v>1</v>
      </c>
    </row>
    <row r="535" spans="1:21" ht="14.4" customHeight="1" x14ac:dyDescent="0.3">
      <c r="A535" s="680">
        <v>4</v>
      </c>
      <c r="B535" s="671" t="s">
        <v>539</v>
      </c>
      <c r="C535" s="671">
        <v>89301042</v>
      </c>
      <c r="D535" s="703" t="s">
        <v>3333</v>
      </c>
      <c r="E535" s="704" t="s">
        <v>2266</v>
      </c>
      <c r="F535" s="671" t="s">
        <v>2235</v>
      </c>
      <c r="G535" s="671" t="s">
        <v>2472</v>
      </c>
      <c r="H535" s="671" t="s">
        <v>538</v>
      </c>
      <c r="I535" s="671" t="s">
        <v>2583</v>
      </c>
      <c r="J535" s="671" t="s">
        <v>2584</v>
      </c>
      <c r="K535" s="671" t="s">
        <v>2585</v>
      </c>
      <c r="L535" s="705">
        <v>1500</v>
      </c>
      <c r="M535" s="705">
        <v>13500</v>
      </c>
      <c r="N535" s="671">
        <v>9</v>
      </c>
      <c r="O535" s="706">
        <v>1</v>
      </c>
      <c r="P535" s="705">
        <v>13500</v>
      </c>
      <c r="Q535" s="682">
        <v>1</v>
      </c>
      <c r="R535" s="671">
        <v>9</v>
      </c>
      <c r="S535" s="682">
        <v>1</v>
      </c>
      <c r="T535" s="706">
        <v>1</v>
      </c>
      <c r="U535" s="242">
        <v>1</v>
      </c>
    </row>
    <row r="536" spans="1:21" ht="14.4" customHeight="1" x14ac:dyDescent="0.3">
      <c r="A536" s="680">
        <v>4</v>
      </c>
      <c r="B536" s="671" t="s">
        <v>539</v>
      </c>
      <c r="C536" s="671">
        <v>89301042</v>
      </c>
      <c r="D536" s="703" t="s">
        <v>3333</v>
      </c>
      <c r="E536" s="704" t="s">
        <v>2266</v>
      </c>
      <c r="F536" s="671" t="s">
        <v>2235</v>
      </c>
      <c r="G536" s="671" t="s">
        <v>2472</v>
      </c>
      <c r="H536" s="671" t="s">
        <v>538</v>
      </c>
      <c r="I536" s="671" t="s">
        <v>3064</v>
      </c>
      <c r="J536" s="671" t="s">
        <v>2709</v>
      </c>
      <c r="K536" s="671" t="s">
        <v>3065</v>
      </c>
      <c r="L536" s="705">
        <v>1000</v>
      </c>
      <c r="M536" s="705">
        <v>3000</v>
      </c>
      <c r="N536" s="671">
        <v>3</v>
      </c>
      <c r="O536" s="706">
        <v>1</v>
      </c>
      <c r="P536" s="705">
        <v>3000</v>
      </c>
      <c r="Q536" s="682">
        <v>1</v>
      </c>
      <c r="R536" s="671">
        <v>3</v>
      </c>
      <c r="S536" s="682">
        <v>1</v>
      </c>
      <c r="T536" s="706">
        <v>1</v>
      </c>
      <c r="U536" s="242">
        <v>1</v>
      </c>
    </row>
    <row r="537" spans="1:21" ht="14.4" customHeight="1" x14ac:dyDescent="0.3">
      <c r="A537" s="680">
        <v>4</v>
      </c>
      <c r="B537" s="671" t="s">
        <v>539</v>
      </c>
      <c r="C537" s="671">
        <v>89301042</v>
      </c>
      <c r="D537" s="703" t="s">
        <v>3333</v>
      </c>
      <c r="E537" s="704" t="s">
        <v>2266</v>
      </c>
      <c r="F537" s="671" t="s">
        <v>2235</v>
      </c>
      <c r="G537" s="671" t="s">
        <v>2472</v>
      </c>
      <c r="H537" s="671" t="s">
        <v>538</v>
      </c>
      <c r="I537" s="671" t="s">
        <v>3066</v>
      </c>
      <c r="J537" s="671" t="s">
        <v>3067</v>
      </c>
      <c r="K537" s="671" t="s">
        <v>3068</v>
      </c>
      <c r="L537" s="705">
        <v>2816</v>
      </c>
      <c r="M537" s="705">
        <v>16896</v>
      </c>
      <c r="N537" s="671">
        <v>6</v>
      </c>
      <c r="O537" s="706">
        <v>1</v>
      </c>
      <c r="P537" s="705">
        <v>16896</v>
      </c>
      <c r="Q537" s="682">
        <v>1</v>
      </c>
      <c r="R537" s="671">
        <v>6</v>
      </c>
      <c r="S537" s="682">
        <v>1</v>
      </c>
      <c r="T537" s="706">
        <v>1</v>
      </c>
      <c r="U537" s="242">
        <v>1</v>
      </c>
    </row>
    <row r="538" spans="1:21" ht="14.4" customHeight="1" x14ac:dyDescent="0.3">
      <c r="A538" s="680">
        <v>4</v>
      </c>
      <c r="B538" s="671" t="s">
        <v>539</v>
      </c>
      <c r="C538" s="671">
        <v>89301042</v>
      </c>
      <c r="D538" s="703" t="s">
        <v>3333</v>
      </c>
      <c r="E538" s="704" t="s">
        <v>2266</v>
      </c>
      <c r="F538" s="671" t="s">
        <v>2235</v>
      </c>
      <c r="G538" s="671" t="s">
        <v>2472</v>
      </c>
      <c r="H538" s="671" t="s">
        <v>538</v>
      </c>
      <c r="I538" s="671" t="s">
        <v>2823</v>
      </c>
      <c r="J538" s="671" t="s">
        <v>2802</v>
      </c>
      <c r="K538" s="671" t="s">
        <v>2824</v>
      </c>
      <c r="L538" s="705">
        <v>1781.3</v>
      </c>
      <c r="M538" s="705">
        <v>10687.8</v>
      </c>
      <c r="N538" s="671">
        <v>6</v>
      </c>
      <c r="O538" s="706">
        <v>1</v>
      </c>
      <c r="P538" s="705">
        <v>10687.8</v>
      </c>
      <c r="Q538" s="682">
        <v>1</v>
      </c>
      <c r="R538" s="671">
        <v>6</v>
      </c>
      <c r="S538" s="682">
        <v>1</v>
      </c>
      <c r="T538" s="706">
        <v>1</v>
      </c>
      <c r="U538" s="242">
        <v>1</v>
      </c>
    </row>
    <row r="539" spans="1:21" ht="14.4" customHeight="1" x14ac:dyDescent="0.3">
      <c r="A539" s="680">
        <v>4</v>
      </c>
      <c r="B539" s="671" t="s">
        <v>539</v>
      </c>
      <c r="C539" s="671">
        <v>89301042</v>
      </c>
      <c r="D539" s="703" t="s">
        <v>3333</v>
      </c>
      <c r="E539" s="704" t="s">
        <v>2266</v>
      </c>
      <c r="F539" s="671" t="s">
        <v>2235</v>
      </c>
      <c r="G539" s="671" t="s">
        <v>2472</v>
      </c>
      <c r="H539" s="671" t="s">
        <v>538</v>
      </c>
      <c r="I539" s="671" t="s">
        <v>2825</v>
      </c>
      <c r="J539" s="671" t="s">
        <v>2544</v>
      </c>
      <c r="K539" s="671" t="s">
        <v>2826</v>
      </c>
      <c r="L539" s="705">
        <v>1987.45</v>
      </c>
      <c r="M539" s="705">
        <v>5962.35</v>
      </c>
      <c r="N539" s="671">
        <v>3</v>
      </c>
      <c r="O539" s="706">
        <v>1</v>
      </c>
      <c r="P539" s="705">
        <v>5962.35</v>
      </c>
      <c r="Q539" s="682">
        <v>1</v>
      </c>
      <c r="R539" s="671">
        <v>3</v>
      </c>
      <c r="S539" s="682">
        <v>1</v>
      </c>
      <c r="T539" s="706">
        <v>1</v>
      </c>
      <c r="U539" s="242">
        <v>1</v>
      </c>
    </row>
    <row r="540" spans="1:21" ht="14.4" customHeight="1" x14ac:dyDescent="0.3">
      <c r="A540" s="680">
        <v>4</v>
      </c>
      <c r="B540" s="671" t="s">
        <v>539</v>
      </c>
      <c r="C540" s="671">
        <v>89301042</v>
      </c>
      <c r="D540" s="703" t="s">
        <v>3333</v>
      </c>
      <c r="E540" s="704" t="s">
        <v>2266</v>
      </c>
      <c r="F540" s="671" t="s">
        <v>2235</v>
      </c>
      <c r="G540" s="671" t="s">
        <v>2472</v>
      </c>
      <c r="H540" s="671" t="s">
        <v>538</v>
      </c>
      <c r="I540" s="671" t="s">
        <v>3069</v>
      </c>
      <c r="J540" s="671" t="s">
        <v>3070</v>
      </c>
      <c r="K540" s="671" t="s">
        <v>3071</v>
      </c>
      <c r="L540" s="705">
        <v>720</v>
      </c>
      <c r="M540" s="705">
        <v>720</v>
      </c>
      <c r="N540" s="671">
        <v>1</v>
      </c>
      <c r="O540" s="706">
        <v>1</v>
      </c>
      <c r="P540" s="705">
        <v>720</v>
      </c>
      <c r="Q540" s="682">
        <v>1</v>
      </c>
      <c r="R540" s="671">
        <v>1</v>
      </c>
      <c r="S540" s="682">
        <v>1</v>
      </c>
      <c r="T540" s="706">
        <v>1</v>
      </c>
      <c r="U540" s="242">
        <v>1</v>
      </c>
    </row>
    <row r="541" spans="1:21" ht="14.4" customHeight="1" x14ac:dyDescent="0.3">
      <c r="A541" s="680">
        <v>4</v>
      </c>
      <c r="B541" s="671" t="s">
        <v>539</v>
      </c>
      <c r="C541" s="671">
        <v>89301042</v>
      </c>
      <c r="D541" s="703" t="s">
        <v>3333</v>
      </c>
      <c r="E541" s="704" t="s">
        <v>2266</v>
      </c>
      <c r="F541" s="671" t="s">
        <v>2235</v>
      </c>
      <c r="G541" s="671" t="s">
        <v>2472</v>
      </c>
      <c r="H541" s="671" t="s">
        <v>538</v>
      </c>
      <c r="I541" s="671" t="s">
        <v>3072</v>
      </c>
      <c r="J541" s="671" t="s">
        <v>3073</v>
      </c>
      <c r="K541" s="671" t="s">
        <v>3074</v>
      </c>
      <c r="L541" s="705">
        <v>835.78</v>
      </c>
      <c r="M541" s="705">
        <v>5014.68</v>
      </c>
      <c r="N541" s="671">
        <v>6</v>
      </c>
      <c r="O541" s="706">
        <v>1</v>
      </c>
      <c r="P541" s="705"/>
      <c r="Q541" s="682">
        <v>0</v>
      </c>
      <c r="R541" s="671"/>
      <c r="S541" s="682">
        <v>0</v>
      </c>
      <c r="T541" s="706"/>
      <c r="U541" s="242">
        <v>0</v>
      </c>
    </row>
    <row r="542" spans="1:21" ht="14.4" customHeight="1" x14ac:dyDescent="0.3">
      <c r="A542" s="680">
        <v>4</v>
      </c>
      <c r="B542" s="671" t="s">
        <v>539</v>
      </c>
      <c r="C542" s="671">
        <v>89301042</v>
      </c>
      <c r="D542" s="703" t="s">
        <v>3333</v>
      </c>
      <c r="E542" s="704" t="s">
        <v>2267</v>
      </c>
      <c r="F542" s="671" t="s">
        <v>2233</v>
      </c>
      <c r="G542" s="671" t="s">
        <v>2372</v>
      </c>
      <c r="H542" s="671" t="s">
        <v>538</v>
      </c>
      <c r="I542" s="671" t="s">
        <v>3075</v>
      </c>
      <c r="J542" s="671" t="s">
        <v>3076</v>
      </c>
      <c r="K542" s="671" t="s">
        <v>3077</v>
      </c>
      <c r="L542" s="705">
        <v>75.36</v>
      </c>
      <c r="M542" s="705">
        <v>226.07999999999998</v>
      </c>
      <c r="N542" s="671">
        <v>3</v>
      </c>
      <c r="O542" s="706">
        <v>2</v>
      </c>
      <c r="P542" s="705">
        <v>150.72</v>
      </c>
      <c r="Q542" s="682">
        <v>0.66666666666666674</v>
      </c>
      <c r="R542" s="671">
        <v>2</v>
      </c>
      <c r="S542" s="682">
        <v>0.66666666666666663</v>
      </c>
      <c r="T542" s="706">
        <v>1</v>
      </c>
      <c r="U542" s="242">
        <v>0.5</v>
      </c>
    </row>
    <row r="543" spans="1:21" ht="14.4" customHeight="1" x14ac:dyDescent="0.3">
      <c r="A543" s="680">
        <v>4</v>
      </c>
      <c r="B543" s="671" t="s">
        <v>539</v>
      </c>
      <c r="C543" s="671">
        <v>89301042</v>
      </c>
      <c r="D543" s="703" t="s">
        <v>3333</v>
      </c>
      <c r="E543" s="704" t="s">
        <v>2267</v>
      </c>
      <c r="F543" s="671" t="s">
        <v>2233</v>
      </c>
      <c r="G543" s="671" t="s">
        <v>2426</v>
      </c>
      <c r="H543" s="671" t="s">
        <v>538</v>
      </c>
      <c r="I543" s="671" t="s">
        <v>701</v>
      </c>
      <c r="J543" s="671" t="s">
        <v>702</v>
      </c>
      <c r="K543" s="671" t="s">
        <v>2427</v>
      </c>
      <c r="L543" s="705">
        <v>242.93</v>
      </c>
      <c r="M543" s="705">
        <v>728.79</v>
      </c>
      <c r="N543" s="671">
        <v>3</v>
      </c>
      <c r="O543" s="706">
        <v>3</v>
      </c>
      <c r="P543" s="705">
        <v>242.93</v>
      </c>
      <c r="Q543" s="682">
        <v>0.33333333333333337</v>
      </c>
      <c r="R543" s="671">
        <v>1</v>
      </c>
      <c r="S543" s="682">
        <v>0.33333333333333331</v>
      </c>
      <c r="T543" s="706">
        <v>1</v>
      </c>
      <c r="U543" s="242">
        <v>0.33333333333333331</v>
      </c>
    </row>
    <row r="544" spans="1:21" ht="14.4" customHeight="1" x14ac:dyDescent="0.3">
      <c r="A544" s="680">
        <v>4</v>
      </c>
      <c r="B544" s="671" t="s">
        <v>539</v>
      </c>
      <c r="C544" s="671">
        <v>89301042</v>
      </c>
      <c r="D544" s="703" t="s">
        <v>3333</v>
      </c>
      <c r="E544" s="704" t="s">
        <v>2267</v>
      </c>
      <c r="F544" s="671" t="s">
        <v>2233</v>
      </c>
      <c r="G544" s="671" t="s">
        <v>2661</v>
      </c>
      <c r="H544" s="671" t="s">
        <v>538</v>
      </c>
      <c r="I544" s="671" t="s">
        <v>2662</v>
      </c>
      <c r="J544" s="671" t="s">
        <v>2663</v>
      </c>
      <c r="K544" s="671" t="s">
        <v>2664</v>
      </c>
      <c r="L544" s="705">
        <v>108.98</v>
      </c>
      <c r="M544" s="705">
        <v>435.92</v>
      </c>
      <c r="N544" s="671">
        <v>4</v>
      </c>
      <c r="O544" s="706">
        <v>1</v>
      </c>
      <c r="P544" s="705"/>
      <c r="Q544" s="682">
        <v>0</v>
      </c>
      <c r="R544" s="671"/>
      <c r="S544" s="682">
        <v>0</v>
      </c>
      <c r="T544" s="706"/>
      <c r="U544" s="242">
        <v>0</v>
      </c>
    </row>
    <row r="545" spans="1:21" ht="14.4" customHeight="1" x14ac:dyDescent="0.3">
      <c r="A545" s="680">
        <v>4</v>
      </c>
      <c r="B545" s="671" t="s">
        <v>539</v>
      </c>
      <c r="C545" s="671">
        <v>89301042</v>
      </c>
      <c r="D545" s="703" t="s">
        <v>3333</v>
      </c>
      <c r="E545" s="704" t="s">
        <v>2267</v>
      </c>
      <c r="F545" s="671" t="s">
        <v>2233</v>
      </c>
      <c r="G545" s="671" t="s">
        <v>3078</v>
      </c>
      <c r="H545" s="671" t="s">
        <v>538</v>
      </c>
      <c r="I545" s="671" t="s">
        <v>3079</v>
      </c>
      <c r="J545" s="671" t="s">
        <v>3080</v>
      </c>
      <c r="K545" s="671" t="s">
        <v>2162</v>
      </c>
      <c r="L545" s="705">
        <v>64.13</v>
      </c>
      <c r="M545" s="705">
        <v>64.13</v>
      </c>
      <c r="N545" s="671">
        <v>1</v>
      </c>
      <c r="O545" s="706">
        <v>1</v>
      </c>
      <c r="P545" s="705"/>
      <c r="Q545" s="682">
        <v>0</v>
      </c>
      <c r="R545" s="671"/>
      <c r="S545" s="682">
        <v>0</v>
      </c>
      <c r="T545" s="706"/>
      <c r="U545" s="242">
        <v>0</v>
      </c>
    </row>
    <row r="546" spans="1:21" ht="14.4" customHeight="1" x14ac:dyDescent="0.3">
      <c r="A546" s="680">
        <v>4</v>
      </c>
      <c r="B546" s="671" t="s">
        <v>539</v>
      </c>
      <c r="C546" s="671">
        <v>89301042</v>
      </c>
      <c r="D546" s="703" t="s">
        <v>3333</v>
      </c>
      <c r="E546" s="704" t="s">
        <v>2267</v>
      </c>
      <c r="F546" s="671" t="s">
        <v>2233</v>
      </c>
      <c r="G546" s="671" t="s">
        <v>3081</v>
      </c>
      <c r="H546" s="671" t="s">
        <v>910</v>
      </c>
      <c r="I546" s="671" t="s">
        <v>3082</v>
      </c>
      <c r="J546" s="671" t="s">
        <v>3083</v>
      </c>
      <c r="K546" s="671" t="s">
        <v>3084</v>
      </c>
      <c r="L546" s="705">
        <v>1866.4</v>
      </c>
      <c r="M546" s="705">
        <v>1866.4</v>
      </c>
      <c r="N546" s="671">
        <v>1</v>
      </c>
      <c r="O546" s="706">
        <v>0.5</v>
      </c>
      <c r="P546" s="705">
        <v>1866.4</v>
      </c>
      <c r="Q546" s="682">
        <v>1</v>
      </c>
      <c r="R546" s="671">
        <v>1</v>
      </c>
      <c r="S546" s="682">
        <v>1</v>
      </c>
      <c r="T546" s="706">
        <v>0.5</v>
      </c>
      <c r="U546" s="242">
        <v>1</v>
      </c>
    </row>
    <row r="547" spans="1:21" ht="14.4" customHeight="1" x14ac:dyDescent="0.3">
      <c r="A547" s="680">
        <v>4</v>
      </c>
      <c r="B547" s="671" t="s">
        <v>539</v>
      </c>
      <c r="C547" s="671">
        <v>89301042</v>
      </c>
      <c r="D547" s="703" t="s">
        <v>3333</v>
      </c>
      <c r="E547" s="704" t="s">
        <v>2267</v>
      </c>
      <c r="F547" s="671" t="s">
        <v>2233</v>
      </c>
      <c r="G547" s="671" t="s">
        <v>2316</v>
      </c>
      <c r="H547" s="671" t="s">
        <v>538</v>
      </c>
      <c r="I547" s="671" t="s">
        <v>2317</v>
      </c>
      <c r="J547" s="671" t="s">
        <v>2318</v>
      </c>
      <c r="K547" s="671" t="s">
        <v>653</v>
      </c>
      <c r="L547" s="705">
        <v>314.89999999999998</v>
      </c>
      <c r="M547" s="705">
        <v>629.79999999999995</v>
      </c>
      <c r="N547" s="671">
        <v>2</v>
      </c>
      <c r="O547" s="706">
        <v>0.5</v>
      </c>
      <c r="P547" s="705">
        <v>629.79999999999995</v>
      </c>
      <c r="Q547" s="682">
        <v>1</v>
      </c>
      <c r="R547" s="671">
        <v>2</v>
      </c>
      <c r="S547" s="682">
        <v>1</v>
      </c>
      <c r="T547" s="706">
        <v>0.5</v>
      </c>
      <c r="U547" s="242">
        <v>1</v>
      </c>
    </row>
    <row r="548" spans="1:21" ht="14.4" customHeight="1" x14ac:dyDescent="0.3">
      <c r="A548" s="680">
        <v>4</v>
      </c>
      <c r="B548" s="671" t="s">
        <v>539</v>
      </c>
      <c r="C548" s="671">
        <v>89301042</v>
      </c>
      <c r="D548" s="703" t="s">
        <v>3333</v>
      </c>
      <c r="E548" s="704" t="s">
        <v>2267</v>
      </c>
      <c r="F548" s="671" t="s">
        <v>2233</v>
      </c>
      <c r="G548" s="671" t="s">
        <v>2316</v>
      </c>
      <c r="H548" s="671" t="s">
        <v>538</v>
      </c>
      <c r="I548" s="671" t="s">
        <v>651</v>
      </c>
      <c r="J548" s="671" t="s">
        <v>652</v>
      </c>
      <c r="K548" s="671" t="s">
        <v>2376</v>
      </c>
      <c r="L548" s="705">
        <v>314.89999999999998</v>
      </c>
      <c r="M548" s="705">
        <v>629.79999999999995</v>
      </c>
      <c r="N548" s="671">
        <v>2</v>
      </c>
      <c r="O548" s="706">
        <v>1</v>
      </c>
      <c r="P548" s="705"/>
      <c r="Q548" s="682">
        <v>0</v>
      </c>
      <c r="R548" s="671"/>
      <c r="S548" s="682">
        <v>0</v>
      </c>
      <c r="T548" s="706"/>
      <c r="U548" s="242">
        <v>0</v>
      </c>
    </row>
    <row r="549" spans="1:21" ht="14.4" customHeight="1" x14ac:dyDescent="0.3">
      <c r="A549" s="680">
        <v>4</v>
      </c>
      <c r="B549" s="671" t="s">
        <v>539</v>
      </c>
      <c r="C549" s="671">
        <v>89301042</v>
      </c>
      <c r="D549" s="703" t="s">
        <v>3333</v>
      </c>
      <c r="E549" s="704" t="s">
        <v>2267</v>
      </c>
      <c r="F549" s="671" t="s">
        <v>2233</v>
      </c>
      <c r="G549" s="671" t="s">
        <v>2396</v>
      </c>
      <c r="H549" s="671" t="s">
        <v>538</v>
      </c>
      <c r="I549" s="671" t="s">
        <v>682</v>
      </c>
      <c r="J549" s="671" t="s">
        <v>683</v>
      </c>
      <c r="K549" s="671" t="s">
        <v>684</v>
      </c>
      <c r="L549" s="705">
        <v>56.69</v>
      </c>
      <c r="M549" s="705">
        <v>56.69</v>
      </c>
      <c r="N549" s="671">
        <v>1</v>
      </c>
      <c r="O549" s="706">
        <v>1</v>
      </c>
      <c r="P549" s="705">
        <v>56.69</v>
      </c>
      <c r="Q549" s="682">
        <v>1</v>
      </c>
      <c r="R549" s="671">
        <v>1</v>
      </c>
      <c r="S549" s="682">
        <v>1</v>
      </c>
      <c r="T549" s="706">
        <v>1</v>
      </c>
      <c r="U549" s="242">
        <v>1</v>
      </c>
    </row>
    <row r="550" spans="1:21" ht="14.4" customHeight="1" x14ac:dyDescent="0.3">
      <c r="A550" s="680">
        <v>4</v>
      </c>
      <c r="B550" s="671" t="s">
        <v>539</v>
      </c>
      <c r="C550" s="671">
        <v>89301042</v>
      </c>
      <c r="D550" s="703" t="s">
        <v>3333</v>
      </c>
      <c r="E550" s="704" t="s">
        <v>2267</v>
      </c>
      <c r="F550" s="671" t="s">
        <v>2235</v>
      </c>
      <c r="G550" s="671" t="s">
        <v>2462</v>
      </c>
      <c r="H550" s="671" t="s">
        <v>538</v>
      </c>
      <c r="I550" s="671" t="s">
        <v>2463</v>
      </c>
      <c r="J550" s="671" t="s">
        <v>2464</v>
      </c>
      <c r="K550" s="671" t="s">
        <v>2465</v>
      </c>
      <c r="L550" s="705">
        <v>410</v>
      </c>
      <c r="M550" s="705">
        <v>2460</v>
      </c>
      <c r="N550" s="671">
        <v>6</v>
      </c>
      <c r="O550" s="706">
        <v>6</v>
      </c>
      <c r="P550" s="705">
        <v>2050</v>
      </c>
      <c r="Q550" s="682">
        <v>0.83333333333333337</v>
      </c>
      <c r="R550" s="671">
        <v>5</v>
      </c>
      <c r="S550" s="682">
        <v>0.83333333333333337</v>
      </c>
      <c r="T550" s="706">
        <v>5</v>
      </c>
      <c r="U550" s="242">
        <v>0.83333333333333337</v>
      </c>
    </row>
    <row r="551" spans="1:21" ht="14.4" customHeight="1" x14ac:dyDescent="0.3">
      <c r="A551" s="680">
        <v>4</v>
      </c>
      <c r="B551" s="671" t="s">
        <v>539</v>
      </c>
      <c r="C551" s="671">
        <v>89301042</v>
      </c>
      <c r="D551" s="703" t="s">
        <v>3333</v>
      </c>
      <c r="E551" s="704" t="s">
        <v>2267</v>
      </c>
      <c r="F551" s="671" t="s">
        <v>2235</v>
      </c>
      <c r="G551" s="671" t="s">
        <v>2398</v>
      </c>
      <c r="H551" s="671" t="s">
        <v>538</v>
      </c>
      <c r="I551" s="671" t="s">
        <v>2609</v>
      </c>
      <c r="J551" s="671" t="s">
        <v>2610</v>
      </c>
      <c r="K551" s="671" t="s">
        <v>2611</v>
      </c>
      <c r="L551" s="705">
        <v>200</v>
      </c>
      <c r="M551" s="705">
        <v>1000</v>
      </c>
      <c r="N551" s="671">
        <v>5</v>
      </c>
      <c r="O551" s="706">
        <v>1</v>
      </c>
      <c r="P551" s="705">
        <v>1000</v>
      </c>
      <c r="Q551" s="682">
        <v>1</v>
      </c>
      <c r="R551" s="671">
        <v>5</v>
      </c>
      <c r="S551" s="682">
        <v>1</v>
      </c>
      <c r="T551" s="706">
        <v>1</v>
      </c>
      <c r="U551" s="242">
        <v>1</v>
      </c>
    </row>
    <row r="552" spans="1:21" ht="14.4" customHeight="1" x14ac:dyDescent="0.3">
      <c r="A552" s="680">
        <v>4</v>
      </c>
      <c r="B552" s="671" t="s">
        <v>539</v>
      </c>
      <c r="C552" s="671">
        <v>89301042</v>
      </c>
      <c r="D552" s="703" t="s">
        <v>3333</v>
      </c>
      <c r="E552" s="704" t="s">
        <v>2267</v>
      </c>
      <c r="F552" s="671" t="s">
        <v>2235</v>
      </c>
      <c r="G552" s="671" t="s">
        <v>2282</v>
      </c>
      <c r="H552" s="671" t="s">
        <v>538</v>
      </c>
      <c r="I552" s="671" t="s">
        <v>3085</v>
      </c>
      <c r="J552" s="671" t="s">
        <v>3086</v>
      </c>
      <c r="K552" s="671" t="s">
        <v>3087</v>
      </c>
      <c r="L552" s="705">
        <v>700</v>
      </c>
      <c r="M552" s="705">
        <v>700</v>
      </c>
      <c r="N552" s="671">
        <v>1</v>
      </c>
      <c r="O552" s="706">
        <v>1</v>
      </c>
      <c r="P552" s="705">
        <v>700</v>
      </c>
      <c r="Q552" s="682">
        <v>1</v>
      </c>
      <c r="R552" s="671">
        <v>1</v>
      </c>
      <c r="S552" s="682">
        <v>1</v>
      </c>
      <c r="T552" s="706">
        <v>1</v>
      </c>
      <c r="U552" s="242">
        <v>1</v>
      </c>
    </row>
    <row r="553" spans="1:21" ht="14.4" customHeight="1" x14ac:dyDescent="0.3">
      <c r="A553" s="680">
        <v>4</v>
      </c>
      <c r="B553" s="671" t="s">
        <v>539</v>
      </c>
      <c r="C553" s="671">
        <v>89301042</v>
      </c>
      <c r="D553" s="703" t="s">
        <v>3333</v>
      </c>
      <c r="E553" s="704" t="s">
        <v>2267</v>
      </c>
      <c r="F553" s="671" t="s">
        <v>2235</v>
      </c>
      <c r="G553" s="671" t="s">
        <v>2472</v>
      </c>
      <c r="H553" s="671" t="s">
        <v>538</v>
      </c>
      <c r="I553" s="671" t="s">
        <v>3088</v>
      </c>
      <c r="J553" s="671" t="s">
        <v>3089</v>
      </c>
      <c r="K553" s="671" t="s">
        <v>3090</v>
      </c>
      <c r="L553" s="705">
        <v>498.24</v>
      </c>
      <c r="M553" s="705">
        <v>498.24</v>
      </c>
      <c r="N553" s="671">
        <v>1</v>
      </c>
      <c r="O553" s="706">
        <v>1</v>
      </c>
      <c r="P553" s="705"/>
      <c r="Q553" s="682">
        <v>0</v>
      </c>
      <c r="R553" s="671"/>
      <c r="S553" s="682">
        <v>0</v>
      </c>
      <c r="T553" s="706"/>
      <c r="U553" s="242">
        <v>0</v>
      </c>
    </row>
    <row r="554" spans="1:21" ht="14.4" customHeight="1" x14ac:dyDescent="0.3">
      <c r="A554" s="680">
        <v>4</v>
      </c>
      <c r="B554" s="671" t="s">
        <v>539</v>
      </c>
      <c r="C554" s="671">
        <v>89301042</v>
      </c>
      <c r="D554" s="703" t="s">
        <v>3333</v>
      </c>
      <c r="E554" s="704" t="s">
        <v>2268</v>
      </c>
      <c r="F554" s="671" t="s">
        <v>2233</v>
      </c>
      <c r="G554" s="671" t="s">
        <v>3091</v>
      </c>
      <c r="H554" s="671" t="s">
        <v>538</v>
      </c>
      <c r="I554" s="671" t="s">
        <v>3092</v>
      </c>
      <c r="J554" s="671" t="s">
        <v>3093</v>
      </c>
      <c r="K554" s="671" t="s">
        <v>3094</v>
      </c>
      <c r="L554" s="705">
        <v>386.72</v>
      </c>
      <c r="M554" s="705">
        <v>386.72</v>
      </c>
      <c r="N554" s="671">
        <v>1</v>
      </c>
      <c r="O554" s="706">
        <v>0.5</v>
      </c>
      <c r="P554" s="705">
        <v>386.72</v>
      </c>
      <c r="Q554" s="682">
        <v>1</v>
      </c>
      <c r="R554" s="671">
        <v>1</v>
      </c>
      <c r="S554" s="682">
        <v>1</v>
      </c>
      <c r="T554" s="706">
        <v>0.5</v>
      </c>
      <c r="U554" s="242">
        <v>1</v>
      </c>
    </row>
    <row r="555" spans="1:21" ht="14.4" customHeight="1" x14ac:dyDescent="0.3">
      <c r="A555" s="680">
        <v>4</v>
      </c>
      <c r="B555" s="671" t="s">
        <v>539</v>
      </c>
      <c r="C555" s="671">
        <v>89301042</v>
      </c>
      <c r="D555" s="703" t="s">
        <v>3333</v>
      </c>
      <c r="E555" s="704" t="s">
        <v>2268</v>
      </c>
      <c r="F555" s="671" t="s">
        <v>2233</v>
      </c>
      <c r="G555" s="671" t="s">
        <v>2428</v>
      </c>
      <c r="H555" s="671" t="s">
        <v>910</v>
      </c>
      <c r="I555" s="671" t="s">
        <v>916</v>
      </c>
      <c r="J555" s="671" t="s">
        <v>917</v>
      </c>
      <c r="K555" s="671" t="s">
        <v>2137</v>
      </c>
      <c r="L555" s="705">
        <v>96.63</v>
      </c>
      <c r="M555" s="705">
        <v>96.63</v>
      </c>
      <c r="N555" s="671">
        <v>1</v>
      </c>
      <c r="O555" s="706">
        <v>0.5</v>
      </c>
      <c r="P555" s="705">
        <v>96.63</v>
      </c>
      <c r="Q555" s="682">
        <v>1</v>
      </c>
      <c r="R555" s="671">
        <v>1</v>
      </c>
      <c r="S555" s="682">
        <v>1</v>
      </c>
      <c r="T555" s="706">
        <v>0.5</v>
      </c>
      <c r="U555" s="242">
        <v>1</v>
      </c>
    </row>
    <row r="556" spans="1:21" ht="14.4" customHeight="1" x14ac:dyDescent="0.3">
      <c r="A556" s="680">
        <v>4</v>
      </c>
      <c r="B556" s="671" t="s">
        <v>539</v>
      </c>
      <c r="C556" s="671">
        <v>89301042</v>
      </c>
      <c r="D556" s="703" t="s">
        <v>3333</v>
      </c>
      <c r="E556" s="704" t="s">
        <v>2268</v>
      </c>
      <c r="F556" s="671" t="s">
        <v>2235</v>
      </c>
      <c r="G556" s="671" t="s">
        <v>2462</v>
      </c>
      <c r="H556" s="671" t="s">
        <v>538</v>
      </c>
      <c r="I556" s="671" t="s">
        <v>2463</v>
      </c>
      <c r="J556" s="671" t="s">
        <v>2464</v>
      </c>
      <c r="K556" s="671" t="s">
        <v>2465</v>
      </c>
      <c r="L556" s="705">
        <v>410</v>
      </c>
      <c r="M556" s="705">
        <v>1230</v>
      </c>
      <c r="N556" s="671">
        <v>3</v>
      </c>
      <c r="O556" s="706">
        <v>3</v>
      </c>
      <c r="P556" s="705">
        <v>1230</v>
      </c>
      <c r="Q556" s="682">
        <v>1</v>
      </c>
      <c r="R556" s="671">
        <v>3</v>
      </c>
      <c r="S556" s="682">
        <v>1</v>
      </c>
      <c r="T556" s="706">
        <v>3</v>
      </c>
      <c r="U556" s="242">
        <v>1</v>
      </c>
    </row>
    <row r="557" spans="1:21" ht="14.4" customHeight="1" x14ac:dyDescent="0.3">
      <c r="A557" s="680">
        <v>4</v>
      </c>
      <c r="B557" s="671" t="s">
        <v>539</v>
      </c>
      <c r="C557" s="671">
        <v>89301042</v>
      </c>
      <c r="D557" s="703" t="s">
        <v>3333</v>
      </c>
      <c r="E557" s="704" t="s">
        <v>2268</v>
      </c>
      <c r="F557" s="671" t="s">
        <v>2235</v>
      </c>
      <c r="G557" s="671" t="s">
        <v>2462</v>
      </c>
      <c r="H557" s="671" t="s">
        <v>538</v>
      </c>
      <c r="I557" s="671" t="s">
        <v>2466</v>
      </c>
      <c r="J557" s="671" t="s">
        <v>2467</v>
      </c>
      <c r="K557" s="671" t="s">
        <v>2468</v>
      </c>
      <c r="L557" s="705">
        <v>566</v>
      </c>
      <c r="M557" s="705">
        <v>566</v>
      </c>
      <c r="N557" s="671">
        <v>1</v>
      </c>
      <c r="O557" s="706">
        <v>1</v>
      </c>
      <c r="P557" s="705">
        <v>566</v>
      </c>
      <c r="Q557" s="682">
        <v>1</v>
      </c>
      <c r="R557" s="671">
        <v>1</v>
      </c>
      <c r="S557" s="682">
        <v>1</v>
      </c>
      <c r="T557" s="706">
        <v>1</v>
      </c>
      <c r="U557" s="242">
        <v>1</v>
      </c>
    </row>
    <row r="558" spans="1:21" ht="14.4" customHeight="1" x14ac:dyDescent="0.3">
      <c r="A558" s="680">
        <v>4</v>
      </c>
      <c r="B558" s="671" t="s">
        <v>539</v>
      </c>
      <c r="C558" s="671">
        <v>89301042</v>
      </c>
      <c r="D558" s="703" t="s">
        <v>3333</v>
      </c>
      <c r="E558" s="704" t="s">
        <v>2269</v>
      </c>
      <c r="F558" s="671" t="s">
        <v>2233</v>
      </c>
      <c r="G558" s="671" t="s">
        <v>2408</v>
      </c>
      <c r="H558" s="671" t="s">
        <v>538</v>
      </c>
      <c r="I558" s="671" t="s">
        <v>3095</v>
      </c>
      <c r="J558" s="671" t="s">
        <v>3096</v>
      </c>
      <c r="K558" s="671" t="s">
        <v>2209</v>
      </c>
      <c r="L558" s="705">
        <v>5.37</v>
      </c>
      <c r="M558" s="705">
        <v>5.37</v>
      </c>
      <c r="N558" s="671">
        <v>1</v>
      </c>
      <c r="O558" s="706">
        <v>0.5</v>
      </c>
      <c r="P558" s="705">
        <v>5.37</v>
      </c>
      <c r="Q558" s="682">
        <v>1</v>
      </c>
      <c r="R558" s="671">
        <v>1</v>
      </c>
      <c r="S558" s="682">
        <v>1</v>
      </c>
      <c r="T558" s="706">
        <v>0.5</v>
      </c>
      <c r="U558" s="242">
        <v>1</v>
      </c>
    </row>
    <row r="559" spans="1:21" ht="14.4" customHeight="1" x14ac:dyDescent="0.3">
      <c r="A559" s="680">
        <v>4</v>
      </c>
      <c r="B559" s="671" t="s">
        <v>539</v>
      </c>
      <c r="C559" s="671">
        <v>89301042</v>
      </c>
      <c r="D559" s="703" t="s">
        <v>3333</v>
      </c>
      <c r="E559" s="704" t="s">
        <v>2269</v>
      </c>
      <c r="F559" s="671" t="s">
        <v>2233</v>
      </c>
      <c r="G559" s="671" t="s">
        <v>2311</v>
      </c>
      <c r="H559" s="671" t="s">
        <v>538</v>
      </c>
      <c r="I559" s="671" t="s">
        <v>3097</v>
      </c>
      <c r="J559" s="671" t="s">
        <v>3098</v>
      </c>
      <c r="K559" s="671" t="s">
        <v>2116</v>
      </c>
      <c r="L559" s="705">
        <v>333.31</v>
      </c>
      <c r="M559" s="705">
        <v>666.62</v>
      </c>
      <c r="N559" s="671">
        <v>2</v>
      </c>
      <c r="O559" s="706">
        <v>1</v>
      </c>
      <c r="P559" s="705">
        <v>666.62</v>
      </c>
      <c r="Q559" s="682">
        <v>1</v>
      </c>
      <c r="R559" s="671">
        <v>2</v>
      </c>
      <c r="S559" s="682">
        <v>1</v>
      </c>
      <c r="T559" s="706">
        <v>1</v>
      </c>
      <c r="U559" s="242">
        <v>1</v>
      </c>
    </row>
    <row r="560" spans="1:21" ht="14.4" customHeight="1" x14ac:dyDescent="0.3">
      <c r="A560" s="680">
        <v>4</v>
      </c>
      <c r="B560" s="671" t="s">
        <v>539</v>
      </c>
      <c r="C560" s="671">
        <v>89301042</v>
      </c>
      <c r="D560" s="703" t="s">
        <v>3333</v>
      </c>
      <c r="E560" s="704" t="s">
        <v>2269</v>
      </c>
      <c r="F560" s="671" t="s">
        <v>2233</v>
      </c>
      <c r="G560" s="671" t="s">
        <v>2962</v>
      </c>
      <c r="H560" s="671" t="s">
        <v>538</v>
      </c>
      <c r="I560" s="671" t="s">
        <v>3099</v>
      </c>
      <c r="J560" s="671" t="s">
        <v>3100</v>
      </c>
      <c r="K560" s="671" t="s">
        <v>3101</v>
      </c>
      <c r="L560" s="705">
        <v>148.16</v>
      </c>
      <c r="M560" s="705">
        <v>296.32</v>
      </c>
      <c r="N560" s="671">
        <v>2</v>
      </c>
      <c r="O560" s="706">
        <v>1</v>
      </c>
      <c r="P560" s="705">
        <v>296.32</v>
      </c>
      <c r="Q560" s="682">
        <v>1</v>
      </c>
      <c r="R560" s="671">
        <v>2</v>
      </c>
      <c r="S560" s="682">
        <v>1</v>
      </c>
      <c r="T560" s="706">
        <v>1</v>
      </c>
      <c r="U560" s="242">
        <v>1</v>
      </c>
    </row>
    <row r="561" spans="1:21" ht="14.4" customHeight="1" x14ac:dyDescent="0.3">
      <c r="A561" s="680">
        <v>4</v>
      </c>
      <c r="B561" s="671" t="s">
        <v>539</v>
      </c>
      <c r="C561" s="671">
        <v>89301042</v>
      </c>
      <c r="D561" s="703" t="s">
        <v>3333</v>
      </c>
      <c r="E561" s="704" t="s">
        <v>2269</v>
      </c>
      <c r="F561" s="671" t="s">
        <v>2233</v>
      </c>
      <c r="G561" s="671" t="s">
        <v>3102</v>
      </c>
      <c r="H561" s="671" t="s">
        <v>538</v>
      </c>
      <c r="I561" s="671" t="s">
        <v>3103</v>
      </c>
      <c r="J561" s="671" t="s">
        <v>3104</v>
      </c>
      <c r="K561" s="671" t="s">
        <v>3105</v>
      </c>
      <c r="L561" s="705">
        <v>0</v>
      </c>
      <c r="M561" s="705">
        <v>0</v>
      </c>
      <c r="N561" s="671">
        <v>1</v>
      </c>
      <c r="O561" s="706">
        <v>0.5</v>
      </c>
      <c r="P561" s="705"/>
      <c r="Q561" s="682"/>
      <c r="R561" s="671"/>
      <c r="S561" s="682">
        <v>0</v>
      </c>
      <c r="T561" s="706"/>
      <c r="U561" s="242">
        <v>0</v>
      </c>
    </row>
    <row r="562" spans="1:21" ht="14.4" customHeight="1" x14ac:dyDescent="0.3">
      <c r="A562" s="680">
        <v>4</v>
      </c>
      <c r="B562" s="671" t="s">
        <v>539</v>
      </c>
      <c r="C562" s="671">
        <v>89301042</v>
      </c>
      <c r="D562" s="703" t="s">
        <v>3333</v>
      </c>
      <c r="E562" s="704" t="s">
        <v>2269</v>
      </c>
      <c r="F562" s="671" t="s">
        <v>2233</v>
      </c>
      <c r="G562" s="671" t="s">
        <v>2387</v>
      </c>
      <c r="H562" s="671" t="s">
        <v>538</v>
      </c>
      <c r="I562" s="671" t="s">
        <v>3106</v>
      </c>
      <c r="J562" s="671" t="s">
        <v>3107</v>
      </c>
      <c r="K562" s="671" t="s">
        <v>3108</v>
      </c>
      <c r="L562" s="705">
        <v>309.91000000000003</v>
      </c>
      <c r="M562" s="705">
        <v>619.82000000000005</v>
      </c>
      <c r="N562" s="671">
        <v>2</v>
      </c>
      <c r="O562" s="706">
        <v>0.5</v>
      </c>
      <c r="P562" s="705"/>
      <c r="Q562" s="682">
        <v>0</v>
      </c>
      <c r="R562" s="671"/>
      <c r="S562" s="682">
        <v>0</v>
      </c>
      <c r="T562" s="706"/>
      <c r="U562" s="242">
        <v>0</v>
      </c>
    </row>
    <row r="563" spans="1:21" ht="14.4" customHeight="1" x14ac:dyDescent="0.3">
      <c r="A563" s="680">
        <v>4</v>
      </c>
      <c r="B563" s="671" t="s">
        <v>539</v>
      </c>
      <c r="C563" s="671">
        <v>89301042</v>
      </c>
      <c r="D563" s="703" t="s">
        <v>3333</v>
      </c>
      <c r="E563" s="704" t="s">
        <v>2269</v>
      </c>
      <c r="F563" s="671" t="s">
        <v>2233</v>
      </c>
      <c r="G563" s="671" t="s">
        <v>3109</v>
      </c>
      <c r="H563" s="671" t="s">
        <v>538</v>
      </c>
      <c r="I563" s="671" t="s">
        <v>610</v>
      </c>
      <c r="J563" s="671" t="s">
        <v>3110</v>
      </c>
      <c r="K563" s="671" t="s">
        <v>3111</v>
      </c>
      <c r="L563" s="705">
        <v>18.940000000000001</v>
      </c>
      <c r="M563" s="705">
        <v>18.940000000000001</v>
      </c>
      <c r="N563" s="671">
        <v>1</v>
      </c>
      <c r="O563" s="706">
        <v>1</v>
      </c>
      <c r="P563" s="705">
        <v>18.940000000000001</v>
      </c>
      <c r="Q563" s="682">
        <v>1</v>
      </c>
      <c r="R563" s="671">
        <v>1</v>
      </c>
      <c r="S563" s="682">
        <v>1</v>
      </c>
      <c r="T563" s="706">
        <v>1</v>
      </c>
      <c r="U563" s="242">
        <v>1</v>
      </c>
    </row>
    <row r="564" spans="1:21" ht="14.4" customHeight="1" x14ac:dyDescent="0.3">
      <c r="A564" s="680">
        <v>4</v>
      </c>
      <c r="B564" s="671" t="s">
        <v>539</v>
      </c>
      <c r="C564" s="671">
        <v>89301042</v>
      </c>
      <c r="D564" s="703" t="s">
        <v>3333</v>
      </c>
      <c r="E564" s="704" t="s">
        <v>2269</v>
      </c>
      <c r="F564" s="671" t="s">
        <v>2233</v>
      </c>
      <c r="G564" s="671" t="s">
        <v>2979</v>
      </c>
      <c r="H564" s="671" t="s">
        <v>538</v>
      </c>
      <c r="I564" s="671" t="s">
        <v>2980</v>
      </c>
      <c r="J564" s="671" t="s">
        <v>2981</v>
      </c>
      <c r="K564" s="671" t="s">
        <v>2982</v>
      </c>
      <c r="L564" s="705">
        <v>0</v>
      </c>
      <c r="M564" s="705">
        <v>0</v>
      </c>
      <c r="N564" s="671">
        <v>2</v>
      </c>
      <c r="O564" s="706">
        <v>0.5</v>
      </c>
      <c r="P564" s="705"/>
      <c r="Q564" s="682"/>
      <c r="R564" s="671"/>
      <c r="S564" s="682">
        <v>0</v>
      </c>
      <c r="T564" s="706"/>
      <c r="U564" s="242">
        <v>0</v>
      </c>
    </row>
    <row r="565" spans="1:21" ht="14.4" customHeight="1" x14ac:dyDescent="0.3">
      <c r="A565" s="680">
        <v>4</v>
      </c>
      <c r="B565" s="671" t="s">
        <v>539</v>
      </c>
      <c r="C565" s="671">
        <v>89301042</v>
      </c>
      <c r="D565" s="703" t="s">
        <v>3333</v>
      </c>
      <c r="E565" s="704" t="s">
        <v>2269</v>
      </c>
      <c r="F565" s="671" t="s">
        <v>2233</v>
      </c>
      <c r="G565" s="671" t="s">
        <v>2312</v>
      </c>
      <c r="H565" s="671" t="s">
        <v>538</v>
      </c>
      <c r="I565" s="671" t="s">
        <v>644</v>
      </c>
      <c r="J565" s="671" t="s">
        <v>645</v>
      </c>
      <c r="K565" s="671" t="s">
        <v>2352</v>
      </c>
      <c r="L565" s="705">
        <v>40.36</v>
      </c>
      <c r="M565" s="705">
        <v>40.36</v>
      </c>
      <c r="N565" s="671">
        <v>1</v>
      </c>
      <c r="O565" s="706">
        <v>0.5</v>
      </c>
      <c r="P565" s="705"/>
      <c r="Q565" s="682">
        <v>0</v>
      </c>
      <c r="R565" s="671"/>
      <c r="S565" s="682">
        <v>0</v>
      </c>
      <c r="T565" s="706"/>
      <c r="U565" s="242">
        <v>0</v>
      </c>
    </row>
    <row r="566" spans="1:21" ht="14.4" customHeight="1" x14ac:dyDescent="0.3">
      <c r="A566" s="680">
        <v>4</v>
      </c>
      <c r="B566" s="671" t="s">
        <v>539</v>
      </c>
      <c r="C566" s="671">
        <v>89301042</v>
      </c>
      <c r="D566" s="703" t="s">
        <v>3333</v>
      </c>
      <c r="E566" s="704" t="s">
        <v>2269</v>
      </c>
      <c r="F566" s="671" t="s">
        <v>2233</v>
      </c>
      <c r="G566" s="671" t="s">
        <v>3112</v>
      </c>
      <c r="H566" s="671" t="s">
        <v>538</v>
      </c>
      <c r="I566" s="671" t="s">
        <v>3113</v>
      </c>
      <c r="J566" s="671" t="s">
        <v>3114</v>
      </c>
      <c r="K566" s="671" t="s">
        <v>2894</v>
      </c>
      <c r="L566" s="705">
        <v>0</v>
      </c>
      <c r="M566" s="705">
        <v>0</v>
      </c>
      <c r="N566" s="671">
        <v>1</v>
      </c>
      <c r="O566" s="706">
        <v>1</v>
      </c>
      <c r="P566" s="705"/>
      <c r="Q566" s="682"/>
      <c r="R566" s="671"/>
      <c r="S566" s="682">
        <v>0</v>
      </c>
      <c r="T566" s="706"/>
      <c r="U566" s="242">
        <v>0</v>
      </c>
    </row>
    <row r="567" spans="1:21" ht="14.4" customHeight="1" x14ac:dyDescent="0.3">
      <c r="A567" s="680">
        <v>4</v>
      </c>
      <c r="B567" s="671" t="s">
        <v>539</v>
      </c>
      <c r="C567" s="671">
        <v>89301042</v>
      </c>
      <c r="D567" s="703" t="s">
        <v>3333</v>
      </c>
      <c r="E567" s="704" t="s">
        <v>2269</v>
      </c>
      <c r="F567" s="671" t="s">
        <v>2233</v>
      </c>
      <c r="G567" s="671" t="s">
        <v>3032</v>
      </c>
      <c r="H567" s="671" t="s">
        <v>538</v>
      </c>
      <c r="I567" s="671" t="s">
        <v>3115</v>
      </c>
      <c r="J567" s="671" t="s">
        <v>1126</v>
      </c>
      <c r="K567" s="671" t="s">
        <v>1127</v>
      </c>
      <c r="L567" s="705">
        <v>154.01</v>
      </c>
      <c r="M567" s="705">
        <v>308.02</v>
      </c>
      <c r="N567" s="671">
        <v>2</v>
      </c>
      <c r="O567" s="706">
        <v>1</v>
      </c>
      <c r="P567" s="705"/>
      <c r="Q567" s="682">
        <v>0</v>
      </c>
      <c r="R567" s="671"/>
      <c r="S567" s="682">
        <v>0</v>
      </c>
      <c r="T567" s="706"/>
      <c r="U567" s="242">
        <v>0</v>
      </c>
    </row>
    <row r="568" spans="1:21" ht="14.4" customHeight="1" x14ac:dyDescent="0.3">
      <c r="A568" s="680">
        <v>4</v>
      </c>
      <c r="B568" s="671" t="s">
        <v>539</v>
      </c>
      <c r="C568" s="671">
        <v>89301042</v>
      </c>
      <c r="D568" s="703" t="s">
        <v>3333</v>
      </c>
      <c r="E568" s="704" t="s">
        <v>2269</v>
      </c>
      <c r="F568" s="671" t="s">
        <v>2233</v>
      </c>
      <c r="G568" s="671" t="s">
        <v>3116</v>
      </c>
      <c r="H568" s="671" t="s">
        <v>538</v>
      </c>
      <c r="I568" s="671" t="s">
        <v>3117</v>
      </c>
      <c r="J568" s="671" t="s">
        <v>3118</v>
      </c>
      <c r="K568" s="671" t="s">
        <v>3119</v>
      </c>
      <c r="L568" s="705">
        <v>0</v>
      </c>
      <c r="M568" s="705">
        <v>0</v>
      </c>
      <c r="N568" s="671">
        <v>2</v>
      </c>
      <c r="O568" s="706">
        <v>1</v>
      </c>
      <c r="P568" s="705">
        <v>0</v>
      </c>
      <c r="Q568" s="682"/>
      <c r="R568" s="671">
        <v>2</v>
      </c>
      <c r="S568" s="682">
        <v>1</v>
      </c>
      <c r="T568" s="706">
        <v>1</v>
      </c>
      <c r="U568" s="242">
        <v>1</v>
      </c>
    </row>
    <row r="569" spans="1:21" ht="14.4" customHeight="1" x14ac:dyDescent="0.3">
      <c r="A569" s="680">
        <v>4</v>
      </c>
      <c r="B569" s="671" t="s">
        <v>539</v>
      </c>
      <c r="C569" s="671">
        <v>89301042</v>
      </c>
      <c r="D569" s="703" t="s">
        <v>3333</v>
      </c>
      <c r="E569" s="704" t="s">
        <v>2269</v>
      </c>
      <c r="F569" s="671" t="s">
        <v>2233</v>
      </c>
      <c r="G569" s="671" t="s">
        <v>2291</v>
      </c>
      <c r="H569" s="671" t="s">
        <v>538</v>
      </c>
      <c r="I569" s="671" t="s">
        <v>3120</v>
      </c>
      <c r="J569" s="671" t="s">
        <v>2293</v>
      </c>
      <c r="K569" s="671" t="s">
        <v>3121</v>
      </c>
      <c r="L569" s="705">
        <v>0</v>
      </c>
      <c r="M569" s="705">
        <v>0</v>
      </c>
      <c r="N569" s="671">
        <v>1</v>
      </c>
      <c r="O569" s="706">
        <v>1</v>
      </c>
      <c r="P569" s="705">
        <v>0</v>
      </c>
      <c r="Q569" s="682"/>
      <c r="R569" s="671">
        <v>1</v>
      </c>
      <c r="S569" s="682">
        <v>1</v>
      </c>
      <c r="T569" s="706">
        <v>1</v>
      </c>
      <c r="U569" s="242">
        <v>1</v>
      </c>
    </row>
    <row r="570" spans="1:21" ht="14.4" customHeight="1" x14ac:dyDescent="0.3">
      <c r="A570" s="680">
        <v>4</v>
      </c>
      <c r="B570" s="671" t="s">
        <v>539</v>
      </c>
      <c r="C570" s="671">
        <v>89301042</v>
      </c>
      <c r="D570" s="703" t="s">
        <v>3333</v>
      </c>
      <c r="E570" s="704" t="s">
        <v>2269</v>
      </c>
      <c r="F570" s="671" t="s">
        <v>2233</v>
      </c>
      <c r="G570" s="671" t="s">
        <v>2334</v>
      </c>
      <c r="H570" s="671" t="s">
        <v>538</v>
      </c>
      <c r="I570" s="671" t="s">
        <v>3122</v>
      </c>
      <c r="J570" s="671" t="s">
        <v>3123</v>
      </c>
      <c r="K570" s="671" t="s">
        <v>3124</v>
      </c>
      <c r="L570" s="705">
        <v>33.79</v>
      </c>
      <c r="M570" s="705">
        <v>33.79</v>
      </c>
      <c r="N570" s="671">
        <v>1</v>
      </c>
      <c r="O570" s="706">
        <v>1</v>
      </c>
      <c r="P570" s="705">
        <v>33.79</v>
      </c>
      <c r="Q570" s="682">
        <v>1</v>
      </c>
      <c r="R570" s="671">
        <v>1</v>
      </c>
      <c r="S570" s="682">
        <v>1</v>
      </c>
      <c r="T570" s="706">
        <v>1</v>
      </c>
      <c r="U570" s="242">
        <v>1</v>
      </c>
    </row>
    <row r="571" spans="1:21" ht="14.4" customHeight="1" x14ac:dyDescent="0.3">
      <c r="A571" s="680">
        <v>4</v>
      </c>
      <c r="B571" s="671" t="s">
        <v>539</v>
      </c>
      <c r="C571" s="671">
        <v>89301042</v>
      </c>
      <c r="D571" s="703" t="s">
        <v>3333</v>
      </c>
      <c r="E571" s="704" t="s">
        <v>2269</v>
      </c>
      <c r="F571" s="671" t="s">
        <v>2233</v>
      </c>
      <c r="G571" s="671" t="s">
        <v>2984</v>
      </c>
      <c r="H571" s="671" t="s">
        <v>538</v>
      </c>
      <c r="I571" s="671" t="s">
        <v>3125</v>
      </c>
      <c r="J571" s="671" t="s">
        <v>3126</v>
      </c>
      <c r="K571" s="671" t="s">
        <v>3127</v>
      </c>
      <c r="L571" s="705">
        <v>229.57</v>
      </c>
      <c r="M571" s="705">
        <v>459.14</v>
      </c>
      <c r="N571" s="671">
        <v>2</v>
      </c>
      <c r="O571" s="706">
        <v>0.5</v>
      </c>
      <c r="P571" s="705"/>
      <c r="Q571" s="682">
        <v>0</v>
      </c>
      <c r="R571" s="671"/>
      <c r="S571" s="682">
        <v>0</v>
      </c>
      <c r="T571" s="706"/>
      <c r="U571" s="242">
        <v>0</v>
      </c>
    </row>
    <row r="572" spans="1:21" ht="14.4" customHeight="1" x14ac:dyDescent="0.3">
      <c r="A572" s="680">
        <v>4</v>
      </c>
      <c r="B572" s="671" t="s">
        <v>539</v>
      </c>
      <c r="C572" s="671">
        <v>89301042</v>
      </c>
      <c r="D572" s="703" t="s">
        <v>3333</v>
      </c>
      <c r="E572" s="704" t="s">
        <v>2269</v>
      </c>
      <c r="F572" s="671" t="s">
        <v>2233</v>
      </c>
      <c r="G572" s="671" t="s">
        <v>2853</v>
      </c>
      <c r="H572" s="671" t="s">
        <v>910</v>
      </c>
      <c r="I572" s="671" t="s">
        <v>1707</v>
      </c>
      <c r="J572" s="671" t="s">
        <v>1708</v>
      </c>
      <c r="K572" s="671" t="s">
        <v>2200</v>
      </c>
      <c r="L572" s="705">
        <v>86.76</v>
      </c>
      <c r="M572" s="705">
        <v>86.76</v>
      </c>
      <c r="N572" s="671">
        <v>1</v>
      </c>
      <c r="O572" s="706">
        <v>1</v>
      </c>
      <c r="P572" s="705">
        <v>86.76</v>
      </c>
      <c r="Q572" s="682">
        <v>1</v>
      </c>
      <c r="R572" s="671">
        <v>1</v>
      </c>
      <c r="S572" s="682">
        <v>1</v>
      </c>
      <c r="T572" s="706">
        <v>1</v>
      </c>
      <c r="U572" s="242">
        <v>1</v>
      </c>
    </row>
    <row r="573" spans="1:21" ht="14.4" customHeight="1" x14ac:dyDescent="0.3">
      <c r="A573" s="680">
        <v>4</v>
      </c>
      <c r="B573" s="671" t="s">
        <v>539</v>
      </c>
      <c r="C573" s="671">
        <v>89301042</v>
      </c>
      <c r="D573" s="703" t="s">
        <v>3333</v>
      </c>
      <c r="E573" s="704" t="s">
        <v>2269</v>
      </c>
      <c r="F573" s="671" t="s">
        <v>2233</v>
      </c>
      <c r="G573" s="671" t="s">
        <v>2313</v>
      </c>
      <c r="H573" s="671" t="s">
        <v>538</v>
      </c>
      <c r="I573" s="671" t="s">
        <v>1173</v>
      </c>
      <c r="J573" s="671" t="s">
        <v>1174</v>
      </c>
      <c r="K573" s="671" t="s">
        <v>2338</v>
      </c>
      <c r="L573" s="705">
        <v>391.83</v>
      </c>
      <c r="M573" s="705">
        <v>1175.49</v>
      </c>
      <c r="N573" s="671">
        <v>3</v>
      </c>
      <c r="O573" s="706">
        <v>0.5</v>
      </c>
      <c r="P573" s="705"/>
      <c r="Q573" s="682">
        <v>0</v>
      </c>
      <c r="R573" s="671"/>
      <c r="S573" s="682">
        <v>0</v>
      </c>
      <c r="T573" s="706"/>
      <c r="U573" s="242">
        <v>0</v>
      </c>
    </row>
    <row r="574" spans="1:21" ht="14.4" customHeight="1" x14ac:dyDescent="0.3">
      <c r="A574" s="680">
        <v>4</v>
      </c>
      <c r="B574" s="671" t="s">
        <v>539</v>
      </c>
      <c r="C574" s="671">
        <v>89301042</v>
      </c>
      <c r="D574" s="703" t="s">
        <v>3333</v>
      </c>
      <c r="E574" s="704" t="s">
        <v>2269</v>
      </c>
      <c r="F574" s="671" t="s">
        <v>2233</v>
      </c>
      <c r="G574" s="671" t="s">
        <v>2316</v>
      </c>
      <c r="H574" s="671" t="s">
        <v>538</v>
      </c>
      <c r="I574" s="671" t="s">
        <v>3128</v>
      </c>
      <c r="J574" s="671" t="s">
        <v>2899</v>
      </c>
      <c r="K574" s="671" t="s">
        <v>3129</v>
      </c>
      <c r="L574" s="705">
        <v>0</v>
      </c>
      <c r="M574" s="705">
        <v>0</v>
      </c>
      <c r="N574" s="671">
        <v>1</v>
      </c>
      <c r="O574" s="706">
        <v>0.5</v>
      </c>
      <c r="P574" s="705"/>
      <c r="Q574" s="682"/>
      <c r="R574" s="671"/>
      <c r="S574" s="682">
        <v>0</v>
      </c>
      <c r="T574" s="706"/>
      <c r="U574" s="242">
        <v>0</v>
      </c>
    </row>
    <row r="575" spans="1:21" ht="14.4" customHeight="1" x14ac:dyDescent="0.3">
      <c r="A575" s="680">
        <v>4</v>
      </c>
      <c r="B575" s="671" t="s">
        <v>539</v>
      </c>
      <c r="C575" s="671">
        <v>89301042</v>
      </c>
      <c r="D575" s="703" t="s">
        <v>3333</v>
      </c>
      <c r="E575" s="704" t="s">
        <v>2269</v>
      </c>
      <c r="F575" s="671" t="s">
        <v>2233</v>
      </c>
      <c r="G575" s="671" t="s">
        <v>2316</v>
      </c>
      <c r="H575" s="671" t="s">
        <v>538</v>
      </c>
      <c r="I575" s="671" t="s">
        <v>2341</v>
      </c>
      <c r="J575" s="671" t="s">
        <v>2318</v>
      </c>
      <c r="K575" s="671" t="s">
        <v>1178</v>
      </c>
      <c r="L575" s="705">
        <v>97.97</v>
      </c>
      <c r="M575" s="705">
        <v>195.94</v>
      </c>
      <c r="N575" s="671">
        <v>2</v>
      </c>
      <c r="O575" s="706">
        <v>1</v>
      </c>
      <c r="P575" s="705">
        <v>195.94</v>
      </c>
      <c r="Q575" s="682">
        <v>1</v>
      </c>
      <c r="R575" s="671">
        <v>2</v>
      </c>
      <c r="S575" s="682">
        <v>1</v>
      </c>
      <c r="T575" s="706">
        <v>1</v>
      </c>
      <c r="U575" s="242">
        <v>1</v>
      </c>
    </row>
    <row r="576" spans="1:21" ht="14.4" customHeight="1" x14ac:dyDescent="0.3">
      <c r="A576" s="680">
        <v>4</v>
      </c>
      <c r="B576" s="671" t="s">
        <v>539</v>
      </c>
      <c r="C576" s="671">
        <v>89301042</v>
      </c>
      <c r="D576" s="703" t="s">
        <v>3333</v>
      </c>
      <c r="E576" s="704" t="s">
        <v>2269</v>
      </c>
      <c r="F576" s="671" t="s">
        <v>2233</v>
      </c>
      <c r="G576" s="671" t="s">
        <v>2316</v>
      </c>
      <c r="H576" s="671" t="s">
        <v>538</v>
      </c>
      <c r="I576" s="671" t="s">
        <v>2317</v>
      </c>
      <c r="J576" s="671" t="s">
        <v>2318</v>
      </c>
      <c r="K576" s="671" t="s">
        <v>653</v>
      </c>
      <c r="L576" s="705">
        <v>314.89999999999998</v>
      </c>
      <c r="M576" s="705">
        <v>314.89999999999998</v>
      </c>
      <c r="N576" s="671">
        <v>1</v>
      </c>
      <c r="O576" s="706">
        <v>1</v>
      </c>
      <c r="P576" s="705"/>
      <c r="Q576" s="682">
        <v>0</v>
      </c>
      <c r="R576" s="671"/>
      <c r="S576" s="682">
        <v>0</v>
      </c>
      <c r="T576" s="706"/>
      <c r="U576" s="242">
        <v>0</v>
      </c>
    </row>
    <row r="577" spans="1:21" ht="14.4" customHeight="1" x14ac:dyDescent="0.3">
      <c r="A577" s="680">
        <v>4</v>
      </c>
      <c r="B577" s="671" t="s">
        <v>539</v>
      </c>
      <c r="C577" s="671">
        <v>89301042</v>
      </c>
      <c r="D577" s="703" t="s">
        <v>3333</v>
      </c>
      <c r="E577" s="704" t="s">
        <v>2269</v>
      </c>
      <c r="F577" s="671" t="s">
        <v>2233</v>
      </c>
      <c r="G577" s="671" t="s">
        <v>2396</v>
      </c>
      <c r="H577" s="671" t="s">
        <v>538</v>
      </c>
      <c r="I577" s="671" t="s">
        <v>682</v>
      </c>
      <c r="J577" s="671" t="s">
        <v>683</v>
      </c>
      <c r="K577" s="671" t="s">
        <v>684</v>
      </c>
      <c r="L577" s="705">
        <v>56.69</v>
      </c>
      <c r="M577" s="705">
        <v>56.69</v>
      </c>
      <c r="N577" s="671">
        <v>1</v>
      </c>
      <c r="O577" s="706">
        <v>0.5</v>
      </c>
      <c r="P577" s="705">
        <v>56.69</v>
      </c>
      <c r="Q577" s="682">
        <v>1</v>
      </c>
      <c r="R577" s="671">
        <v>1</v>
      </c>
      <c r="S577" s="682">
        <v>1</v>
      </c>
      <c r="T577" s="706">
        <v>0.5</v>
      </c>
      <c r="U577" s="242">
        <v>1</v>
      </c>
    </row>
    <row r="578" spans="1:21" ht="14.4" customHeight="1" x14ac:dyDescent="0.3">
      <c r="A578" s="680">
        <v>4</v>
      </c>
      <c r="B578" s="671" t="s">
        <v>539</v>
      </c>
      <c r="C578" s="671">
        <v>89301042</v>
      </c>
      <c r="D578" s="703" t="s">
        <v>3333</v>
      </c>
      <c r="E578" s="704" t="s">
        <v>2269</v>
      </c>
      <c r="F578" s="671" t="s">
        <v>2233</v>
      </c>
      <c r="G578" s="671" t="s">
        <v>3130</v>
      </c>
      <c r="H578" s="671" t="s">
        <v>538</v>
      </c>
      <c r="I578" s="671" t="s">
        <v>907</v>
      </c>
      <c r="J578" s="671" t="s">
        <v>908</v>
      </c>
      <c r="K578" s="671" t="s">
        <v>909</v>
      </c>
      <c r="L578" s="705">
        <v>82.08</v>
      </c>
      <c r="M578" s="705">
        <v>246.24</v>
      </c>
      <c r="N578" s="671">
        <v>3</v>
      </c>
      <c r="O578" s="706">
        <v>0.5</v>
      </c>
      <c r="P578" s="705"/>
      <c r="Q578" s="682">
        <v>0</v>
      </c>
      <c r="R578" s="671"/>
      <c r="S578" s="682">
        <v>0</v>
      </c>
      <c r="T578" s="706"/>
      <c r="U578" s="242">
        <v>0</v>
      </c>
    </row>
    <row r="579" spans="1:21" ht="14.4" customHeight="1" x14ac:dyDescent="0.3">
      <c r="A579" s="680">
        <v>4</v>
      </c>
      <c r="B579" s="671" t="s">
        <v>539</v>
      </c>
      <c r="C579" s="671">
        <v>89301042</v>
      </c>
      <c r="D579" s="703" t="s">
        <v>3333</v>
      </c>
      <c r="E579" s="704" t="s">
        <v>2269</v>
      </c>
      <c r="F579" s="671" t="s">
        <v>2233</v>
      </c>
      <c r="G579" s="671" t="s">
        <v>3130</v>
      </c>
      <c r="H579" s="671" t="s">
        <v>538</v>
      </c>
      <c r="I579" s="671" t="s">
        <v>3131</v>
      </c>
      <c r="J579" s="671" t="s">
        <v>908</v>
      </c>
      <c r="K579" s="671" t="s">
        <v>3132</v>
      </c>
      <c r="L579" s="705">
        <v>0</v>
      </c>
      <c r="M579" s="705">
        <v>0</v>
      </c>
      <c r="N579" s="671">
        <v>1</v>
      </c>
      <c r="O579" s="706">
        <v>0.5</v>
      </c>
      <c r="P579" s="705"/>
      <c r="Q579" s="682"/>
      <c r="R579" s="671"/>
      <c r="S579" s="682">
        <v>0</v>
      </c>
      <c r="T579" s="706"/>
      <c r="U579" s="242">
        <v>0</v>
      </c>
    </row>
    <row r="580" spans="1:21" ht="14.4" customHeight="1" x14ac:dyDescent="0.3">
      <c r="A580" s="680">
        <v>4</v>
      </c>
      <c r="B580" s="671" t="s">
        <v>539</v>
      </c>
      <c r="C580" s="671">
        <v>89301042</v>
      </c>
      <c r="D580" s="703" t="s">
        <v>3333</v>
      </c>
      <c r="E580" s="704" t="s">
        <v>2269</v>
      </c>
      <c r="F580" s="671" t="s">
        <v>2233</v>
      </c>
      <c r="G580" s="671" t="s">
        <v>2304</v>
      </c>
      <c r="H580" s="671" t="s">
        <v>538</v>
      </c>
      <c r="I580" s="671" t="s">
        <v>686</v>
      </c>
      <c r="J580" s="671" t="s">
        <v>2305</v>
      </c>
      <c r="K580" s="671" t="s">
        <v>2306</v>
      </c>
      <c r="L580" s="705">
        <v>0</v>
      </c>
      <c r="M580" s="705">
        <v>0</v>
      </c>
      <c r="N580" s="671">
        <v>3</v>
      </c>
      <c r="O580" s="706">
        <v>0.5</v>
      </c>
      <c r="P580" s="705"/>
      <c r="Q580" s="682"/>
      <c r="R580" s="671"/>
      <c r="S580" s="682">
        <v>0</v>
      </c>
      <c r="T580" s="706"/>
      <c r="U580" s="242">
        <v>0</v>
      </c>
    </row>
    <row r="581" spans="1:21" ht="14.4" customHeight="1" x14ac:dyDescent="0.3">
      <c r="A581" s="680">
        <v>4</v>
      </c>
      <c r="B581" s="671" t="s">
        <v>539</v>
      </c>
      <c r="C581" s="671">
        <v>89301042</v>
      </c>
      <c r="D581" s="703" t="s">
        <v>3333</v>
      </c>
      <c r="E581" s="704" t="s">
        <v>2269</v>
      </c>
      <c r="F581" s="671" t="s">
        <v>2233</v>
      </c>
      <c r="G581" s="671" t="s">
        <v>2632</v>
      </c>
      <c r="H581" s="671" t="s">
        <v>538</v>
      </c>
      <c r="I581" s="671" t="s">
        <v>3133</v>
      </c>
      <c r="J581" s="671" t="s">
        <v>3134</v>
      </c>
      <c r="K581" s="671" t="s">
        <v>3135</v>
      </c>
      <c r="L581" s="705">
        <v>0</v>
      </c>
      <c r="M581" s="705">
        <v>0</v>
      </c>
      <c r="N581" s="671">
        <v>1</v>
      </c>
      <c r="O581" s="706">
        <v>1</v>
      </c>
      <c r="P581" s="705"/>
      <c r="Q581" s="682"/>
      <c r="R581" s="671"/>
      <c r="S581" s="682">
        <v>0</v>
      </c>
      <c r="T581" s="706"/>
      <c r="U581" s="242">
        <v>0</v>
      </c>
    </row>
    <row r="582" spans="1:21" ht="14.4" customHeight="1" x14ac:dyDescent="0.3">
      <c r="A582" s="680">
        <v>4</v>
      </c>
      <c r="B582" s="671" t="s">
        <v>539</v>
      </c>
      <c r="C582" s="671">
        <v>89301042</v>
      </c>
      <c r="D582" s="703" t="s">
        <v>3333</v>
      </c>
      <c r="E582" s="704" t="s">
        <v>2269</v>
      </c>
      <c r="F582" s="671" t="s">
        <v>2233</v>
      </c>
      <c r="G582" s="671" t="s">
        <v>2632</v>
      </c>
      <c r="H582" s="671" t="s">
        <v>538</v>
      </c>
      <c r="I582" s="671" t="s">
        <v>3136</v>
      </c>
      <c r="J582" s="671" t="s">
        <v>3137</v>
      </c>
      <c r="K582" s="671" t="s">
        <v>2164</v>
      </c>
      <c r="L582" s="705">
        <v>0</v>
      </c>
      <c r="M582" s="705">
        <v>0</v>
      </c>
      <c r="N582" s="671">
        <v>1</v>
      </c>
      <c r="O582" s="706">
        <v>1</v>
      </c>
      <c r="P582" s="705"/>
      <c r="Q582" s="682"/>
      <c r="R582" s="671"/>
      <c r="S582" s="682">
        <v>0</v>
      </c>
      <c r="T582" s="706"/>
      <c r="U582" s="242">
        <v>0</v>
      </c>
    </row>
    <row r="583" spans="1:21" ht="14.4" customHeight="1" x14ac:dyDescent="0.3">
      <c r="A583" s="680">
        <v>4</v>
      </c>
      <c r="B583" s="671" t="s">
        <v>539</v>
      </c>
      <c r="C583" s="671">
        <v>89301042</v>
      </c>
      <c r="D583" s="703" t="s">
        <v>3333</v>
      </c>
      <c r="E583" s="704" t="s">
        <v>2269</v>
      </c>
      <c r="F583" s="671" t="s">
        <v>2235</v>
      </c>
      <c r="G583" s="671" t="s">
        <v>2462</v>
      </c>
      <c r="H583" s="671" t="s">
        <v>538</v>
      </c>
      <c r="I583" s="671" t="s">
        <v>2463</v>
      </c>
      <c r="J583" s="671" t="s">
        <v>2464</v>
      </c>
      <c r="K583" s="671" t="s">
        <v>2465</v>
      </c>
      <c r="L583" s="705">
        <v>410</v>
      </c>
      <c r="M583" s="705">
        <v>10660</v>
      </c>
      <c r="N583" s="671">
        <v>26</v>
      </c>
      <c r="O583" s="706">
        <v>26</v>
      </c>
      <c r="P583" s="705">
        <v>10250</v>
      </c>
      <c r="Q583" s="682">
        <v>0.96153846153846156</v>
      </c>
      <c r="R583" s="671">
        <v>25</v>
      </c>
      <c r="S583" s="682">
        <v>0.96153846153846156</v>
      </c>
      <c r="T583" s="706">
        <v>25</v>
      </c>
      <c r="U583" s="242">
        <v>0.96153846153846156</v>
      </c>
    </row>
    <row r="584" spans="1:21" ht="14.4" customHeight="1" x14ac:dyDescent="0.3">
      <c r="A584" s="680">
        <v>4</v>
      </c>
      <c r="B584" s="671" t="s">
        <v>539</v>
      </c>
      <c r="C584" s="671">
        <v>89301042</v>
      </c>
      <c r="D584" s="703" t="s">
        <v>3333</v>
      </c>
      <c r="E584" s="704" t="s">
        <v>2269</v>
      </c>
      <c r="F584" s="671" t="s">
        <v>2235</v>
      </c>
      <c r="G584" s="671" t="s">
        <v>2462</v>
      </c>
      <c r="H584" s="671" t="s">
        <v>538</v>
      </c>
      <c r="I584" s="671" t="s">
        <v>2466</v>
      </c>
      <c r="J584" s="671" t="s">
        <v>2467</v>
      </c>
      <c r="K584" s="671" t="s">
        <v>2468</v>
      </c>
      <c r="L584" s="705">
        <v>566</v>
      </c>
      <c r="M584" s="705">
        <v>1132</v>
      </c>
      <c r="N584" s="671">
        <v>2</v>
      </c>
      <c r="O584" s="706">
        <v>2</v>
      </c>
      <c r="P584" s="705"/>
      <c r="Q584" s="682">
        <v>0</v>
      </c>
      <c r="R584" s="671"/>
      <c r="S584" s="682">
        <v>0</v>
      </c>
      <c r="T584" s="706"/>
      <c r="U584" s="242">
        <v>0</v>
      </c>
    </row>
    <row r="585" spans="1:21" ht="14.4" customHeight="1" x14ac:dyDescent="0.3">
      <c r="A585" s="680">
        <v>4</v>
      </c>
      <c r="B585" s="671" t="s">
        <v>539</v>
      </c>
      <c r="C585" s="671">
        <v>89301042</v>
      </c>
      <c r="D585" s="703" t="s">
        <v>3333</v>
      </c>
      <c r="E585" s="704" t="s">
        <v>2269</v>
      </c>
      <c r="F585" s="671" t="s">
        <v>2235</v>
      </c>
      <c r="G585" s="671" t="s">
        <v>2282</v>
      </c>
      <c r="H585" s="671" t="s">
        <v>538</v>
      </c>
      <c r="I585" s="671" t="s">
        <v>3138</v>
      </c>
      <c r="J585" s="671" t="s">
        <v>3139</v>
      </c>
      <c r="K585" s="671" t="s">
        <v>3140</v>
      </c>
      <c r="L585" s="705">
        <v>1800</v>
      </c>
      <c r="M585" s="705">
        <v>1800</v>
      </c>
      <c r="N585" s="671">
        <v>1</v>
      </c>
      <c r="O585" s="706">
        <v>1</v>
      </c>
      <c r="P585" s="705">
        <v>1800</v>
      </c>
      <c r="Q585" s="682">
        <v>1</v>
      </c>
      <c r="R585" s="671">
        <v>1</v>
      </c>
      <c r="S585" s="682">
        <v>1</v>
      </c>
      <c r="T585" s="706">
        <v>1</v>
      </c>
      <c r="U585" s="242">
        <v>1</v>
      </c>
    </row>
    <row r="586" spans="1:21" ht="14.4" customHeight="1" x14ac:dyDescent="0.3">
      <c r="A586" s="680">
        <v>4</v>
      </c>
      <c r="B586" s="671" t="s">
        <v>539</v>
      </c>
      <c r="C586" s="671">
        <v>89301042</v>
      </c>
      <c r="D586" s="703" t="s">
        <v>3333</v>
      </c>
      <c r="E586" s="704" t="s">
        <v>2269</v>
      </c>
      <c r="F586" s="671" t="s">
        <v>2235</v>
      </c>
      <c r="G586" s="671" t="s">
        <v>2282</v>
      </c>
      <c r="H586" s="671" t="s">
        <v>538</v>
      </c>
      <c r="I586" s="671" t="s">
        <v>3141</v>
      </c>
      <c r="J586" s="671" t="s">
        <v>3142</v>
      </c>
      <c r="K586" s="671" t="s">
        <v>3143</v>
      </c>
      <c r="L586" s="705">
        <v>1800</v>
      </c>
      <c r="M586" s="705">
        <v>23400</v>
      </c>
      <c r="N586" s="671">
        <v>13</v>
      </c>
      <c r="O586" s="706">
        <v>12</v>
      </c>
      <c r="P586" s="705">
        <v>1800</v>
      </c>
      <c r="Q586" s="682">
        <v>7.6923076923076927E-2</v>
      </c>
      <c r="R586" s="671">
        <v>1</v>
      </c>
      <c r="S586" s="682">
        <v>7.6923076923076927E-2</v>
      </c>
      <c r="T586" s="706">
        <v>1</v>
      </c>
      <c r="U586" s="242">
        <v>8.3333333333333329E-2</v>
      </c>
    </row>
    <row r="587" spans="1:21" ht="14.4" customHeight="1" x14ac:dyDescent="0.3">
      <c r="A587" s="680">
        <v>4</v>
      </c>
      <c r="B587" s="671" t="s">
        <v>539</v>
      </c>
      <c r="C587" s="671">
        <v>89301042</v>
      </c>
      <c r="D587" s="703" t="s">
        <v>3333</v>
      </c>
      <c r="E587" s="704" t="s">
        <v>2269</v>
      </c>
      <c r="F587" s="671" t="s">
        <v>2235</v>
      </c>
      <c r="G587" s="671" t="s">
        <v>2282</v>
      </c>
      <c r="H587" s="671" t="s">
        <v>538</v>
      </c>
      <c r="I587" s="671" t="s">
        <v>3144</v>
      </c>
      <c r="J587" s="671" t="s">
        <v>3145</v>
      </c>
      <c r="K587" s="671" t="s">
        <v>3146</v>
      </c>
      <c r="L587" s="705">
        <v>500</v>
      </c>
      <c r="M587" s="705">
        <v>6500</v>
      </c>
      <c r="N587" s="671">
        <v>13</v>
      </c>
      <c r="O587" s="706">
        <v>12</v>
      </c>
      <c r="P587" s="705">
        <v>6500</v>
      </c>
      <c r="Q587" s="682">
        <v>1</v>
      </c>
      <c r="R587" s="671">
        <v>13</v>
      </c>
      <c r="S587" s="682">
        <v>1</v>
      </c>
      <c r="T587" s="706">
        <v>12</v>
      </c>
      <c r="U587" s="242">
        <v>1</v>
      </c>
    </row>
    <row r="588" spans="1:21" ht="14.4" customHeight="1" x14ac:dyDescent="0.3">
      <c r="A588" s="680">
        <v>4</v>
      </c>
      <c r="B588" s="671" t="s">
        <v>539</v>
      </c>
      <c r="C588" s="671">
        <v>89301042</v>
      </c>
      <c r="D588" s="703" t="s">
        <v>3333</v>
      </c>
      <c r="E588" s="704" t="s">
        <v>2269</v>
      </c>
      <c r="F588" s="671" t="s">
        <v>2235</v>
      </c>
      <c r="G588" s="671" t="s">
        <v>2282</v>
      </c>
      <c r="H588" s="671" t="s">
        <v>538</v>
      </c>
      <c r="I588" s="671" t="s">
        <v>2469</v>
      </c>
      <c r="J588" s="671" t="s">
        <v>2470</v>
      </c>
      <c r="K588" s="671" t="s">
        <v>2471</v>
      </c>
      <c r="L588" s="705">
        <v>900</v>
      </c>
      <c r="M588" s="705">
        <v>4500</v>
      </c>
      <c r="N588" s="671">
        <v>5</v>
      </c>
      <c r="O588" s="706">
        <v>5</v>
      </c>
      <c r="P588" s="705">
        <v>4500</v>
      </c>
      <c r="Q588" s="682">
        <v>1</v>
      </c>
      <c r="R588" s="671">
        <v>5</v>
      </c>
      <c r="S588" s="682">
        <v>1</v>
      </c>
      <c r="T588" s="706">
        <v>5</v>
      </c>
      <c r="U588" s="242">
        <v>1</v>
      </c>
    </row>
    <row r="589" spans="1:21" ht="14.4" customHeight="1" x14ac:dyDescent="0.3">
      <c r="A589" s="680">
        <v>4</v>
      </c>
      <c r="B589" s="671" t="s">
        <v>539</v>
      </c>
      <c r="C589" s="671">
        <v>89301042</v>
      </c>
      <c r="D589" s="703" t="s">
        <v>3333</v>
      </c>
      <c r="E589" s="704" t="s">
        <v>2269</v>
      </c>
      <c r="F589" s="671" t="s">
        <v>2235</v>
      </c>
      <c r="G589" s="671" t="s">
        <v>2282</v>
      </c>
      <c r="H589" s="671" t="s">
        <v>538</v>
      </c>
      <c r="I589" s="671" t="s">
        <v>2612</v>
      </c>
      <c r="J589" s="671" t="s">
        <v>2613</v>
      </c>
      <c r="K589" s="671" t="s">
        <v>2614</v>
      </c>
      <c r="L589" s="705">
        <v>378.48</v>
      </c>
      <c r="M589" s="705">
        <v>1513.92</v>
      </c>
      <c r="N589" s="671">
        <v>4</v>
      </c>
      <c r="O589" s="706">
        <v>4</v>
      </c>
      <c r="P589" s="705">
        <v>1513.92</v>
      </c>
      <c r="Q589" s="682">
        <v>1</v>
      </c>
      <c r="R589" s="671">
        <v>4</v>
      </c>
      <c r="S589" s="682">
        <v>1</v>
      </c>
      <c r="T589" s="706">
        <v>4</v>
      </c>
      <c r="U589" s="242">
        <v>1</v>
      </c>
    </row>
    <row r="590" spans="1:21" ht="14.4" customHeight="1" x14ac:dyDescent="0.3">
      <c r="A590" s="680">
        <v>4</v>
      </c>
      <c r="B590" s="671" t="s">
        <v>539</v>
      </c>
      <c r="C590" s="671">
        <v>89301042</v>
      </c>
      <c r="D590" s="703" t="s">
        <v>3333</v>
      </c>
      <c r="E590" s="704" t="s">
        <v>2269</v>
      </c>
      <c r="F590" s="671" t="s">
        <v>2235</v>
      </c>
      <c r="G590" s="671" t="s">
        <v>2282</v>
      </c>
      <c r="H590" s="671" t="s">
        <v>538</v>
      </c>
      <c r="I590" s="671" t="s">
        <v>2615</v>
      </c>
      <c r="J590" s="671" t="s">
        <v>2616</v>
      </c>
      <c r="K590" s="671" t="s">
        <v>2617</v>
      </c>
      <c r="L590" s="705">
        <v>378.48</v>
      </c>
      <c r="M590" s="705">
        <v>378.48</v>
      </c>
      <c r="N590" s="671">
        <v>1</v>
      </c>
      <c r="O590" s="706">
        <v>1</v>
      </c>
      <c r="P590" s="705">
        <v>378.48</v>
      </c>
      <c r="Q590" s="682">
        <v>1</v>
      </c>
      <c r="R590" s="671">
        <v>1</v>
      </c>
      <c r="S590" s="682">
        <v>1</v>
      </c>
      <c r="T590" s="706">
        <v>1</v>
      </c>
      <c r="U590" s="242">
        <v>1</v>
      </c>
    </row>
    <row r="591" spans="1:21" ht="14.4" customHeight="1" x14ac:dyDescent="0.3">
      <c r="A591" s="680">
        <v>4</v>
      </c>
      <c r="B591" s="671" t="s">
        <v>539</v>
      </c>
      <c r="C591" s="671">
        <v>89301042</v>
      </c>
      <c r="D591" s="703" t="s">
        <v>3333</v>
      </c>
      <c r="E591" s="704" t="s">
        <v>2269</v>
      </c>
      <c r="F591" s="671" t="s">
        <v>2235</v>
      </c>
      <c r="G591" s="671" t="s">
        <v>2282</v>
      </c>
      <c r="H591" s="671" t="s">
        <v>538</v>
      </c>
      <c r="I591" s="671" t="s">
        <v>3147</v>
      </c>
      <c r="J591" s="671" t="s">
        <v>3148</v>
      </c>
      <c r="K591" s="671" t="s">
        <v>3149</v>
      </c>
      <c r="L591" s="705">
        <v>906.78</v>
      </c>
      <c r="M591" s="705">
        <v>906.78</v>
      </c>
      <c r="N591" s="671">
        <v>1</v>
      </c>
      <c r="O591" s="706">
        <v>1</v>
      </c>
      <c r="P591" s="705">
        <v>906.78</v>
      </c>
      <c r="Q591" s="682">
        <v>1</v>
      </c>
      <c r="R591" s="671">
        <v>1</v>
      </c>
      <c r="S591" s="682">
        <v>1</v>
      </c>
      <c r="T591" s="706">
        <v>1</v>
      </c>
      <c r="U591" s="242">
        <v>1</v>
      </c>
    </row>
    <row r="592" spans="1:21" ht="14.4" customHeight="1" x14ac:dyDescent="0.3">
      <c r="A592" s="680">
        <v>4</v>
      </c>
      <c r="B592" s="671" t="s">
        <v>539</v>
      </c>
      <c r="C592" s="671">
        <v>89301042</v>
      </c>
      <c r="D592" s="703" t="s">
        <v>3333</v>
      </c>
      <c r="E592" s="704" t="s">
        <v>2269</v>
      </c>
      <c r="F592" s="671" t="s">
        <v>2235</v>
      </c>
      <c r="G592" s="671" t="s">
        <v>2472</v>
      </c>
      <c r="H592" s="671" t="s">
        <v>538</v>
      </c>
      <c r="I592" s="671" t="s">
        <v>3088</v>
      </c>
      <c r="J592" s="671" t="s">
        <v>3089</v>
      </c>
      <c r="K592" s="671" t="s">
        <v>3090</v>
      </c>
      <c r="L592" s="705">
        <v>498.24</v>
      </c>
      <c r="M592" s="705">
        <v>996.48</v>
      </c>
      <c r="N592" s="671">
        <v>2</v>
      </c>
      <c r="O592" s="706">
        <v>2</v>
      </c>
      <c r="P592" s="705">
        <v>498.24</v>
      </c>
      <c r="Q592" s="682">
        <v>0.5</v>
      </c>
      <c r="R592" s="671">
        <v>1</v>
      </c>
      <c r="S592" s="682">
        <v>0.5</v>
      </c>
      <c r="T592" s="706">
        <v>1</v>
      </c>
      <c r="U592" s="242">
        <v>0.5</v>
      </c>
    </row>
    <row r="593" spans="1:21" ht="14.4" customHeight="1" x14ac:dyDescent="0.3">
      <c r="A593" s="680">
        <v>4</v>
      </c>
      <c r="B593" s="671" t="s">
        <v>539</v>
      </c>
      <c r="C593" s="671">
        <v>89301042</v>
      </c>
      <c r="D593" s="703" t="s">
        <v>3333</v>
      </c>
      <c r="E593" s="704" t="s">
        <v>2269</v>
      </c>
      <c r="F593" s="671" t="s">
        <v>2235</v>
      </c>
      <c r="G593" s="671" t="s">
        <v>2472</v>
      </c>
      <c r="H593" s="671" t="s">
        <v>538</v>
      </c>
      <c r="I593" s="671" t="s">
        <v>3150</v>
      </c>
      <c r="J593" s="671" t="s">
        <v>3151</v>
      </c>
      <c r="K593" s="671" t="s">
        <v>3152</v>
      </c>
      <c r="L593" s="705">
        <v>600</v>
      </c>
      <c r="M593" s="705">
        <v>600</v>
      </c>
      <c r="N593" s="671">
        <v>1</v>
      </c>
      <c r="O593" s="706">
        <v>1</v>
      </c>
      <c r="P593" s="705"/>
      <c r="Q593" s="682">
        <v>0</v>
      </c>
      <c r="R593" s="671"/>
      <c r="S593" s="682">
        <v>0</v>
      </c>
      <c r="T593" s="706"/>
      <c r="U593" s="242">
        <v>0</v>
      </c>
    </row>
    <row r="594" spans="1:21" ht="14.4" customHeight="1" x14ac:dyDescent="0.3">
      <c r="A594" s="680">
        <v>4</v>
      </c>
      <c r="B594" s="671" t="s">
        <v>539</v>
      </c>
      <c r="C594" s="671">
        <v>89301042</v>
      </c>
      <c r="D594" s="703" t="s">
        <v>3333</v>
      </c>
      <c r="E594" s="704" t="s">
        <v>2270</v>
      </c>
      <c r="F594" s="671" t="s">
        <v>2233</v>
      </c>
      <c r="G594" s="671" t="s">
        <v>2624</v>
      </c>
      <c r="H594" s="671" t="s">
        <v>538</v>
      </c>
      <c r="I594" s="671" t="s">
        <v>2625</v>
      </c>
      <c r="J594" s="671" t="s">
        <v>2626</v>
      </c>
      <c r="K594" s="671" t="s">
        <v>2627</v>
      </c>
      <c r="L594" s="705">
        <v>83.09</v>
      </c>
      <c r="M594" s="705">
        <v>166.18</v>
      </c>
      <c r="N594" s="671">
        <v>2</v>
      </c>
      <c r="O594" s="706">
        <v>1</v>
      </c>
      <c r="P594" s="705">
        <v>166.18</v>
      </c>
      <c r="Q594" s="682">
        <v>1</v>
      </c>
      <c r="R594" s="671">
        <v>2</v>
      </c>
      <c r="S594" s="682">
        <v>1</v>
      </c>
      <c r="T594" s="706">
        <v>1</v>
      </c>
      <c r="U594" s="242">
        <v>1</v>
      </c>
    </row>
    <row r="595" spans="1:21" ht="14.4" customHeight="1" x14ac:dyDescent="0.3">
      <c r="A595" s="680">
        <v>4</v>
      </c>
      <c r="B595" s="671" t="s">
        <v>539</v>
      </c>
      <c r="C595" s="671">
        <v>89301042</v>
      </c>
      <c r="D595" s="703" t="s">
        <v>3333</v>
      </c>
      <c r="E595" s="704" t="s">
        <v>2270</v>
      </c>
      <c r="F595" s="671" t="s">
        <v>2233</v>
      </c>
      <c r="G595" s="671" t="s">
        <v>2426</v>
      </c>
      <c r="H595" s="671" t="s">
        <v>538</v>
      </c>
      <c r="I595" s="671" t="s">
        <v>701</v>
      </c>
      <c r="J595" s="671" t="s">
        <v>702</v>
      </c>
      <c r="K595" s="671" t="s">
        <v>2427</v>
      </c>
      <c r="L595" s="705">
        <v>242.93</v>
      </c>
      <c r="M595" s="705">
        <v>242.93</v>
      </c>
      <c r="N595" s="671">
        <v>1</v>
      </c>
      <c r="O595" s="706">
        <v>0.5</v>
      </c>
      <c r="P595" s="705"/>
      <c r="Q595" s="682">
        <v>0</v>
      </c>
      <c r="R595" s="671"/>
      <c r="S595" s="682">
        <v>0</v>
      </c>
      <c r="T595" s="706"/>
      <c r="U595" s="242">
        <v>0</v>
      </c>
    </row>
    <row r="596" spans="1:21" ht="14.4" customHeight="1" x14ac:dyDescent="0.3">
      <c r="A596" s="680">
        <v>4</v>
      </c>
      <c r="B596" s="671" t="s">
        <v>539</v>
      </c>
      <c r="C596" s="671">
        <v>89301042</v>
      </c>
      <c r="D596" s="703" t="s">
        <v>3333</v>
      </c>
      <c r="E596" s="704" t="s">
        <v>2270</v>
      </c>
      <c r="F596" s="671" t="s">
        <v>2233</v>
      </c>
      <c r="G596" s="671" t="s">
        <v>2396</v>
      </c>
      <c r="H596" s="671" t="s">
        <v>538</v>
      </c>
      <c r="I596" s="671" t="s">
        <v>682</v>
      </c>
      <c r="J596" s="671" t="s">
        <v>683</v>
      </c>
      <c r="K596" s="671" t="s">
        <v>684</v>
      </c>
      <c r="L596" s="705">
        <v>56.69</v>
      </c>
      <c r="M596" s="705">
        <v>56.69</v>
      </c>
      <c r="N596" s="671">
        <v>1</v>
      </c>
      <c r="O596" s="706">
        <v>1</v>
      </c>
      <c r="P596" s="705"/>
      <c r="Q596" s="682">
        <v>0</v>
      </c>
      <c r="R596" s="671"/>
      <c r="S596" s="682">
        <v>0</v>
      </c>
      <c r="T596" s="706"/>
      <c r="U596" s="242">
        <v>0</v>
      </c>
    </row>
    <row r="597" spans="1:21" ht="14.4" customHeight="1" x14ac:dyDescent="0.3">
      <c r="A597" s="680">
        <v>4</v>
      </c>
      <c r="B597" s="671" t="s">
        <v>539</v>
      </c>
      <c r="C597" s="671">
        <v>89301042</v>
      </c>
      <c r="D597" s="703" t="s">
        <v>3333</v>
      </c>
      <c r="E597" s="704" t="s">
        <v>2270</v>
      </c>
      <c r="F597" s="671" t="s">
        <v>2233</v>
      </c>
      <c r="G597" s="671" t="s">
        <v>3153</v>
      </c>
      <c r="H597" s="671" t="s">
        <v>538</v>
      </c>
      <c r="I597" s="671" t="s">
        <v>1229</v>
      </c>
      <c r="J597" s="671" t="s">
        <v>3154</v>
      </c>
      <c r="K597" s="671" t="s">
        <v>3155</v>
      </c>
      <c r="L597" s="705">
        <v>0</v>
      </c>
      <c r="M597" s="705">
        <v>0</v>
      </c>
      <c r="N597" s="671">
        <v>1</v>
      </c>
      <c r="O597" s="706">
        <v>0.5</v>
      </c>
      <c r="P597" s="705"/>
      <c r="Q597" s="682"/>
      <c r="R597" s="671"/>
      <c r="S597" s="682">
        <v>0</v>
      </c>
      <c r="T597" s="706"/>
      <c r="U597" s="242">
        <v>0</v>
      </c>
    </row>
    <row r="598" spans="1:21" ht="14.4" customHeight="1" x14ac:dyDescent="0.3">
      <c r="A598" s="680">
        <v>4</v>
      </c>
      <c r="B598" s="671" t="s">
        <v>539</v>
      </c>
      <c r="C598" s="671">
        <v>89301042</v>
      </c>
      <c r="D598" s="703" t="s">
        <v>3333</v>
      </c>
      <c r="E598" s="704" t="s">
        <v>2271</v>
      </c>
      <c r="F598" s="671" t="s">
        <v>2233</v>
      </c>
      <c r="G598" s="671" t="s">
        <v>2311</v>
      </c>
      <c r="H598" s="671" t="s">
        <v>910</v>
      </c>
      <c r="I598" s="671" t="s">
        <v>2549</v>
      </c>
      <c r="J598" s="671" t="s">
        <v>2905</v>
      </c>
      <c r="K598" s="671" t="s">
        <v>2906</v>
      </c>
      <c r="L598" s="705">
        <v>333.31</v>
      </c>
      <c r="M598" s="705">
        <v>333.31</v>
      </c>
      <c r="N598" s="671">
        <v>1</v>
      </c>
      <c r="O598" s="706">
        <v>1</v>
      </c>
      <c r="P598" s="705"/>
      <c r="Q598" s="682">
        <v>0</v>
      </c>
      <c r="R598" s="671"/>
      <c r="S598" s="682">
        <v>0</v>
      </c>
      <c r="T598" s="706"/>
      <c r="U598" s="242">
        <v>0</v>
      </c>
    </row>
    <row r="599" spans="1:21" ht="14.4" customHeight="1" x14ac:dyDescent="0.3">
      <c r="A599" s="680">
        <v>4</v>
      </c>
      <c r="B599" s="671" t="s">
        <v>539</v>
      </c>
      <c r="C599" s="671">
        <v>89301042</v>
      </c>
      <c r="D599" s="703" t="s">
        <v>3333</v>
      </c>
      <c r="E599" s="704" t="s">
        <v>2271</v>
      </c>
      <c r="F599" s="671" t="s">
        <v>2233</v>
      </c>
      <c r="G599" s="671" t="s">
        <v>2387</v>
      </c>
      <c r="H599" s="671" t="s">
        <v>538</v>
      </c>
      <c r="I599" s="671" t="s">
        <v>3106</v>
      </c>
      <c r="J599" s="671" t="s">
        <v>3107</v>
      </c>
      <c r="K599" s="671" t="s">
        <v>3108</v>
      </c>
      <c r="L599" s="705">
        <v>309.91000000000003</v>
      </c>
      <c r="M599" s="705">
        <v>309.91000000000003</v>
      </c>
      <c r="N599" s="671">
        <v>1</v>
      </c>
      <c r="O599" s="706">
        <v>0.5</v>
      </c>
      <c r="P599" s="705">
        <v>309.91000000000003</v>
      </c>
      <c r="Q599" s="682">
        <v>1</v>
      </c>
      <c r="R599" s="671">
        <v>1</v>
      </c>
      <c r="S599" s="682">
        <v>1</v>
      </c>
      <c r="T599" s="706">
        <v>0.5</v>
      </c>
      <c r="U599" s="242">
        <v>1</v>
      </c>
    </row>
    <row r="600" spans="1:21" ht="14.4" customHeight="1" x14ac:dyDescent="0.3">
      <c r="A600" s="680">
        <v>4</v>
      </c>
      <c r="B600" s="671" t="s">
        <v>539</v>
      </c>
      <c r="C600" s="671">
        <v>89301042</v>
      </c>
      <c r="D600" s="703" t="s">
        <v>3333</v>
      </c>
      <c r="E600" s="704" t="s">
        <v>2271</v>
      </c>
      <c r="F600" s="671" t="s">
        <v>2233</v>
      </c>
      <c r="G600" s="671" t="s">
        <v>3156</v>
      </c>
      <c r="H600" s="671" t="s">
        <v>538</v>
      </c>
      <c r="I600" s="671" t="s">
        <v>3157</v>
      </c>
      <c r="J600" s="671" t="s">
        <v>3158</v>
      </c>
      <c r="K600" s="671" t="s">
        <v>3159</v>
      </c>
      <c r="L600" s="705">
        <v>0</v>
      </c>
      <c r="M600" s="705">
        <v>0</v>
      </c>
      <c r="N600" s="671">
        <v>1</v>
      </c>
      <c r="O600" s="706">
        <v>0.5</v>
      </c>
      <c r="P600" s="705">
        <v>0</v>
      </c>
      <c r="Q600" s="682"/>
      <c r="R600" s="671">
        <v>1</v>
      </c>
      <c r="S600" s="682">
        <v>1</v>
      </c>
      <c r="T600" s="706">
        <v>0.5</v>
      </c>
      <c r="U600" s="242">
        <v>1</v>
      </c>
    </row>
    <row r="601" spans="1:21" ht="14.4" customHeight="1" x14ac:dyDescent="0.3">
      <c r="A601" s="680">
        <v>4</v>
      </c>
      <c r="B601" s="671" t="s">
        <v>539</v>
      </c>
      <c r="C601" s="671">
        <v>89301042</v>
      </c>
      <c r="D601" s="703" t="s">
        <v>3333</v>
      </c>
      <c r="E601" s="704" t="s">
        <v>2272</v>
      </c>
      <c r="F601" s="671" t="s">
        <v>2233</v>
      </c>
      <c r="G601" s="671" t="s">
        <v>2301</v>
      </c>
      <c r="H601" s="671" t="s">
        <v>910</v>
      </c>
      <c r="I601" s="671" t="s">
        <v>1704</v>
      </c>
      <c r="J601" s="671" t="s">
        <v>1386</v>
      </c>
      <c r="K601" s="671" t="s">
        <v>1705</v>
      </c>
      <c r="L601" s="705">
        <v>0</v>
      </c>
      <c r="M601" s="705">
        <v>0</v>
      </c>
      <c r="N601" s="671">
        <v>1</v>
      </c>
      <c r="O601" s="706">
        <v>1</v>
      </c>
      <c r="P601" s="705">
        <v>0</v>
      </c>
      <c r="Q601" s="682"/>
      <c r="R601" s="671">
        <v>1</v>
      </c>
      <c r="S601" s="682">
        <v>1</v>
      </c>
      <c r="T601" s="706">
        <v>1</v>
      </c>
      <c r="U601" s="242">
        <v>1</v>
      </c>
    </row>
    <row r="602" spans="1:21" ht="14.4" customHeight="1" x14ac:dyDescent="0.3">
      <c r="A602" s="680">
        <v>4</v>
      </c>
      <c r="B602" s="671" t="s">
        <v>539</v>
      </c>
      <c r="C602" s="671">
        <v>89301042</v>
      </c>
      <c r="D602" s="703" t="s">
        <v>3333</v>
      </c>
      <c r="E602" s="704" t="s">
        <v>2272</v>
      </c>
      <c r="F602" s="671" t="s">
        <v>2235</v>
      </c>
      <c r="G602" s="671" t="s">
        <v>2462</v>
      </c>
      <c r="H602" s="671" t="s">
        <v>538</v>
      </c>
      <c r="I602" s="671" t="s">
        <v>2463</v>
      </c>
      <c r="J602" s="671" t="s">
        <v>2464</v>
      </c>
      <c r="K602" s="671" t="s">
        <v>2465</v>
      </c>
      <c r="L602" s="705">
        <v>410</v>
      </c>
      <c r="M602" s="705">
        <v>410</v>
      </c>
      <c r="N602" s="671">
        <v>1</v>
      </c>
      <c r="O602" s="706">
        <v>1</v>
      </c>
      <c r="P602" s="705">
        <v>410</v>
      </c>
      <c r="Q602" s="682">
        <v>1</v>
      </c>
      <c r="R602" s="671">
        <v>1</v>
      </c>
      <c r="S602" s="682">
        <v>1</v>
      </c>
      <c r="T602" s="706">
        <v>1</v>
      </c>
      <c r="U602" s="242">
        <v>1</v>
      </c>
    </row>
    <row r="603" spans="1:21" ht="14.4" customHeight="1" x14ac:dyDescent="0.3">
      <c r="A603" s="680">
        <v>4</v>
      </c>
      <c r="B603" s="671" t="s">
        <v>539</v>
      </c>
      <c r="C603" s="671">
        <v>89301042</v>
      </c>
      <c r="D603" s="703" t="s">
        <v>3333</v>
      </c>
      <c r="E603" s="704" t="s">
        <v>2273</v>
      </c>
      <c r="F603" s="671" t="s">
        <v>2233</v>
      </c>
      <c r="G603" s="671" t="s">
        <v>3160</v>
      </c>
      <c r="H603" s="671" t="s">
        <v>538</v>
      </c>
      <c r="I603" s="671" t="s">
        <v>3161</v>
      </c>
      <c r="J603" s="671" t="s">
        <v>3162</v>
      </c>
      <c r="K603" s="671" t="s">
        <v>984</v>
      </c>
      <c r="L603" s="705">
        <v>95.25</v>
      </c>
      <c r="M603" s="705">
        <v>95.25</v>
      </c>
      <c r="N603" s="671">
        <v>1</v>
      </c>
      <c r="O603" s="706">
        <v>0.5</v>
      </c>
      <c r="P603" s="705">
        <v>95.25</v>
      </c>
      <c r="Q603" s="682">
        <v>1</v>
      </c>
      <c r="R603" s="671">
        <v>1</v>
      </c>
      <c r="S603" s="682">
        <v>1</v>
      </c>
      <c r="T603" s="706">
        <v>0.5</v>
      </c>
      <c r="U603" s="242">
        <v>1</v>
      </c>
    </row>
    <row r="604" spans="1:21" ht="14.4" customHeight="1" x14ac:dyDescent="0.3">
      <c r="A604" s="680">
        <v>4</v>
      </c>
      <c r="B604" s="671" t="s">
        <v>539</v>
      </c>
      <c r="C604" s="671">
        <v>89301042</v>
      </c>
      <c r="D604" s="703" t="s">
        <v>3333</v>
      </c>
      <c r="E604" s="704" t="s">
        <v>2273</v>
      </c>
      <c r="F604" s="671" t="s">
        <v>2233</v>
      </c>
      <c r="G604" s="671" t="s">
        <v>3163</v>
      </c>
      <c r="H604" s="671" t="s">
        <v>538</v>
      </c>
      <c r="I604" s="671" t="s">
        <v>3164</v>
      </c>
      <c r="J604" s="671" t="s">
        <v>3165</v>
      </c>
      <c r="K604" s="671" t="s">
        <v>3166</v>
      </c>
      <c r="L604" s="705">
        <v>0</v>
      </c>
      <c r="M604" s="705">
        <v>0</v>
      </c>
      <c r="N604" s="671">
        <v>3</v>
      </c>
      <c r="O604" s="706">
        <v>0.5</v>
      </c>
      <c r="P604" s="705"/>
      <c r="Q604" s="682"/>
      <c r="R604" s="671"/>
      <c r="S604" s="682">
        <v>0</v>
      </c>
      <c r="T604" s="706"/>
      <c r="U604" s="242">
        <v>0</v>
      </c>
    </row>
    <row r="605" spans="1:21" ht="14.4" customHeight="1" x14ac:dyDescent="0.3">
      <c r="A605" s="680">
        <v>4</v>
      </c>
      <c r="B605" s="671" t="s">
        <v>539</v>
      </c>
      <c r="C605" s="671">
        <v>89301042</v>
      </c>
      <c r="D605" s="703" t="s">
        <v>3333</v>
      </c>
      <c r="E605" s="704" t="s">
        <v>2273</v>
      </c>
      <c r="F605" s="671" t="s">
        <v>2233</v>
      </c>
      <c r="G605" s="671" t="s">
        <v>2296</v>
      </c>
      <c r="H605" s="671" t="s">
        <v>538</v>
      </c>
      <c r="I605" s="671" t="s">
        <v>840</v>
      </c>
      <c r="J605" s="671" t="s">
        <v>2297</v>
      </c>
      <c r="K605" s="671" t="s">
        <v>2298</v>
      </c>
      <c r="L605" s="705">
        <v>0</v>
      </c>
      <c r="M605" s="705">
        <v>0</v>
      </c>
      <c r="N605" s="671">
        <v>3</v>
      </c>
      <c r="O605" s="706">
        <v>1.5</v>
      </c>
      <c r="P605" s="705">
        <v>0</v>
      </c>
      <c r="Q605" s="682"/>
      <c r="R605" s="671">
        <v>1</v>
      </c>
      <c r="S605" s="682">
        <v>0.33333333333333331</v>
      </c>
      <c r="T605" s="706">
        <v>1</v>
      </c>
      <c r="U605" s="242">
        <v>0.66666666666666663</v>
      </c>
    </row>
    <row r="606" spans="1:21" ht="14.4" customHeight="1" x14ac:dyDescent="0.3">
      <c r="A606" s="680">
        <v>4</v>
      </c>
      <c r="B606" s="671" t="s">
        <v>539</v>
      </c>
      <c r="C606" s="671">
        <v>89301042</v>
      </c>
      <c r="D606" s="703" t="s">
        <v>3333</v>
      </c>
      <c r="E606" s="704" t="s">
        <v>2273</v>
      </c>
      <c r="F606" s="671" t="s">
        <v>2233</v>
      </c>
      <c r="G606" s="671" t="s">
        <v>2914</v>
      </c>
      <c r="H606" s="671" t="s">
        <v>538</v>
      </c>
      <c r="I606" s="671" t="s">
        <v>1248</v>
      </c>
      <c r="J606" s="671" t="s">
        <v>1249</v>
      </c>
      <c r="K606" s="671" t="s">
        <v>1250</v>
      </c>
      <c r="L606" s="705">
        <v>104.66</v>
      </c>
      <c r="M606" s="705">
        <v>313.98</v>
      </c>
      <c r="N606" s="671">
        <v>3</v>
      </c>
      <c r="O606" s="706">
        <v>0.5</v>
      </c>
      <c r="P606" s="705"/>
      <c r="Q606" s="682">
        <v>0</v>
      </c>
      <c r="R606" s="671"/>
      <c r="S606" s="682">
        <v>0</v>
      </c>
      <c r="T606" s="706"/>
      <c r="U606" s="242">
        <v>0</v>
      </c>
    </row>
    <row r="607" spans="1:21" ht="14.4" customHeight="1" x14ac:dyDescent="0.3">
      <c r="A607" s="680">
        <v>4</v>
      </c>
      <c r="B607" s="671" t="s">
        <v>539</v>
      </c>
      <c r="C607" s="671">
        <v>89301042</v>
      </c>
      <c r="D607" s="703" t="s">
        <v>3333</v>
      </c>
      <c r="E607" s="704" t="s">
        <v>2273</v>
      </c>
      <c r="F607" s="671" t="s">
        <v>2233</v>
      </c>
      <c r="G607" s="671" t="s">
        <v>3116</v>
      </c>
      <c r="H607" s="671" t="s">
        <v>538</v>
      </c>
      <c r="I607" s="671" t="s">
        <v>693</v>
      </c>
      <c r="J607" s="671" t="s">
        <v>3167</v>
      </c>
      <c r="K607" s="671" t="s">
        <v>3168</v>
      </c>
      <c r="L607" s="705">
        <v>72.05</v>
      </c>
      <c r="M607" s="705">
        <v>144.1</v>
      </c>
      <c r="N607" s="671">
        <v>2</v>
      </c>
      <c r="O607" s="706">
        <v>1</v>
      </c>
      <c r="P607" s="705"/>
      <c r="Q607" s="682">
        <v>0</v>
      </c>
      <c r="R607" s="671"/>
      <c r="S607" s="682">
        <v>0</v>
      </c>
      <c r="T607" s="706"/>
      <c r="U607" s="242">
        <v>0</v>
      </c>
    </row>
    <row r="608" spans="1:21" ht="14.4" customHeight="1" x14ac:dyDescent="0.3">
      <c r="A608" s="680">
        <v>4</v>
      </c>
      <c r="B608" s="671" t="s">
        <v>539</v>
      </c>
      <c r="C608" s="671">
        <v>89301042</v>
      </c>
      <c r="D608" s="703" t="s">
        <v>3333</v>
      </c>
      <c r="E608" s="704" t="s">
        <v>2273</v>
      </c>
      <c r="F608" s="671" t="s">
        <v>2233</v>
      </c>
      <c r="G608" s="671" t="s">
        <v>3169</v>
      </c>
      <c r="H608" s="671" t="s">
        <v>538</v>
      </c>
      <c r="I608" s="671" t="s">
        <v>3170</v>
      </c>
      <c r="J608" s="671" t="s">
        <v>3171</v>
      </c>
      <c r="K608" s="671" t="s">
        <v>3172</v>
      </c>
      <c r="L608" s="705">
        <v>132.34</v>
      </c>
      <c r="M608" s="705">
        <v>132.34</v>
      </c>
      <c r="N608" s="671">
        <v>1</v>
      </c>
      <c r="O608" s="706">
        <v>1</v>
      </c>
      <c r="P608" s="705"/>
      <c r="Q608" s="682">
        <v>0</v>
      </c>
      <c r="R608" s="671"/>
      <c r="S608" s="682">
        <v>0</v>
      </c>
      <c r="T608" s="706"/>
      <c r="U608" s="242">
        <v>0</v>
      </c>
    </row>
    <row r="609" spans="1:21" ht="14.4" customHeight="1" x14ac:dyDescent="0.3">
      <c r="A609" s="680">
        <v>4</v>
      </c>
      <c r="B609" s="671" t="s">
        <v>539</v>
      </c>
      <c r="C609" s="671">
        <v>89301042</v>
      </c>
      <c r="D609" s="703" t="s">
        <v>3333</v>
      </c>
      <c r="E609" s="704" t="s">
        <v>2273</v>
      </c>
      <c r="F609" s="671" t="s">
        <v>2233</v>
      </c>
      <c r="G609" s="671" t="s">
        <v>2291</v>
      </c>
      <c r="H609" s="671" t="s">
        <v>538</v>
      </c>
      <c r="I609" s="671" t="s">
        <v>1240</v>
      </c>
      <c r="J609" s="671" t="s">
        <v>1241</v>
      </c>
      <c r="K609" s="671" t="s">
        <v>1242</v>
      </c>
      <c r="L609" s="705">
        <v>61.29</v>
      </c>
      <c r="M609" s="705">
        <v>61.29</v>
      </c>
      <c r="N609" s="671">
        <v>1</v>
      </c>
      <c r="O609" s="706">
        <v>0.5</v>
      </c>
      <c r="P609" s="705"/>
      <c r="Q609" s="682">
        <v>0</v>
      </c>
      <c r="R609" s="671"/>
      <c r="S609" s="682">
        <v>0</v>
      </c>
      <c r="T609" s="706"/>
      <c r="U609" s="242">
        <v>0</v>
      </c>
    </row>
    <row r="610" spans="1:21" ht="14.4" customHeight="1" x14ac:dyDescent="0.3">
      <c r="A610" s="680">
        <v>4</v>
      </c>
      <c r="B610" s="671" t="s">
        <v>539</v>
      </c>
      <c r="C610" s="671">
        <v>89301042</v>
      </c>
      <c r="D610" s="703" t="s">
        <v>3333</v>
      </c>
      <c r="E610" s="704" t="s">
        <v>2273</v>
      </c>
      <c r="F610" s="671" t="s">
        <v>2233</v>
      </c>
      <c r="G610" s="671" t="s">
        <v>2426</v>
      </c>
      <c r="H610" s="671" t="s">
        <v>538</v>
      </c>
      <c r="I610" s="671" t="s">
        <v>701</v>
      </c>
      <c r="J610" s="671" t="s">
        <v>702</v>
      </c>
      <c r="K610" s="671" t="s">
        <v>2427</v>
      </c>
      <c r="L610" s="705">
        <v>242.93</v>
      </c>
      <c r="M610" s="705">
        <v>4129.8099999999995</v>
      </c>
      <c r="N610" s="671">
        <v>17</v>
      </c>
      <c r="O610" s="706">
        <v>17</v>
      </c>
      <c r="P610" s="705">
        <v>1214.6500000000001</v>
      </c>
      <c r="Q610" s="682">
        <v>0.29411764705882359</v>
      </c>
      <c r="R610" s="671">
        <v>5</v>
      </c>
      <c r="S610" s="682">
        <v>0.29411764705882354</v>
      </c>
      <c r="T610" s="706">
        <v>5</v>
      </c>
      <c r="U610" s="242">
        <v>0.29411764705882354</v>
      </c>
    </row>
    <row r="611" spans="1:21" ht="14.4" customHeight="1" x14ac:dyDescent="0.3">
      <c r="A611" s="680">
        <v>4</v>
      </c>
      <c r="B611" s="671" t="s">
        <v>539</v>
      </c>
      <c r="C611" s="671">
        <v>89301042</v>
      </c>
      <c r="D611" s="703" t="s">
        <v>3333</v>
      </c>
      <c r="E611" s="704" t="s">
        <v>2273</v>
      </c>
      <c r="F611" s="671" t="s">
        <v>2233</v>
      </c>
      <c r="G611" s="671" t="s">
        <v>2316</v>
      </c>
      <c r="H611" s="671" t="s">
        <v>538</v>
      </c>
      <c r="I611" s="671" t="s">
        <v>2999</v>
      </c>
      <c r="J611" s="671" t="s">
        <v>3000</v>
      </c>
      <c r="K611" s="671" t="s">
        <v>3001</v>
      </c>
      <c r="L611" s="705">
        <v>349.88</v>
      </c>
      <c r="M611" s="705">
        <v>699.76</v>
      </c>
      <c r="N611" s="671">
        <v>2</v>
      </c>
      <c r="O611" s="706">
        <v>0.5</v>
      </c>
      <c r="P611" s="705">
        <v>699.76</v>
      </c>
      <c r="Q611" s="682">
        <v>1</v>
      </c>
      <c r="R611" s="671">
        <v>2</v>
      </c>
      <c r="S611" s="682">
        <v>1</v>
      </c>
      <c r="T611" s="706">
        <v>0.5</v>
      </c>
      <c r="U611" s="242">
        <v>1</v>
      </c>
    </row>
    <row r="612" spans="1:21" ht="14.4" customHeight="1" x14ac:dyDescent="0.3">
      <c r="A612" s="680">
        <v>4</v>
      </c>
      <c r="B612" s="671" t="s">
        <v>539</v>
      </c>
      <c r="C612" s="671">
        <v>89301042</v>
      </c>
      <c r="D612" s="703" t="s">
        <v>3333</v>
      </c>
      <c r="E612" s="704" t="s">
        <v>2273</v>
      </c>
      <c r="F612" s="671" t="s">
        <v>2233</v>
      </c>
      <c r="G612" s="671" t="s">
        <v>2319</v>
      </c>
      <c r="H612" s="671" t="s">
        <v>910</v>
      </c>
      <c r="I612" s="671" t="s">
        <v>3173</v>
      </c>
      <c r="J612" s="671" t="s">
        <v>1405</v>
      </c>
      <c r="K612" s="671" t="s">
        <v>3174</v>
      </c>
      <c r="L612" s="705">
        <v>97.97</v>
      </c>
      <c r="M612" s="705">
        <v>293.90999999999997</v>
      </c>
      <c r="N612" s="671">
        <v>3</v>
      </c>
      <c r="O612" s="706">
        <v>0.5</v>
      </c>
      <c r="P612" s="705"/>
      <c r="Q612" s="682">
        <v>0</v>
      </c>
      <c r="R612" s="671"/>
      <c r="S612" s="682">
        <v>0</v>
      </c>
      <c r="T612" s="706"/>
      <c r="U612" s="242">
        <v>0</v>
      </c>
    </row>
    <row r="613" spans="1:21" ht="14.4" customHeight="1" x14ac:dyDescent="0.3">
      <c r="A613" s="680">
        <v>4</v>
      </c>
      <c r="B613" s="671" t="s">
        <v>539</v>
      </c>
      <c r="C613" s="671">
        <v>89301042</v>
      </c>
      <c r="D613" s="703" t="s">
        <v>3333</v>
      </c>
      <c r="E613" s="704" t="s">
        <v>2273</v>
      </c>
      <c r="F613" s="671" t="s">
        <v>2233</v>
      </c>
      <c r="G613" s="671" t="s">
        <v>2439</v>
      </c>
      <c r="H613" s="671" t="s">
        <v>538</v>
      </c>
      <c r="I613" s="671" t="s">
        <v>2440</v>
      </c>
      <c r="J613" s="671" t="s">
        <v>2441</v>
      </c>
      <c r="K613" s="671" t="s">
        <v>2442</v>
      </c>
      <c r="L613" s="705">
        <v>224.9</v>
      </c>
      <c r="M613" s="705">
        <v>674.7</v>
      </c>
      <c r="N613" s="671">
        <v>3</v>
      </c>
      <c r="O613" s="706">
        <v>3</v>
      </c>
      <c r="P613" s="705">
        <v>224.9</v>
      </c>
      <c r="Q613" s="682">
        <v>0.33333333333333331</v>
      </c>
      <c r="R613" s="671">
        <v>1</v>
      </c>
      <c r="S613" s="682">
        <v>0.33333333333333331</v>
      </c>
      <c r="T613" s="706">
        <v>1</v>
      </c>
      <c r="U613" s="242">
        <v>0.33333333333333331</v>
      </c>
    </row>
    <row r="614" spans="1:21" ht="14.4" customHeight="1" x14ac:dyDescent="0.3">
      <c r="A614" s="680">
        <v>4</v>
      </c>
      <c r="B614" s="671" t="s">
        <v>539</v>
      </c>
      <c r="C614" s="671">
        <v>89301042</v>
      </c>
      <c r="D614" s="703" t="s">
        <v>3333</v>
      </c>
      <c r="E614" s="704" t="s">
        <v>2273</v>
      </c>
      <c r="F614" s="671" t="s">
        <v>2233</v>
      </c>
      <c r="G614" s="671" t="s">
        <v>2396</v>
      </c>
      <c r="H614" s="671" t="s">
        <v>538</v>
      </c>
      <c r="I614" s="671" t="s">
        <v>3175</v>
      </c>
      <c r="J614" s="671" t="s">
        <v>683</v>
      </c>
      <c r="K614" s="671" t="s">
        <v>2362</v>
      </c>
      <c r="L614" s="705">
        <v>22.68</v>
      </c>
      <c r="M614" s="705">
        <v>22.68</v>
      </c>
      <c r="N614" s="671">
        <v>1</v>
      </c>
      <c r="O614" s="706">
        <v>0.5</v>
      </c>
      <c r="P614" s="705">
        <v>22.68</v>
      </c>
      <c r="Q614" s="682">
        <v>1</v>
      </c>
      <c r="R614" s="671">
        <v>1</v>
      </c>
      <c r="S614" s="682">
        <v>1</v>
      </c>
      <c r="T614" s="706">
        <v>0.5</v>
      </c>
      <c r="U614" s="242">
        <v>1</v>
      </c>
    </row>
    <row r="615" spans="1:21" ht="14.4" customHeight="1" x14ac:dyDescent="0.3">
      <c r="A615" s="680">
        <v>4</v>
      </c>
      <c r="B615" s="671" t="s">
        <v>539</v>
      </c>
      <c r="C615" s="671">
        <v>89301042</v>
      </c>
      <c r="D615" s="703" t="s">
        <v>3333</v>
      </c>
      <c r="E615" s="704" t="s">
        <v>2273</v>
      </c>
      <c r="F615" s="671" t="s">
        <v>2233</v>
      </c>
      <c r="G615" s="671" t="s">
        <v>2320</v>
      </c>
      <c r="H615" s="671" t="s">
        <v>910</v>
      </c>
      <c r="I615" s="671" t="s">
        <v>1025</v>
      </c>
      <c r="J615" s="671" t="s">
        <v>1026</v>
      </c>
      <c r="K615" s="671" t="s">
        <v>1027</v>
      </c>
      <c r="L615" s="705">
        <v>140.03</v>
      </c>
      <c r="M615" s="705">
        <v>280.06</v>
      </c>
      <c r="N615" s="671">
        <v>2</v>
      </c>
      <c r="O615" s="706">
        <v>0.5</v>
      </c>
      <c r="P615" s="705"/>
      <c r="Q615" s="682">
        <v>0</v>
      </c>
      <c r="R615" s="671"/>
      <c r="S615" s="682">
        <v>0</v>
      </c>
      <c r="T615" s="706"/>
      <c r="U615" s="242">
        <v>0</v>
      </c>
    </row>
    <row r="616" spans="1:21" ht="14.4" customHeight="1" x14ac:dyDescent="0.3">
      <c r="A616" s="680">
        <v>4</v>
      </c>
      <c r="B616" s="671" t="s">
        <v>539</v>
      </c>
      <c r="C616" s="671">
        <v>89301042</v>
      </c>
      <c r="D616" s="703" t="s">
        <v>3333</v>
      </c>
      <c r="E616" s="704" t="s">
        <v>2273</v>
      </c>
      <c r="F616" s="671" t="s">
        <v>2233</v>
      </c>
      <c r="G616" s="671" t="s">
        <v>2377</v>
      </c>
      <c r="H616" s="671" t="s">
        <v>910</v>
      </c>
      <c r="I616" s="671" t="s">
        <v>3176</v>
      </c>
      <c r="J616" s="671" t="s">
        <v>3177</v>
      </c>
      <c r="K616" s="671" t="s">
        <v>1743</v>
      </c>
      <c r="L616" s="705">
        <v>130.59</v>
      </c>
      <c r="M616" s="705">
        <v>391.77</v>
      </c>
      <c r="N616" s="671">
        <v>3</v>
      </c>
      <c r="O616" s="706">
        <v>0.5</v>
      </c>
      <c r="P616" s="705"/>
      <c r="Q616" s="682">
        <v>0</v>
      </c>
      <c r="R616" s="671"/>
      <c r="S616" s="682">
        <v>0</v>
      </c>
      <c r="T616" s="706"/>
      <c r="U616" s="242">
        <v>0</v>
      </c>
    </row>
    <row r="617" spans="1:21" ht="14.4" customHeight="1" x14ac:dyDescent="0.3">
      <c r="A617" s="680">
        <v>4</v>
      </c>
      <c r="B617" s="671" t="s">
        <v>539</v>
      </c>
      <c r="C617" s="671">
        <v>89301042</v>
      </c>
      <c r="D617" s="703" t="s">
        <v>3333</v>
      </c>
      <c r="E617" s="704" t="s">
        <v>2273</v>
      </c>
      <c r="F617" s="671" t="s">
        <v>2233</v>
      </c>
      <c r="G617" s="671" t="s">
        <v>2451</v>
      </c>
      <c r="H617" s="671" t="s">
        <v>538</v>
      </c>
      <c r="I617" s="671" t="s">
        <v>2452</v>
      </c>
      <c r="J617" s="671" t="s">
        <v>853</v>
      </c>
      <c r="K617" s="671" t="s">
        <v>2453</v>
      </c>
      <c r="L617" s="705">
        <v>127.5</v>
      </c>
      <c r="M617" s="705">
        <v>382.5</v>
      </c>
      <c r="N617" s="671">
        <v>3</v>
      </c>
      <c r="O617" s="706">
        <v>3</v>
      </c>
      <c r="P617" s="705">
        <v>255</v>
      </c>
      <c r="Q617" s="682">
        <v>0.66666666666666663</v>
      </c>
      <c r="R617" s="671">
        <v>2</v>
      </c>
      <c r="S617" s="682">
        <v>0.66666666666666663</v>
      </c>
      <c r="T617" s="706">
        <v>2</v>
      </c>
      <c r="U617" s="242">
        <v>0.66666666666666663</v>
      </c>
    </row>
    <row r="618" spans="1:21" ht="14.4" customHeight="1" x14ac:dyDescent="0.3">
      <c r="A618" s="680">
        <v>4</v>
      </c>
      <c r="B618" s="671" t="s">
        <v>539</v>
      </c>
      <c r="C618" s="671">
        <v>89301042</v>
      </c>
      <c r="D618" s="703" t="s">
        <v>3333</v>
      </c>
      <c r="E618" s="704" t="s">
        <v>2273</v>
      </c>
      <c r="F618" s="671" t="s">
        <v>2233</v>
      </c>
      <c r="G618" s="671" t="s">
        <v>2632</v>
      </c>
      <c r="H618" s="671" t="s">
        <v>910</v>
      </c>
      <c r="I618" s="671" t="s">
        <v>2633</v>
      </c>
      <c r="J618" s="671" t="s">
        <v>2634</v>
      </c>
      <c r="K618" s="671" t="s">
        <v>2635</v>
      </c>
      <c r="L618" s="705">
        <v>314.33999999999997</v>
      </c>
      <c r="M618" s="705">
        <v>314.33999999999997</v>
      </c>
      <c r="N618" s="671">
        <v>1</v>
      </c>
      <c r="O618" s="706">
        <v>0.5</v>
      </c>
      <c r="P618" s="705"/>
      <c r="Q618" s="682">
        <v>0</v>
      </c>
      <c r="R618" s="671"/>
      <c r="S618" s="682">
        <v>0</v>
      </c>
      <c r="T618" s="706"/>
      <c r="U618" s="242">
        <v>0</v>
      </c>
    </row>
    <row r="619" spans="1:21" ht="14.4" customHeight="1" x14ac:dyDescent="0.3">
      <c r="A619" s="680">
        <v>4</v>
      </c>
      <c r="B619" s="671" t="s">
        <v>539</v>
      </c>
      <c r="C619" s="671">
        <v>89301042</v>
      </c>
      <c r="D619" s="703" t="s">
        <v>3333</v>
      </c>
      <c r="E619" s="704" t="s">
        <v>2273</v>
      </c>
      <c r="F619" s="671" t="s">
        <v>2234</v>
      </c>
      <c r="G619" s="671" t="s">
        <v>2307</v>
      </c>
      <c r="H619" s="671" t="s">
        <v>538</v>
      </c>
      <c r="I619" s="671" t="s">
        <v>2310</v>
      </c>
      <c r="J619" s="671" t="s">
        <v>2309</v>
      </c>
      <c r="K619" s="671"/>
      <c r="L619" s="705">
        <v>0</v>
      </c>
      <c r="M619" s="705">
        <v>0</v>
      </c>
      <c r="N619" s="671">
        <v>5</v>
      </c>
      <c r="O619" s="706">
        <v>3.5</v>
      </c>
      <c r="P619" s="705">
        <v>0</v>
      </c>
      <c r="Q619" s="682"/>
      <c r="R619" s="671">
        <v>3</v>
      </c>
      <c r="S619" s="682">
        <v>0.6</v>
      </c>
      <c r="T619" s="706">
        <v>1.5</v>
      </c>
      <c r="U619" s="242">
        <v>0.42857142857142855</v>
      </c>
    </row>
    <row r="620" spans="1:21" ht="14.4" customHeight="1" x14ac:dyDescent="0.3">
      <c r="A620" s="680">
        <v>4</v>
      </c>
      <c r="B620" s="671" t="s">
        <v>539</v>
      </c>
      <c r="C620" s="671">
        <v>89301042</v>
      </c>
      <c r="D620" s="703" t="s">
        <v>3333</v>
      </c>
      <c r="E620" s="704" t="s">
        <v>2273</v>
      </c>
      <c r="F620" s="671" t="s">
        <v>2235</v>
      </c>
      <c r="G620" s="671" t="s">
        <v>2462</v>
      </c>
      <c r="H620" s="671" t="s">
        <v>538</v>
      </c>
      <c r="I620" s="671" t="s">
        <v>2463</v>
      </c>
      <c r="J620" s="671" t="s">
        <v>2464</v>
      </c>
      <c r="K620" s="671" t="s">
        <v>2465</v>
      </c>
      <c r="L620" s="705">
        <v>410</v>
      </c>
      <c r="M620" s="705">
        <v>2460</v>
      </c>
      <c r="N620" s="671">
        <v>6</v>
      </c>
      <c r="O620" s="706">
        <v>6</v>
      </c>
      <c r="P620" s="705">
        <v>2460</v>
      </c>
      <c r="Q620" s="682">
        <v>1</v>
      </c>
      <c r="R620" s="671">
        <v>6</v>
      </c>
      <c r="S620" s="682">
        <v>1</v>
      </c>
      <c r="T620" s="706">
        <v>6</v>
      </c>
      <c r="U620" s="242">
        <v>1</v>
      </c>
    </row>
    <row r="621" spans="1:21" ht="14.4" customHeight="1" x14ac:dyDescent="0.3">
      <c r="A621" s="680">
        <v>4</v>
      </c>
      <c r="B621" s="671" t="s">
        <v>539</v>
      </c>
      <c r="C621" s="671">
        <v>89301042</v>
      </c>
      <c r="D621" s="703" t="s">
        <v>3333</v>
      </c>
      <c r="E621" s="704" t="s">
        <v>2274</v>
      </c>
      <c r="F621" s="671" t="s">
        <v>2233</v>
      </c>
      <c r="G621" s="671" t="s">
        <v>2641</v>
      </c>
      <c r="H621" s="671" t="s">
        <v>538</v>
      </c>
      <c r="I621" s="671" t="s">
        <v>823</v>
      </c>
      <c r="J621" s="671" t="s">
        <v>824</v>
      </c>
      <c r="K621" s="671" t="s">
        <v>2642</v>
      </c>
      <c r="L621" s="705">
        <v>35.380000000000003</v>
      </c>
      <c r="M621" s="705">
        <v>106.14000000000001</v>
      </c>
      <c r="N621" s="671">
        <v>3</v>
      </c>
      <c r="O621" s="706">
        <v>1</v>
      </c>
      <c r="P621" s="705"/>
      <c r="Q621" s="682">
        <v>0</v>
      </c>
      <c r="R621" s="671"/>
      <c r="S621" s="682">
        <v>0</v>
      </c>
      <c r="T621" s="706"/>
      <c r="U621" s="242">
        <v>0</v>
      </c>
    </row>
    <row r="622" spans="1:21" ht="14.4" customHeight="1" x14ac:dyDescent="0.3">
      <c r="A622" s="680">
        <v>4</v>
      </c>
      <c r="B622" s="671" t="s">
        <v>539</v>
      </c>
      <c r="C622" s="671">
        <v>89301042</v>
      </c>
      <c r="D622" s="703" t="s">
        <v>3333</v>
      </c>
      <c r="E622" s="704" t="s">
        <v>2274</v>
      </c>
      <c r="F622" s="671" t="s">
        <v>2233</v>
      </c>
      <c r="G622" s="671" t="s">
        <v>2311</v>
      </c>
      <c r="H622" s="671" t="s">
        <v>910</v>
      </c>
      <c r="I622" s="671" t="s">
        <v>1097</v>
      </c>
      <c r="J622" s="671" t="s">
        <v>2115</v>
      </c>
      <c r="K622" s="671" t="s">
        <v>2116</v>
      </c>
      <c r="L622" s="705">
        <v>333.31</v>
      </c>
      <c r="M622" s="705">
        <v>333.31</v>
      </c>
      <c r="N622" s="671">
        <v>1</v>
      </c>
      <c r="O622" s="706">
        <v>1</v>
      </c>
      <c r="P622" s="705">
        <v>333.31</v>
      </c>
      <c r="Q622" s="682">
        <v>1</v>
      </c>
      <c r="R622" s="671">
        <v>1</v>
      </c>
      <c r="S622" s="682">
        <v>1</v>
      </c>
      <c r="T622" s="706">
        <v>1</v>
      </c>
      <c r="U622" s="242">
        <v>1</v>
      </c>
    </row>
    <row r="623" spans="1:21" ht="14.4" customHeight="1" x14ac:dyDescent="0.3">
      <c r="A623" s="680">
        <v>4</v>
      </c>
      <c r="B623" s="671" t="s">
        <v>539</v>
      </c>
      <c r="C623" s="671">
        <v>89301042</v>
      </c>
      <c r="D623" s="703" t="s">
        <v>3333</v>
      </c>
      <c r="E623" s="704" t="s">
        <v>2274</v>
      </c>
      <c r="F623" s="671" t="s">
        <v>2233</v>
      </c>
      <c r="G623" s="671" t="s">
        <v>2643</v>
      </c>
      <c r="H623" s="671" t="s">
        <v>538</v>
      </c>
      <c r="I623" s="671" t="s">
        <v>3178</v>
      </c>
      <c r="J623" s="671" t="s">
        <v>1546</v>
      </c>
      <c r="K623" s="671" t="s">
        <v>2087</v>
      </c>
      <c r="L623" s="705">
        <v>115.3</v>
      </c>
      <c r="M623" s="705">
        <v>115.3</v>
      </c>
      <c r="N623" s="671">
        <v>1</v>
      </c>
      <c r="O623" s="706">
        <v>1</v>
      </c>
      <c r="P623" s="705"/>
      <c r="Q623" s="682">
        <v>0</v>
      </c>
      <c r="R623" s="671"/>
      <c r="S623" s="682">
        <v>0</v>
      </c>
      <c r="T623" s="706"/>
      <c r="U623" s="242">
        <v>0</v>
      </c>
    </row>
    <row r="624" spans="1:21" ht="14.4" customHeight="1" x14ac:dyDescent="0.3">
      <c r="A624" s="680">
        <v>4</v>
      </c>
      <c r="B624" s="671" t="s">
        <v>539</v>
      </c>
      <c r="C624" s="671">
        <v>89301042</v>
      </c>
      <c r="D624" s="703" t="s">
        <v>3333</v>
      </c>
      <c r="E624" s="704" t="s">
        <v>2274</v>
      </c>
      <c r="F624" s="671" t="s">
        <v>2233</v>
      </c>
      <c r="G624" s="671" t="s">
        <v>2299</v>
      </c>
      <c r="H624" s="671" t="s">
        <v>538</v>
      </c>
      <c r="I624" s="671" t="s">
        <v>1614</v>
      </c>
      <c r="J624" s="671" t="s">
        <v>1615</v>
      </c>
      <c r="K624" s="671" t="s">
        <v>3179</v>
      </c>
      <c r="L624" s="705">
        <v>31.84</v>
      </c>
      <c r="M624" s="705">
        <v>63.68</v>
      </c>
      <c r="N624" s="671">
        <v>2</v>
      </c>
      <c r="O624" s="706">
        <v>0.5</v>
      </c>
      <c r="P624" s="705">
        <v>63.68</v>
      </c>
      <c r="Q624" s="682">
        <v>1</v>
      </c>
      <c r="R624" s="671">
        <v>2</v>
      </c>
      <c r="S624" s="682">
        <v>1</v>
      </c>
      <c r="T624" s="706">
        <v>0.5</v>
      </c>
      <c r="U624" s="242">
        <v>1</v>
      </c>
    </row>
    <row r="625" spans="1:21" ht="14.4" customHeight="1" x14ac:dyDescent="0.3">
      <c r="A625" s="680">
        <v>4</v>
      </c>
      <c r="B625" s="671" t="s">
        <v>539</v>
      </c>
      <c r="C625" s="671">
        <v>89301042</v>
      </c>
      <c r="D625" s="703" t="s">
        <v>3333</v>
      </c>
      <c r="E625" s="704" t="s">
        <v>2274</v>
      </c>
      <c r="F625" s="671" t="s">
        <v>2233</v>
      </c>
      <c r="G625" s="671" t="s">
        <v>2299</v>
      </c>
      <c r="H625" s="671" t="s">
        <v>538</v>
      </c>
      <c r="I625" s="671" t="s">
        <v>1277</v>
      </c>
      <c r="J625" s="671" t="s">
        <v>1278</v>
      </c>
      <c r="K625" s="671" t="s">
        <v>2300</v>
      </c>
      <c r="L625" s="705">
        <v>63.67</v>
      </c>
      <c r="M625" s="705">
        <v>127.34</v>
      </c>
      <c r="N625" s="671">
        <v>2</v>
      </c>
      <c r="O625" s="706">
        <v>1</v>
      </c>
      <c r="P625" s="705">
        <v>127.34</v>
      </c>
      <c r="Q625" s="682">
        <v>1</v>
      </c>
      <c r="R625" s="671">
        <v>2</v>
      </c>
      <c r="S625" s="682">
        <v>1</v>
      </c>
      <c r="T625" s="706">
        <v>1</v>
      </c>
      <c r="U625" s="242">
        <v>1</v>
      </c>
    </row>
    <row r="626" spans="1:21" ht="14.4" customHeight="1" x14ac:dyDescent="0.3">
      <c r="A626" s="680">
        <v>4</v>
      </c>
      <c r="B626" s="671" t="s">
        <v>539</v>
      </c>
      <c r="C626" s="671">
        <v>89301042</v>
      </c>
      <c r="D626" s="703" t="s">
        <v>3333</v>
      </c>
      <c r="E626" s="704" t="s">
        <v>2274</v>
      </c>
      <c r="F626" s="671" t="s">
        <v>2233</v>
      </c>
      <c r="G626" s="671" t="s">
        <v>3180</v>
      </c>
      <c r="H626" s="671" t="s">
        <v>538</v>
      </c>
      <c r="I626" s="671" t="s">
        <v>1305</v>
      </c>
      <c r="J626" s="671" t="s">
        <v>1306</v>
      </c>
      <c r="K626" s="671" t="s">
        <v>1307</v>
      </c>
      <c r="L626" s="705">
        <v>234.32</v>
      </c>
      <c r="M626" s="705">
        <v>234.32</v>
      </c>
      <c r="N626" s="671">
        <v>1</v>
      </c>
      <c r="O626" s="706">
        <v>1</v>
      </c>
      <c r="P626" s="705"/>
      <c r="Q626" s="682">
        <v>0</v>
      </c>
      <c r="R626" s="671"/>
      <c r="S626" s="682">
        <v>0</v>
      </c>
      <c r="T626" s="706"/>
      <c r="U626" s="242">
        <v>0</v>
      </c>
    </row>
    <row r="627" spans="1:21" ht="14.4" customHeight="1" x14ac:dyDescent="0.3">
      <c r="A627" s="680">
        <v>4</v>
      </c>
      <c r="B627" s="671" t="s">
        <v>539</v>
      </c>
      <c r="C627" s="671">
        <v>89301042</v>
      </c>
      <c r="D627" s="703" t="s">
        <v>3333</v>
      </c>
      <c r="E627" s="704" t="s">
        <v>2274</v>
      </c>
      <c r="F627" s="671" t="s">
        <v>2233</v>
      </c>
      <c r="G627" s="671" t="s">
        <v>2301</v>
      </c>
      <c r="H627" s="671" t="s">
        <v>910</v>
      </c>
      <c r="I627" s="671" t="s">
        <v>1385</v>
      </c>
      <c r="J627" s="671" t="s">
        <v>1386</v>
      </c>
      <c r="K627" s="671" t="s">
        <v>1387</v>
      </c>
      <c r="L627" s="705">
        <v>0</v>
      </c>
      <c r="M627" s="705">
        <v>0</v>
      </c>
      <c r="N627" s="671">
        <v>2</v>
      </c>
      <c r="O627" s="706">
        <v>2</v>
      </c>
      <c r="P627" s="705">
        <v>0</v>
      </c>
      <c r="Q627" s="682"/>
      <c r="R627" s="671">
        <v>2</v>
      </c>
      <c r="S627" s="682">
        <v>1</v>
      </c>
      <c r="T627" s="706">
        <v>2</v>
      </c>
      <c r="U627" s="242">
        <v>1</v>
      </c>
    </row>
    <row r="628" spans="1:21" ht="14.4" customHeight="1" x14ac:dyDescent="0.3">
      <c r="A628" s="680">
        <v>4</v>
      </c>
      <c r="B628" s="671" t="s">
        <v>539</v>
      </c>
      <c r="C628" s="671">
        <v>89301042</v>
      </c>
      <c r="D628" s="703" t="s">
        <v>3333</v>
      </c>
      <c r="E628" s="704" t="s">
        <v>2274</v>
      </c>
      <c r="F628" s="671" t="s">
        <v>2233</v>
      </c>
      <c r="G628" s="671" t="s">
        <v>2301</v>
      </c>
      <c r="H628" s="671" t="s">
        <v>910</v>
      </c>
      <c r="I628" s="671" t="s">
        <v>1704</v>
      </c>
      <c r="J628" s="671" t="s">
        <v>1386</v>
      </c>
      <c r="K628" s="671" t="s">
        <v>1705</v>
      </c>
      <c r="L628" s="705">
        <v>0</v>
      </c>
      <c r="M628" s="705">
        <v>0</v>
      </c>
      <c r="N628" s="671">
        <v>1</v>
      </c>
      <c r="O628" s="706">
        <v>1</v>
      </c>
      <c r="P628" s="705">
        <v>0</v>
      </c>
      <c r="Q628" s="682"/>
      <c r="R628" s="671">
        <v>1</v>
      </c>
      <c r="S628" s="682">
        <v>1</v>
      </c>
      <c r="T628" s="706">
        <v>1</v>
      </c>
      <c r="U628" s="242">
        <v>1</v>
      </c>
    </row>
    <row r="629" spans="1:21" ht="14.4" customHeight="1" x14ac:dyDescent="0.3">
      <c r="A629" s="680">
        <v>4</v>
      </c>
      <c r="B629" s="671" t="s">
        <v>539</v>
      </c>
      <c r="C629" s="671">
        <v>89301042</v>
      </c>
      <c r="D629" s="703" t="s">
        <v>3333</v>
      </c>
      <c r="E629" s="704" t="s">
        <v>2274</v>
      </c>
      <c r="F629" s="671" t="s">
        <v>2233</v>
      </c>
      <c r="G629" s="671" t="s">
        <v>2426</v>
      </c>
      <c r="H629" s="671" t="s">
        <v>538</v>
      </c>
      <c r="I629" s="671" t="s">
        <v>701</v>
      </c>
      <c r="J629" s="671" t="s">
        <v>702</v>
      </c>
      <c r="K629" s="671" t="s">
        <v>2427</v>
      </c>
      <c r="L629" s="705">
        <v>242.93</v>
      </c>
      <c r="M629" s="705">
        <v>5101.5300000000007</v>
      </c>
      <c r="N629" s="671">
        <v>21</v>
      </c>
      <c r="O629" s="706">
        <v>20.5</v>
      </c>
      <c r="P629" s="705">
        <v>2186.3700000000003</v>
      </c>
      <c r="Q629" s="682">
        <v>0.4285714285714286</v>
      </c>
      <c r="R629" s="671">
        <v>9</v>
      </c>
      <c r="S629" s="682">
        <v>0.42857142857142855</v>
      </c>
      <c r="T629" s="706">
        <v>8.5</v>
      </c>
      <c r="U629" s="242">
        <v>0.41463414634146339</v>
      </c>
    </row>
    <row r="630" spans="1:21" ht="14.4" customHeight="1" x14ac:dyDescent="0.3">
      <c r="A630" s="680">
        <v>4</v>
      </c>
      <c r="B630" s="671" t="s">
        <v>539</v>
      </c>
      <c r="C630" s="671">
        <v>89301042</v>
      </c>
      <c r="D630" s="703" t="s">
        <v>3333</v>
      </c>
      <c r="E630" s="704" t="s">
        <v>2274</v>
      </c>
      <c r="F630" s="671" t="s">
        <v>2233</v>
      </c>
      <c r="G630" s="671" t="s">
        <v>2426</v>
      </c>
      <c r="H630" s="671" t="s">
        <v>538</v>
      </c>
      <c r="I630" s="671" t="s">
        <v>2659</v>
      </c>
      <c r="J630" s="671" t="s">
        <v>702</v>
      </c>
      <c r="K630" s="671" t="s">
        <v>2660</v>
      </c>
      <c r="L630" s="705">
        <v>0</v>
      </c>
      <c r="M630" s="705">
        <v>0</v>
      </c>
      <c r="N630" s="671">
        <v>2</v>
      </c>
      <c r="O630" s="706">
        <v>2</v>
      </c>
      <c r="P630" s="705"/>
      <c r="Q630" s="682"/>
      <c r="R630" s="671"/>
      <c r="S630" s="682">
        <v>0</v>
      </c>
      <c r="T630" s="706"/>
      <c r="U630" s="242">
        <v>0</v>
      </c>
    </row>
    <row r="631" spans="1:21" ht="14.4" customHeight="1" x14ac:dyDescent="0.3">
      <c r="A631" s="680">
        <v>4</v>
      </c>
      <c r="B631" s="671" t="s">
        <v>539</v>
      </c>
      <c r="C631" s="671">
        <v>89301042</v>
      </c>
      <c r="D631" s="703" t="s">
        <v>3333</v>
      </c>
      <c r="E631" s="704" t="s">
        <v>2274</v>
      </c>
      <c r="F631" s="671" t="s">
        <v>2233</v>
      </c>
      <c r="G631" s="671" t="s">
        <v>2313</v>
      </c>
      <c r="H631" s="671" t="s">
        <v>538</v>
      </c>
      <c r="I631" s="671" t="s">
        <v>2339</v>
      </c>
      <c r="J631" s="671" t="s">
        <v>1174</v>
      </c>
      <c r="K631" s="671" t="s">
        <v>2340</v>
      </c>
      <c r="L631" s="705">
        <v>0</v>
      </c>
      <c r="M631" s="705">
        <v>0</v>
      </c>
      <c r="N631" s="671">
        <v>4</v>
      </c>
      <c r="O631" s="706">
        <v>1</v>
      </c>
      <c r="P631" s="705"/>
      <c r="Q631" s="682"/>
      <c r="R631" s="671"/>
      <c r="S631" s="682">
        <v>0</v>
      </c>
      <c r="T631" s="706"/>
      <c r="U631" s="242">
        <v>0</v>
      </c>
    </row>
    <row r="632" spans="1:21" ht="14.4" customHeight="1" x14ac:dyDescent="0.3">
      <c r="A632" s="680">
        <v>4</v>
      </c>
      <c r="B632" s="671" t="s">
        <v>539</v>
      </c>
      <c r="C632" s="671">
        <v>89301042</v>
      </c>
      <c r="D632" s="703" t="s">
        <v>3333</v>
      </c>
      <c r="E632" s="704" t="s">
        <v>2274</v>
      </c>
      <c r="F632" s="671" t="s">
        <v>2233</v>
      </c>
      <c r="G632" s="671" t="s">
        <v>2313</v>
      </c>
      <c r="H632" s="671" t="s">
        <v>538</v>
      </c>
      <c r="I632" s="671" t="s">
        <v>2363</v>
      </c>
      <c r="J632" s="671" t="s">
        <v>1174</v>
      </c>
      <c r="K632" s="671" t="s">
        <v>2340</v>
      </c>
      <c r="L632" s="705">
        <v>0</v>
      </c>
      <c r="M632" s="705">
        <v>0</v>
      </c>
      <c r="N632" s="671">
        <v>1</v>
      </c>
      <c r="O632" s="706">
        <v>1</v>
      </c>
      <c r="P632" s="705"/>
      <c r="Q632" s="682"/>
      <c r="R632" s="671"/>
      <c r="S632" s="682">
        <v>0</v>
      </c>
      <c r="T632" s="706"/>
      <c r="U632" s="242">
        <v>0</v>
      </c>
    </row>
    <row r="633" spans="1:21" ht="14.4" customHeight="1" x14ac:dyDescent="0.3">
      <c r="A633" s="680">
        <v>4</v>
      </c>
      <c r="B633" s="671" t="s">
        <v>539</v>
      </c>
      <c r="C633" s="671">
        <v>89301042</v>
      </c>
      <c r="D633" s="703" t="s">
        <v>3333</v>
      </c>
      <c r="E633" s="704" t="s">
        <v>2274</v>
      </c>
      <c r="F633" s="671" t="s">
        <v>2233</v>
      </c>
      <c r="G633" s="671" t="s">
        <v>2316</v>
      </c>
      <c r="H633" s="671" t="s">
        <v>538</v>
      </c>
      <c r="I633" s="671" t="s">
        <v>2317</v>
      </c>
      <c r="J633" s="671" t="s">
        <v>2318</v>
      </c>
      <c r="K633" s="671" t="s">
        <v>653</v>
      </c>
      <c r="L633" s="705">
        <v>314.89999999999998</v>
      </c>
      <c r="M633" s="705">
        <v>5038.4000000000005</v>
      </c>
      <c r="N633" s="671">
        <v>16</v>
      </c>
      <c r="O633" s="706">
        <v>4</v>
      </c>
      <c r="P633" s="705"/>
      <c r="Q633" s="682">
        <v>0</v>
      </c>
      <c r="R633" s="671"/>
      <c r="S633" s="682">
        <v>0</v>
      </c>
      <c r="T633" s="706"/>
      <c r="U633" s="242">
        <v>0</v>
      </c>
    </row>
    <row r="634" spans="1:21" ht="14.4" customHeight="1" x14ac:dyDescent="0.3">
      <c r="A634" s="680">
        <v>4</v>
      </c>
      <c r="B634" s="671" t="s">
        <v>539</v>
      </c>
      <c r="C634" s="671">
        <v>89301042</v>
      </c>
      <c r="D634" s="703" t="s">
        <v>3333</v>
      </c>
      <c r="E634" s="704" t="s">
        <v>2274</v>
      </c>
      <c r="F634" s="671" t="s">
        <v>2233</v>
      </c>
      <c r="G634" s="671" t="s">
        <v>2320</v>
      </c>
      <c r="H634" s="671" t="s">
        <v>910</v>
      </c>
      <c r="I634" s="671" t="s">
        <v>1025</v>
      </c>
      <c r="J634" s="671" t="s">
        <v>1026</v>
      </c>
      <c r="K634" s="671" t="s">
        <v>1027</v>
      </c>
      <c r="L634" s="705">
        <v>140.03</v>
      </c>
      <c r="M634" s="705">
        <v>980.21</v>
      </c>
      <c r="N634" s="671">
        <v>7</v>
      </c>
      <c r="O634" s="706">
        <v>2</v>
      </c>
      <c r="P634" s="705"/>
      <c r="Q634" s="682">
        <v>0</v>
      </c>
      <c r="R634" s="671"/>
      <c r="S634" s="682">
        <v>0</v>
      </c>
      <c r="T634" s="706"/>
      <c r="U634" s="242">
        <v>0</v>
      </c>
    </row>
    <row r="635" spans="1:21" ht="14.4" customHeight="1" x14ac:dyDescent="0.3">
      <c r="A635" s="680">
        <v>4</v>
      </c>
      <c r="B635" s="671" t="s">
        <v>539</v>
      </c>
      <c r="C635" s="671">
        <v>89301042</v>
      </c>
      <c r="D635" s="703" t="s">
        <v>3333</v>
      </c>
      <c r="E635" s="704" t="s">
        <v>2274</v>
      </c>
      <c r="F635" s="671" t="s">
        <v>2233</v>
      </c>
      <c r="G635" s="671" t="s">
        <v>2670</v>
      </c>
      <c r="H635" s="671" t="s">
        <v>538</v>
      </c>
      <c r="I635" s="671" t="s">
        <v>1763</v>
      </c>
      <c r="J635" s="671" t="s">
        <v>1764</v>
      </c>
      <c r="K635" s="671" t="s">
        <v>2671</v>
      </c>
      <c r="L635" s="705">
        <v>203.33</v>
      </c>
      <c r="M635" s="705">
        <v>203.33</v>
      </c>
      <c r="N635" s="671">
        <v>1</v>
      </c>
      <c r="O635" s="706">
        <v>0.5</v>
      </c>
      <c r="P635" s="705">
        <v>203.33</v>
      </c>
      <c r="Q635" s="682">
        <v>1</v>
      </c>
      <c r="R635" s="671">
        <v>1</v>
      </c>
      <c r="S635" s="682">
        <v>1</v>
      </c>
      <c r="T635" s="706">
        <v>0.5</v>
      </c>
      <c r="U635" s="242">
        <v>1</v>
      </c>
    </row>
    <row r="636" spans="1:21" ht="14.4" customHeight="1" x14ac:dyDescent="0.3">
      <c r="A636" s="680">
        <v>4</v>
      </c>
      <c r="B636" s="671" t="s">
        <v>539</v>
      </c>
      <c r="C636" s="671">
        <v>89301042</v>
      </c>
      <c r="D636" s="703" t="s">
        <v>3333</v>
      </c>
      <c r="E636" s="704" t="s">
        <v>2274</v>
      </c>
      <c r="F636" s="671" t="s">
        <v>2233</v>
      </c>
      <c r="G636" s="671" t="s">
        <v>2670</v>
      </c>
      <c r="H636" s="671" t="s">
        <v>538</v>
      </c>
      <c r="I636" s="671" t="s">
        <v>3181</v>
      </c>
      <c r="J636" s="671" t="s">
        <v>1764</v>
      </c>
      <c r="K636" s="671" t="s">
        <v>3182</v>
      </c>
      <c r="L636" s="705">
        <v>0</v>
      </c>
      <c r="M636" s="705">
        <v>0</v>
      </c>
      <c r="N636" s="671">
        <v>1</v>
      </c>
      <c r="O636" s="706">
        <v>1</v>
      </c>
      <c r="P636" s="705">
        <v>0</v>
      </c>
      <c r="Q636" s="682"/>
      <c r="R636" s="671">
        <v>1</v>
      </c>
      <c r="S636" s="682">
        <v>1</v>
      </c>
      <c r="T636" s="706">
        <v>1</v>
      </c>
      <c r="U636" s="242">
        <v>1</v>
      </c>
    </row>
    <row r="637" spans="1:21" ht="14.4" customHeight="1" x14ac:dyDescent="0.3">
      <c r="A637" s="680">
        <v>4</v>
      </c>
      <c r="B637" s="671" t="s">
        <v>539</v>
      </c>
      <c r="C637" s="671">
        <v>89301042</v>
      </c>
      <c r="D637" s="703" t="s">
        <v>3333</v>
      </c>
      <c r="E637" s="704" t="s">
        <v>2274</v>
      </c>
      <c r="F637" s="671" t="s">
        <v>2233</v>
      </c>
      <c r="G637" s="671" t="s">
        <v>2302</v>
      </c>
      <c r="H637" s="671" t="s">
        <v>538</v>
      </c>
      <c r="I637" s="671" t="s">
        <v>1653</v>
      </c>
      <c r="J637" s="671" t="s">
        <v>1654</v>
      </c>
      <c r="K637" s="671" t="s">
        <v>2303</v>
      </c>
      <c r="L637" s="705">
        <v>0</v>
      </c>
      <c r="M637" s="705">
        <v>0</v>
      </c>
      <c r="N637" s="671">
        <v>18</v>
      </c>
      <c r="O637" s="706">
        <v>8</v>
      </c>
      <c r="P637" s="705">
        <v>0</v>
      </c>
      <c r="Q637" s="682"/>
      <c r="R637" s="671">
        <v>10</v>
      </c>
      <c r="S637" s="682">
        <v>0.55555555555555558</v>
      </c>
      <c r="T637" s="706">
        <v>4</v>
      </c>
      <c r="U637" s="242">
        <v>0.5</v>
      </c>
    </row>
    <row r="638" spans="1:21" ht="14.4" customHeight="1" x14ac:dyDescent="0.3">
      <c r="A638" s="680">
        <v>4</v>
      </c>
      <c r="B638" s="671" t="s">
        <v>539</v>
      </c>
      <c r="C638" s="671">
        <v>89301042</v>
      </c>
      <c r="D638" s="703" t="s">
        <v>3333</v>
      </c>
      <c r="E638" s="704" t="s">
        <v>2274</v>
      </c>
      <c r="F638" s="671" t="s">
        <v>2233</v>
      </c>
      <c r="G638" s="671" t="s">
        <v>2451</v>
      </c>
      <c r="H638" s="671" t="s">
        <v>538</v>
      </c>
      <c r="I638" s="671" t="s">
        <v>2452</v>
      </c>
      <c r="J638" s="671" t="s">
        <v>853</v>
      </c>
      <c r="K638" s="671" t="s">
        <v>2453</v>
      </c>
      <c r="L638" s="705">
        <v>127.5</v>
      </c>
      <c r="M638" s="705">
        <v>2550</v>
      </c>
      <c r="N638" s="671">
        <v>20</v>
      </c>
      <c r="O638" s="706">
        <v>17</v>
      </c>
      <c r="P638" s="705">
        <v>765</v>
      </c>
      <c r="Q638" s="682">
        <v>0.3</v>
      </c>
      <c r="R638" s="671">
        <v>6</v>
      </c>
      <c r="S638" s="682">
        <v>0.3</v>
      </c>
      <c r="T638" s="706">
        <v>5</v>
      </c>
      <c r="U638" s="242">
        <v>0.29411764705882354</v>
      </c>
    </row>
    <row r="639" spans="1:21" ht="14.4" customHeight="1" x14ac:dyDescent="0.3">
      <c r="A639" s="680">
        <v>4</v>
      </c>
      <c r="B639" s="671" t="s">
        <v>539</v>
      </c>
      <c r="C639" s="671">
        <v>89301042</v>
      </c>
      <c r="D639" s="703" t="s">
        <v>3333</v>
      </c>
      <c r="E639" s="704" t="s">
        <v>2274</v>
      </c>
      <c r="F639" s="671" t="s">
        <v>2233</v>
      </c>
      <c r="G639" s="671" t="s">
        <v>2451</v>
      </c>
      <c r="H639" s="671" t="s">
        <v>538</v>
      </c>
      <c r="I639" s="671" t="s">
        <v>852</v>
      </c>
      <c r="J639" s="671" t="s">
        <v>853</v>
      </c>
      <c r="K639" s="671" t="s">
        <v>3183</v>
      </c>
      <c r="L639" s="705">
        <v>637.5</v>
      </c>
      <c r="M639" s="705">
        <v>1912.5</v>
      </c>
      <c r="N639" s="671">
        <v>3</v>
      </c>
      <c r="O639" s="706">
        <v>1</v>
      </c>
      <c r="P639" s="705"/>
      <c r="Q639" s="682">
        <v>0</v>
      </c>
      <c r="R639" s="671"/>
      <c r="S639" s="682">
        <v>0</v>
      </c>
      <c r="T639" s="706"/>
      <c r="U639" s="242">
        <v>0</v>
      </c>
    </row>
    <row r="640" spans="1:21" ht="14.4" customHeight="1" x14ac:dyDescent="0.3">
      <c r="A640" s="680">
        <v>4</v>
      </c>
      <c r="B640" s="671" t="s">
        <v>539</v>
      </c>
      <c r="C640" s="671">
        <v>89301042</v>
      </c>
      <c r="D640" s="703" t="s">
        <v>3333</v>
      </c>
      <c r="E640" s="704" t="s">
        <v>2274</v>
      </c>
      <c r="F640" s="671" t="s">
        <v>2233</v>
      </c>
      <c r="G640" s="671" t="s">
        <v>2632</v>
      </c>
      <c r="H640" s="671" t="s">
        <v>910</v>
      </c>
      <c r="I640" s="671" t="s">
        <v>966</v>
      </c>
      <c r="J640" s="671" t="s">
        <v>967</v>
      </c>
      <c r="K640" s="671" t="s">
        <v>2142</v>
      </c>
      <c r="L640" s="705">
        <v>98.23</v>
      </c>
      <c r="M640" s="705">
        <v>98.23</v>
      </c>
      <c r="N640" s="671">
        <v>1</v>
      </c>
      <c r="O640" s="706">
        <v>0.5</v>
      </c>
      <c r="P640" s="705">
        <v>98.23</v>
      </c>
      <c r="Q640" s="682">
        <v>1</v>
      </c>
      <c r="R640" s="671">
        <v>1</v>
      </c>
      <c r="S640" s="682">
        <v>1</v>
      </c>
      <c r="T640" s="706">
        <v>0.5</v>
      </c>
      <c r="U640" s="242">
        <v>1</v>
      </c>
    </row>
    <row r="641" spans="1:21" ht="14.4" customHeight="1" x14ac:dyDescent="0.3">
      <c r="A641" s="680">
        <v>4</v>
      </c>
      <c r="B641" s="671" t="s">
        <v>539</v>
      </c>
      <c r="C641" s="671">
        <v>89301042</v>
      </c>
      <c r="D641" s="703" t="s">
        <v>3333</v>
      </c>
      <c r="E641" s="704" t="s">
        <v>2274</v>
      </c>
      <c r="F641" s="671" t="s">
        <v>2234</v>
      </c>
      <c r="G641" s="671" t="s">
        <v>2307</v>
      </c>
      <c r="H641" s="671" t="s">
        <v>538</v>
      </c>
      <c r="I641" s="671" t="s">
        <v>2308</v>
      </c>
      <c r="J641" s="671" t="s">
        <v>2309</v>
      </c>
      <c r="K641" s="671"/>
      <c r="L641" s="705">
        <v>0</v>
      </c>
      <c r="M641" s="705">
        <v>0</v>
      </c>
      <c r="N641" s="671">
        <v>2</v>
      </c>
      <c r="O641" s="706">
        <v>2</v>
      </c>
      <c r="P641" s="705">
        <v>0</v>
      </c>
      <c r="Q641" s="682"/>
      <c r="R641" s="671">
        <v>1</v>
      </c>
      <c r="S641" s="682">
        <v>0.5</v>
      </c>
      <c r="T641" s="706">
        <v>1</v>
      </c>
      <c r="U641" s="242">
        <v>0.5</v>
      </c>
    </row>
    <row r="642" spans="1:21" ht="14.4" customHeight="1" x14ac:dyDescent="0.3">
      <c r="A642" s="680">
        <v>4</v>
      </c>
      <c r="B642" s="671" t="s">
        <v>539</v>
      </c>
      <c r="C642" s="671">
        <v>89301042</v>
      </c>
      <c r="D642" s="703" t="s">
        <v>3333</v>
      </c>
      <c r="E642" s="704" t="s">
        <v>2274</v>
      </c>
      <c r="F642" s="671" t="s">
        <v>2234</v>
      </c>
      <c r="G642" s="671" t="s">
        <v>2307</v>
      </c>
      <c r="H642" s="671" t="s">
        <v>538</v>
      </c>
      <c r="I642" s="671" t="s">
        <v>2310</v>
      </c>
      <c r="J642" s="671" t="s">
        <v>2309</v>
      </c>
      <c r="K642" s="671"/>
      <c r="L642" s="705">
        <v>0</v>
      </c>
      <c r="M642" s="705">
        <v>0</v>
      </c>
      <c r="N642" s="671">
        <v>16</v>
      </c>
      <c r="O642" s="706">
        <v>15</v>
      </c>
      <c r="P642" s="705">
        <v>0</v>
      </c>
      <c r="Q642" s="682"/>
      <c r="R642" s="671">
        <v>11</v>
      </c>
      <c r="S642" s="682">
        <v>0.6875</v>
      </c>
      <c r="T642" s="706">
        <v>11</v>
      </c>
      <c r="U642" s="242">
        <v>0.73333333333333328</v>
      </c>
    </row>
    <row r="643" spans="1:21" ht="14.4" customHeight="1" x14ac:dyDescent="0.3">
      <c r="A643" s="680">
        <v>4</v>
      </c>
      <c r="B643" s="671" t="s">
        <v>539</v>
      </c>
      <c r="C643" s="671">
        <v>89301042</v>
      </c>
      <c r="D643" s="703" t="s">
        <v>3333</v>
      </c>
      <c r="E643" s="704" t="s">
        <v>2274</v>
      </c>
      <c r="F643" s="671" t="s">
        <v>2235</v>
      </c>
      <c r="G643" s="671" t="s">
        <v>2462</v>
      </c>
      <c r="H643" s="671" t="s">
        <v>538</v>
      </c>
      <c r="I643" s="671" t="s">
        <v>2463</v>
      </c>
      <c r="J643" s="671" t="s">
        <v>2464</v>
      </c>
      <c r="K643" s="671" t="s">
        <v>2465</v>
      </c>
      <c r="L643" s="705">
        <v>410</v>
      </c>
      <c r="M643" s="705">
        <v>7380</v>
      </c>
      <c r="N643" s="671">
        <v>18</v>
      </c>
      <c r="O643" s="706">
        <v>18</v>
      </c>
      <c r="P643" s="705">
        <v>6970</v>
      </c>
      <c r="Q643" s="682">
        <v>0.94444444444444442</v>
      </c>
      <c r="R643" s="671">
        <v>17</v>
      </c>
      <c r="S643" s="682">
        <v>0.94444444444444442</v>
      </c>
      <c r="T643" s="706">
        <v>17</v>
      </c>
      <c r="U643" s="242">
        <v>0.94444444444444442</v>
      </c>
    </row>
    <row r="644" spans="1:21" ht="14.4" customHeight="1" x14ac:dyDescent="0.3">
      <c r="A644" s="680">
        <v>4</v>
      </c>
      <c r="B644" s="671" t="s">
        <v>539</v>
      </c>
      <c r="C644" s="671">
        <v>89301042</v>
      </c>
      <c r="D644" s="703" t="s">
        <v>3333</v>
      </c>
      <c r="E644" s="704" t="s">
        <v>2274</v>
      </c>
      <c r="F644" s="671" t="s">
        <v>2235</v>
      </c>
      <c r="G644" s="671" t="s">
        <v>2282</v>
      </c>
      <c r="H644" s="671" t="s">
        <v>538</v>
      </c>
      <c r="I644" s="671" t="s">
        <v>2612</v>
      </c>
      <c r="J644" s="671" t="s">
        <v>2613</v>
      </c>
      <c r="K644" s="671" t="s">
        <v>2614</v>
      </c>
      <c r="L644" s="705">
        <v>378.48</v>
      </c>
      <c r="M644" s="705">
        <v>378.48</v>
      </c>
      <c r="N644" s="671">
        <v>1</v>
      </c>
      <c r="O644" s="706">
        <v>1</v>
      </c>
      <c r="P644" s="705"/>
      <c r="Q644" s="682">
        <v>0</v>
      </c>
      <c r="R644" s="671"/>
      <c r="S644" s="682">
        <v>0</v>
      </c>
      <c r="T644" s="706"/>
      <c r="U644" s="242">
        <v>0</v>
      </c>
    </row>
    <row r="645" spans="1:21" ht="14.4" customHeight="1" x14ac:dyDescent="0.3">
      <c r="A645" s="680">
        <v>4</v>
      </c>
      <c r="B645" s="671" t="s">
        <v>539</v>
      </c>
      <c r="C645" s="671">
        <v>89301042</v>
      </c>
      <c r="D645" s="703" t="s">
        <v>3333</v>
      </c>
      <c r="E645" s="704" t="s">
        <v>2274</v>
      </c>
      <c r="F645" s="671" t="s">
        <v>2235</v>
      </c>
      <c r="G645" s="671" t="s">
        <v>2472</v>
      </c>
      <c r="H645" s="671" t="s">
        <v>538</v>
      </c>
      <c r="I645" s="671" t="s">
        <v>2473</v>
      </c>
      <c r="J645" s="671" t="s">
        <v>2474</v>
      </c>
      <c r="K645" s="671" t="s">
        <v>2475</v>
      </c>
      <c r="L645" s="705">
        <v>500</v>
      </c>
      <c r="M645" s="705">
        <v>500</v>
      </c>
      <c r="N645" s="671">
        <v>1</v>
      </c>
      <c r="O645" s="706">
        <v>1</v>
      </c>
      <c r="P645" s="705">
        <v>500</v>
      </c>
      <c r="Q645" s="682">
        <v>1</v>
      </c>
      <c r="R645" s="671">
        <v>1</v>
      </c>
      <c r="S645" s="682">
        <v>1</v>
      </c>
      <c r="T645" s="706">
        <v>1</v>
      </c>
      <c r="U645" s="242">
        <v>1</v>
      </c>
    </row>
    <row r="646" spans="1:21" ht="14.4" customHeight="1" x14ac:dyDescent="0.3">
      <c r="A646" s="680">
        <v>4</v>
      </c>
      <c r="B646" s="671" t="s">
        <v>539</v>
      </c>
      <c r="C646" s="671">
        <v>89301042</v>
      </c>
      <c r="D646" s="703" t="s">
        <v>3333</v>
      </c>
      <c r="E646" s="704" t="s">
        <v>2274</v>
      </c>
      <c r="F646" s="671" t="s">
        <v>2235</v>
      </c>
      <c r="G646" s="671" t="s">
        <v>2472</v>
      </c>
      <c r="H646" s="671" t="s">
        <v>538</v>
      </c>
      <c r="I646" s="671" t="s">
        <v>2476</v>
      </c>
      <c r="J646" s="671" t="s">
        <v>2477</v>
      </c>
      <c r="K646" s="671" t="s">
        <v>2478</v>
      </c>
      <c r="L646" s="705">
        <v>287</v>
      </c>
      <c r="M646" s="705">
        <v>574</v>
      </c>
      <c r="N646" s="671">
        <v>2</v>
      </c>
      <c r="O646" s="706">
        <v>1</v>
      </c>
      <c r="P646" s="705">
        <v>574</v>
      </c>
      <c r="Q646" s="682">
        <v>1</v>
      </c>
      <c r="R646" s="671">
        <v>2</v>
      </c>
      <c r="S646" s="682">
        <v>1</v>
      </c>
      <c r="T646" s="706">
        <v>1</v>
      </c>
      <c r="U646" s="242">
        <v>1</v>
      </c>
    </row>
    <row r="647" spans="1:21" ht="14.4" customHeight="1" x14ac:dyDescent="0.3">
      <c r="A647" s="680">
        <v>4</v>
      </c>
      <c r="B647" s="671" t="s">
        <v>539</v>
      </c>
      <c r="C647" s="671">
        <v>89301042</v>
      </c>
      <c r="D647" s="703" t="s">
        <v>3333</v>
      </c>
      <c r="E647" s="704" t="s">
        <v>2274</v>
      </c>
      <c r="F647" s="671" t="s">
        <v>2235</v>
      </c>
      <c r="G647" s="671" t="s">
        <v>2472</v>
      </c>
      <c r="H647" s="671" t="s">
        <v>538</v>
      </c>
      <c r="I647" s="671" t="s">
        <v>2688</v>
      </c>
      <c r="J647" s="671" t="s">
        <v>2689</v>
      </c>
      <c r="K647" s="671" t="s">
        <v>2690</v>
      </c>
      <c r="L647" s="705">
        <v>2304</v>
      </c>
      <c r="M647" s="705">
        <v>13824</v>
      </c>
      <c r="N647" s="671">
        <v>6</v>
      </c>
      <c r="O647" s="706">
        <v>1</v>
      </c>
      <c r="P647" s="705">
        <v>13824</v>
      </c>
      <c r="Q647" s="682">
        <v>1</v>
      </c>
      <c r="R647" s="671">
        <v>6</v>
      </c>
      <c r="S647" s="682">
        <v>1</v>
      </c>
      <c r="T647" s="706">
        <v>1</v>
      </c>
      <c r="U647" s="242">
        <v>1</v>
      </c>
    </row>
    <row r="648" spans="1:21" ht="14.4" customHeight="1" x14ac:dyDescent="0.3">
      <c r="A648" s="680">
        <v>4</v>
      </c>
      <c r="B648" s="671" t="s">
        <v>539</v>
      </c>
      <c r="C648" s="671">
        <v>89301042</v>
      </c>
      <c r="D648" s="703" t="s">
        <v>3333</v>
      </c>
      <c r="E648" s="704" t="s">
        <v>2274</v>
      </c>
      <c r="F648" s="671" t="s">
        <v>2235</v>
      </c>
      <c r="G648" s="671" t="s">
        <v>2472</v>
      </c>
      <c r="H648" s="671" t="s">
        <v>538</v>
      </c>
      <c r="I648" s="671" t="s">
        <v>2488</v>
      </c>
      <c r="J648" s="671" t="s">
        <v>2489</v>
      </c>
      <c r="K648" s="671" t="s">
        <v>2490</v>
      </c>
      <c r="L648" s="705">
        <v>484.6</v>
      </c>
      <c r="M648" s="705">
        <v>969.2</v>
      </c>
      <c r="N648" s="671">
        <v>2</v>
      </c>
      <c r="O648" s="706">
        <v>1</v>
      </c>
      <c r="P648" s="705">
        <v>969.2</v>
      </c>
      <c r="Q648" s="682">
        <v>1</v>
      </c>
      <c r="R648" s="671">
        <v>2</v>
      </c>
      <c r="S648" s="682">
        <v>1</v>
      </c>
      <c r="T648" s="706">
        <v>1</v>
      </c>
      <c r="U648" s="242">
        <v>1</v>
      </c>
    </row>
    <row r="649" spans="1:21" ht="14.4" customHeight="1" x14ac:dyDescent="0.3">
      <c r="A649" s="680">
        <v>4</v>
      </c>
      <c r="B649" s="671" t="s">
        <v>539</v>
      </c>
      <c r="C649" s="671">
        <v>89301042</v>
      </c>
      <c r="D649" s="703" t="s">
        <v>3333</v>
      </c>
      <c r="E649" s="704" t="s">
        <v>2274</v>
      </c>
      <c r="F649" s="671" t="s">
        <v>2235</v>
      </c>
      <c r="G649" s="671" t="s">
        <v>2472</v>
      </c>
      <c r="H649" s="671" t="s">
        <v>538</v>
      </c>
      <c r="I649" s="671" t="s">
        <v>2491</v>
      </c>
      <c r="J649" s="671" t="s">
        <v>2492</v>
      </c>
      <c r="K649" s="671" t="s">
        <v>2490</v>
      </c>
      <c r="L649" s="705">
        <v>291.2</v>
      </c>
      <c r="M649" s="705">
        <v>582.4</v>
      </c>
      <c r="N649" s="671">
        <v>2</v>
      </c>
      <c r="O649" s="706">
        <v>1</v>
      </c>
      <c r="P649" s="705">
        <v>582.4</v>
      </c>
      <c r="Q649" s="682">
        <v>1</v>
      </c>
      <c r="R649" s="671">
        <v>2</v>
      </c>
      <c r="S649" s="682">
        <v>1</v>
      </c>
      <c r="T649" s="706">
        <v>1</v>
      </c>
      <c r="U649" s="242">
        <v>1</v>
      </c>
    </row>
    <row r="650" spans="1:21" ht="14.4" customHeight="1" x14ac:dyDescent="0.3">
      <c r="A650" s="680">
        <v>4</v>
      </c>
      <c r="B650" s="671" t="s">
        <v>539</v>
      </c>
      <c r="C650" s="671">
        <v>89301042</v>
      </c>
      <c r="D650" s="703" t="s">
        <v>3333</v>
      </c>
      <c r="E650" s="704" t="s">
        <v>2274</v>
      </c>
      <c r="F650" s="671" t="s">
        <v>2235</v>
      </c>
      <c r="G650" s="671" t="s">
        <v>2472</v>
      </c>
      <c r="H650" s="671" t="s">
        <v>538</v>
      </c>
      <c r="I650" s="671" t="s">
        <v>2496</v>
      </c>
      <c r="J650" s="671" t="s">
        <v>2497</v>
      </c>
      <c r="K650" s="671" t="s">
        <v>2498</v>
      </c>
      <c r="L650" s="705">
        <v>5343.9</v>
      </c>
      <c r="M650" s="705">
        <v>16031.699999999999</v>
      </c>
      <c r="N650" s="671">
        <v>3</v>
      </c>
      <c r="O650" s="706">
        <v>1</v>
      </c>
      <c r="P650" s="705">
        <v>16031.699999999999</v>
      </c>
      <c r="Q650" s="682">
        <v>1</v>
      </c>
      <c r="R650" s="671">
        <v>3</v>
      </c>
      <c r="S650" s="682">
        <v>1</v>
      </c>
      <c r="T650" s="706">
        <v>1</v>
      </c>
      <c r="U650" s="242">
        <v>1</v>
      </c>
    </row>
    <row r="651" spans="1:21" ht="14.4" customHeight="1" x14ac:dyDescent="0.3">
      <c r="A651" s="680">
        <v>4</v>
      </c>
      <c r="B651" s="671" t="s">
        <v>539</v>
      </c>
      <c r="C651" s="671">
        <v>89301042</v>
      </c>
      <c r="D651" s="703" t="s">
        <v>3333</v>
      </c>
      <c r="E651" s="704" t="s">
        <v>2274</v>
      </c>
      <c r="F651" s="671" t="s">
        <v>2235</v>
      </c>
      <c r="G651" s="671" t="s">
        <v>2472</v>
      </c>
      <c r="H651" s="671" t="s">
        <v>538</v>
      </c>
      <c r="I651" s="671" t="s">
        <v>2535</v>
      </c>
      <c r="J651" s="671" t="s">
        <v>2536</v>
      </c>
      <c r="K651" s="671" t="s">
        <v>2537</v>
      </c>
      <c r="L651" s="705">
        <v>761.3</v>
      </c>
      <c r="M651" s="705">
        <v>2283.8999999999996</v>
      </c>
      <c r="N651" s="671">
        <v>3</v>
      </c>
      <c r="O651" s="706">
        <v>1</v>
      </c>
      <c r="P651" s="705">
        <v>2283.8999999999996</v>
      </c>
      <c r="Q651" s="682">
        <v>1</v>
      </c>
      <c r="R651" s="671">
        <v>3</v>
      </c>
      <c r="S651" s="682">
        <v>1</v>
      </c>
      <c r="T651" s="706">
        <v>1</v>
      </c>
      <c r="U651" s="242">
        <v>1</v>
      </c>
    </row>
    <row r="652" spans="1:21" ht="14.4" customHeight="1" x14ac:dyDescent="0.3">
      <c r="A652" s="680">
        <v>4</v>
      </c>
      <c r="B652" s="671" t="s">
        <v>539</v>
      </c>
      <c r="C652" s="671">
        <v>89301042</v>
      </c>
      <c r="D652" s="703" t="s">
        <v>3333</v>
      </c>
      <c r="E652" s="704" t="s">
        <v>2274</v>
      </c>
      <c r="F652" s="671" t="s">
        <v>2235</v>
      </c>
      <c r="G652" s="671" t="s">
        <v>2472</v>
      </c>
      <c r="H652" s="671" t="s">
        <v>538</v>
      </c>
      <c r="I652" s="671" t="s">
        <v>3056</v>
      </c>
      <c r="J652" s="671" t="s">
        <v>3057</v>
      </c>
      <c r="K652" s="671" t="s">
        <v>3058</v>
      </c>
      <c r="L652" s="705">
        <v>1074.31</v>
      </c>
      <c r="M652" s="705">
        <v>6445.86</v>
      </c>
      <c r="N652" s="671">
        <v>6</v>
      </c>
      <c r="O652" s="706">
        <v>1</v>
      </c>
      <c r="P652" s="705">
        <v>6445.86</v>
      </c>
      <c r="Q652" s="682">
        <v>1</v>
      </c>
      <c r="R652" s="671">
        <v>6</v>
      </c>
      <c r="S652" s="682">
        <v>1</v>
      </c>
      <c r="T652" s="706">
        <v>1</v>
      </c>
      <c r="U652" s="242">
        <v>1</v>
      </c>
    </row>
    <row r="653" spans="1:21" ht="14.4" customHeight="1" x14ac:dyDescent="0.3">
      <c r="A653" s="680">
        <v>4</v>
      </c>
      <c r="B653" s="671" t="s">
        <v>539</v>
      </c>
      <c r="C653" s="671">
        <v>89301042</v>
      </c>
      <c r="D653" s="703" t="s">
        <v>3333</v>
      </c>
      <c r="E653" s="704" t="s">
        <v>2274</v>
      </c>
      <c r="F653" s="671" t="s">
        <v>2235</v>
      </c>
      <c r="G653" s="671" t="s">
        <v>2472</v>
      </c>
      <c r="H653" s="671" t="s">
        <v>538</v>
      </c>
      <c r="I653" s="671" t="s">
        <v>2549</v>
      </c>
      <c r="J653" s="671" t="s">
        <v>2550</v>
      </c>
      <c r="K653" s="671" t="s">
        <v>2551</v>
      </c>
      <c r="L653" s="705">
        <v>1430.6</v>
      </c>
      <c r="M653" s="705">
        <v>2861.2</v>
      </c>
      <c r="N653" s="671">
        <v>2</v>
      </c>
      <c r="O653" s="706">
        <v>1</v>
      </c>
      <c r="P653" s="705">
        <v>2861.2</v>
      </c>
      <c r="Q653" s="682">
        <v>1</v>
      </c>
      <c r="R653" s="671">
        <v>2</v>
      </c>
      <c r="S653" s="682">
        <v>1</v>
      </c>
      <c r="T653" s="706">
        <v>1</v>
      </c>
      <c r="U653" s="242">
        <v>1</v>
      </c>
    </row>
    <row r="654" spans="1:21" ht="14.4" customHeight="1" x14ac:dyDescent="0.3">
      <c r="A654" s="680">
        <v>4</v>
      </c>
      <c r="B654" s="671" t="s">
        <v>539</v>
      </c>
      <c r="C654" s="671">
        <v>89301042</v>
      </c>
      <c r="D654" s="703" t="s">
        <v>3333</v>
      </c>
      <c r="E654" s="704" t="s">
        <v>2274</v>
      </c>
      <c r="F654" s="671" t="s">
        <v>2235</v>
      </c>
      <c r="G654" s="671" t="s">
        <v>2472</v>
      </c>
      <c r="H654" s="671" t="s">
        <v>538</v>
      </c>
      <c r="I654" s="671" t="s">
        <v>2557</v>
      </c>
      <c r="J654" s="671" t="s">
        <v>2558</v>
      </c>
      <c r="K654" s="671" t="s">
        <v>2559</v>
      </c>
      <c r="L654" s="705">
        <v>1080</v>
      </c>
      <c r="M654" s="705">
        <v>1080</v>
      </c>
      <c r="N654" s="671">
        <v>1</v>
      </c>
      <c r="O654" s="706">
        <v>1</v>
      </c>
      <c r="P654" s="705">
        <v>1080</v>
      </c>
      <c r="Q654" s="682">
        <v>1</v>
      </c>
      <c r="R654" s="671">
        <v>1</v>
      </c>
      <c r="S654" s="682">
        <v>1</v>
      </c>
      <c r="T654" s="706">
        <v>1</v>
      </c>
      <c r="U654" s="242">
        <v>1</v>
      </c>
    </row>
    <row r="655" spans="1:21" ht="14.4" customHeight="1" x14ac:dyDescent="0.3">
      <c r="A655" s="680">
        <v>4</v>
      </c>
      <c r="B655" s="671" t="s">
        <v>539</v>
      </c>
      <c r="C655" s="671">
        <v>89301042</v>
      </c>
      <c r="D655" s="703" t="s">
        <v>3333</v>
      </c>
      <c r="E655" s="704" t="s">
        <v>2274</v>
      </c>
      <c r="F655" s="671" t="s">
        <v>2235</v>
      </c>
      <c r="G655" s="671" t="s">
        <v>2472</v>
      </c>
      <c r="H655" s="671" t="s">
        <v>538</v>
      </c>
      <c r="I655" s="671" t="s">
        <v>2636</v>
      </c>
      <c r="J655" s="671" t="s">
        <v>2637</v>
      </c>
      <c r="K655" s="671" t="s">
        <v>2517</v>
      </c>
      <c r="L655" s="705">
        <v>500</v>
      </c>
      <c r="M655" s="705">
        <v>1000</v>
      </c>
      <c r="N655" s="671">
        <v>2</v>
      </c>
      <c r="O655" s="706">
        <v>1</v>
      </c>
      <c r="P655" s="705">
        <v>1000</v>
      </c>
      <c r="Q655" s="682">
        <v>1</v>
      </c>
      <c r="R655" s="671">
        <v>2</v>
      </c>
      <c r="S655" s="682">
        <v>1</v>
      </c>
      <c r="T655" s="706">
        <v>1</v>
      </c>
      <c r="U655" s="242">
        <v>1</v>
      </c>
    </row>
    <row r="656" spans="1:21" ht="14.4" customHeight="1" x14ac:dyDescent="0.3">
      <c r="A656" s="680">
        <v>4</v>
      </c>
      <c r="B656" s="671" t="s">
        <v>539</v>
      </c>
      <c r="C656" s="671">
        <v>89301042</v>
      </c>
      <c r="D656" s="703" t="s">
        <v>3333</v>
      </c>
      <c r="E656" s="704" t="s">
        <v>2274</v>
      </c>
      <c r="F656" s="671" t="s">
        <v>2235</v>
      </c>
      <c r="G656" s="671" t="s">
        <v>2472</v>
      </c>
      <c r="H656" s="671" t="s">
        <v>538</v>
      </c>
      <c r="I656" s="671" t="s">
        <v>2569</v>
      </c>
      <c r="J656" s="671" t="s">
        <v>2570</v>
      </c>
      <c r="K656" s="671" t="s">
        <v>2517</v>
      </c>
      <c r="L656" s="705">
        <v>300</v>
      </c>
      <c r="M656" s="705">
        <v>1200</v>
      </c>
      <c r="N656" s="671">
        <v>4</v>
      </c>
      <c r="O656" s="706">
        <v>2</v>
      </c>
      <c r="P656" s="705">
        <v>1200</v>
      </c>
      <c r="Q656" s="682">
        <v>1</v>
      </c>
      <c r="R656" s="671">
        <v>4</v>
      </c>
      <c r="S656" s="682">
        <v>1</v>
      </c>
      <c r="T656" s="706">
        <v>2</v>
      </c>
      <c r="U656" s="242">
        <v>1</v>
      </c>
    </row>
    <row r="657" spans="1:21" ht="14.4" customHeight="1" x14ac:dyDescent="0.3">
      <c r="A657" s="680">
        <v>4</v>
      </c>
      <c r="B657" s="671" t="s">
        <v>539</v>
      </c>
      <c r="C657" s="671">
        <v>89301042</v>
      </c>
      <c r="D657" s="703" t="s">
        <v>3333</v>
      </c>
      <c r="E657" s="704" t="s">
        <v>2274</v>
      </c>
      <c r="F657" s="671" t="s">
        <v>2235</v>
      </c>
      <c r="G657" s="671" t="s">
        <v>2472</v>
      </c>
      <c r="H657" s="671" t="s">
        <v>538</v>
      </c>
      <c r="I657" s="671" t="s">
        <v>2766</v>
      </c>
      <c r="J657" s="671" t="s">
        <v>2767</v>
      </c>
      <c r="K657" s="671" t="s">
        <v>2768</v>
      </c>
      <c r="L657" s="705">
        <v>5343.9</v>
      </c>
      <c r="M657" s="705">
        <v>42751.199999999997</v>
      </c>
      <c r="N657" s="671">
        <v>8</v>
      </c>
      <c r="O657" s="706">
        <v>3</v>
      </c>
      <c r="P657" s="705">
        <v>42751.199999999997</v>
      </c>
      <c r="Q657" s="682">
        <v>1</v>
      </c>
      <c r="R657" s="671">
        <v>8</v>
      </c>
      <c r="S657" s="682">
        <v>1</v>
      </c>
      <c r="T657" s="706">
        <v>3</v>
      </c>
      <c r="U657" s="242">
        <v>1</v>
      </c>
    </row>
    <row r="658" spans="1:21" ht="14.4" customHeight="1" x14ac:dyDescent="0.3">
      <c r="A658" s="680">
        <v>4</v>
      </c>
      <c r="B658" s="671" t="s">
        <v>539</v>
      </c>
      <c r="C658" s="671">
        <v>89301042</v>
      </c>
      <c r="D658" s="703" t="s">
        <v>3333</v>
      </c>
      <c r="E658" s="704" t="s">
        <v>2274</v>
      </c>
      <c r="F658" s="671" t="s">
        <v>2235</v>
      </c>
      <c r="G658" s="671" t="s">
        <v>2472</v>
      </c>
      <c r="H658" s="671" t="s">
        <v>538</v>
      </c>
      <c r="I658" s="671" t="s">
        <v>2586</v>
      </c>
      <c r="J658" s="671" t="s">
        <v>2587</v>
      </c>
      <c r="K658" s="671" t="s">
        <v>2588</v>
      </c>
      <c r="L658" s="705">
        <v>159.5</v>
      </c>
      <c r="M658" s="705">
        <v>159.5</v>
      </c>
      <c r="N658" s="671">
        <v>1</v>
      </c>
      <c r="O658" s="706">
        <v>1</v>
      </c>
      <c r="P658" s="705"/>
      <c r="Q658" s="682">
        <v>0</v>
      </c>
      <c r="R658" s="671"/>
      <c r="S658" s="682">
        <v>0</v>
      </c>
      <c r="T658" s="706"/>
      <c r="U658" s="242">
        <v>0</v>
      </c>
    </row>
    <row r="659" spans="1:21" ht="14.4" customHeight="1" x14ac:dyDescent="0.3">
      <c r="A659" s="680">
        <v>4</v>
      </c>
      <c r="B659" s="671" t="s">
        <v>539</v>
      </c>
      <c r="C659" s="671">
        <v>89301042</v>
      </c>
      <c r="D659" s="703" t="s">
        <v>3333</v>
      </c>
      <c r="E659" s="704" t="s">
        <v>2274</v>
      </c>
      <c r="F659" s="671" t="s">
        <v>2235</v>
      </c>
      <c r="G659" s="671" t="s">
        <v>2472</v>
      </c>
      <c r="H659" s="671" t="s">
        <v>538</v>
      </c>
      <c r="I659" s="671" t="s">
        <v>2809</v>
      </c>
      <c r="J659" s="671" t="s">
        <v>2810</v>
      </c>
      <c r="K659" s="671" t="s">
        <v>2811</v>
      </c>
      <c r="L659" s="705">
        <v>319</v>
      </c>
      <c r="M659" s="705">
        <v>638</v>
      </c>
      <c r="N659" s="671">
        <v>2</v>
      </c>
      <c r="O659" s="706">
        <v>1</v>
      </c>
      <c r="P659" s="705">
        <v>638</v>
      </c>
      <c r="Q659" s="682">
        <v>1</v>
      </c>
      <c r="R659" s="671">
        <v>2</v>
      </c>
      <c r="S659" s="682">
        <v>1</v>
      </c>
      <c r="T659" s="706">
        <v>1</v>
      </c>
      <c r="U659" s="242">
        <v>1</v>
      </c>
    </row>
    <row r="660" spans="1:21" ht="14.4" customHeight="1" x14ac:dyDescent="0.3">
      <c r="A660" s="680">
        <v>4</v>
      </c>
      <c r="B660" s="671" t="s">
        <v>539</v>
      </c>
      <c r="C660" s="671">
        <v>89301042</v>
      </c>
      <c r="D660" s="703" t="s">
        <v>3333</v>
      </c>
      <c r="E660" s="704" t="s">
        <v>2274</v>
      </c>
      <c r="F660" s="671" t="s">
        <v>2235</v>
      </c>
      <c r="G660" s="671" t="s">
        <v>2472</v>
      </c>
      <c r="H660" s="671" t="s">
        <v>538</v>
      </c>
      <c r="I660" s="671" t="s">
        <v>3184</v>
      </c>
      <c r="J660" s="671" t="s">
        <v>2689</v>
      </c>
      <c r="K660" s="671" t="s">
        <v>3185</v>
      </c>
      <c r="L660" s="705">
        <v>2304</v>
      </c>
      <c r="M660" s="705">
        <v>4608</v>
      </c>
      <c r="N660" s="671">
        <v>2</v>
      </c>
      <c r="O660" s="706">
        <v>1</v>
      </c>
      <c r="P660" s="705">
        <v>4608</v>
      </c>
      <c r="Q660" s="682">
        <v>1</v>
      </c>
      <c r="R660" s="671">
        <v>2</v>
      </c>
      <c r="S660" s="682">
        <v>1</v>
      </c>
      <c r="T660" s="706">
        <v>1</v>
      </c>
      <c r="U660" s="242">
        <v>1</v>
      </c>
    </row>
    <row r="661" spans="1:21" ht="14.4" customHeight="1" x14ac:dyDescent="0.3">
      <c r="A661" s="680">
        <v>4</v>
      </c>
      <c r="B661" s="671" t="s">
        <v>539</v>
      </c>
      <c r="C661" s="671">
        <v>89301042</v>
      </c>
      <c r="D661" s="703" t="s">
        <v>3333</v>
      </c>
      <c r="E661" s="704" t="s">
        <v>2274</v>
      </c>
      <c r="F661" s="671" t="s">
        <v>2235</v>
      </c>
      <c r="G661" s="671" t="s">
        <v>2472</v>
      </c>
      <c r="H661" s="671" t="s">
        <v>538</v>
      </c>
      <c r="I661" s="671" t="s">
        <v>2825</v>
      </c>
      <c r="J661" s="671" t="s">
        <v>2544</v>
      </c>
      <c r="K661" s="671" t="s">
        <v>2826</v>
      </c>
      <c r="L661" s="705">
        <v>1987.45</v>
      </c>
      <c r="M661" s="705">
        <v>5962.35</v>
      </c>
      <c r="N661" s="671">
        <v>3</v>
      </c>
      <c r="O661" s="706">
        <v>1</v>
      </c>
      <c r="P661" s="705">
        <v>5962.35</v>
      </c>
      <c r="Q661" s="682">
        <v>1</v>
      </c>
      <c r="R661" s="671">
        <v>3</v>
      </c>
      <c r="S661" s="682">
        <v>1</v>
      </c>
      <c r="T661" s="706">
        <v>1</v>
      </c>
      <c r="U661" s="242">
        <v>1</v>
      </c>
    </row>
    <row r="662" spans="1:21" ht="14.4" customHeight="1" x14ac:dyDescent="0.3">
      <c r="A662" s="680">
        <v>4</v>
      </c>
      <c r="B662" s="671" t="s">
        <v>539</v>
      </c>
      <c r="C662" s="671">
        <v>89301042</v>
      </c>
      <c r="D662" s="703" t="s">
        <v>3333</v>
      </c>
      <c r="E662" s="704" t="s">
        <v>2274</v>
      </c>
      <c r="F662" s="671" t="s">
        <v>2235</v>
      </c>
      <c r="G662" s="671" t="s">
        <v>2472</v>
      </c>
      <c r="H662" s="671" t="s">
        <v>538</v>
      </c>
      <c r="I662" s="671" t="s">
        <v>3186</v>
      </c>
      <c r="J662" s="671" t="s">
        <v>3187</v>
      </c>
      <c r="K662" s="671" t="s">
        <v>3188</v>
      </c>
      <c r="L662" s="705">
        <v>856.97</v>
      </c>
      <c r="M662" s="705">
        <v>5141.82</v>
      </c>
      <c r="N662" s="671">
        <v>6</v>
      </c>
      <c r="O662" s="706">
        <v>1</v>
      </c>
      <c r="P662" s="705"/>
      <c r="Q662" s="682">
        <v>0</v>
      </c>
      <c r="R662" s="671"/>
      <c r="S662" s="682">
        <v>0</v>
      </c>
      <c r="T662" s="706"/>
      <c r="U662" s="242">
        <v>0</v>
      </c>
    </row>
    <row r="663" spans="1:21" ht="14.4" customHeight="1" x14ac:dyDescent="0.3">
      <c r="A663" s="680">
        <v>4</v>
      </c>
      <c r="B663" s="671" t="s">
        <v>539</v>
      </c>
      <c r="C663" s="671">
        <v>89301042</v>
      </c>
      <c r="D663" s="703" t="s">
        <v>3333</v>
      </c>
      <c r="E663" s="704" t="s">
        <v>2275</v>
      </c>
      <c r="F663" s="671" t="s">
        <v>2233</v>
      </c>
      <c r="G663" s="671" t="s">
        <v>3160</v>
      </c>
      <c r="H663" s="671" t="s">
        <v>538</v>
      </c>
      <c r="I663" s="671" t="s">
        <v>3161</v>
      </c>
      <c r="J663" s="671" t="s">
        <v>3162</v>
      </c>
      <c r="K663" s="671" t="s">
        <v>984</v>
      </c>
      <c r="L663" s="705">
        <v>95.25</v>
      </c>
      <c r="M663" s="705">
        <v>95.25</v>
      </c>
      <c r="N663" s="671">
        <v>1</v>
      </c>
      <c r="O663" s="706">
        <v>0.5</v>
      </c>
      <c r="P663" s="705"/>
      <c r="Q663" s="682">
        <v>0</v>
      </c>
      <c r="R663" s="671"/>
      <c r="S663" s="682">
        <v>0</v>
      </c>
      <c r="T663" s="706"/>
      <c r="U663" s="242">
        <v>0</v>
      </c>
    </row>
    <row r="664" spans="1:21" ht="14.4" customHeight="1" x14ac:dyDescent="0.3">
      <c r="A664" s="680">
        <v>4</v>
      </c>
      <c r="B664" s="671" t="s">
        <v>539</v>
      </c>
      <c r="C664" s="671">
        <v>89301042</v>
      </c>
      <c r="D664" s="703" t="s">
        <v>3333</v>
      </c>
      <c r="E664" s="704" t="s">
        <v>2275</v>
      </c>
      <c r="F664" s="671" t="s">
        <v>2233</v>
      </c>
      <c r="G664" s="671" t="s">
        <v>3160</v>
      </c>
      <c r="H664" s="671" t="s">
        <v>538</v>
      </c>
      <c r="I664" s="671" t="s">
        <v>3189</v>
      </c>
      <c r="J664" s="671" t="s">
        <v>3162</v>
      </c>
      <c r="K664" s="671" t="s">
        <v>3190</v>
      </c>
      <c r="L664" s="705">
        <v>47.63</v>
      </c>
      <c r="M664" s="705">
        <v>47.63</v>
      </c>
      <c r="N664" s="671">
        <v>1</v>
      </c>
      <c r="O664" s="706">
        <v>1</v>
      </c>
      <c r="P664" s="705"/>
      <c r="Q664" s="682">
        <v>0</v>
      </c>
      <c r="R664" s="671"/>
      <c r="S664" s="682">
        <v>0</v>
      </c>
      <c r="T664" s="706"/>
      <c r="U664" s="242">
        <v>0</v>
      </c>
    </row>
    <row r="665" spans="1:21" ht="14.4" customHeight="1" x14ac:dyDescent="0.3">
      <c r="A665" s="680">
        <v>4</v>
      </c>
      <c r="B665" s="671" t="s">
        <v>539</v>
      </c>
      <c r="C665" s="671">
        <v>89301042</v>
      </c>
      <c r="D665" s="703" t="s">
        <v>3333</v>
      </c>
      <c r="E665" s="704" t="s">
        <v>2275</v>
      </c>
      <c r="F665" s="671" t="s">
        <v>2233</v>
      </c>
      <c r="G665" s="671" t="s">
        <v>3191</v>
      </c>
      <c r="H665" s="671" t="s">
        <v>538</v>
      </c>
      <c r="I665" s="671" t="s">
        <v>3192</v>
      </c>
      <c r="J665" s="671" t="s">
        <v>3193</v>
      </c>
      <c r="K665" s="671" t="s">
        <v>3194</v>
      </c>
      <c r="L665" s="705">
        <v>89.77</v>
      </c>
      <c r="M665" s="705">
        <v>89.77</v>
      </c>
      <c r="N665" s="671">
        <v>1</v>
      </c>
      <c r="O665" s="706">
        <v>0.5</v>
      </c>
      <c r="P665" s="705"/>
      <c r="Q665" s="682">
        <v>0</v>
      </c>
      <c r="R665" s="671"/>
      <c r="S665" s="682">
        <v>0</v>
      </c>
      <c r="T665" s="706"/>
      <c r="U665" s="242">
        <v>0</v>
      </c>
    </row>
    <row r="666" spans="1:21" ht="14.4" customHeight="1" x14ac:dyDescent="0.3">
      <c r="A666" s="680">
        <v>4</v>
      </c>
      <c r="B666" s="671" t="s">
        <v>539</v>
      </c>
      <c r="C666" s="671">
        <v>89301042</v>
      </c>
      <c r="D666" s="703" t="s">
        <v>3333</v>
      </c>
      <c r="E666" s="704" t="s">
        <v>2275</v>
      </c>
      <c r="F666" s="671" t="s">
        <v>2233</v>
      </c>
      <c r="G666" s="671" t="s">
        <v>3027</v>
      </c>
      <c r="H666" s="671" t="s">
        <v>538</v>
      </c>
      <c r="I666" s="671" t="s">
        <v>3195</v>
      </c>
      <c r="J666" s="671" t="s">
        <v>3196</v>
      </c>
      <c r="K666" s="671" t="s">
        <v>2179</v>
      </c>
      <c r="L666" s="705">
        <v>69.86</v>
      </c>
      <c r="M666" s="705">
        <v>279.44</v>
      </c>
      <c r="N666" s="671">
        <v>4</v>
      </c>
      <c r="O666" s="706">
        <v>2</v>
      </c>
      <c r="P666" s="705">
        <v>69.86</v>
      </c>
      <c r="Q666" s="682">
        <v>0.25</v>
      </c>
      <c r="R666" s="671">
        <v>1</v>
      </c>
      <c r="S666" s="682">
        <v>0.25</v>
      </c>
      <c r="T666" s="706">
        <v>0.5</v>
      </c>
      <c r="U666" s="242">
        <v>0.25</v>
      </c>
    </row>
    <row r="667" spans="1:21" ht="14.4" customHeight="1" x14ac:dyDescent="0.3">
      <c r="A667" s="680">
        <v>4</v>
      </c>
      <c r="B667" s="671" t="s">
        <v>539</v>
      </c>
      <c r="C667" s="671">
        <v>89301042</v>
      </c>
      <c r="D667" s="703" t="s">
        <v>3333</v>
      </c>
      <c r="E667" s="704" t="s">
        <v>2275</v>
      </c>
      <c r="F667" s="671" t="s">
        <v>2233</v>
      </c>
      <c r="G667" s="671" t="s">
        <v>3109</v>
      </c>
      <c r="H667" s="671" t="s">
        <v>538</v>
      </c>
      <c r="I667" s="671" t="s">
        <v>606</v>
      </c>
      <c r="J667" s="671" t="s">
        <v>3197</v>
      </c>
      <c r="K667" s="671" t="s">
        <v>2608</v>
      </c>
      <c r="L667" s="705">
        <v>14.2</v>
      </c>
      <c r="M667" s="705">
        <v>14.2</v>
      </c>
      <c r="N667" s="671">
        <v>1</v>
      </c>
      <c r="O667" s="706">
        <v>0.5</v>
      </c>
      <c r="P667" s="705">
        <v>14.2</v>
      </c>
      <c r="Q667" s="682">
        <v>1</v>
      </c>
      <c r="R667" s="671">
        <v>1</v>
      </c>
      <c r="S667" s="682">
        <v>1</v>
      </c>
      <c r="T667" s="706">
        <v>0.5</v>
      </c>
      <c r="U667" s="242">
        <v>1</v>
      </c>
    </row>
    <row r="668" spans="1:21" ht="14.4" customHeight="1" x14ac:dyDescent="0.3">
      <c r="A668" s="680">
        <v>4</v>
      </c>
      <c r="B668" s="671" t="s">
        <v>539</v>
      </c>
      <c r="C668" s="671">
        <v>89301042</v>
      </c>
      <c r="D668" s="703" t="s">
        <v>3333</v>
      </c>
      <c r="E668" s="704" t="s">
        <v>2275</v>
      </c>
      <c r="F668" s="671" t="s">
        <v>2233</v>
      </c>
      <c r="G668" s="671" t="s">
        <v>2645</v>
      </c>
      <c r="H668" s="671" t="s">
        <v>538</v>
      </c>
      <c r="I668" s="671" t="s">
        <v>3198</v>
      </c>
      <c r="J668" s="671" t="s">
        <v>3199</v>
      </c>
      <c r="K668" s="671" t="s">
        <v>3200</v>
      </c>
      <c r="L668" s="705">
        <v>0</v>
      </c>
      <c r="M668" s="705">
        <v>0</v>
      </c>
      <c r="N668" s="671">
        <v>1</v>
      </c>
      <c r="O668" s="706">
        <v>0.5</v>
      </c>
      <c r="P668" s="705"/>
      <c r="Q668" s="682"/>
      <c r="R668" s="671"/>
      <c r="S668" s="682">
        <v>0</v>
      </c>
      <c r="T668" s="706"/>
      <c r="U668" s="242">
        <v>0</v>
      </c>
    </row>
    <row r="669" spans="1:21" ht="14.4" customHeight="1" x14ac:dyDescent="0.3">
      <c r="A669" s="680">
        <v>4</v>
      </c>
      <c r="B669" s="671" t="s">
        <v>539</v>
      </c>
      <c r="C669" s="671">
        <v>89301042</v>
      </c>
      <c r="D669" s="703" t="s">
        <v>3333</v>
      </c>
      <c r="E669" s="704" t="s">
        <v>2275</v>
      </c>
      <c r="F669" s="671" t="s">
        <v>2233</v>
      </c>
      <c r="G669" s="671" t="s">
        <v>3201</v>
      </c>
      <c r="H669" s="671" t="s">
        <v>538</v>
      </c>
      <c r="I669" s="671" t="s">
        <v>3202</v>
      </c>
      <c r="J669" s="671" t="s">
        <v>3203</v>
      </c>
      <c r="K669" s="671" t="s">
        <v>1751</v>
      </c>
      <c r="L669" s="705">
        <v>5058.3999999999996</v>
      </c>
      <c r="M669" s="705">
        <v>5058.3999999999996</v>
      </c>
      <c r="N669" s="671">
        <v>1</v>
      </c>
      <c r="O669" s="706">
        <v>0.5</v>
      </c>
      <c r="P669" s="705"/>
      <c r="Q669" s="682">
        <v>0</v>
      </c>
      <c r="R669" s="671"/>
      <c r="S669" s="682">
        <v>0</v>
      </c>
      <c r="T669" s="706"/>
      <c r="U669" s="242">
        <v>0</v>
      </c>
    </row>
    <row r="670" spans="1:21" ht="14.4" customHeight="1" x14ac:dyDescent="0.3">
      <c r="A670" s="680">
        <v>4</v>
      </c>
      <c r="B670" s="671" t="s">
        <v>539</v>
      </c>
      <c r="C670" s="671">
        <v>89301042</v>
      </c>
      <c r="D670" s="703" t="s">
        <v>3333</v>
      </c>
      <c r="E670" s="704" t="s">
        <v>2275</v>
      </c>
      <c r="F670" s="671" t="s">
        <v>2233</v>
      </c>
      <c r="G670" s="671" t="s">
        <v>2661</v>
      </c>
      <c r="H670" s="671" t="s">
        <v>538</v>
      </c>
      <c r="I670" s="671" t="s">
        <v>2662</v>
      </c>
      <c r="J670" s="671" t="s">
        <v>2663</v>
      </c>
      <c r="K670" s="671" t="s">
        <v>2664</v>
      </c>
      <c r="L670" s="705">
        <v>108.98</v>
      </c>
      <c r="M670" s="705">
        <v>217.96</v>
      </c>
      <c r="N670" s="671">
        <v>2</v>
      </c>
      <c r="O670" s="706">
        <v>1</v>
      </c>
      <c r="P670" s="705"/>
      <c r="Q670" s="682">
        <v>0</v>
      </c>
      <c r="R670" s="671"/>
      <c r="S670" s="682">
        <v>0</v>
      </c>
      <c r="T670" s="706"/>
      <c r="U670" s="242">
        <v>0</v>
      </c>
    </row>
    <row r="671" spans="1:21" ht="14.4" customHeight="1" x14ac:dyDescent="0.3">
      <c r="A671" s="680">
        <v>4</v>
      </c>
      <c r="B671" s="671" t="s">
        <v>539</v>
      </c>
      <c r="C671" s="671">
        <v>89301042</v>
      </c>
      <c r="D671" s="703" t="s">
        <v>3333</v>
      </c>
      <c r="E671" s="704" t="s">
        <v>2275</v>
      </c>
      <c r="F671" s="671" t="s">
        <v>2233</v>
      </c>
      <c r="G671" s="671" t="s">
        <v>3204</v>
      </c>
      <c r="H671" s="671" t="s">
        <v>910</v>
      </c>
      <c r="I671" s="671" t="s">
        <v>3205</v>
      </c>
      <c r="J671" s="671" t="s">
        <v>3206</v>
      </c>
      <c r="K671" s="671" t="s">
        <v>1383</v>
      </c>
      <c r="L671" s="705">
        <v>38.130000000000003</v>
      </c>
      <c r="M671" s="705">
        <v>76.260000000000005</v>
      </c>
      <c r="N671" s="671">
        <v>2</v>
      </c>
      <c r="O671" s="706">
        <v>0.5</v>
      </c>
      <c r="P671" s="705">
        <v>76.260000000000005</v>
      </c>
      <c r="Q671" s="682">
        <v>1</v>
      </c>
      <c r="R671" s="671">
        <v>2</v>
      </c>
      <c r="S671" s="682">
        <v>1</v>
      </c>
      <c r="T671" s="706">
        <v>0.5</v>
      </c>
      <c r="U671" s="242">
        <v>1</v>
      </c>
    </row>
    <row r="672" spans="1:21" ht="14.4" customHeight="1" x14ac:dyDescent="0.3">
      <c r="A672" s="680">
        <v>4</v>
      </c>
      <c r="B672" s="671" t="s">
        <v>539</v>
      </c>
      <c r="C672" s="671">
        <v>89301042</v>
      </c>
      <c r="D672" s="703" t="s">
        <v>3333</v>
      </c>
      <c r="E672" s="704" t="s">
        <v>2275</v>
      </c>
      <c r="F672" s="671" t="s">
        <v>2233</v>
      </c>
      <c r="G672" s="671" t="s">
        <v>3207</v>
      </c>
      <c r="H672" s="671" t="s">
        <v>538</v>
      </c>
      <c r="I672" s="671" t="s">
        <v>3208</v>
      </c>
      <c r="J672" s="671" t="s">
        <v>3209</v>
      </c>
      <c r="K672" s="671" t="s">
        <v>3210</v>
      </c>
      <c r="L672" s="705">
        <v>83.56</v>
      </c>
      <c r="M672" s="705">
        <v>83.56</v>
      </c>
      <c r="N672" s="671">
        <v>1</v>
      </c>
      <c r="O672" s="706">
        <v>0.5</v>
      </c>
      <c r="P672" s="705"/>
      <c r="Q672" s="682">
        <v>0</v>
      </c>
      <c r="R672" s="671"/>
      <c r="S672" s="682">
        <v>0</v>
      </c>
      <c r="T672" s="706"/>
      <c r="U672" s="242">
        <v>0</v>
      </c>
    </row>
    <row r="673" spans="1:21" ht="14.4" customHeight="1" x14ac:dyDescent="0.3">
      <c r="A673" s="680">
        <v>4</v>
      </c>
      <c r="B673" s="671" t="s">
        <v>539</v>
      </c>
      <c r="C673" s="671">
        <v>89301042</v>
      </c>
      <c r="D673" s="703" t="s">
        <v>3333</v>
      </c>
      <c r="E673" s="704" t="s">
        <v>2275</v>
      </c>
      <c r="F673" s="671" t="s">
        <v>2233</v>
      </c>
      <c r="G673" s="671" t="s">
        <v>3211</v>
      </c>
      <c r="H673" s="671" t="s">
        <v>538</v>
      </c>
      <c r="I673" s="671" t="s">
        <v>3212</v>
      </c>
      <c r="J673" s="671" t="s">
        <v>3213</v>
      </c>
      <c r="K673" s="671" t="s">
        <v>3214</v>
      </c>
      <c r="L673" s="705">
        <v>0</v>
      </c>
      <c r="M673" s="705">
        <v>0</v>
      </c>
      <c r="N673" s="671">
        <v>1</v>
      </c>
      <c r="O673" s="706">
        <v>0.5</v>
      </c>
      <c r="P673" s="705">
        <v>0</v>
      </c>
      <c r="Q673" s="682"/>
      <c r="R673" s="671">
        <v>1</v>
      </c>
      <c r="S673" s="682">
        <v>1</v>
      </c>
      <c r="T673" s="706">
        <v>0.5</v>
      </c>
      <c r="U673" s="242">
        <v>1</v>
      </c>
    </row>
    <row r="674" spans="1:21" ht="14.4" customHeight="1" x14ac:dyDescent="0.3">
      <c r="A674" s="680">
        <v>4</v>
      </c>
      <c r="B674" s="671" t="s">
        <v>539</v>
      </c>
      <c r="C674" s="671">
        <v>89301042</v>
      </c>
      <c r="D674" s="703" t="s">
        <v>3333</v>
      </c>
      <c r="E674" s="704" t="s">
        <v>2275</v>
      </c>
      <c r="F674" s="671" t="s">
        <v>2233</v>
      </c>
      <c r="G674" s="671" t="s">
        <v>2313</v>
      </c>
      <c r="H674" s="671" t="s">
        <v>538</v>
      </c>
      <c r="I674" s="671" t="s">
        <v>3215</v>
      </c>
      <c r="J674" s="671" t="s">
        <v>3216</v>
      </c>
      <c r="K674" s="671" t="s">
        <v>2338</v>
      </c>
      <c r="L674" s="705">
        <v>250.87</v>
      </c>
      <c r="M674" s="705">
        <v>250.87</v>
      </c>
      <c r="N674" s="671">
        <v>1</v>
      </c>
      <c r="O674" s="706">
        <v>0.5</v>
      </c>
      <c r="P674" s="705"/>
      <c r="Q674" s="682">
        <v>0</v>
      </c>
      <c r="R674" s="671"/>
      <c r="S674" s="682">
        <v>0</v>
      </c>
      <c r="T674" s="706"/>
      <c r="U674" s="242">
        <v>0</v>
      </c>
    </row>
    <row r="675" spans="1:21" ht="14.4" customHeight="1" x14ac:dyDescent="0.3">
      <c r="A675" s="680">
        <v>4</v>
      </c>
      <c r="B675" s="671" t="s">
        <v>539</v>
      </c>
      <c r="C675" s="671">
        <v>89301042</v>
      </c>
      <c r="D675" s="703" t="s">
        <v>3333</v>
      </c>
      <c r="E675" s="704" t="s">
        <v>2275</v>
      </c>
      <c r="F675" s="671" t="s">
        <v>2233</v>
      </c>
      <c r="G675" s="671" t="s">
        <v>2313</v>
      </c>
      <c r="H675" s="671" t="s">
        <v>538</v>
      </c>
      <c r="I675" s="671" t="s">
        <v>2314</v>
      </c>
      <c r="J675" s="671" t="s">
        <v>1159</v>
      </c>
      <c r="K675" s="671" t="s">
        <v>2315</v>
      </c>
      <c r="L675" s="705">
        <v>0</v>
      </c>
      <c r="M675" s="705">
        <v>0</v>
      </c>
      <c r="N675" s="671">
        <v>1</v>
      </c>
      <c r="O675" s="706">
        <v>0.5</v>
      </c>
      <c r="P675" s="705">
        <v>0</v>
      </c>
      <c r="Q675" s="682"/>
      <c r="R675" s="671">
        <v>1</v>
      </c>
      <c r="S675" s="682">
        <v>1</v>
      </c>
      <c r="T675" s="706">
        <v>0.5</v>
      </c>
      <c r="U675" s="242">
        <v>1</v>
      </c>
    </row>
    <row r="676" spans="1:21" ht="14.4" customHeight="1" x14ac:dyDescent="0.3">
      <c r="A676" s="680">
        <v>4</v>
      </c>
      <c r="B676" s="671" t="s">
        <v>539</v>
      </c>
      <c r="C676" s="671">
        <v>89301042</v>
      </c>
      <c r="D676" s="703" t="s">
        <v>3333</v>
      </c>
      <c r="E676" s="704" t="s">
        <v>2275</v>
      </c>
      <c r="F676" s="671" t="s">
        <v>2233</v>
      </c>
      <c r="G676" s="671" t="s">
        <v>2313</v>
      </c>
      <c r="H676" s="671" t="s">
        <v>538</v>
      </c>
      <c r="I676" s="671" t="s">
        <v>2879</v>
      </c>
      <c r="J676" s="671" t="s">
        <v>1174</v>
      </c>
      <c r="K676" s="671" t="s">
        <v>2338</v>
      </c>
      <c r="L676" s="705">
        <v>391.83</v>
      </c>
      <c r="M676" s="705">
        <v>391.83</v>
      </c>
      <c r="N676" s="671">
        <v>1</v>
      </c>
      <c r="O676" s="706">
        <v>0.5</v>
      </c>
      <c r="P676" s="705"/>
      <c r="Q676" s="682">
        <v>0</v>
      </c>
      <c r="R676" s="671"/>
      <c r="S676" s="682">
        <v>0</v>
      </c>
      <c r="T676" s="706"/>
      <c r="U676" s="242">
        <v>0</v>
      </c>
    </row>
    <row r="677" spans="1:21" ht="14.4" customHeight="1" x14ac:dyDescent="0.3">
      <c r="A677" s="680">
        <v>4</v>
      </c>
      <c r="B677" s="671" t="s">
        <v>539</v>
      </c>
      <c r="C677" s="671">
        <v>89301042</v>
      </c>
      <c r="D677" s="703" t="s">
        <v>3333</v>
      </c>
      <c r="E677" s="704" t="s">
        <v>2275</v>
      </c>
      <c r="F677" s="671" t="s">
        <v>2233</v>
      </c>
      <c r="G677" s="671" t="s">
        <v>3217</v>
      </c>
      <c r="H677" s="671" t="s">
        <v>538</v>
      </c>
      <c r="I677" s="671" t="s">
        <v>1204</v>
      </c>
      <c r="J677" s="671" t="s">
        <v>1205</v>
      </c>
      <c r="K677" s="671" t="s">
        <v>3218</v>
      </c>
      <c r="L677" s="705">
        <v>110.25</v>
      </c>
      <c r="M677" s="705">
        <v>110.25</v>
      </c>
      <c r="N677" s="671">
        <v>1</v>
      </c>
      <c r="O677" s="706">
        <v>1</v>
      </c>
      <c r="P677" s="705">
        <v>110.25</v>
      </c>
      <c r="Q677" s="682">
        <v>1</v>
      </c>
      <c r="R677" s="671">
        <v>1</v>
      </c>
      <c r="S677" s="682">
        <v>1</v>
      </c>
      <c r="T677" s="706">
        <v>1</v>
      </c>
      <c r="U677" s="242">
        <v>1</v>
      </c>
    </row>
    <row r="678" spans="1:21" ht="14.4" customHeight="1" x14ac:dyDescent="0.3">
      <c r="A678" s="680">
        <v>4</v>
      </c>
      <c r="B678" s="671" t="s">
        <v>539</v>
      </c>
      <c r="C678" s="671">
        <v>89301042</v>
      </c>
      <c r="D678" s="703" t="s">
        <v>3333</v>
      </c>
      <c r="E678" s="704" t="s">
        <v>2275</v>
      </c>
      <c r="F678" s="671" t="s">
        <v>2233</v>
      </c>
      <c r="G678" s="671" t="s">
        <v>3219</v>
      </c>
      <c r="H678" s="671" t="s">
        <v>538</v>
      </c>
      <c r="I678" s="671" t="s">
        <v>3220</v>
      </c>
      <c r="J678" s="671" t="s">
        <v>1253</v>
      </c>
      <c r="K678" s="671" t="s">
        <v>3221</v>
      </c>
      <c r="L678" s="705">
        <v>0</v>
      </c>
      <c r="M678" s="705">
        <v>0</v>
      </c>
      <c r="N678" s="671">
        <v>2</v>
      </c>
      <c r="O678" s="706">
        <v>1</v>
      </c>
      <c r="P678" s="705"/>
      <c r="Q678" s="682"/>
      <c r="R678" s="671"/>
      <c r="S678" s="682">
        <v>0</v>
      </c>
      <c r="T678" s="706"/>
      <c r="U678" s="242">
        <v>0</v>
      </c>
    </row>
    <row r="679" spans="1:21" ht="14.4" customHeight="1" x14ac:dyDescent="0.3">
      <c r="A679" s="680">
        <v>4</v>
      </c>
      <c r="B679" s="671" t="s">
        <v>539</v>
      </c>
      <c r="C679" s="671">
        <v>89301042</v>
      </c>
      <c r="D679" s="703" t="s">
        <v>3333</v>
      </c>
      <c r="E679" s="704" t="s">
        <v>2275</v>
      </c>
      <c r="F679" s="671" t="s">
        <v>2233</v>
      </c>
      <c r="G679" s="671" t="s">
        <v>2351</v>
      </c>
      <c r="H679" s="671" t="s">
        <v>910</v>
      </c>
      <c r="I679" s="671" t="s">
        <v>1005</v>
      </c>
      <c r="J679" s="671" t="s">
        <v>2090</v>
      </c>
      <c r="K679" s="671" t="s">
        <v>2091</v>
      </c>
      <c r="L679" s="705">
        <v>156.25</v>
      </c>
      <c r="M679" s="705">
        <v>156.25</v>
      </c>
      <c r="N679" s="671">
        <v>1</v>
      </c>
      <c r="O679" s="706">
        <v>0.5</v>
      </c>
      <c r="P679" s="705">
        <v>156.25</v>
      </c>
      <c r="Q679" s="682">
        <v>1</v>
      </c>
      <c r="R679" s="671">
        <v>1</v>
      </c>
      <c r="S679" s="682">
        <v>1</v>
      </c>
      <c r="T679" s="706">
        <v>0.5</v>
      </c>
      <c r="U679" s="242">
        <v>1</v>
      </c>
    </row>
    <row r="680" spans="1:21" ht="14.4" customHeight="1" x14ac:dyDescent="0.3">
      <c r="A680" s="680">
        <v>4</v>
      </c>
      <c r="B680" s="671" t="s">
        <v>539</v>
      </c>
      <c r="C680" s="671">
        <v>89301042</v>
      </c>
      <c r="D680" s="703" t="s">
        <v>3333</v>
      </c>
      <c r="E680" s="704" t="s">
        <v>2276</v>
      </c>
      <c r="F680" s="671" t="s">
        <v>2233</v>
      </c>
      <c r="G680" s="671" t="s">
        <v>3222</v>
      </c>
      <c r="H680" s="671" t="s">
        <v>538</v>
      </c>
      <c r="I680" s="671" t="s">
        <v>3223</v>
      </c>
      <c r="J680" s="671" t="s">
        <v>3224</v>
      </c>
      <c r="K680" s="671" t="s">
        <v>3225</v>
      </c>
      <c r="L680" s="705">
        <v>203.02</v>
      </c>
      <c r="M680" s="705">
        <v>1218.1200000000001</v>
      </c>
      <c r="N680" s="671">
        <v>6</v>
      </c>
      <c r="O680" s="706">
        <v>2</v>
      </c>
      <c r="P680" s="705">
        <v>609.06000000000006</v>
      </c>
      <c r="Q680" s="682">
        <v>0.5</v>
      </c>
      <c r="R680" s="671">
        <v>3</v>
      </c>
      <c r="S680" s="682">
        <v>0.5</v>
      </c>
      <c r="T680" s="706">
        <v>1</v>
      </c>
      <c r="U680" s="242">
        <v>0.5</v>
      </c>
    </row>
    <row r="681" spans="1:21" ht="14.4" customHeight="1" x14ac:dyDescent="0.3">
      <c r="A681" s="680">
        <v>4</v>
      </c>
      <c r="B681" s="671" t="s">
        <v>539</v>
      </c>
      <c r="C681" s="671">
        <v>89301042</v>
      </c>
      <c r="D681" s="703" t="s">
        <v>3333</v>
      </c>
      <c r="E681" s="704" t="s">
        <v>2276</v>
      </c>
      <c r="F681" s="671" t="s">
        <v>2233</v>
      </c>
      <c r="G681" s="671" t="s">
        <v>2948</v>
      </c>
      <c r="H681" s="671" t="s">
        <v>910</v>
      </c>
      <c r="I681" s="671" t="s">
        <v>3226</v>
      </c>
      <c r="J681" s="671" t="s">
        <v>3227</v>
      </c>
      <c r="K681" s="671" t="s">
        <v>3228</v>
      </c>
      <c r="L681" s="705">
        <v>31.57</v>
      </c>
      <c r="M681" s="705">
        <v>31.57</v>
      </c>
      <c r="N681" s="671">
        <v>1</v>
      </c>
      <c r="O681" s="706">
        <v>1</v>
      </c>
      <c r="P681" s="705"/>
      <c r="Q681" s="682">
        <v>0</v>
      </c>
      <c r="R681" s="671"/>
      <c r="S681" s="682">
        <v>0</v>
      </c>
      <c r="T681" s="706"/>
      <c r="U681" s="242">
        <v>0</v>
      </c>
    </row>
    <row r="682" spans="1:21" ht="14.4" customHeight="1" x14ac:dyDescent="0.3">
      <c r="A682" s="680">
        <v>4</v>
      </c>
      <c r="B682" s="671" t="s">
        <v>539</v>
      </c>
      <c r="C682" s="671">
        <v>89301042</v>
      </c>
      <c r="D682" s="703" t="s">
        <v>3333</v>
      </c>
      <c r="E682" s="704" t="s">
        <v>2276</v>
      </c>
      <c r="F682" s="671" t="s">
        <v>2235</v>
      </c>
      <c r="G682" s="671" t="s">
        <v>2462</v>
      </c>
      <c r="H682" s="671" t="s">
        <v>538</v>
      </c>
      <c r="I682" s="671" t="s">
        <v>2463</v>
      </c>
      <c r="J682" s="671" t="s">
        <v>2464</v>
      </c>
      <c r="K682" s="671" t="s">
        <v>2465</v>
      </c>
      <c r="L682" s="705">
        <v>410</v>
      </c>
      <c r="M682" s="705">
        <v>6970</v>
      </c>
      <c r="N682" s="671">
        <v>17</v>
      </c>
      <c r="O682" s="706">
        <v>17</v>
      </c>
      <c r="P682" s="705">
        <v>6970</v>
      </c>
      <c r="Q682" s="682">
        <v>1</v>
      </c>
      <c r="R682" s="671">
        <v>17</v>
      </c>
      <c r="S682" s="682">
        <v>1</v>
      </c>
      <c r="T682" s="706">
        <v>17</v>
      </c>
      <c r="U682" s="242">
        <v>1</v>
      </c>
    </row>
    <row r="683" spans="1:21" ht="14.4" customHeight="1" x14ac:dyDescent="0.3">
      <c r="A683" s="680">
        <v>4</v>
      </c>
      <c r="B683" s="671" t="s">
        <v>539</v>
      </c>
      <c r="C683" s="671">
        <v>89301042</v>
      </c>
      <c r="D683" s="703" t="s">
        <v>3333</v>
      </c>
      <c r="E683" s="704" t="s">
        <v>2276</v>
      </c>
      <c r="F683" s="671" t="s">
        <v>2235</v>
      </c>
      <c r="G683" s="671" t="s">
        <v>2398</v>
      </c>
      <c r="H683" s="671" t="s">
        <v>538</v>
      </c>
      <c r="I683" s="671" t="s">
        <v>3229</v>
      </c>
      <c r="J683" s="671" t="s">
        <v>3230</v>
      </c>
      <c r="K683" s="671" t="s">
        <v>3231</v>
      </c>
      <c r="L683" s="705">
        <v>50</v>
      </c>
      <c r="M683" s="705">
        <v>250</v>
      </c>
      <c r="N683" s="671">
        <v>5</v>
      </c>
      <c r="O683" s="706">
        <v>2</v>
      </c>
      <c r="P683" s="705">
        <v>100</v>
      </c>
      <c r="Q683" s="682">
        <v>0.4</v>
      </c>
      <c r="R683" s="671">
        <v>2</v>
      </c>
      <c r="S683" s="682">
        <v>0.4</v>
      </c>
      <c r="T683" s="706">
        <v>1</v>
      </c>
      <c r="U683" s="242">
        <v>0.5</v>
      </c>
    </row>
    <row r="684" spans="1:21" ht="14.4" customHeight="1" x14ac:dyDescent="0.3">
      <c r="A684" s="680">
        <v>4</v>
      </c>
      <c r="B684" s="671" t="s">
        <v>539</v>
      </c>
      <c r="C684" s="671">
        <v>89301042</v>
      </c>
      <c r="D684" s="703" t="s">
        <v>3333</v>
      </c>
      <c r="E684" s="704" t="s">
        <v>2276</v>
      </c>
      <c r="F684" s="671" t="s">
        <v>2235</v>
      </c>
      <c r="G684" s="671" t="s">
        <v>2398</v>
      </c>
      <c r="H684" s="671" t="s">
        <v>538</v>
      </c>
      <c r="I684" s="671" t="s">
        <v>3232</v>
      </c>
      <c r="J684" s="671" t="s">
        <v>3022</v>
      </c>
      <c r="K684" s="671" t="s">
        <v>3233</v>
      </c>
      <c r="L684" s="705">
        <v>44.15</v>
      </c>
      <c r="M684" s="705">
        <v>132.44999999999999</v>
      </c>
      <c r="N684" s="671">
        <v>3</v>
      </c>
      <c r="O684" s="706">
        <v>1</v>
      </c>
      <c r="P684" s="705"/>
      <c r="Q684" s="682">
        <v>0</v>
      </c>
      <c r="R684" s="671"/>
      <c r="S684" s="682">
        <v>0</v>
      </c>
      <c r="T684" s="706"/>
      <c r="U684" s="242">
        <v>0</v>
      </c>
    </row>
    <row r="685" spans="1:21" ht="14.4" customHeight="1" x14ac:dyDescent="0.3">
      <c r="A685" s="680">
        <v>4</v>
      </c>
      <c r="B685" s="671" t="s">
        <v>539</v>
      </c>
      <c r="C685" s="671">
        <v>89301042</v>
      </c>
      <c r="D685" s="703" t="s">
        <v>3333</v>
      </c>
      <c r="E685" s="704" t="s">
        <v>2276</v>
      </c>
      <c r="F685" s="671" t="s">
        <v>2235</v>
      </c>
      <c r="G685" s="671" t="s">
        <v>2282</v>
      </c>
      <c r="H685" s="671" t="s">
        <v>538</v>
      </c>
      <c r="I685" s="671" t="s">
        <v>3141</v>
      </c>
      <c r="J685" s="671" t="s">
        <v>3142</v>
      </c>
      <c r="K685" s="671" t="s">
        <v>3143</v>
      </c>
      <c r="L685" s="705">
        <v>1800</v>
      </c>
      <c r="M685" s="705">
        <v>1800</v>
      </c>
      <c r="N685" s="671">
        <v>1</v>
      </c>
      <c r="O685" s="706">
        <v>1</v>
      </c>
      <c r="P685" s="705"/>
      <c r="Q685" s="682">
        <v>0</v>
      </c>
      <c r="R685" s="671"/>
      <c r="S685" s="682">
        <v>0</v>
      </c>
      <c r="T685" s="706"/>
      <c r="U685" s="242">
        <v>0</v>
      </c>
    </row>
    <row r="686" spans="1:21" ht="14.4" customHeight="1" x14ac:dyDescent="0.3">
      <c r="A686" s="680">
        <v>4</v>
      </c>
      <c r="B686" s="671" t="s">
        <v>539</v>
      </c>
      <c r="C686" s="671">
        <v>89301042</v>
      </c>
      <c r="D686" s="703" t="s">
        <v>3333</v>
      </c>
      <c r="E686" s="704" t="s">
        <v>2276</v>
      </c>
      <c r="F686" s="671" t="s">
        <v>2235</v>
      </c>
      <c r="G686" s="671" t="s">
        <v>2282</v>
      </c>
      <c r="H686" s="671" t="s">
        <v>538</v>
      </c>
      <c r="I686" s="671" t="s">
        <v>3144</v>
      </c>
      <c r="J686" s="671" t="s">
        <v>3145</v>
      </c>
      <c r="K686" s="671" t="s">
        <v>3146</v>
      </c>
      <c r="L686" s="705">
        <v>500</v>
      </c>
      <c r="M686" s="705">
        <v>500</v>
      </c>
      <c r="N686" s="671">
        <v>1</v>
      </c>
      <c r="O686" s="706">
        <v>1</v>
      </c>
      <c r="P686" s="705">
        <v>500</v>
      </c>
      <c r="Q686" s="682">
        <v>1</v>
      </c>
      <c r="R686" s="671">
        <v>1</v>
      </c>
      <c r="S686" s="682">
        <v>1</v>
      </c>
      <c r="T686" s="706">
        <v>1</v>
      </c>
      <c r="U686" s="242">
        <v>1</v>
      </c>
    </row>
    <row r="687" spans="1:21" ht="14.4" customHeight="1" x14ac:dyDescent="0.3">
      <c r="A687" s="680">
        <v>4</v>
      </c>
      <c r="B687" s="671" t="s">
        <v>539</v>
      </c>
      <c r="C687" s="671">
        <v>89301042</v>
      </c>
      <c r="D687" s="703" t="s">
        <v>3333</v>
      </c>
      <c r="E687" s="704" t="s">
        <v>2277</v>
      </c>
      <c r="F687" s="671" t="s">
        <v>2233</v>
      </c>
      <c r="G687" s="671" t="s">
        <v>3234</v>
      </c>
      <c r="H687" s="671" t="s">
        <v>910</v>
      </c>
      <c r="I687" s="671" t="s">
        <v>3235</v>
      </c>
      <c r="J687" s="671" t="s">
        <v>3236</v>
      </c>
      <c r="K687" s="671" t="s">
        <v>3237</v>
      </c>
      <c r="L687" s="705">
        <v>69.86</v>
      </c>
      <c r="M687" s="705">
        <v>139.72</v>
      </c>
      <c r="N687" s="671">
        <v>2</v>
      </c>
      <c r="O687" s="706">
        <v>1</v>
      </c>
      <c r="P687" s="705">
        <v>139.72</v>
      </c>
      <c r="Q687" s="682">
        <v>1</v>
      </c>
      <c r="R687" s="671">
        <v>2</v>
      </c>
      <c r="S687" s="682">
        <v>1</v>
      </c>
      <c r="T687" s="706">
        <v>1</v>
      </c>
      <c r="U687" s="242">
        <v>1</v>
      </c>
    </row>
    <row r="688" spans="1:21" ht="14.4" customHeight="1" x14ac:dyDescent="0.3">
      <c r="A688" s="680">
        <v>4</v>
      </c>
      <c r="B688" s="671" t="s">
        <v>539</v>
      </c>
      <c r="C688" s="671">
        <v>89301042</v>
      </c>
      <c r="D688" s="703" t="s">
        <v>3333</v>
      </c>
      <c r="E688" s="704" t="s">
        <v>2278</v>
      </c>
      <c r="F688" s="671" t="s">
        <v>2233</v>
      </c>
      <c r="G688" s="671" t="s">
        <v>2311</v>
      </c>
      <c r="H688" s="671" t="s">
        <v>910</v>
      </c>
      <c r="I688" s="671" t="s">
        <v>1097</v>
      </c>
      <c r="J688" s="671" t="s">
        <v>2115</v>
      </c>
      <c r="K688" s="671" t="s">
        <v>2116</v>
      </c>
      <c r="L688" s="705">
        <v>333.31</v>
      </c>
      <c r="M688" s="705">
        <v>1333.24</v>
      </c>
      <c r="N688" s="671">
        <v>4</v>
      </c>
      <c r="O688" s="706">
        <v>4</v>
      </c>
      <c r="P688" s="705">
        <v>999.93000000000006</v>
      </c>
      <c r="Q688" s="682">
        <v>0.75</v>
      </c>
      <c r="R688" s="671">
        <v>3</v>
      </c>
      <c r="S688" s="682">
        <v>0.75</v>
      </c>
      <c r="T688" s="706">
        <v>3</v>
      </c>
      <c r="U688" s="242">
        <v>0.75</v>
      </c>
    </row>
    <row r="689" spans="1:21" ht="14.4" customHeight="1" x14ac:dyDescent="0.3">
      <c r="A689" s="680">
        <v>4</v>
      </c>
      <c r="B689" s="671" t="s">
        <v>539</v>
      </c>
      <c r="C689" s="671">
        <v>89301042</v>
      </c>
      <c r="D689" s="703" t="s">
        <v>3333</v>
      </c>
      <c r="E689" s="704" t="s">
        <v>2278</v>
      </c>
      <c r="F689" s="671" t="s">
        <v>2233</v>
      </c>
      <c r="G689" s="671" t="s">
        <v>2643</v>
      </c>
      <c r="H689" s="671" t="s">
        <v>538</v>
      </c>
      <c r="I689" s="671" t="s">
        <v>2644</v>
      </c>
      <c r="J689" s="671" t="s">
        <v>1546</v>
      </c>
      <c r="K689" s="671" t="s">
        <v>2087</v>
      </c>
      <c r="L689" s="705">
        <v>115.3</v>
      </c>
      <c r="M689" s="705">
        <v>115.3</v>
      </c>
      <c r="N689" s="671">
        <v>1</v>
      </c>
      <c r="O689" s="706">
        <v>1</v>
      </c>
      <c r="P689" s="705">
        <v>115.3</v>
      </c>
      <c r="Q689" s="682">
        <v>1</v>
      </c>
      <c r="R689" s="671">
        <v>1</v>
      </c>
      <c r="S689" s="682">
        <v>1</v>
      </c>
      <c r="T689" s="706">
        <v>1</v>
      </c>
      <c r="U689" s="242">
        <v>1</v>
      </c>
    </row>
    <row r="690" spans="1:21" ht="14.4" customHeight="1" x14ac:dyDescent="0.3">
      <c r="A690" s="680">
        <v>4</v>
      </c>
      <c r="B690" s="671" t="s">
        <v>539</v>
      </c>
      <c r="C690" s="671">
        <v>89301042</v>
      </c>
      <c r="D690" s="703" t="s">
        <v>3333</v>
      </c>
      <c r="E690" s="704" t="s">
        <v>2278</v>
      </c>
      <c r="F690" s="671" t="s">
        <v>2233</v>
      </c>
      <c r="G690" s="671" t="s">
        <v>2289</v>
      </c>
      <c r="H690" s="671" t="s">
        <v>538</v>
      </c>
      <c r="I690" s="671" t="s">
        <v>3238</v>
      </c>
      <c r="J690" s="671" t="s">
        <v>929</v>
      </c>
      <c r="K690" s="671" t="s">
        <v>3239</v>
      </c>
      <c r="L690" s="705">
        <v>0</v>
      </c>
      <c r="M690" s="705">
        <v>0</v>
      </c>
      <c r="N690" s="671">
        <v>1</v>
      </c>
      <c r="O690" s="706">
        <v>1</v>
      </c>
      <c r="P690" s="705">
        <v>0</v>
      </c>
      <c r="Q690" s="682"/>
      <c r="R690" s="671">
        <v>1</v>
      </c>
      <c r="S690" s="682">
        <v>1</v>
      </c>
      <c r="T690" s="706">
        <v>1</v>
      </c>
      <c r="U690" s="242">
        <v>1</v>
      </c>
    </row>
    <row r="691" spans="1:21" ht="14.4" customHeight="1" x14ac:dyDescent="0.3">
      <c r="A691" s="680">
        <v>4</v>
      </c>
      <c r="B691" s="671" t="s">
        <v>539</v>
      </c>
      <c r="C691" s="671">
        <v>89301042</v>
      </c>
      <c r="D691" s="703" t="s">
        <v>3333</v>
      </c>
      <c r="E691" s="704" t="s">
        <v>2278</v>
      </c>
      <c r="F691" s="671" t="s">
        <v>2233</v>
      </c>
      <c r="G691" s="671" t="s">
        <v>2630</v>
      </c>
      <c r="H691" s="671" t="s">
        <v>538</v>
      </c>
      <c r="I691" s="671" t="s">
        <v>1457</v>
      </c>
      <c r="J691" s="671" t="s">
        <v>1458</v>
      </c>
      <c r="K691" s="671" t="s">
        <v>1459</v>
      </c>
      <c r="L691" s="705">
        <v>153.52000000000001</v>
      </c>
      <c r="M691" s="705">
        <v>153.52000000000001</v>
      </c>
      <c r="N691" s="671">
        <v>1</v>
      </c>
      <c r="O691" s="706">
        <v>1</v>
      </c>
      <c r="P691" s="705"/>
      <c r="Q691" s="682">
        <v>0</v>
      </c>
      <c r="R691" s="671"/>
      <c r="S691" s="682">
        <v>0</v>
      </c>
      <c r="T691" s="706"/>
      <c r="U691" s="242">
        <v>0</v>
      </c>
    </row>
    <row r="692" spans="1:21" ht="14.4" customHeight="1" x14ac:dyDescent="0.3">
      <c r="A692" s="680">
        <v>4</v>
      </c>
      <c r="B692" s="671" t="s">
        <v>539</v>
      </c>
      <c r="C692" s="671">
        <v>89301042</v>
      </c>
      <c r="D692" s="703" t="s">
        <v>3333</v>
      </c>
      <c r="E692" s="704" t="s">
        <v>2278</v>
      </c>
      <c r="F692" s="671" t="s">
        <v>2233</v>
      </c>
      <c r="G692" s="671" t="s">
        <v>2320</v>
      </c>
      <c r="H692" s="671" t="s">
        <v>910</v>
      </c>
      <c r="I692" s="671" t="s">
        <v>1025</v>
      </c>
      <c r="J692" s="671" t="s">
        <v>1026</v>
      </c>
      <c r="K692" s="671" t="s">
        <v>1027</v>
      </c>
      <c r="L692" s="705">
        <v>140.03</v>
      </c>
      <c r="M692" s="705">
        <v>140.03</v>
      </c>
      <c r="N692" s="671">
        <v>1</v>
      </c>
      <c r="O692" s="706">
        <v>1</v>
      </c>
      <c r="P692" s="705"/>
      <c r="Q692" s="682">
        <v>0</v>
      </c>
      <c r="R692" s="671"/>
      <c r="S692" s="682">
        <v>0</v>
      </c>
      <c r="T692" s="706"/>
      <c r="U692" s="242">
        <v>0</v>
      </c>
    </row>
    <row r="693" spans="1:21" ht="14.4" customHeight="1" x14ac:dyDescent="0.3">
      <c r="A693" s="680">
        <v>4</v>
      </c>
      <c r="B693" s="671" t="s">
        <v>539</v>
      </c>
      <c r="C693" s="671">
        <v>89301042</v>
      </c>
      <c r="D693" s="703" t="s">
        <v>3333</v>
      </c>
      <c r="E693" s="704" t="s">
        <v>2278</v>
      </c>
      <c r="F693" s="671" t="s">
        <v>2233</v>
      </c>
      <c r="G693" s="671" t="s">
        <v>2672</v>
      </c>
      <c r="H693" s="671" t="s">
        <v>910</v>
      </c>
      <c r="I693" s="671" t="s">
        <v>2673</v>
      </c>
      <c r="J693" s="671" t="s">
        <v>2674</v>
      </c>
      <c r="K693" s="671" t="s">
        <v>2675</v>
      </c>
      <c r="L693" s="705">
        <v>94.8</v>
      </c>
      <c r="M693" s="705">
        <v>189.6</v>
      </c>
      <c r="N693" s="671">
        <v>2</v>
      </c>
      <c r="O693" s="706">
        <v>1</v>
      </c>
      <c r="P693" s="705"/>
      <c r="Q693" s="682">
        <v>0</v>
      </c>
      <c r="R693" s="671"/>
      <c r="S693" s="682">
        <v>0</v>
      </c>
      <c r="T693" s="706"/>
      <c r="U693" s="242">
        <v>0</v>
      </c>
    </row>
    <row r="694" spans="1:21" ht="14.4" customHeight="1" x14ac:dyDescent="0.3">
      <c r="A694" s="680">
        <v>4</v>
      </c>
      <c r="B694" s="671" t="s">
        <v>539</v>
      </c>
      <c r="C694" s="671">
        <v>89301042</v>
      </c>
      <c r="D694" s="703" t="s">
        <v>3333</v>
      </c>
      <c r="E694" s="704" t="s">
        <v>2278</v>
      </c>
      <c r="F694" s="671" t="s">
        <v>2233</v>
      </c>
      <c r="G694" s="671" t="s">
        <v>2321</v>
      </c>
      <c r="H694" s="671" t="s">
        <v>538</v>
      </c>
      <c r="I694" s="671" t="s">
        <v>2346</v>
      </c>
      <c r="J694" s="671" t="s">
        <v>1088</v>
      </c>
      <c r="K694" s="671" t="s">
        <v>2322</v>
      </c>
      <c r="L694" s="705">
        <v>23.46</v>
      </c>
      <c r="M694" s="705">
        <v>23.46</v>
      </c>
      <c r="N694" s="671">
        <v>1</v>
      </c>
      <c r="O694" s="706">
        <v>1</v>
      </c>
      <c r="P694" s="705">
        <v>23.46</v>
      </c>
      <c r="Q694" s="682">
        <v>1</v>
      </c>
      <c r="R694" s="671">
        <v>1</v>
      </c>
      <c r="S694" s="682">
        <v>1</v>
      </c>
      <c r="T694" s="706">
        <v>1</v>
      </c>
      <c r="U694" s="242">
        <v>1</v>
      </c>
    </row>
    <row r="695" spans="1:21" ht="14.4" customHeight="1" x14ac:dyDescent="0.3">
      <c r="A695" s="680">
        <v>4</v>
      </c>
      <c r="B695" s="671" t="s">
        <v>539</v>
      </c>
      <c r="C695" s="671">
        <v>89301042</v>
      </c>
      <c r="D695" s="703" t="s">
        <v>3333</v>
      </c>
      <c r="E695" s="704" t="s">
        <v>2278</v>
      </c>
      <c r="F695" s="671" t="s">
        <v>2234</v>
      </c>
      <c r="G695" s="671" t="s">
        <v>2307</v>
      </c>
      <c r="H695" s="671" t="s">
        <v>538</v>
      </c>
      <c r="I695" s="671" t="s">
        <v>2308</v>
      </c>
      <c r="J695" s="671" t="s">
        <v>2309</v>
      </c>
      <c r="K695" s="671"/>
      <c r="L695" s="705">
        <v>0</v>
      </c>
      <c r="M695" s="705">
        <v>0</v>
      </c>
      <c r="N695" s="671">
        <v>1</v>
      </c>
      <c r="O695" s="706">
        <v>1</v>
      </c>
      <c r="P695" s="705">
        <v>0</v>
      </c>
      <c r="Q695" s="682"/>
      <c r="R695" s="671">
        <v>1</v>
      </c>
      <c r="S695" s="682">
        <v>1</v>
      </c>
      <c r="T695" s="706">
        <v>1</v>
      </c>
      <c r="U695" s="242">
        <v>1</v>
      </c>
    </row>
    <row r="696" spans="1:21" ht="14.4" customHeight="1" x14ac:dyDescent="0.3">
      <c r="A696" s="680">
        <v>4</v>
      </c>
      <c r="B696" s="671" t="s">
        <v>539</v>
      </c>
      <c r="C696" s="671">
        <v>89301042</v>
      </c>
      <c r="D696" s="703" t="s">
        <v>3333</v>
      </c>
      <c r="E696" s="704" t="s">
        <v>2278</v>
      </c>
      <c r="F696" s="671" t="s">
        <v>2234</v>
      </c>
      <c r="G696" s="671" t="s">
        <v>2307</v>
      </c>
      <c r="H696" s="671" t="s">
        <v>538</v>
      </c>
      <c r="I696" s="671" t="s">
        <v>2310</v>
      </c>
      <c r="J696" s="671" t="s">
        <v>2309</v>
      </c>
      <c r="K696" s="671"/>
      <c r="L696" s="705">
        <v>0</v>
      </c>
      <c r="M696" s="705">
        <v>0</v>
      </c>
      <c r="N696" s="671">
        <v>2</v>
      </c>
      <c r="O696" s="706">
        <v>2</v>
      </c>
      <c r="P696" s="705">
        <v>0</v>
      </c>
      <c r="Q696" s="682"/>
      <c r="R696" s="671">
        <v>2</v>
      </c>
      <c r="S696" s="682">
        <v>1</v>
      </c>
      <c r="T696" s="706">
        <v>2</v>
      </c>
      <c r="U696" s="242">
        <v>1</v>
      </c>
    </row>
    <row r="697" spans="1:21" ht="14.4" customHeight="1" x14ac:dyDescent="0.3">
      <c r="A697" s="680">
        <v>4</v>
      </c>
      <c r="B697" s="671" t="s">
        <v>539</v>
      </c>
      <c r="C697" s="671">
        <v>89301042</v>
      </c>
      <c r="D697" s="703" t="s">
        <v>3333</v>
      </c>
      <c r="E697" s="704" t="s">
        <v>2278</v>
      </c>
      <c r="F697" s="671" t="s">
        <v>2235</v>
      </c>
      <c r="G697" s="671" t="s">
        <v>2462</v>
      </c>
      <c r="H697" s="671" t="s">
        <v>538</v>
      </c>
      <c r="I697" s="671" t="s">
        <v>3240</v>
      </c>
      <c r="J697" s="671" t="s">
        <v>2464</v>
      </c>
      <c r="K697" s="671" t="s">
        <v>3241</v>
      </c>
      <c r="L697" s="705">
        <v>410</v>
      </c>
      <c r="M697" s="705">
        <v>1640</v>
      </c>
      <c r="N697" s="671">
        <v>4</v>
      </c>
      <c r="O697" s="706">
        <v>4</v>
      </c>
      <c r="P697" s="705">
        <v>1640</v>
      </c>
      <c r="Q697" s="682">
        <v>1</v>
      </c>
      <c r="R697" s="671">
        <v>4</v>
      </c>
      <c r="S697" s="682">
        <v>1</v>
      </c>
      <c r="T697" s="706">
        <v>4</v>
      </c>
      <c r="U697" s="242">
        <v>1</v>
      </c>
    </row>
    <row r="698" spans="1:21" ht="14.4" customHeight="1" x14ac:dyDescent="0.3">
      <c r="A698" s="680">
        <v>4</v>
      </c>
      <c r="B698" s="671" t="s">
        <v>539</v>
      </c>
      <c r="C698" s="671">
        <v>89301042</v>
      </c>
      <c r="D698" s="703" t="s">
        <v>3333</v>
      </c>
      <c r="E698" s="704" t="s">
        <v>2278</v>
      </c>
      <c r="F698" s="671" t="s">
        <v>2235</v>
      </c>
      <c r="G698" s="671" t="s">
        <v>2462</v>
      </c>
      <c r="H698" s="671" t="s">
        <v>538</v>
      </c>
      <c r="I698" s="671" t="s">
        <v>2463</v>
      </c>
      <c r="J698" s="671" t="s">
        <v>2464</v>
      </c>
      <c r="K698" s="671" t="s">
        <v>2465</v>
      </c>
      <c r="L698" s="705">
        <v>410</v>
      </c>
      <c r="M698" s="705">
        <v>6150</v>
      </c>
      <c r="N698" s="671">
        <v>15</v>
      </c>
      <c r="O698" s="706">
        <v>15</v>
      </c>
      <c r="P698" s="705">
        <v>6150</v>
      </c>
      <c r="Q698" s="682">
        <v>1</v>
      </c>
      <c r="R698" s="671">
        <v>15</v>
      </c>
      <c r="S698" s="682">
        <v>1</v>
      </c>
      <c r="T698" s="706">
        <v>15</v>
      </c>
      <c r="U698" s="242">
        <v>1</v>
      </c>
    </row>
    <row r="699" spans="1:21" ht="14.4" customHeight="1" x14ac:dyDescent="0.3">
      <c r="A699" s="680">
        <v>4</v>
      </c>
      <c r="B699" s="671" t="s">
        <v>539</v>
      </c>
      <c r="C699" s="671">
        <v>89301042</v>
      </c>
      <c r="D699" s="703" t="s">
        <v>3333</v>
      </c>
      <c r="E699" s="704" t="s">
        <v>2278</v>
      </c>
      <c r="F699" s="671" t="s">
        <v>2235</v>
      </c>
      <c r="G699" s="671" t="s">
        <v>2462</v>
      </c>
      <c r="H699" s="671" t="s">
        <v>538</v>
      </c>
      <c r="I699" s="671" t="s">
        <v>2466</v>
      </c>
      <c r="J699" s="671" t="s">
        <v>2467</v>
      </c>
      <c r="K699" s="671" t="s">
        <v>2468</v>
      </c>
      <c r="L699" s="705">
        <v>566</v>
      </c>
      <c r="M699" s="705">
        <v>566</v>
      </c>
      <c r="N699" s="671">
        <v>1</v>
      </c>
      <c r="O699" s="706">
        <v>1</v>
      </c>
      <c r="P699" s="705"/>
      <c r="Q699" s="682">
        <v>0</v>
      </c>
      <c r="R699" s="671"/>
      <c r="S699" s="682">
        <v>0</v>
      </c>
      <c r="T699" s="706"/>
      <c r="U699" s="242">
        <v>0</v>
      </c>
    </row>
    <row r="700" spans="1:21" ht="14.4" customHeight="1" x14ac:dyDescent="0.3">
      <c r="A700" s="680">
        <v>4</v>
      </c>
      <c r="B700" s="671" t="s">
        <v>539</v>
      </c>
      <c r="C700" s="671">
        <v>89301042</v>
      </c>
      <c r="D700" s="703" t="s">
        <v>3333</v>
      </c>
      <c r="E700" s="704" t="s">
        <v>2278</v>
      </c>
      <c r="F700" s="671" t="s">
        <v>2235</v>
      </c>
      <c r="G700" s="671" t="s">
        <v>2398</v>
      </c>
      <c r="H700" s="671" t="s">
        <v>538</v>
      </c>
      <c r="I700" s="671" t="s">
        <v>2609</v>
      </c>
      <c r="J700" s="671" t="s">
        <v>2610</v>
      </c>
      <c r="K700" s="671" t="s">
        <v>2611</v>
      </c>
      <c r="L700" s="705">
        <v>200</v>
      </c>
      <c r="M700" s="705">
        <v>1200</v>
      </c>
      <c r="N700" s="671">
        <v>6</v>
      </c>
      <c r="O700" s="706">
        <v>3</v>
      </c>
      <c r="P700" s="705">
        <v>1200</v>
      </c>
      <c r="Q700" s="682">
        <v>1</v>
      </c>
      <c r="R700" s="671">
        <v>6</v>
      </c>
      <c r="S700" s="682">
        <v>1</v>
      </c>
      <c r="T700" s="706">
        <v>3</v>
      </c>
      <c r="U700" s="242">
        <v>1</v>
      </c>
    </row>
    <row r="701" spans="1:21" ht="14.4" customHeight="1" x14ac:dyDescent="0.3">
      <c r="A701" s="680">
        <v>4</v>
      </c>
      <c r="B701" s="671" t="s">
        <v>539</v>
      </c>
      <c r="C701" s="671">
        <v>89301042</v>
      </c>
      <c r="D701" s="703" t="s">
        <v>3333</v>
      </c>
      <c r="E701" s="704" t="s">
        <v>2278</v>
      </c>
      <c r="F701" s="671" t="s">
        <v>2235</v>
      </c>
      <c r="G701" s="671" t="s">
        <v>2398</v>
      </c>
      <c r="H701" s="671" t="s">
        <v>538</v>
      </c>
      <c r="I701" s="671" t="s">
        <v>2930</v>
      </c>
      <c r="J701" s="671" t="s">
        <v>2931</v>
      </c>
      <c r="K701" s="671" t="s">
        <v>2932</v>
      </c>
      <c r="L701" s="705">
        <v>774.12</v>
      </c>
      <c r="M701" s="705">
        <v>1548.24</v>
      </c>
      <c r="N701" s="671">
        <v>2</v>
      </c>
      <c r="O701" s="706">
        <v>1</v>
      </c>
      <c r="P701" s="705"/>
      <c r="Q701" s="682">
        <v>0</v>
      </c>
      <c r="R701" s="671"/>
      <c r="S701" s="682">
        <v>0</v>
      </c>
      <c r="T701" s="706"/>
      <c r="U701" s="242">
        <v>0</v>
      </c>
    </row>
    <row r="702" spans="1:21" ht="14.4" customHeight="1" x14ac:dyDescent="0.3">
      <c r="A702" s="680">
        <v>4</v>
      </c>
      <c r="B702" s="671" t="s">
        <v>539</v>
      </c>
      <c r="C702" s="671">
        <v>89301042</v>
      </c>
      <c r="D702" s="703" t="s">
        <v>3333</v>
      </c>
      <c r="E702" s="704" t="s">
        <v>2278</v>
      </c>
      <c r="F702" s="671" t="s">
        <v>2235</v>
      </c>
      <c r="G702" s="671" t="s">
        <v>2398</v>
      </c>
      <c r="H702" s="671" t="s">
        <v>538</v>
      </c>
      <c r="I702" s="671" t="s">
        <v>3242</v>
      </c>
      <c r="J702" s="671" t="s">
        <v>3243</v>
      </c>
      <c r="K702" s="671" t="s">
        <v>3244</v>
      </c>
      <c r="L702" s="705">
        <v>934.8</v>
      </c>
      <c r="M702" s="705">
        <v>934.8</v>
      </c>
      <c r="N702" s="671">
        <v>1</v>
      </c>
      <c r="O702" s="706">
        <v>1</v>
      </c>
      <c r="P702" s="705"/>
      <c r="Q702" s="682">
        <v>0</v>
      </c>
      <c r="R702" s="671"/>
      <c r="S702" s="682">
        <v>0</v>
      </c>
      <c r="T702" s="706"/>
      <c r="U702" s="242">
        <v>0</v>
      </c>
    </row>
    <row r="703" spans="1:21" ht="14.4" customHeight="1" x14ac:dyDescent="0.3">
      <c r="A703" s="680">
        <v>4</v>
      </c>
      <c r="B703" s="671" t="s">
        <v>539</v>
      </c>
      <c r="C703" s="671">
        <v>89301042</v>
      </c>
      <c r="D703" s="703" t="s">
        <v>3333</v>
      </c>
      <c r="E703" s="704" t="s">
        <v>2278</v>
      </c>
      <c r="F703" s="671" t="s">
        <v>2235</v>
      </c>
      <c r="G703" s="671" t="s">
        <v>2398</v>
      </c>
      <c r="H703" s="671" t="s">
        <v>538</v>
      </c>
      <c r="I703" s="671" t="s">
        <v>3245</v>
      </c>
      <c r="J703" s="671" t="s">
        <v>3246</v>
      </c>
      <c r="K703" s="671" t="s">
        <v>3247</v>
      </c>
      <c r="L703" s="705">
        <v>207.12</v>
      </c>
      <c r="M703" s="705">
        <v>414.24</v>
      </c>
      <c r="N703" s="671">
        <v>2</v>
      </c>
      <c r="O703" s="706">
        <v>1</v>
      </c>
      <c r="P703" s="705">
        <v>414.24</v>
      </c>
      <c r="Q703" s="682">
        <v>1</v>
      </c>
      <c r="R703" s="671">
        <v>2</v>
      </c>
      <c r="S703" s="682">
        <v>1</v>
      </c>
      <c r="T703" s="706">
        <v>1</v>
      </c>
      <c r="U703" s="242">
        <v>1</v>
      </c>
    </row>
    <row r="704" spans="1:21" ht="14.4" customHeight="1" x14ac:dyDescent="0.3">
      <c r="A704" s="680">
        <v>4</v>
      </c>
      <c r="B704" s="671" t="s">
        <v>539</v>
      </c>
      <c r="C704" s="671">
        <v>89301042</v>
      </c>
      <c r="D704" s="703" t="s">
        <v>3333</v>
      </c>
      <c r="E704" s="704" t="s">
        <v>2278</v>
      </c>
      <c r="F704" s="671" t="s">
        <v>2235</v>
      </c>
      <c r="G704" s="671" t="s">
        <v>2282</v>
      </c>
      <c r="H704" s="671" t="s">
        <v>538</v>
      </c>
      <c r="I704" s="671" t="s">
        <v>2469</v>
      </c>
      <c r="J704" s="671" t="s">
        <v>2470</v>
      </c>
      <c r="K704" s="671" t="s">
        <v>2471</v>
      </c>
      <c r="L704" s="705">
        <v>900</v>
      </c>
      <c r="M704" s="705">
        <v>1800</v>
      </c>
      <c r="N704" s="671">
        <v>2</v>
      </c>
      <c r="O704" s="706">
        <v>2</v>
      </c>
      <c r="P704" s="705">
        <v>1800</v>
      </c>
      <c r="Q704" s="682">
        <v>1</v>
      </c>
      <c r="R704" s="671">
        <v>2</v>
      </c>
      <c r="S704" s="682">
        <v>1</v>
      </c>
      <c r="T704" s="706">
        <v>2</v>
      </c>
      <c r="U704" s="242">
        <v>1</v>
      </c>
    </row>
    <row r="705" spans="1:21" ht="14.4" customHeight="1" x14ac:dyDescent="0.3">
      <c r="A705" s="680">
        <v>4</v>
      </c>
      <c r="B705" s="671" t="s">
        <v>539</v>
      </c>
      <c r="C705" s="671">
        <v>89301042</v>
      </c>
      <c r="D705" s="703" t="s">
        <v>3333</v>
      </c>
      <c r="E705" s="704" t="s">
        <v>2278</v>
      </c>
      <c r="F705" s="671" t="s">
        <v>2235</v>
      </c>
      <c r="G705" s="671" t="s">
        <v>2282</v>
      </c>
      <c r="H705" s="671" t="s">
        <v>538</v>
      </c>
      <c r="I705" s="671" t="s">
        <v>2612</v>
      </c>
      <c r="J705" s="671" t="s">
        <v>2613</v>
      </c>
      <c r="K705" s="671" t="s">
        <v>2614</v>
      </c>
      <c r="L705" s="705">
        <v>378.48</v>
      </c>
      <c r="M705" s="705">
        <v>378.48</v>
      </c>
      <c r="N705" s="671">
        <v>1</v>
      </c>
      <c r="O705" s="706">
        <v>1</v>
      </c>
      <c r="P705" s="705">
        <v>378.48</v>
      </c>
      <c r="Q705" s="682">
        <v>1</v>
      </c>
      <c r="R705" s="671">
        <v>1</v>
      </c>
      <c r="S705" s="682">
        <v>1</v>
      </c>
      <c r="T705" s="706">
        <v>1</v>
      </c>
      <c r="U705" s="242">
        <v>1</v>
      </c>
    </row>
    <row r="706" spans="1:21" ht="14.4" customHeight="1" x14ac:dyDescent="0.3">
      <c r="A706" s="680">
        <v>4</v>
      </c>
      <c r="B706" s="671" t="s">
        <v>539</v>
      </c>
      <c r="C706" s="671">
        <v>89301042</v>
      </c>
      <c r="D706" s="703" t="s">
        <v>3333</v>
      </c>
      <c r="E706" s="704" t="s">
        <v>2281</v>
      </c>
      <c r="F706" s="671" t="s">
        <v>2233</v>
      </c>
      <c r="G706" s="671" t="s">
        <v>3234</v>
      </c>
      <c r="H706" s="671" t="s">
        <v>910</v>
      </c>
      <c r="I706" s="671" t="s">
        <v>3235</v>
      </c>
      <c r="J706" s="671" t="s">
        <v>3236</v>
      </c>
      <c r="K706" s="671" t="s">
        <v>3237</v>
      </c>
      <c r="L706" s="705">
        <v>69.86</v>
      </c>
      <c r="M706" s="705">
        <v>69.86</v>
      </c>
      <c r="N706" s="671">
        <v>1</v>
      </c>
      <c r="O706" s="706">
        <v>1</v>
      </c>
      <c r="P706" s="705">
        <v>69.86</v>
      </c>
      <c r="Q706" s="682">
        <v>1</v>
      </c>
      <c r="R706" s="671">
        <v>1</v>
      </c>
      <c r="S706" s="682">
        <v>1</v>
      </c>
      <c r="T706" s="706">
        <v>1</v>
      </c>
      <c r="U706" s="242">
        <v>1</v>
      </c>
    </row>
    <row r="707" spans="1:21" ht="14.4" customHeight="1" x14ac:dyDescent="0.3">
      <c r="A707" s="680">
        <v>4</v>
      </c>
      <c r="B707" s="671" t="s">
        <v>539</v>
      </c>
      <c r="C707" s="671">
        <v>89301042</v>
      </c>
      <c r="D707" s="703" t="s">
        <v>3333</v>
      </c>
      <c r="E707" s="704" t="s">
        <v>2281</v>
      </c>
      <c r="F707" s="671" t="s">
        <v>2235</v>
      </c>
      <c r="G707" s="671" t="s">
        <v>2462</v>
      </c>
      <c r="H707" s="671" t="s">
        <v>538</v>
      </c>
      <c r="I707" s="671" t="s">
        <v>2463</v>
      </c>
      <c r="J707" s="671" t="s">
        <v>2464</v>
      </c>
      <c r="K707" s="671" t="s">
        <v>2465</v>
      </c>
      <c r="L707" s="705">
        <v>410</v>
      </c>
      <c r="M707" s="705">
        <v>410</v>
      </c>
      <c r="N707" s="671">
        <v>1</v>
      </c>
      <c r="O707" s="706">
        <v>1</v>
      </c>
      <c r="P707" s="705">
        <v>410</v>
      </c>
      <c r="Q707" s="682">
        <v>1</v>
      </c>
      <c r="R707" s="671">
        <v>1</v>
      </c>
      <c r="S707" s="682">
        <v>1</v>
      </c>
      <c r="T707" s="706">
        <v>1</v>
      </c>
      <c r="U707" s="242">
        <v>1</v>
      </c>
    </row>
    <row r="708" spans="1:21" ht="14.4" customHeight="1" x14ac:dyDescent="0.3">
      <c r="A708" s="680">
        <v>4</v>
      </c>
      <c r="B708" s="671" t="s">
        <v>539</v>
      </c>
      <c r="C708" s="671">
        <v>89301045</v>
      </c>
      <c r="D708" s="703" t="s">
        <v>3334</v>
      </c>
      <c r="E708" s="704" t="s">
        <v>2247</v>
      </c>
      <c r="F708" s="671" t="s">
        <v>2233</v>
      </c>
      <c r="G708" s="671" t="s">
        <v>2311</v>
      </c>
      <c r="H708" s="671" t="s">
        <v>910</v>
      </c>
      <c r="I708" s="671" t="s">
        <v>1097</v>
      </c>
      <c r="J708" s="671" t="s">
        <v>2115</v>
      </c>
      <c r="K708" s="671" t="s">
        <v>2116</v>
      </c>
      <c r="L708" s="705">
        <v>333.31</v>
      </c>
      <c r="M708" s="705">
        <v>999.93000000000006</v>
      </c>
      <c r="N708" s="671">
        <v>3</v>
      </c>
      <c r="O708" s="706">
        <v>1.5</v>
      </c>
      <c r="P708" s="705">
        <v>666.62</v>
      </c>
      <c r="Q708" s="682">
        <v>0.66666666666666663</v>
      </c>
      <c r="R708" s="671">
        <v>2</v>
      </c>
      <c r="S708" s="682">
        <v>0.66666666666666663</v>
      </c>
      <c r="T708" s="706">
        <v>1</v>
      </c>
      <c r="U708" s="242">
        <v>0.66666666666666663</v>
      </c>
    </row>
    <row r="709" spans="1:21" ht="14.4" customHeight="1" x14ac:dyDescent="0.3">
      <c r="A709" s="680">
        <v>4</v>
      </c>
      <c r="B709" s="671" t="s">
        <v>539</v>
      </c>
      <c r="C709" s="671">
        <v>89301045</v>
      </c>
      <c r="D709" s="703" t="s">
        <v>3334</v>
      </c>
      <c r="E709" s="704" t="s">
        <v>2247</v>
      </c>
      <c r="F709" s="671" t="s">
        <v>2233</v>
      </c>
      <c r="G709" s="671" t="s">
        <v>3248</v>
      </c>
      <c r="H709" s="671" t="s">
        <v>910</v>
      </c>
      <c r="I709" s="671" t="s">
        <v>1105</v>
      </c>
      <c r="J709" s="671" t="s">
        <v>1106</v>
      </c>
      <c r="K709" s="671" t="s">
        <v>2124</v>
      </c>
      <c r="L709" s="705">
        <v>116.8</v>
      </c>
      <c r="M709" s="705">
        <v>350.4</v>
      </c>
      <c r="N709" s="671">
        <v>3</v>
      </c>
      <c r="O709" s="706">
        <v>1.5</v>
      </c>
      <c r="P709" s="705">
        <v>233.6</v>
      </c>
      <c r="Q709" s="682">
        <v>0.66666666666666674</v>
      </c>
      <c r="R709" s="671">
        <v>2</v>
      </c>
      <c r="S709" s="682">
        <v>0.66666666666666663</v>
      </c>
      <c r="T709" s="706">
        <v>1</v>
      </c>
      <c r="U709" s="242">
        <v>0.66666666666666663</v>
      </c>
    </row>
    <row r="710" spans="1:21" ht="14.4" customHeight="1" x14ac:dyDescent="0.3">
      <c r="A710" s="680">
        <v>4</v>
      </c>
      <c r="B710" s="671" t="s">
        <v>539</v>
      </c>
      <c r="C710" s="671">
        <v>89301045</v>
      </c>
      <c r="D710" s="703" t="s">
        <v>3334</v>
      </c>
      <c r="E710" s="704" t="s">
        <v>2247</v>
      </c>
      <c r="F710" s="671" t="s">
        <v>2233</v>
      </c>
      <c r="G710" s="671" t="s">
        <v>2426</v>
      </c>
      <c r="H710" s="671" t="s">
        <v>538</v>
      </c>
      <c r="I710" s="671" t="s">
        <v>701</v>
      </c>
      <c r="J710" s="671" t="s">
        <v>702</v>
      </c>
      <c r="K710" s="671" t="s">
        <v>2427</v>
      </c>
      <c r="L710" s="705">
        <v>242.93</v>
      </c>
      <c r="M710" s="705">
        <v>242.93</v>
      </c>
      <c r="N710" s="671">
        <v>1</v>
      </c>
      <c r="O710" s="706">
        <v>1</v>
      </c>
      <c r="P710" s="705"/>
      <c r="Q710" s="682">
        <v>0</v>
      </c>
      <c r="R710" s="671"/>
      <c r="S710" s="682">
        <v>0</v>
      </c>
      <c r="T710" s="706"/>
      <c r="U710" s="242">
        <v>0</v>
      </c>
    </row>
    <row r="711" spans="1:21" ht="14.4" customHeight="1" x14ac:dyDescent="0.3">
      <c r="A711" s="680">
        <v>4</v>
      </c>
      <c r="B711" s="671" t="s">
        <v>539</v>
      </c>
      <c r="C711" s="671">
        <v>89301045</v>
      </c>
      <c r="D711" s="703" t="s">
        <v>3334</v>
      </c>
      <c r="E711" s="704" t="s">
        <v>2247</v>
      </c>
      <c r="F711" s="671" t="s">
        <v>2233</v>
      </c>
      <c r="G711" s="671" t="s">
        <v>2313</v>
      </c>
      <c r="H711" s="671" t="s">
        <v>538</v>
      </c>
      <c r="I711" s="671" t="s">
        <v>3249</v>
      </c>
      <c r="J711" s="671" t="s">
        <v>1174</v>
      </c>
      <c r="K711" s="671" t="s">
        <v>3250</v>
      </c>
      <c r="L711" s="705">
        <v>0</v>
      </c>
      <c r="M711" s="705">
        <v>0</v>
      </c>
      <c r="N711" s="671">
        <v>2</v>
      </c>
      <c r="O711" s="706">
        <v>0.5</v>
      </c>
      <c r="P711" s="705">
        <v>0</v>
      </c>
      <c r="Q711" s="682"/>
      <c r="R711" s="671">
        <v>2</v>
      </c>
      <c r="S711" s="682">
        <v>1</v>
      </c>
      <c r="T711" s="706">
        <v>0.5</v>
      </c>
      <c r="U711" s="242">
        <v>1</v>
      </c>
    </row>
    <row r="712" spans="1:21" ht="14.4" customHeight="1" x14ac:dyDescent="0.3">
      <c r="A712" s="680">
        <v>4</v>
      </c>
      <c r="B712" s="671" t="s">
        <v>539</v>
      </c>
      <c r="C712" s="671">
        <v>89301045</v>
      </c>
      <c r="D712" s="703" t="s">
        <v>3334</v>
      </c>
      <c r="E712" s="704" t="s">
        <v>2247</v>
      </c>
      <c r="F712" s="671" t="s">
        <v>2233</v>
      </c>
      <c r="G712" s="671" t="s">
        <v>2316</v>
      </c>
      <c r="H712" s="671" t="s">
        <v>538</v>
      </c>
      <c r="I712" s="671" t="s">
        <v>2880</v>
      </c>
      <c r="J712" s="671" t="s">
        <v>652</v>
      </c>
      <c r="K712" s="671" t="s">
        <v>2881</v>
      </c>
      <c r="L712" s="705">
        <v>0</v>
      </c>
      <c r="M712" s="705">
        <v>0</v>
      </c>
      <c r="N712" s="671">
        <v>2</v>
      </c>
      <c r="O712" s="706">
        <v>1</v>
      </c>
      <c r="P712" s="705">
        <v>0</v>
      </c>
      <c r="Q712" s="682"/>
      <c r="R712" s="671">
        <v>2</v>
      </c>
      <c r="S712" s="682">
        <v>1</v>
      </c>
      <c r="T712" s="706">
        <v>1</v>
      </c>
      <c r="U712" s="242">
        <v>1</v>
      </c>
    </row>
    <row r="713" spans="1:21" ht="14.4" customHeight="1" x14ac:dyDescent="0.3">
      <c r="A713" s="680">
        <v>4</v>
      </c>
      <c r="B713" s="671" t="s">
        <v>539</v>
      </c>
      <c r="C713" s="671">
        <v>89301045</v>
      </c>
      <c r="D713" s="703" t="s">
        <v>3334</v>
      </c>
      <c r="E713" s="704" t="s">
        <v>2247</v>
      </c>
      <c r="F713" s="671" t="s">
        <v>2233</v>
      </c>
      <c r="G713" s="671" t="s">
        <v>2316</v>
      </c>
      <c r="H713" s="671" t="s">
        <v>538</v>
      </c>
      <c r="I713" s="671" t="s">
        <v>2341</v>
      </c>
      <c r="J713" s="671" t="s">
        <v>2318</v>
      </c>
      <c r="K713" s="671" t="s">
        <v>1178</v>
      </c>
      <c r="L713" s="705">
        <v>97.97</v>
      </c>
      <c r="M713" s="705">
        <v>195.94</v>
      </c>
      <c r="N713" s="671">
        <v>2</v>
      </c>
      <c r="O713" s="706">
        <v>0.5</v>
      </c>
      <c r="P713" s="705">
        <v>195.94</v>
      </c>
      <c r="Q713" s="682">
        <v>1</v>
      </c>
      <c r="R713" s="671">
        <v>2</v>
      </c>
      <c r="S713" s="682">
        <v>1</v>
      </c>
      <c r="T713" s="706">
        <v>0.5</v>
      </c>
      <c r="U713" s="242">
        <v>1</v>
      </c>
    </row>
    <row r="714" spans="1:21" ht="14.4" customHeight="1" x14ac:dyDescent="0.3">
      <c r="A714" s="680">
        <v>4</v>
      </c>
      <c r="B714" s="671" t="s">
        <v>539</v>
      </c>
      <c r="C714" s="671">
        <v>89301045</v>
      </c>
      <c r="D714" s="703" t="s">
        <v>3334</v>
      </c>
      <c r="E714" s="704" t="s">
        <v>2247</v>
      </c>
      <c r="F714" s="671" t="s">
        <v>2233</v>
      </c>
      <c r="G714" s="671" t="s">
        <v>2316</v>
      </c>
      <c r="H714" s="671" t="s">
        <v>538</v>
      </c>
      <c r="I714" s="671" t="s">
        <v>2317</v>
      </c>
      <c r="J714" s="671" t="s">
        <v>2318</v>
      </c>
      <c r="K714" s="671" t="s">
        <v>653</v>
      </c>
      <c r="L714" s="705">
        <v>314.89999999999998</v>
      </c>
      <c r="M714" s="705">
        <v>5668.1999999999989</v>
      </c>
      <c r="N714" s="671">
        <v>18</v>
      </c>
      <c r="O714" s="706">
        <v>5.5</v>
      </c>
      <c r="P714" s="705">
        <v>4408.5999999999995</v>
      </c>
      <c r="Q714" s="682">
        <v>0.77777777777777779</v>
      </c>
      <c r="R714" s="671">
        <v>14</v>
      </c>
      <c r="S714" s="682">
        <v>0.77777777777777779</v>
      </c>
      <c r="T714" s="706">
        <v>4</v>
      </c>
      <c r="U714" s="242">
        <v>0.72727272727272729</v>
      </c>
    </row>
    <row r="715" spans="1:21" ht="14.4" customHeight="1" x14ac:dyDescent="0.3">
      <c r="A715" s="680">
        <v>4</v>
      </c>
      <c r="B715" s="671" t="s">
        <v>539</v>
      </c>
      <c r="C715" s="671">
        <v>89301045</v>
      </c>
      <c r="D715" s="703" t="s">
        <v>3334</v>
      </c>
      <c r="E715" s="704" t="s">
        <v>2247</v>
      </c>
      <c r="F715" s="671" t="s">
        <v>2233</v>
      </c>
      <c r="G715" s="671" t="s">
        <v>2316</v>
      </c>
      <c r="H715" s="671" t="s">
        <v>538</v>
      </c>
      <c r="I715" s="671" t="s">
        <v>651</v>
      </c>
      <c r="J715" s="671" t="s">
        <v>652</v>
      </c>
      <c r="K715" s="671" t="s">
        <v>2376</v>
      </c>
      <c r="L715" s="705">
        <v>314.89999999999998</v>
      </c>
      <c r="M715" s="705">
        <v>5668.2</v>
      </c>
      <c r="N715" s="671">
        <v>18</v>
      </c>
      <c r="O715" s="706">
        <v>5</v>
      </c>
      <c r="P715" s="705">
        <v>3778.8</v>
      </c>
      <c r="Q715" s="682">
        <v>0.66666666666666674</v>
      </c>
      <c r="R715" s="671">
        <v>12</v>
      </c>
      <c r="S715" s="682">
        <v>0.66666666666666663</v>
      </c>
      <c r="T715" s="706">
        <v>3</v>
      </c>
      <c r="U715" s="242">
        <v>0.6</v>
      </c>
    </row>
    <row r="716" spans="1:21" ht="14.4" customHeight="1" x14ac:dyDescent="0.3">
      <c r="A716" s="680">
        <v>4</v>
      </c>
      <c r="B716" s="671" t="s">
        <v>539</v>
      </c>
      <c r="C716" s="671">
        <v>89301045</v>
      </c>
      <c r="D716" s="703" t="s">
        <v>3334</v>
      </c>
      <c r="E716" s="704" t="s">
        <v>2247</v>
      </c>
      <c r="F716" s="671" t="s">
        <v>2233</v>
      </c>
      <c r="G716" s="671" t="s">
        <v>2319</v>
      </c>
      <c r="H716" s="671" t="s">
        <v>538</v>
      </c>
      <c r="I716" s="671" t="s">
        <v>3251</v>
      </c>
      <c r="J716" s="671" t="s">
        <v>3252</v>
      </c>
      <c r="K716" s="671" t="s">
        <v>1406</v>
      </c>
      <c r="L716" s="705">
        <v>0</v>
      </c>
      <c r="M716" s="705">
        <v>0</v>
      </c>
      <c r="N716" s="671">
        <v>1</v>
      </c>
      <c r="O716" s="706">
        <v>0.5</v>
      </c>
      <c r="P716" s="705"/>
      <c r="Q716" s="682"/>
      <c r="R716" s="671"/>
      <c r="S716" s="682">
        <v>0</v>
      </c>
      <c r="T716" s="706"/>
      <c r="U716" s="242">
        <v>0</v>
      </c>
    </row>
    <row r="717" spans="1:21" ht="14.4" customHeight="1" x14ac:dyDescent="0.3">
      <c r="A717" s="680">
        <v>4</v>
      </c>
      <c r="B717" s="671" t="s">
        <v>539</v>
      </c>
      <c r="C717" s="671">
        <v>89301045</v>
      </c>
      <c r="D717" s="703" t="s">
        <v>3334</v>
      </c>
      <c r="E717" s="704" t="s">
        <v>2247</v>
      </c>
      <c r="F717" s="671" t="s">
        <v>2233</v>
      </c>
      <c r="G717" s="671" t="s">
        <v>2319</v>
      </c>
      <c r="H717" s="671" t="s">
        <v>538</v>
      </c>
      <c r="I717" s="671" t="s">
        <v>3253</v>
      </c>
      <c r="J717" s="671" t="s">
        <v>3252</v>
      </c>
      <c r="K717" s="671" t="s">
        <v>3254</v>
      </c>
      <c r="L717" s="705">
        <v>0</v>
      </c>
      <c r="M717" s="705">
        <v>0</v>
      </c>
      <c r="N717" s="671">
        <v>1</v>
      </c>
      <c r="O717" s="706">
        <v>1</v>
      </c>
      <c r="P717" s="705">
        <v>0</v>
      </c>
      <c r="Q717" s="682"/>
      <c r="R717" s="671">
        <v>1</v>
      </c>
      <c r="S717" s="682">
        <v>1</v>
      </c>
      <c r="T717" s="706">
        <v>1</v>
      </c>
      <c r="U717" s="242">
        <v>1</v>
      </c>
    </row>
    <row r="718" spans="1:21" ht="14.4" customHeight="1" x14ac:dyDescent="0.3">
      <c r="A718" s="680">
        <v>4</v>
      </c>
      <c r="B718" s="671" t="s">
        <v>539</v>
      </c>
      <c r="C718" s="671">
        <v>89301045</v>
      </c>
      <c r="D718" s="703" t="s">
        <v>3334</v>
      </c>
      <c r="E718" s="704" t="s">
        <v>2247</v>
      </c>
      <c r="F718" s="671" t="s">
        <v>2233</v>
      </c>
      <c r="G718" s="671" t="s">
        <v>2320</v>
      </c>
      <c r="H718" s="671" t="s">
        <v>910</v>
      </c>
      <c r="I718" s="671" t="s">
        <v>1368</v>
      </c>
      <c r="J718" s="671" t="s">
        <v>1026</v>
      </c>
      <c r="K718" s="671" t="s">
        <v>1369</v>
      </c>
      <c r="L718" s="705">
        <v>56.01</v>
      </c>
      <c r="M718" s="705">
        <v>168.03</v>
      </c>
      <c r="N718" s="671">
        <v>3</v>
      </c>
      <c r="O718" s="706">
        <v>1</v>
      </c>
      <c r="P718" s="705"/>
      <c r="Q718" s="682">
        <v>0</v>
      </c>
      <c r="R718" s="671"/>
      <c r="S718" s="682">
        <v>0</v>
      </c>
      <c r="T718" s="706"/>
      <c r="U718" s="242">
        <v>0</v>
      </c>
    </row>
    <row r="719" spans="1:21" ht="14.4" customHeight="1" x14ac:dyDescent="0.3">
      <c r="A719" s="680">
        <v>4</v>
      </c>
      <c r="B719" s="671" t="s">
        <v>539</v>
      </c>
      <c r="C719" s="671">
        <v>89301045</v>
      </c>
      <c r="D719" s="703" t="s">
        <v>3334</v>
      </c>
      <c r="E719" s="704" t="s">
        <v>2247</v>
      </c>
      <c r="F719" s="671" t="s">
        <v>2233</v>
      </c>
      <c r="G719" s="671" t="s">
        <v>2320</v>
      </c>
      <c r="H719" s="671" t="s">
        <v>910</v>
      </c>
      <c r="I719" s="671" t="s">
        <v>1025</v>
      </c>
      <c r="J719" s="671" t="s">
        <v>1026</v>
      </c>
      <c r="K719" s="671" t="s">
        <v>1027</v>
      </c>
      <c r="L719" s="705">
        <v>140.03</v>
      </c>
      <c r="M719" s="705">
        <v>4200.9000000000005</v>
      </c>
      <c r="N719" s="671">
        <v>30</v>
      </c>
      <c r="O719" s="706">
        <v>8</v>
      </c>
      <c r="P719" s="705">
        <v>3640.7800000000007</v>
      </c>
      <c r="Q719" s="682">
        <v>0.8666666666666667</v>
      </c>
      <c r="R719" s="671">
        <v>26</v>
      </c>
      <c r="S719" s="682">
        <v>0.8666666666666667</v>
      </c>
      <c r="T719" s="706">
        <v>6</v>
      </c>
      <c r="U719" s="242">
        <v>0.75</v>
      </c>
    </row>
    <row r="720" spans="1:21" ht="14.4" customHeight="1" x14ac:dyDescent="0.3">
      <c r="A720" s="680">
        <v>4</v>
      </c>
      <c r="B720" s="671" t="s">
        <v>539</v>
      </c>
      <c r="C720" s="671">
        <v>89301045</v>
      </c>
      <c r="D720" s="703" t="s">
        <v>3334</v>
      </c>
      <c r="E720" s="704" t="s">
        <v>2247</v>
      </c>
      <c r="F720" s="671" t="s">
        <v>2233</v>
      </c>
      <c r="G720" s="671" t="s">
        <v>2320</v>
      </c>
      <c r="H720" s="671" t="s">
        <v>538</v>
      </c>
      <c r="I720" s="671" t="s">
        <v>3255</v>
      </c>
      <c r="J720" s="671" t="s">
        <v>3256</v>
      </c>
      <c r="K720" s="671" t="s">
        <v>3257</v>
      </c>
      <c r="L720" s="705">
        <v>140.03</v>
      </c>
      <c r="M720" s="705">
        <v>2940.63</v>
      </c>
      <c r="N720" s="671">
        <v>21</v>
      </c>
      <c r="O720" s="706">
        <v>5.5</v>
      </c>
      <c r="P720" s="705">
        <v>1260.27</v>
      </c>
      <c r="Q720" s="682">
        <v>0.42857142857142855</v>
      </c>
      <c r="R720" s="671">
        <v>9</v>
      </c>
      <c r="S720" s="682">
        <v>0.42857142857142855</v>
      </c>
      <c r="T720" s="706">
        <v>1.5</v>
      </c>
      <c r="U720" s="242">
        <v>0.27272727272727271</v>
      </c>
    </row>
    <row r="721" spans="1:21" ht="14.4" customHeight="1" x14ac:dyDescent="0.3">
      <c r="A721" s="680">
        <v>4</v>
      </c>
      <c r="B721" s="671" t="s">
        <v>539</v>
      </c>
      <c r="C721" s="671">
        <v>89301045</v>
      </c>
      <c r="D721" s="703" t="s">
        <v>3334</v>
      </c>
      <c r="E721" s="704" t="s">
        <v>2247</v>
      </c>
      <c r="F721" s="671" t="s">
        <v>2233</v>
      </c>
      <c r="G721" s="671" t="s">
        <v>3258</v>
      </c>
      <c r="H721" s="671" t="s">
        <v>538</v>
      </c>
      <c r="I721" s="671" t="s">
        <v>632</v>
      </c>
      <c r="J721" s="671" t="s">
        <v>633</v>
      </c>
      <c r="K721" s="671" t="s">
        <v>3259</v>
      </c>
      <c r="L721" s="705">
        <v>0</v>
      </c>
      <c r="M721" s="705">
        <v>0</v>
      </c>
      <c r="N721" s="671">
        <v>3</v>
      </c>
      <c r="O721" s="706">
        <v>3</v>
      </c>
      <c r="P721" s="705">
        <v>0</v>
      </c>
      <c r="Q721" s="682"/>
      <c r="R721" s="671">
        <v>2</v>
      </c>
      <c r="S721" s="682">
        <v>0.66666666666666663</v>
      </c>
      <c r="T721" s="706">
        <v>2</v>
      </c>
      <c r="U721" s="242">
        <v>0.66666666666666663</v>
      </c>
    </row>
    <row r="722" spans="1:21" ht="14.4" customHeight="1" x14ac:dyDescent="0.3">
      <c r="A722" s="680">
        <v>4</v>
      </c>
      <c r="B722" s="671" t="s">
        <v>539</v>
      </c>
      <c r="C722" s="671">
        <v>89301045</v>
      </c>
      <c r="D722" s="703" t="s">
        <v>3334</v>
      </c>
      <c r="E722" s="704" t="s">
        <v>2247</v>
      </c>
      <c r="F722" s="671" t="s">
        <v>2233</v>
      </c>
      <c r="G722" s="671" t="s">
        <v>2676</v>
      </c>
      <c r="H722" s="671" t="s">
        <v>538</v>
      </c>
      <c r="I722" s="671" t="s">
        <v>3260</v>
      </c>
      <c r="J722" s="671" t="s">
        <v>3261</v>
      </c>
      <c r="K722" s="671" t="s">
        <v>3262</v>
      </c>
      <c r="L722" s="705">
        <v>79.349999999999994</v>
      </c>
      <c r="M722" s="705">
        <v>2618.5500000000002</v>
      </c>
      <c r="N722" s="671">
        <v>33</v>
      </c>
      <c r="O722" s="706">
        <v>3.5</v>
      </c>
      <c r="P722" s="705">
        <v>1190.25</v>
      </c>
      <c r="Q722" s="682">
        <v>0.45454545454545453</v>
      </c>
      <c r="R722" s="671">
        <v>15</v>
      </c>
      <c r="S722" s="682">
        <v>0.45454545454545453</v>
      </c>
      <c r="T722" s="706">
        <v>1.5</v>
      </c>
      <c r="U722" s="242">
        <v>0.42857142857142855</v>
      </c>
    </row>
    <row r="723" spans="1:21" ht="14.4" customHeight="1" x14ac:dyDescent="0.3">
      <c r="A723" s="680">
        <v>4</v>
      </c>
      <c r="B723" s="671" t="s">
        <v>539</v>
      </c>
      <c r="C723" s="671">
        <v>89301045</v>
      </c>
      <c r="D723" s="703" t="s">
        <v>3334</v>
      </c>
      <c r="E723" s="704" t="s">
        <v>2247</v>
      </c>
      <c r="F723" s="671" t="s">
        <v>2235</v>
      </c>
      <c r="G723" s="671" t="s">
        <v>2462</v>
      </c>
      <c r="H723" s="671" t="s">
        <v>538</v>
      </c>
      <c r="I723" s="671" t="s">
        <v>2463</v>
      </c>
      <c r="J723" s="671" t="s">
        <v>2464</v>
      </c>
      <c r="K723" s="671" t="s">
        <v>2465</v>
      </c>
      <c r="L723" s="705">
        <v>410</v>
      </c>
      <c r="M723" s="705">
        <v>4100</v>
      </c>
      <c r="N723" s="671">
        <v>10</v>
      </c>
      <c r="O723" s="706">
        <v>10</v>
      </c>
      <c r="P723" s="705">
        <v>4100</v>
      </c>
      <c r="Q723" s="682">
        <v>1</v>
      </c>
      <c r="R723" s="671">
        <v>10</v>
      </c>
      <c r="S723" s="682">
        <v>1</v>
      </c>
      <c r="T723" s="706">
        <v>10</v>
      </c>
      <c r="U723" s="242">
        <v>1</v>
      </c>
    </row>
    <row r="724" spans="1:21" ht="14.4" customHeight="1" x14ac:dyDescent="0.3">
      <c r="A724" s="680">
        <v>4</v>
      </c>
      <c r="B724" s="671" t="s">
        <v>539</v>
      </c>
      <c r="C724" s="671">
        <v>89301045</v>
      </c>
      <c r="D724" s="703" t="s">
        <v>3334</v>
      </c>
      <c r="E724" s="704" t="s">
        <v>2249</v>
      </c>
      <c r="F724" s="671" t="s">
        <v>2233</v>
      </c>
      <c r="G724" s="671" t="s">
        <v>2307</v>
      </c>
      <c r="H724" s="671" t="s">
        <v>538</v>
      </c>
      <c r="I724" s="671" t="s">
        <v>3263</v>
      </c>
      <c r="J724" s="671" t="s">
        <v>2309</v>
      </c>
      <c r="K724" s="671"/>
      <c r="L724" s="705">
        <v>0</v>
      </c>
      <c r="M724" s="705">
        <v>0</v>
      </c>
      <c r="N724" s="671">
        <v>60</v>
      </c>
      <c r="O724" s="706">
        <v>1</v>
      </c>
      <c r="P724" s="705"/>
      <c r="Q724" s="682"/>
      <c r="R724" s="671"/>
      <c r="S724" s="682">
        <v>0</v>
      </c>
      <c r="T724" s="706"/>
      <c r="U724" s="242">
        <v>0</v>
      </c>
    </row>
    <row r="725" spans="1:21" ht="14.4" customHeight="1" x14ac:dyDescent="0.3">
      <c r="A725" s="680">
        <v>4</v>
      </c>
      <c r="B725" s="671" t="s">
        <v>539</v>
      </c>
      <c r="C725" s="671">
        <v>89301045</v>
      </c>
      <c r="D725" s="703" t="s">
        <v>3334</v>
      </c>
      <c r="E725" s="704" t="s">
        <v>2250</v>
      </c>
      <c r="F725" s="671" t="s">
        <v>2233</v>
      </c>
      <c r="G725" s="671" t="s">
        <v>2316</v>
      </c>
      <c r="H725" s="671" t="s">
        <v>538</v>
      </c>
      <c r="I725" s="671" t="s">
        <v>2898</v>
      </c>
      <c r="J725" s="671" t="s">
        <v>2899</v>
      </c>
      <c r="K725" s="671" t="s">
        <v>2900</v>
      </c>
      <c r="L725" s="705">
        <v>0</v>
      </c>
      <c r="M725" s="705">
        <v>0</v>
      </c>
      <c r="N725" s="671">
        <v>1</v>
      </c>
      <c r="O725" s="706">
        <v>0.5</v>
      </c>
      <c r="P725" s="705">
        <v>0</v>
      </c>
      <c r="Q725" s="682"/>
      <c r="R725" s="671">
        <v>1</v>
      </c>
      <c r="S725" s="682">
        <v>1</v>
      </c>
      <c r="T725" s="706">
        <v>0.5</v>
      </c>
      <c r="U725" s="242">
        <v>1</v>
      </c>
    </row>
    <row r="726" spans="1:21" ht="14.4" customHeight="1" x14ac:dyDescent="0.3">
      <c r="A726" s="680">
        <v>4</v>
      </c>
      <c r="B726" s="671" t="s">
        <v>539</v>
      </c>
      <c r="C726" s="671">
        <v>89301045</v>
      </c>
      <c r="D726" s="703" t="s">
        <v>3334</v>
      </c>
      <c r="E726" s="704" t="s">
        <v>2250</v>
      </c>
      <c r="F726" s="671" t="s">
        <v>2233</v>
      </c>
      <c r="G726" s="671" t="s">
        <v>2316</v>
      </c>
      <c r="H726" s="671" t="s">
        <v>538</v>
      </c>
      <c r="I726" s="671" t="s">
        <v>651</v>
      </c>
      <c r="J726" s="671" t="s">
        <v>652</v>
      </c>
      <c r="K726" s="671" t="s">
        <v>2376</v>
      </c>
      <c r="L726" s="705">
        <v>314.89999999999998</v>
      </c>
      <c r="M726" s="705">
        <v>314.89999999999998</v>
      </c>
      <c r="N726" s="671">
        <v>1</v>
      </c>
      <c r="O726" s="706">
        <v>0.5</v>
      </c>
      <c r="P726" s="705">
        <v>314.89999999999998</v>
      </c>
      <c r="Q726" s="682">
        <v>1</v>
      </c>
      <c r="R726" s="671">
        <v>1</v>
      </c>
      <c r="S726" s="682">
        <v>1</v>
      </c>
      <c r="T726" s="706">
        <v>0.5</v>
      </c>
      <c r="U726" s="242">
        <v>1</v>
      </c>
    </row>
    <row r="727" spans="1:21" ht="14.4" customHeight="1" x14ac:dyDescent="0.3">
      <c r="A727" s="680">
        <v>4</v>
      </c>
      <c r="B727" s="671" t="s">
        <v>539</v>
      </c>
      <c r="C727" s="671">
        <v>89301045</v>
      </c>
      <c r="D727" s="703" t="s">
        <v>3334</v>
      </c>
      <c r="E727" s="704" t="s">
        <v>2250</v>
      </c>
      <c r="F727" s="671" t="s">
        <v>2233</v>
      </c>
      <c r="G727" s="671" t="s">
        <v>2320</v>
      </c>
      <c r="H727" s="671" t="s">
        <v>910</v>
      </c>
      <c r="I727" s="671" t="s">
        <v>1025</v>
      </c>
      <c r="J727" s="671" t="s">
        <v>1026</v>
      </c>
      <c r="K727" s="671" t="s">
        <v>1027</v>
      </c>
      <c r="L727" s="705">
        <v>140.03</v>
      </c>
      <c r="M727" s="705">
        <v>420.09000000000003</v>
      </c>
      <c r="N727" s="671">
        <v>3</v>
      </c>
      <c r="O727" s="706">
        <v>2</v>
      </c>
      <c r="P727" s="705">
        <v>420.09000000000003</v>
      </c>
      <c r="Q727" s="682">
        <v>1</v>
      </c>
      <c r="R727" s="671">
        <v>3</v>
      </c>
      <c r="S727" s="682">
        <v>1</v>
      </c>
      <c r="T727" s="706">
        <v>2</v>
      </c>
      <c r="U727" s="242">
        <v>1</v>
      </c>
    </row>
    <row r="728" spans="1:21" ht="14.4" customHeight="1" x14ac:dyDescent="0.3">
      <c r="A728" s="680">
        <v>4</v>
      </c>
      <c r="B728" s="671" t="s">
        <v>539</v>
      </c>
      <c r="C728" s="671">
        <v>89301045</v>
      </c>
      <c r="D728" s="703" t="s">
        <v>3334</v>
      </c>
      <c r="E728" s="704" t="s">
        <v>2251</v>
      </c>
      <c r="F728" s="671" t="s">
        <v>2233</v>
      </c>
      <c r="G728" s="671" t="s">
        <v>2426</v>
      </c>
      <c r="H728" s="671" t="s">
        <v>538</v>
      </c>
      <c r="I728" s="671" t="s">
        <v>701</v>
      </c>
      <c r="J728" s="671" t="s">
        <v>702</v>
      </c>
      <c r="K728" s="671" t="s">
        <v>2427</v>
      </c>
      <c r="L728" s="705">
        <v>242.93</v>
      </c>
      <c r="M728" s="705">
        <v>485.86</v>
      </c>
      <c r="N728" s="671">
        <v>2</v>
      </c>
      <c r="O728" s="706">
        <v>2</v>
      </c>
      <c r="P728" s="705"/>
      <c r="Q728" s="682">
        <v>0</v>
      </c>
      <c r="R728" s="671"/>
      <c r="S728" s="682">
        <v>0</v>
      </c>
      <c r="T728" s="706"/>
      <c r="U728" s="242">
        <v>0</v>
      </c>
    </row>
    <row r="729" spans="1:21" ht="14.4" customHeight="1" x14ac:dyDescent="0.3">
      <c r="A729" s="680">
        <v>4</v>
      </c>
      <c r="B729" s="671" t="s">
        <v>539</v>
      </c>
      <c r="C729" s="671">
        <v>89301045</v>
      </c>
      <c r="D729" s="703" t="s">
        <v>3334</v>
      </c>
      <c r="E729" s="704" t="s">
        <v>2251</v>
      </c>
      <c r="F729" s="671" t="s">
        <v>2233</v>
      </c>
      <c r="G729" s="671" t="s">
        <v>2451</v>
      </c>
      <c r="H729" s="671" t="s">
        <v>538</v>
      </c>
      <c r="I729" s="671" t="s">
        <v>2452</v>
      </c>
      <c r="J729" s="671" t="s">
        <v>853</v>
      </c>
      <c r="K729" s="671" t="s">
        <v>2453</v>
      </c>
      <c r="L729" s="705">
        <v>127.5</v>
      </c>
      <c r="M729" s="705">
        <v>127.5</v>
      </c>
      <c r="N729" s="671">
        <v>1</v>
      </c>
      <c r="O729" s="706">
        <v>1</v>
      </c>
      <c r="P729" s="705"/>
      <c r="Q729" s="682">
        <v>0</v>
      </c>
      <c r="R729" s="671"/>
      <c r="S729" s="682">
        <v>0</v>
      </c>
      <c r="T729" s="706"/>
      <c r="U729" s="242">
        <v>0</v>
      </c>
    </row>
    <row r="730" spans="1:21" ht="14.4" customHeight="1" x14ac:dyDescent="0.3">
      <c r="A730" s="680">
        <v>4</v>
      </c>
      <c r="B730" s="671" t="s">
        <v>539</v>
      </c>
      <c r="C730" s="671">
        <v>89301045</v>
      </c>
      <c r="D730" s="703" t="s">
        <v>3334</v>
      </c>
      <c r="E730" s="704" t="s">
        <v>2256</v>
      </c>
      <c r="F730" s="671" t="s">
        <v>2233</v>
      </c>
      <c r="G730" s="671" t="s">
        <v>2408</v>
      </c>
      <c r="H730" s="671" t="s">
        <v>538</v>
      </c>
      <c r="I730" s="671" t="s">
        <v>2409</v>
      </c>
      <c r="J730" s="671" t="s">
        <v>2410</v>
      </c>
      <c r="K730" s="671" t="s">
        <v>2411</v>
      </c>
      <c r="L730" s="705">
        <v>10.73</v>
      </c>
      <c r="M730" s="705">
        <v>10.73</v>
      </c>
      <c r="N730" s="671">
        <v>1</v>
      </c>
      <c r="O730" s="706">
        <v>1</v>
      </c>
      <c r="P730" s="705">
        <v>10.73</v>
      </c>
      <c r="Q730" s="682">
        <v>1</v>
      </c>
      <c r="R730" s="671">
        <v>1</v>
      </c>
      <c r="S730" s="682">
        <v>1</v>
      </c>
      <c r="T730" s="706">
        <v>1</v>
      </c>
      <c r="U730" s="242">
        <v>1</v>
      </c>
    </row>
    <row r="731" spans="1:21" ht="14.4" customHeight="1" x14ac:dyDescent="0.3">
      <c r="A731" s="680">
        <v>4</v>
      </c>
      <c r="B731" s="671" t="s">
        <v>539</v>
      </c>
      <c r="C731" s="671">
        <v>89301045</v>
      </c>
      <c r="D731" s="703" t="s">
        <v>3334</v>
      </c>
      <c r="E731" s="704" t="s">
        <v>2256</v>
      </c>
      <c r="F731" s="671" t="s">
        <v>2233</v>
      </c>
      <c r="G731" s="671" t="s">
        <v>2408</v>
      </c>
      <c r="H731" s="671" t="s">
        <v>538</v>
      </c>
      <c r="I731" s="671" t="s">
        <v>3095</v>
      </c>
      <c r="J731" s="671" t="s">
        <v>3096</v>
      </c>
      <c r="K731" s="671" t="s">
        <v>2209</v>
      </c>
      <c r="L731" s="705">
        <v>5.37</v>
      </c>
      <c r="M731" s="705">
        <v>21.48</v>
      </c>
      <c r="N731" s="671">
        <v>4</v>
      </c>
      <c r="O731" s="706">
        <v>1.5</v>
      </c>
      <c r="P731" s="705"/>
      <c r="Q731" s="682">
        <v>0</v>
      </c>
      <c r="R731" s="671"/>
      <c r="S731" s="682">
        <v>0</v>
      </c>
      <c r="T731" s="706"/>
      <c r="U731" s="242">
        <v>0</v>
      </c>
    </row>
    <row r="732" spans="1:21" ht="14.4" customHeight="1" x14ac:dyDescent="0.3">
      <c r="A732" s="680">
        <v>4</v>
      </c>
      <c r="B732" s="671" t="s">
        <v>539</v>
      </c>
      <c r="C732" s="671">
        <v>89301045</v>
      </c>
      <c r="D732" s="703" t="s">
        <v>3334</v>
      </c>
      <c r="E732" s="704" t="s">
        <v>2256</v>
      </c>
      <c r="F732" s="671" t="s">
        <v>2233</v>
      </c>
      <c r="G732" s="671" t="s">
        <v>2412</v>
      </c>
      <c r="H732" s="671" t="s">
        <v>538</v>
      </c>
      <c r="I732" s="671" t="s">
        <v>3264</v>
      </c>
      <c r="J732" s="671" t="s">
        <v>3265</v>
      </c>
      <c r="K732" s="671" t="s">
        <v>3266</v>
      </c>
      <c r="L732" s="705">
        <v>64.23</v>
      </c>
      <c r="M732" s="705">
        <v>256.92</v>
      </c>
      <c r="N732" s="671">
        <v>4</v>
      </c>
      <c r="O732" s="706">
        <v>2</v>
      </c>
      <c r="P732" s="705">
        <v>64.23</v>
      </c>
      <c r="Q732" s="682">
        <v>0.25</v>
      </c>
      <c r="R732" s="671">
        <v>1</v>
      </c>
      <c r="S732" s="682">
        <v>0.25</v>
      </c>
      <c r="T732" s="706">
        <v>0.5</v>
      </c>
      <c r="U732" s="242">
        <v>0.25</v>
      </c>
    </row>
    <row r="733" spans="1:21" ht="14.4" customHeight="1" x14ac:dyDescent="0.3">
      <c r="A733" s="680">
        <v>4</v>
      </c>
      <c r="B733" s="671" t="s">
        <v>539</v>
      </c>
      <c r="C733" s="671">
        <v>89301045</v>
      </c>
      <c r="D733" s="703" t="s">
        <v>3334</v>
      </c>
      <c r="E733" s="704" t="s">
        <v>2256</v>
      </c>
      <c r="F733" s="671" t="s">
        <v>2233</v>
      </c>
      <c r="G733" s="671" t="s">
        <v>2962</v>
      </c>
      <c r="H733" s="671" t="s">
        <v>910</v>
      </c>
      <c r="I733" s="671" t="s">
        <v>3267</v>
      </c>
      <c r="J733" s="671" t="s">
        <v>3268</v>
      </c>
      <c r="K733" s="671" t="s">
        <v>2965</v>
      </c>
      <c r="L733" s="705">
        <v>222.25</v>
      </c>
      <c r="M733" s="705">
        <v>222.25</v>
      </c>
      <c r="N733" s="671">
        <v>1</v>
      </c>
      <c r="O733" s="706">
        <v>1</v>
      </c>
      <c r="P733" s="705">
        <v>222.25</v>
      </c>
      <c r="Q733" s="682">
        <v>1</v>
      </c>
      <c r="R733" s="671">
        <v>1</v>
      </c>
      <c r="S733" s="682">
        <v>1</v>
      </c>
      <c r="T733" s="706">
        <v>1</v>
      </c>
      <c r="U733" s="242">
        <v>1</v>
      </c>
    </row>
    <row r="734" spans="1:21" ht="14.4" customHeight="1" x14ac:dyDescent="0.3">
      <c r="A734" s="680">
        <v>4</v>
      </c>
      <c r="B734" s="671" t="s">
        <v>539</v>
      </c>
      <c r="C734" s="671">
        <v>89301045</v>
      </c>
      <c r="D734" s="703" t="s">
        <v>3334</v>
      </c>
      <c r="E734" s="704" t="s">
        <v>2256</v>
      </c>
      <c r="F734" s="671" t="s">
        <v>2233</v>
      </c>
      <c r="G734" s="671" t="s">
        <v>3269</v>
      </c>
      <c r="H734" s="671" t="s">
        <v>538</v>
      </c>
      <c r="I734" s="671" t="s">
        <v>3270</v>
      </c>
      <c r="J734" s="671" t="s">
        <v>1141</v>
      </c>
      <c r="K734" s="671" t="s">
        <v>3271</v>
      </c>
      <c r="L734" s="705">
        <v>0</v>
      </c>
      <c r="M734" s="705">
        <v>0</v>
      </c>
      <c r="N734" s="671">
        <v>1</v>
      </c>
      <c r="O734" s="706">
        <v>1</v>
      </c>
      <c r="P734" s="705"/>
      <c r="Q734" s="682"/>
      <c r="R734" s="671"/>
      <c r="S734" s="682">
        <v>0</v>
      </c>
      <c r="T734" s="706"/>
      <c r="U734" s="242">
        <v>0</v>
      </c>
    </row>
    <row r="735" spans="1:21" ht="14.4" customHeight="1" x14ac:dyDescent="0.3">
      <c r="A735" s="680">
        <v>4</v>
      </c>
      <c r="B735" s="671" t="s">
        <v>539</v>
      </c>
      <c r="C735" s="671">
        <v>89301045</v>
      </c>
      <c r="D735" s="703" t="s">
        <v>3334</v>
      </c>
      <c r="E735" s="704" t="s">
        <v>2256</v>
      </c>
      <c r="F735" s="671" t="s">
        <v>2233</v>
      </c>
      <c r="G735" s="671" t="s">
        <v>2391</v>
      </c>
      <c r="H735" s="671" t="s">
        <v>538</v>
      </c>
      <c r="I735" s="671" t="s">
        <v>1428</v>
      </c>
      <c r="J735" s="671" t="s">
        <v>1429</v>
      </c>
      <c r="K735" s="671" t="s">
        <v>2392</v>
      </c>
      <c r="L735" s="705">
        <v>50.27</v>
      </c>
      <c r="M735" s="705">
        <v>50.27</v>
      </c>
      <c r="N735" s="671">
        <v>1</v>
      </c>
      <c r="O735" s="706">
        <v>1</v>
      </c>
      <c r="P735" s="705"/>
      <c r="Q735" s="682">
        <v>0</v>
      </c>
      <c r="R735" s="671"/>
      <c r="S735" s="682">
        <v>0</v>
      </c>
      <c r="T735" s="706"/>
      <c r="U735" s="242">
        <v>0</v>
      </c>
    </row>
    <row r="736" spans="1:21" ht="14.4" customHeight="1" x14ac:dyDescent="0.3">
      <c r="A736" s="680">
        <v>4</v>
      </c>
      <c r="B736" s="671" t="s">
        <v>539</v>
      </c>
      <c r="C736" s="671">
        <v>89301045</v>
      </c>
      <c r="D736" s="703" t="s">
        <v>3334</v>
      </c>
      <c r="E736" s="704" t="s">
        <v>2256</v>
      </c>
      <c r="F736" s="671" t="s">
        <v>2233</v>
      </c>
      <c r="G736" s="671" t="s">
        <v>3248</v>
      </c>
      <c r="H736" s="671" t="s">
        <v>910</v>
      </c>
      <c r="I736" s="671" t="s">
        <v>1105</v>
      </c>
      <c r="J736" s="671" t="s">
        <v>1106</v>
      </c>
      <c r="K736" s="671" t="s">
        <v>2124</v>
      </c>
      <c r="L736" s="705">
        <v>116.8</v>
      </c>
      <c r="M736" s="705">
        <v>467.2</v>
      </c>
      <c r="N736" s="671">
        <v>4</v>
      </c>
      <c r="O736" s="706">
        <v>2</v>
      </c>
      <c r="P736" s="705">
        <v>116.8</v>
      </c>
      <c r="Q736" s="682">
        <v>0.25</v>
      </c>
      <c r="R736" s="671">
        <v>1</v>
      </c>
      <c r="S736" s="682">
        <v>0.25</v>
      </c>
      <c r="T736" s="706">
        <v>0.5</v>
      </c>
      <c r="U736" s="242">
        <v>0.25</v>
      </c>
    </row>
    <row r="737" spans="1:21" ht="14.4" customHeight="1" x14ac:dyDescent="0.3">
      <c r="A737" s="680">
        <v>4</v>
      </c>
      <c r="B737" s="671" t="s">
        <v>539</v>
      </c>
      <c r="C737" s="671">
        <v>89301045</v>
      </c>
      <c r="D737" s="703" t="s">
        <v>3334</v>
      </c>
      <c r="E737" s="704" t="s">
        <v>2256</v>
      </c>
      <c r="F737" s="671" t="s">
        <v>2233</v>
      </c>
      <c r="G737" s="671" t="s">
        <v>2872</v>
      </c>
      <c r="H737" s="671" t="s">
        <v>910</v>
      </c>
      <c r="I737" s="671" t="s">
        <v>2873</v>
      </c>
      <c r="J737" s="671" t="s">
        <v>2153</v>
      </c>
      <c r="K737" s="671" t="s">
        <v>2874</v>
      </c>
      <c r="L737" s="705">
        <v>195.92</v>
      </c>
      <c r="M737" s="705">
        <v>979.59999999999991</v>
      </c>
      <c r="N737" s="671">
        <v>5</v>
      </c>
      <c r="O737" s="706">
        <v>2</v>
      </c>
      <c r="P737" s="705">
        <v>391.84</v>
      </c>
      <c r="Q737" s="682">
        <v>0.4</v>
      </c>
      <c r="R737" s="671">
        <v>2</v>
      </c>
      <c r="S737" s="682">
        <v>0.4</v>
      </c>
      <c r="T737" s="706">
        <v>1</v>
      </c>
      <c r="U737" s="242">
        <v>0.5</v>
      </c>
    </row>
    <row r="738" spans="1:21" ht="14.4" customHeight="1" x14ac:dyDescent="0.3">
      <c r="A738" s="680">
        <v>4</v>
      </c>
      <c r="B738" s="671" t="s">
        <v>539</v>
      </c>
      <c r="C738" s="671">
        <v>89301045</v>
      </c>
      <c r="D738" s="703" t="s">
        <v>3334</v>
      </c>
      <c r="E738" s="704" t="s">
        <v>2256</v>
      </c>
      <c r="F738" s="671" t="s">
        <v>2233</v>
      </c>
      <c r="G738" s="671" t="s">
        <v>2426</v>
      </c>
      <c r="H738" s="671" t="s">
        <v>538</v>
      </c>
      <c r="I738" s="671" t="s">
        <v>701</v>
      </c>
      <c r="J738" s="671" t="s">
        <v>702</v>
      </c>
      <c r="K738" s="671" t="s">
        <v>2427</v>
      </c>
      <c r="L738" s="705">
        <v>242.93</v>
      </c>
      <c r="M738" s="705">
        <v>1943.44</v>
      </c>
      <c r="N738" s="671">
        <v>8</v>
      </c>
      <c r="O738" s="706">
        <v>7</v>
      </c>
      <c r="P738" s="705">
        <v>728.79</v>
      </c>
      <c r="Q738" s="682">
        <v>0.37499999999999994</v>
      </c>
      <c r="R738" s="671">
        <v>3</v>
      </c>
      <c r="S738" s="682">
        <v>0.375</v>
      </c>
      <c r="T738" s="706">
        <v>2.5</v>
      </c>
      <c r="U738" s="242">
        <v>0.35714285714285715</v>
      </c>
    </row>
    <row r="739" spans="1:21" ht="14.4" customHeight="1" x14ac:dyDescent="0.3">
      <c r="A739" s="680">
        <v>4</v>
      </c>
      <c r="B739" s="671" t="s">
        <v>539</v>
      </c>
      <c r="C739" s="671">
        <v>89301045</v>
      </c>
      <c r="D739" s="703" t="s">
        <v>3334</v>
      </c>
      <c r="E739" s="704" t="s">
        <v>2256</v>
      </c>
      <c r="F739" s="671" t="s">
        <v>2233</v>
      </c>
      <c r="G739" s="671" t="s">
        <v>2917</v>
      </c>
      <c r="H739" s="671" t="s">
        <v>538</v>
      </c>
      <c r="I739" s="671" t="s">
        <v>2918</v>
      </c>
      <c r="J739" s="671" t="s">
        <v>2919</v>
      </c>
      <c r="K739" s="671" t="s">
        <v>2920</v>
      </c>
      <c r="L739" s="705">
        <v>95.08</v>
      </c>
      <c r="M739" s="705">
        <v>95.08</v>
      </c>
      <c r="N739" s="671">
        <v>1</v>
      </c>
      <c r="O739" s="706">
        <v>1</v>
      </c>
      <c r="P739" s="705">
        <v>95.08</v>
      </c>
      <c r="Q739" s="682">
        <v>1</v>
      </c>
      <c r="R739" s="671">
        <v>1</v>
      </c>
      <c r="S739" s="682">
        <v>1</v>
      </c>
      <c r="T739" s="706">
        <v>1</v>
      </c>
      <c r="U739" s="242">
        <v>1</v>
      </c>
    </row>
    <row r="740" spans="1:21" ht="14.4" customHeight="1" x14ac:dyDescent="0.3">
      <c r="A740" s="680">
        <v>4</v>
      </c>
      <c r="B740" s="671" t="s">
        <v>539</v>
      </c>
      <c r="C740" s="671">
        <v>89301045</v>
      </c>
      <c r="D740" s="703" t="s">
        <v>3334</v>
      </c>
      <c r="E740" s="704" t="s">
        <v>2256</v>
      </c>
      <c r="F740" s="671" t="s">
        <v>2233</v>
      </c>
      <c r="G740" s="671" t="s">
        <v>2364</v>
      </c>
      <c r="H740" s="671" t="s">
        <v>538</v>
      </c>
      <c r="I740" s="671" t="s">
        <v>2365</v>
      </c>
      <c r="J740" s="671" t="s">
        <v>2366</v>
      </c>
      <c r="K740" s="671" t="s">
        <v>2367</v>
      </c>
      <c r="L740" s="705">
        <v>31.54</v>
      </c>
      <c r="M740" s="705">
        <v>63.08</v>
      </c>
      <c r="N740" s="671">
        <v>2</v>
      </c>
      <c r="O740" s="706">
        <v>1</v>
      </c>
      <c r="P740" s="705">
        <v>63.08</v>
      </c>
      <c r="Q740" s="682">
        <v>1</v>
      </c>
      <c r="R740" s="671">
        <v>2</v>
      </c>
      <c r="S740" s="682">
        <v>1</v>
      </c>
      <c r="T740" s="706">
        <v>1</v>
      </c>
      <c r="U740" s="242">
        <v>1</v>
      </c>
    </row>
    <row r="741" spans="1:21" ht="14.4" customHeight="1" x14ac:dyDescent="0.3">
      <c r="A741" s="680">
        <v>4</v>
      </c>
      <c r="B741" s="671" t="s">
        <v>539</v>
      </c>
      <c r="C741" s="671">
        <v>89301045</v>
      </c>
      <c r="D741" s="703" t="s">
        <v>3334</v>
      </c>
      <c r="E741" s="704" t="s">
        <v>2256</v>
      </c>
      <c r="F741" s="671" t="s">
        <v>2233</v>
      </c>
      <c r="G741" s="671" t="s">
        <v>2316</v>
      </c>
      <c r="H741" s="671" t="s">
        <v>538</v>
      </c>
      <c r="I741" s="671" t="s">
        <v>3128</v>
      </c>
      <c r="J741" s="671" t="s">
        <v>2899</v>
      </c>
      <c r="K741" s="671" t="s">
        <v>3129</v>
      </c>
      <c r="L741" s="705">
        <v>0</v>
      </c>
      <c r="M741" s="705">
        <v>0</v>
      </c>
      <c r="N741" s="671">
        <v>1</v>
      </c>
      <c r="O741" s="706">
        <v>0.5</v>
      </c>
      <c r="P741" s="705"/>
      <c r="Q741" s="682"/>
      <c r="R741" s="671"/>
      <c r="S741" s="682">
        <v>0</v>
      </c>
      <c r="T741" s="706"/>
      <c r="U741" s="242">
        <v>0</v>
      </c>
    </row>
    <row r="742" spans="1:21" ht="14.4" customHeight="1" x14ac:dyDescent="0.3">
      <c r="A742" s="680">
        <v>4</v>
      </c>
      <c r="B742" s="671" t="s">
        <v>539</v>
      </c>
      <c r="C742" s="671">
        <v>89301045</v>
      </c>
      <c r="D742" s="703" t="s">
        <v>3334</v>
      </c>
      <c r="E742" s="704" t="s">
        <v>2256</v>
      </c>
      <c r="F742" s="671" t="s">
        <v>2233</v>
      </c>
      <c r="G742" s="671" t="s">
        <v>2316</v>
      </c>
      <c r="H742" s="671" t="s">
        <v>538</v>
      </c>
      <c r="I742" s="671" t="s">
        <v>2317</v>
      </c>
      <c r="J742" s="671" t="s">
        <v>2318</v>
      </c>
      <c r="K742" s="671" t="s">
        <v>653</v>
      </c>
      <c r="L742" s="705">
        <v>314.89999999999998</v>
      </c>
      <c r="M742" s="705">
        <v>2519.1999999999998</v>
      </c>
      <c r="N742" s="671">
        <v>8</v>
      </c>
      <c r="O742" s="706">
        <v>5</v>
      </c>
      <c r="P742" s="705">
        <v>1259.5999999999999</v>
      </c>
      <c r="Q742" s="682">
        <v>0.5</v>
      </c>
      <c r="R742" s="671">
        <v>4</v>
      </c>
      <c r="S742" s="682">
        <v>0.5</v>
      </c>
      <c r="T742" s="706">
        <v>2.5</v>
      </c>
      <c r="U742" s="242">
        <v>0.5</v>
      </c>
    </row>
    <row r="743" spans="1:21" ht="14.4" customHeight="1" x14ac:dyDescent="0.3">
      <c r="A743" s="680">
        <v>4</v>
      </c>
      <c r="B743" s="671" t="s">
        <v>539</v>
      </c>
      <c r="C743" s="671">
        <v>89301045</v>
      </c>
      <c r="D743" s="703" t="s">
        <v>3334</v>
      </c>
      <c r="E743" s="704" t="s">
        <v>2256</v>
      </c>
      <c r="F743" s="671" t="s">
        <v>2233</v>
      </c>
      <c r="G743" s="671" t="s">
        <v>2316</v>
      </c>
      <c r="H743" s="671" t="s">
        <v>538</v>
      </c>
      <c r="I743" s="671" t="s">
        <v>651</v>
      </c>
      <c r="J743" s="671" t="s">
        <v>652</v>
      </c>
      <c r="K743" s="671" t="s">
        <v>2376</v>
      </c>
      <c r="L743" s="705">
        <v>314.89999999999998</v>
      </c>
      <c r="M743" s="705">
        <v>629.79999999999995</v>
      </c>
      <c r="N743" s="671">
        <v>2</v>
      </c>
      <c r="O743" s="706">
        <v>1</v>
      </c>
      <c r="P743" s="705">
        <v>629.79999999999995</v>
      </c>
      <c r="Q743" s="682">
        <v>1</v>
      </c>
      <c r="R743" s="671">
        <v>2</v>
      </c>
      <c r="S743" s="682">
        <v>1</v>
      </c>
      <c r="T743" s="706">
        <v>1</v>
      </c>
      <c r="U743" s="242">
        <v>1</v>
      </c>
    </row>
    <row r="744" spans="1:21" ht="14.4" customHeight="1" x14ac:dyDescent="0.3">
      <c r="A744" s="680">
        <v>4</v>
      </c>
      <c r="B744" s="671" t="s">
        <v>539</v>
      </c>
      <c r="C744" s="671">
        <v>89301045</v>
      </c>
      <c r="D744" s="703" t="s">
        <v>3334</v>
      </c>
      <c r="E744" s="704" t="s">
        <v>2256</v>
      </c>
      <c r="F744" s="671" t="s">
        <v>2233</v>
      </c>
      <c r="G744" s="671" t="s">
        <v>2319</v>
      </c>
      <c r="H744" s="671" t="s">
        <v>910</v>
      </c>
      <c r="I744" s="671" t="s">
        <v>3272</v>
      </c>
      <c r="J744" s="671" t="s">
        <v>1690</v>
      </c>
      <c r="K744" s="671" t="s">
        <v>3273</v>
      </c>
      <c r="L744" s="705">
        <v>0</v>
      </c>
      <c r="M744" s="705">
        <v>0</v>
      </c>
      <c r="N744" s="671">
        <v>1</v>
      </c>
      <c r="O744" s="706">
        <v>1</v>
      </c>
      <c r="P744" s="705"/>
      <c r="Q744" s="682"/>
      <c r="R744" s="671"/>
      <c r="S744" s="682">
        <v>0</v>
      </c>
      <c r="T744" s="706"/>
      <c r="U744" s="242">
        <v>0</v>
      </c>
    </row>
    <row r="745" spans="1:21" ht="14.4" customHeight="1" x14ac:dyDescent="0.3">
      <c r="A745" s="680">
        <v>4</v>
      </c>
      <c r="B745" s="671" t="s">
        <v>539</v>
      </c>
      <c r="C745" s="671">
        <v>89301045</v>
      </c>
      <c r="D745" s="703" t="s">
        <v>3334</v>
      </c>
      <c r="E745" s="704" t="s">
        <v>2256</v>
      </c>
      <c r="F745" s="671" t="s">
        <v>2233</v>
      </c>
      <c r="G745" s="671" t="s">
        <v>2320</v>
      </c>
      <c r="H745" s="671" t="s">
        <v>910</v>
      </c>
      <c r="I745" s="671" t="s">
        <v>1025</v>
      </c>
      <c r="J745" s="671" t="s">
        <v>1026</v>
      </c>
      <c r="K745" s="671" t="s">
        <v>1027</v>
      </c>
      <c r="L745" s="705">
        <v>140.03</v>
      </c>
      <c r="M745" s="705">
        <v>280.06</v>
      </c>
      <c r="N745" s="671">
        <v>2</v>
      </c>
      <c r="O745" s="706">
        <v>1.5</v>
      </c>
      <c r="P745" s="705">
        <v>140.03</v>
      </c>
      <c r="Q745" s="682">
        <v>0.5</v>
      </c>
      <c r="R745" s="671">
        <v>1</v>
      </c>
      <c r="S745" s="682">
        <v>0.5</v>
      </c>
      <c r="T745" s="706">
        <v>0.5</v>
      </c>
      <c r="U745" s="242">
        <v>0.33333333333333331</v>
      </c>
    </row>
    <row r="746" spans="1:21" ht="14.4" customHeight="1" x14ac:dyDescent="0.3">
      <c r="A746" s="680">
        <v>4</v>
      </c>
      <c r="B746" s="671" t="s">
        <v>539</v>
      </c>
      <c r="C746" s="671">
        <v>89301045</v>
      </c>
      <c r="D746" s="703" t="s">
        <v>3334</v>
      </c>
      <c r="E746" s="704" t="s">
        <v>2256</v>
      </c>
      <c r="F746" s="671" t="s">
        <v>2233</v>
      </c>
      <c r="G746" s="671" t="s">
        <v>2320</v>
      </c>
      <c r="H746" s="671" t="s">
        <v>538</v>
      </c>
      <c r="I746" s="671" t="s">
        <v>3255</v>
      </c>
      <c r="J746" s="671" t="s">
        <v>3256</v>
      </c>
      <c r="K746" s="671" t="s">
        <v>3257</v>
      </c>
      <c r="L746" s="705">
        <v>140.03</v>
      </c>
      <c r="M746" s="705">
        <v>1400.3</v>
      </c>
      <c r="N746" s="671">
        <v>10</v>
      </c>
      <c r="O746" s="706">
        <v>5</v>
      </c>
      <c r="P746" s="705">
        <v>700.15</v>
      </c>
      <c r="Q746" s="682">
        <v>0.5</v>
      </c>
      <c r="R746" s="671">
        <v>5</v>
      </c>
      <c r="S746" s="682">
        <v>0.5</v>
      </c>
      <c r="T746" s="706">
        <v>2.5</v>
      </c>
      <c r="U746" s="242">
        <v>0.5</v>
      </c>
    </row>
    <row r="747" spans="1:21" ht="14.4" customHeight="1" x14ac:dyDescent="0.3">
      <c r="A747" s="680">
        <v>4</v>
      </c>
      <c r="B747" s="671" t="s">
        <v>539</v>
      </c>
      <c r="C747" s="671">
        <v>89301045</v>
      </c>
      <c r="D747" s="703" t="s">
        <v>3334</v>
      </c>
      <c r="E747" s="704" t="s">
        <v>2256</v>
      </c>
      <c r="F747" s="671" t="s">
        <v>2233</v>
      </c>
      <c r="G747" s="671" t="s">
        <v>2320</v>
      </c>
      <c r="H747" s="671" t="s">
        <v>538</v>
      </c>
      <c r="I747" s="671" t="s">
        <v>3274</v>
      </c>
      <c r="J747" s="671" t="s">
        <v>3256</v>
      </c>
      <c r="K747" s="671" t="s">
        <v>3275</v>
      </c>
      <c r="L747" s="705">
        <v>140.03</v>
      </c>
      <c r="M747" s="705">
        <v>420.09000000000003</v>
      </c>
      <c r="N747" s="671">
        <v>3</v>
      </c>
      <c r="O747" s="706">
        <v>1</v>
      </c>
      <c r="P747" s="705">
        <v>420.09000000000003</v>
      </c>
      <c r="Q747" s="682">
        <v>1</v>
      </c>
      <c r="R747" s="671">
        <v>3</v>
      </c>
      <c r="S747" s="682">
        <v>1</v>
      </c>
      <c r="T747" s="706">
        <v>1</v>
      </c>
      <c r="U747" s="242">
        <v>1</v>
      </c>
    </row>
    <row r="748" spans="1:21" ht="14.4" customHeight="1" x14ac:dyDescent="0.3">
      <c r="A748" s="680">
        <v>4</v>
      </c>
      <c r="B748" s="671" t="s">
        <v>539</v>
      </c>
      <c r="C748" s="671">
        <v>89301045</v>
      </c>
      <c r="D748" s="703" t="s">
        <v>3334</v>
      </c>
      <c r="E748" s="704" t="s">
        <v>2256</v>
      </c>
      <c r="F748" s="671" t="s">
        <v>2233</v>
      </c>
      <c r="G748" s="671" t="s">
        <v>3033</v>
      </c>
      <c r="H748" s="671" t="s">
        <v>538</v>
      </c>
      <c r="I748" s="671" t="s">
        <v>3276</v>
      </c>
      <c r="J748" s="671" t="s">
        <v>3035</v>
      </c>
      <c r="K748" s="671" t="s">
        <v>3277</v>
      </c>
      <c r="L748" s="705">
        <v>0</v>
      </c>
      <c r="M748" s="705">
        <v>0</v>
      </c>
      <c r="N748" s="671">
        <v>1</v>
      </c>
      <c r="O748" s="706">
        <v>1</v>
      </c>
      <c r="P748" s="705">
        <v>0</v>
      </c>
      <c r="Q748" s="682"/>
      <c r="R748" s="671">
        <v>1</v>
      </c>
      <c r="S748" s="682">
        <v>1</v>
      </c>
      <c r="T748" s="706">
        <v>1</v>
      </c>
      <c r="U748" s="242">
        <v>1</v>
      </c>
    </row>
    <row r="749" spans="1:21" ht="14.4" customHeight="1" x14ac:dyDescent="0.3">
      <c r="A749" s="680">
        <v>4</v>
      </c>
      <c r="B749" s="671" t="s">
        <v>539</v>
      </c>
      <c r="C749" s="671">
        <v>89301045</v>
      </c>
      <c r="D749" s="703" t="s">
        <v>3334</v>
      </c>
      <c r="E749" s="704" t="s">
        <v>2256</v>
      </c>
      <c r="F749" s="671" t="s">
        <v>2233</v>
      </c>
      <c r="G749" s="671" t="s">
        <v>2676</v>
      </c>
      <c r="H749" s="671" t="s">
        <v>538</v>
      </c>
      <c r="I749" s="671" t="s">
        <v>3260</v>
      </c>
      <c r="J749" s="671" t="s">
        <v>3261</v>
      </c>
      <c r="K749" s="671" t="s">
        <v>3262</v>
      </c>
      <c r="L749" s="705">
        <v>79.349999999999994</v>
      </c>
      <c r="M749" s="705">
        <v>1269.5999999999999</v>
      </c>
      <c r="N749" s="671">
        <v>16</v>
      </c>
      <c r="O749" s="706">
        <v>5.5</v>
      </c>
      <c r="P749" s="705">
        <v>555.44999999999993</v>
      </c>
      <c r="Q749" s="682">
        <v>0.4375</v>
      </c>
      <c r="R749" s="671">
        <v>7</v>
      </c>
      <c r="S749" s="682">
        <v>0.4375</v>
      </c>
      <c r="T749" s="706">
        <v>2.5</v>
      </c>
      <c r="U749" s="242">
        <v>0.45454545454545453</v>
      </c>
    </row>
    <row r="750" spans="1:21" ht="14.4" customHeight="1" x14ac:dyDescent="0.3">
      <c r="A750" s="680">
        <v>4</v>
      </c>
      <c r="B750" s="671" t="s">
        <v>539</v>
      </c>
      <c r="C750" s="671">
        <v>89301045</v>
      </c>
      <c r="D750" s="703" t="s">
        <v>3334</v>
      </c>
      <c r="E750" s="704" t="s">
        <v>2256</v>
      </c>
      <c r="F750" s="671" t="s">
        <v>2233</v>
      </c>
      <c r="G750" s="671" t="s">
        <v>2676</v>
      </c>
      <c r="H750" s="671" t="s">
        <v>538</v>
      </c>
      <c r="I750" s="671" t="s">
        <v>2677</v>
      </c>
      <c r="J750" s="671" t="s">
        <v>2678</v>
      </c>
      <c r="K750" s="671" t="s">
        <v>2679</v>
      </c>
      <c r="L750" s="705">
        <v>98.56</v>
      </c>
      <c r="M750" s="705">
        <v>197.12</v>
      </c>
      <c r="N750" s="671">
        <v>2</v>
      </c>
      <c r="O750" s="706">
        <v>0.5</v>
      </c>
      <c r="P750" s="705"/>
      <c r="Q750" s="682">
        <v>0</v>
      </c>
      <c r="R750" s="671"/>
      <c r="S750" s="682">
        <v>0</v>
      </c>
      <c r="T750" s="706"/>
      <c r="U750" s="242">
        <v>0</v>
      </c>
    </row>
    <row r="751" spans="1:21" ht="14.4" customHeight="1" x14ac:dyDescent="0.3">
      <c r="A751" s="680">
        <v>4</v>
      </c>
      <c r="B751" s="671" t="s">
        <v>539</v>
      </c>
      <c r="C751" s="671">
        <v>89301045</v>
      </c>
      <c r="D751" s="703" t="s">
        <v>3334</v>
      </c>
      <c r="E751" s="704" t="s">
        <v>2256</v>
      </c>
      <c r="F751" s="671" t="s">
        <v>2233</v>
      </c>
      <c r="G751" s="671" t="s">
        <v>3278</v>
      </c>
      <c r="H751" s="671" t="s">
        <v>538</v>
      </c>
      <c r="I751" s="671" t="s">
        <v>3279</v>
      </c>
      <c r="J751" s="671" t="s">
        <v>3280</v>
      </c>
      <c r="K751" s="671" t="s">
        <v>3281</v>
      </c>
      <c r="L751" s="705">
        <v>68.739999999999995</v>
      </c>
      <c r="M751" s="705">
        <v>68.739999999999995</v>
      </c>
      <c r="N751" s="671">
        <v>1</v>
      </c>
      <c r="O751" s="706">
        <v>1</v>
      </c>
      <c r="P751" s="705"/>
      <c r="Q751" s="682">
        <v>0</v>
      </c>
      <c r="R751" s="671"/>
      <c r="S751" s="682">
        <v>0</v>
      </c>
      <c r="T751" s="706"/>
      <c r="U751" s="242">
        <v>0</v>
      </c>
    </row>
    <row r="752" spans="1:21" ht="14.4" customHeight="1" x14ac:dyDescent="0.3">
      <c r="A752" s="680">
        <v>4</v>
      </c>
      <c r="B752" s="671" t="s">
        <v>539</v>
      </c>
      <c r="C752" s="671">
        <v>89301045</v>
      </c>
      <c r="D752" s="703" t="s">
        <v>3334</v>
      </c>
      <c r="E752" s="704" t="s">
        <v>2256</v>
      </c>
      <c r="F752" s="671" t="s">
        <v>2234</v>
      </c>
      <c r="G752" s="671" t="s">
        <v>2307</v>
      </c>
      <c r="H752" s="671" t="s">
        <v>538</v>
      </c>
      <c r="I752" s="671" t="s">
        <v>2310</v>
      </c>
      <c r="J752" s="671" t="s">
        <v>2309</v>
      </c>
      <c r="K752" s="671"/>
      <c r="L752" s="705">
        <v>0</v>
      </c>
      <c r="M752" s="705">
        <v>0</v>
      </c>
      <c r="N752" s="671">
        <v>6</v>
      </c>
      <c r="O752" s="706">
        <v>5.5</v>
      </c>
      <c r="P752" s="705">
        <v>0</v>
      </c>
      <c r="Q752" s="682"/>
      <c r="R752" s="671">
        <v>4</v>
      </c>
      <c r="S752" s="682">
        <v>0.66666666666666663</v>
      </c>
      <c r="T752" s="706">
        <v>3.5</v>
      </c>
      <c r="U752" s="242">
        <v>0.63636363636363635</v>
      </c>
    </row>
    <row r="753" spans="1:21" ht="14.4" customHeight="1" x14ac:dyDescent="0.3">
      <c r="A753" s="680">
        <v>4</v>
      </c>
      <c r="B753" s="671" t="s">
        <v>539</v>
      </c>
      <c r="C753" s="671">
        <v>89301045</v>
      </c>
      <c r="D753" s="703" t="s">
        <v>3334</v>
      </c>
      <c r="E753" s="704" t="s">
        <v>2256</v>
      </c>
      <c r="F753" s="671" t="s">
        <v>2235</v>
      </c>
      <c r="G753" s="671" t="s">
        <v>2462</v>
      </c>
      <c r="H753" s="671" t="s">
        <v>538</v>
      </c>
      <c r="I753" s="671" t="s">
        <v>2463</v>
      </c>
      <c r="J753" s="671" t="s">
        <v>2464</v>
      </c>
      <c r="K753" s="671" t="s">
        <v>2465</v>
      </c>
      <c r="L753" s="705">
        <v>410</v>
      </c>
      <c r="M753" s="705">
        <v>410</v>
      </c>
      <c r="N753" s="671">
        <v>1</v>
      </c>
      <c r="O753" s="706">
        <v>1</v>
      </c>
      <c r="P753" s="705"/>
      <c r="Q753" s="682">
        <v>0</v>
      </c>
      <c r="R753" s="671"/>
      <c r="S753" s="682">
        <v>0</v>
      </c>
      <c r="T753" s="706"/>
      <c r="U753" s="242">
        <v>0</v>
      </c>
    </row>
    <row r="754" spans="1:21" ht="14.4" customHeight="1" x14ac:dyDescent="0.3">
      <c r="A754" s="680">
        <v>4</v>
      </c>
      <c r="B754" s="671" t="s">
        <v>539</v>
      </c>
      <c r="C754" s="671">
        <v>89301045</v>
      </c>
      <c r="D754" s="703" t="s">
        <v>3334</v>
      </c>
      <c r="E754" s="704" t="s">
        <v>2267</v>
      </c>
      <c r="F754" s="671" t="s">
        <v>2233</v>
      </c>
      <c r="G754" s="671" t="s">
        <v>3269</v>
      </c>
      <c r="H754" s="671" t="s">
        <v>910</v>
      </c>
      <c r="I754" s="671" t="s">
        <v>1140</v>
      </c>
      <c r="J754" s="671" t="s">
        <v>1141</v>
      </c>
      <c r="K754" s="671" t="s">
        <v>2133</v>
      </c>
      <c r="L754" s="705">
        <v>3127.19</v>
      </c>
      <c r="M754" s="705">
        <v>18763.14</v>
      </c>
      <c r="N754" s="671">
        <v>6</v>
      </c>
      <c r="O754" s="706">
        <v>1</v>
      </c>
      <c r="P754" s="705"/>
      <c r="Q754" s="682">
        <v>0</v>
      </c>
      <c r="R754" s="671"/>
      <c r="S754" s="682">
        <v>0</v>
      </c>
      <c r="T754" s="706"/>
      <c r="U754" s="242">
        <v>0</v>
      </c>
    </row>
    <row r="755" spans="1:21" ht="14.4" customHeight="1" x14ac:dyDescent="0.3">
      <c r="A755" s="680">
        <v>4</v>
      </c>
      <c r="B755" s="671" t="s">
        <v>539</v>
      </c>
      <c r="C755" s="671">
        <v>89301045</v>
      </c>
      <c r="D755" s="703" t="s">
        <v>3334</v>
      </c>
      <c r="E755" s="704" t="s">
        <v>2267</v>
      </c>
      <c r="F755" s="671" t="s">
        <v>2233</v>
      </c>
      <c r="G755" s="671" t="s">
        <v>2872</v>
      </c>
      <c r="H755" s="671" t="s">
        <v>910</v>
      </c>
      <c r="I755" s="671" t="s">
        <v>3282</v>
      </c>
      <c r="J755" s="671" t="s">
        <v>3283</v>
      </c>
      <c r="K755" s="671" t="s">
        <v>3284</v>
      </c>
      <c r="L755" s="705">
        <v>48.98</v>
      </c>
      <c r="M755" s="705">
        <v>146.94</v>
      </c>
      <c r="N755" s="671">
        <v>3</v>
      </c>
      <c r="O755" s="706">
        <v>0.5</v>
      </c>
      <c r="P755" s="705">
        <v>146.94</v>
      </c>
      <c r="Q755" s="682">
        <v>1</v>
      </c>
      <c r="R755" s="671">
        <v>3</v>
      </c>
      <c r="S755" s="682">
        <v>1</v>
      </c>
      <c r="T755" s="706">
        <v>0.5</v>
      </c>
      <c r="U755" s="242">
        <v>1</v>
      </c>
    </row>
    <row r="756" spans="1:21" ht="14.4" customHeight="1" x14ac:dyDescent="0.3">
      <c r="A756" s="680">
        <v>4</v>
      </c>
      <c r="B756" s="671" t="s">
        <v>539</v>
      </c>
      <c r="C756" s="671">
        <v>89301045</v>
      </c>
      <c r="D756" s="703" t="s">
        <v>3334</v>
      </c>
      <c r="E756" s="704" t="s">
        <v>2267</v>
      </c>
      <c r="F756" s="671" t="s">
        <v>2233</v>
      </c>
      <c r="G756" s="671" t="s">
        <v>2872</v>
      </c>
      <c r="H756" s="671" t="s">
        <v>910</v>
      </c>
      <c r="I756" s="671" t="s">
        <v>2873</v>
      </c>
      <c r="J756" s="671" t="s">
        <v>2153</v>
      </c>
      <c r="K756" s="671" t="s">
        <v>2874</v>
      </c>
      <c r="L756" s="705">
        <v>195.92</v>
      </c>
      <c r="M756" s="705">
        <v>587.76</v>
      </c>
      <c r="N756" s="671">
        <v>3</v>
      </c>
      <c r="O756" s="706">
        <v>1</v>
      </c>
      <c r="P756" s="705"/>
      <c r="Q756" s="682">
        <v>0</v>
      </c>
      <c r="R756" s="671"/>
      <c r="S756" s="682">
        <v>0</v>
      </c>
      <c r="T756" s="706"/>
      <c r="U756" s="242">
        <v>0</v>
      </c>
    </row>
    <row r="757" spans="1:21" ht="14.4" customHeight="1" x14ac:dyDescent="0.3">
      <c r="A757" s="680">
        <v>4</v>
      </c>
      <c r="B757" s="671" t="s">
        <v>539</v>
      </c>
      <c r="C757" s="671">
        <v>89301045</v>
      </c>
      <c r="D757" s="703" t="s">
        <v>3334</v>
      </c>
      <c r="E757" s="704" t="s">
        <v>2267</v>
      </c>
      <c r="F757" s="671" t="s">
        <v>2233</v>
      </c>
      <c r="G757" s="671" t="s">
        <v>2426</v>
      </c>
      <c r="H757" s="671" t="s">
        <v>538</v>
      </c>
      <c r="I757" s="671" t="s">
        <v>701</v>
      </c>
      <c r="J757" s="671" t="s">
        <v>702</v>
      </c>
      <c r="K757" s="671" t="s">
        <v>2427</v>
      </c>
      <c r="L757" s="705">
        <v>242.93</v>
      </c>
      <c r="M757" s="705">
        <v>485.86</v>
      </c>
      <c r="N757" s="671">
        <v>2</v>
      </c>
      <c r="O757" s="706">
        <v>2</v>
      </c>
      <c r="P757" s="705"/>
      <c r="Q757" s="682">
        <v>0</v>
      </c>
      <c r="R757" s="671"/>
      <c r="S757" s="682">
        <v>0</v>
      </c>
      <c r="T757" s="706"/>
      <c r="U757" s="242">
        <v>0</v>
      </c>
    </row>
    <row r="758" spans="1:21" ht="14.4" customHeight="1" x14ac:dyDescent="0.3">
      <c r="A758" s="680">
        <v>4</v>
      </c>
      <c r="B758" s="671" t="s">
        <v>539</v>
      </c>
      <c r="C758" s="671">
        <v>89301045</v>
      </c>
      <c r="D758" s="703" t="s">
        <v>3334</v>
      </c>
      <c r="E758" s="704" t="s">
        <v>2267</v>
      </c>
      <c r="F758" s="671" t="s">
        <v>2233</v>
      </c>
      <c r="G758" s="671" t="s">
        <v>2661</v>
      </c>
      <c r="H758" s="671" t="s">
        <v>538</v>
      </c>
      <c r="I758" s="671" t="s">
        <v>2662</v>
      </c>
      <c r="J758" s="671" t="s">
        <v>2663</v>
      </c>
      <c r="K758" s="671" t="s">
        <v>2664</v>
      </c>
      <c r="L758" s="705">
        <v>108.98</v>
      </c>
      <c r="M758" s="705">
        <v>435.92</v>
      </c>
      <c r="N758" s="671">
        <v>4</v>
      </c>
      <c r="O758" s="706">
        <v>1</v>
      </c>
      <c r="P758" s="705">
        <v>435.92</v>
      </c>
      <c r="Q758" s="682">
        <v>1</v>
      </c>
      <c r="R758" s="671">
        <v>4</v>
      </c>
      <c r="S758" s="682">
        <v>1</v>
      </c>
      <c r="T758" s="706">
        <v>1</v>
      </c>
      <c r="U758" s="242">
        <v>1</v>
      </c>
    </row>
    <row r="759" spans="1:21" ht="14.4" customHeight="1" x14ac:dyDescent="0.3">
      <c r="A759" s="680">
        <v>4</v>
      </c>
      <c r="B759" s="671" t="s">
        <v>539</v>
      </c>
      <c r="C759" s="671">
        <v>89301045</v>
      </c>
      <c r="D759" s="703" t="s">
        <v>3334</v>
      </c>
      <c r="E759" s="704" t="s">
        <v>2267</v>
      </c>
      <c r="F759" s="671" t="s">
        <v>2233</v>
      </c>
      <c r="G759" s="671" t="s">
        <v>2353</v>
      </c>
      <c r="H759" s="671" t="s">
        <v>538</v>
      </c>
      <c r="I759" s="671" t="s">
        <v>728</v>
      </c>
      <c r="J759" s="671" t="s">
        <v>2354</v>
      </c>
      <c r="K759" s="671" t="s">
        <v>2355</v>
      </c>
      <c r="L759" s="705">
        <v>56.01</v>
      </c>
      <c r="M759" s="705">
        <v>112.02</v>
      </c>
      <c r="N759" s="671">
        <v>2</v>
      </c>
      <c r="O759" s="706">
        <v>0.5</v>
      </c>
      <c r="P759" s="705">
        <v>112.02</v>
      </c>
      <c r="Q759" s="682">
        <v>1</v>
      </c>
      <c r="R759" s="671">
        <v>2</v>
      </c>
      <c r="S759" s="682">
        <v>1</v>
      </c>
      <c r="T759" s="706">
        <v>0.5</v>
      </c>
      <c r="U759" s="242">
        <v>1</v>
      </c>
    </row>
    <row r="760" spans="1:21" ht="14.4" customHeight="1" x14ac:dyDescent="0.3">
      <c r="A760" s="680">
        <v>4</v>
      </c>
      <c r="B760" s="671" t="s">
        <v>539</v>
      </c>
      <c r="C760" s="671">
        <v>89301045</v>
      </c>
      <c r="D760" s="703" t="s">
        <v>3334</v>
      </c>
      <c r="E760" s="704" t="s">
        <v>2267</v>
      </c>
      <c r="F760" s="671" t="s">
        <v>2233</v>
      </c>
      <c r="G760" s="671" t="s">
        <v>2316</v>
      </c>
      <c r="H760" s="671" t="s">
        <v>538</v>
      </c>
      <c r="I760" s="671" t="s">
        <v>2341</v>
      </c>
      <c r="J760" s="671" t="s">
        <v>2318</v>
      </c>
      <c r="K760" s="671" t="s">
        <v>1178</v>
      </c>
      <c r="L760" s="705">
        <v>97.97</v>
      </c>
      <c r="M760" s="705">
        <v>97.97</v>
      </c>
      <c r="N760" s="671">
        <v>1</v>
      </c>
      <c r="O760" s="706">
        <v>1</v>
      </c>
      <c r="P760" s="705"/>
      <c r="Q760" s="682">
        <v>0</v>
      </c>
      <c r="R760" s="671"/>
      <c r="S760" s="682">
        <v>0</v>
      </c>
      <c r="T760" s="706"/>
      <c r="U760" s="242">
        <v>0</v>
      </c>
    </row>
    <row r="761" spans="1:21" ht="14.4" customHeight="1" x14ac:dyDescent="0.3">
      <c r="A761" s="680">
        <v>4</v>
      </c>
      <c r="B761" s="671" t="s">
        <v>539</v>
      </c>
      <c r="C761" s="671">
        <v>89301045</v>
      </c>
      <c r="D761" s="703" t="s">
        <v>3334</v>
      </c>
      <c r="E761" s="704" t="s">
        <v>2267</v>
      </c>
      <c r="F761" s="671" t="s">
        <v>2233</v>
      </c>
      <c r="G761" s="671" t="s">
        <v>2316</v>
      </c>
      <c r="H761" s="671" t="s">
        <v>538</v>
      </c>
      <c r="I761" s="671" t="s">
        <v>2317</v>
      </c>
      <c r="J761" s="671" t="s">
        <v>2318</v>
      </c>
      <c r="K761" s="671" t="s">
        <v>653</v>
      </c>
      <c r="L761" s="705">
        <v>314.89999999999998</v>
      </c>
      <c r="M761" s="705">
        <v>2834.1</v>
      </c>
      <c r="N761" s="671">
        <v>9</v>
      </c>
      <c r="O761" s="706">
        <v>4</v>
      </c>
      <c r="P761" s="705">
        <v>1259.5999999999999</v>
      </c>
      <c r="Q761" s="682">
        <v>0.44444444444444442</v>
      </c>
      <c r="R761" s="671">
        <v>4</v>
      </c>
      <c r="S761" s="682">
        <v>0.44444444444444442</v>
      </c>
      <c r="T761" s="706">
        <v>2</v>
      </c>
      <c r="U761" s="242">
        <v>0.5</v>
      </c>
    </row>
    <row r="762" spans="1:21" ht="14.4" customHeight="1" x14ac:dyDescent="0.3">
      <c r="A762" s="680">
        <v>4</v>
      </c>
      <c r="B762" s="671" t="s">
        <v>539</v>
      </c>
      <c r="C762" s="671">
        <v>89301045</v>
      </c>
      <c r="D762" s="703" t="s">
        <v>3334</v>
      </c>
      <c r="E762" s="704" t="s">
        <v>2267</v>
      </c>
      <c r="F762" s="671" t="s">
        <v>2233</v>
      </c>
      <c r="G762" s="671" t="s">
        <v>2316</v>
      </c>
      <c r="H762" s="671" t="s">
        <v>538</v>
      </c>
      <c r="I762" s="671" t="s">
        <v>651</v>
      </c>
      <c r="J762" s="671" t="s">
        <v>652</v>
      </c>
      <c r="K762" s="671" t="s">
        <v>2376</v>
      </c>
      <c r="L762" s="705">
        <v>314.89999999999998</v>
      </c>
      <c r="M762" s="705">
        <v>944.69999999999993</v>
      </c>
      <c r="N762" s="671">
        <v>3</v>
      </c>
      <c r="O762" s="706">
        <v>1.5</v>
      </c>
      <c r="P762" s="705"/>
      <c r="Q762" s="682">
        <v>0</v>
      </c>
      <c r="R762" s="671"/>
      <c r="S762" s="682">
        <v>0</v>
      </c>
      <c r="T762" s="706"/>
      <c r="U762" s="242">
        <v>0</v>
      </c>
    </row>
    <row r="763" spans="1:21" ht="14.4" customHeight="1" x14ac:dyDescent="0.3">
      <c r="A763" s="680">
        <v>4</v>
      </c>
      <c r="B763" s="671" t="s">
        <v>539</v>
      </c>
      <c r="C763" s="671">
        <v>89301045</v>
      </c>
      <c r="D763" s="703" t="s">
        <v>3334</v>
      </c>
      <c r="E763" s="704" t="s">
        <v>2267</v>
      </c>
      <c r="F763" s="671" t="s">
        <v>2233</v>
      </c>
      <c r="G763" s="671" t="s">
        <v>2319</v>
      </c>
      <c r="H763" s="671" t="s">
        <v>910</v>
      </c>
      <c r="I763" s="671" t="s">
        <v>1404</v>
      </c>
      <c r="J763" s="671" t="s">
        <v>1405</v>
      </c>
      <c r="K763" s="671" t="s">
        <v>2151</v>
      </c>
      <c r="L763" s="705">
        <v>349.88</v>
      </c>
      <c r="M763" s="705">
        <v>349.88</v>
      </c>
      <c r="N763" s="671">
        <v>1</v>
      </c>
      <c r="O763" s="706">
        <v>0.5</v>
      </c>
      <c r="P763" s="705"/>
      <c r="Q763" s="682">
        <v>0</v>
      </c>
      <c r="R763" s="671"/>
      <c r="S763" s="682">
        <v>0</v>
      </c>
      <c r="T763" s="706"/>
      <c r="U763" s="242">
        <v>0</v>
      </c>
    </row>
    <row r="764" spans="1:21" ht="14.4" customHeight="1" x14ac:dyDescent="0.3">
      <c r="A764" s="680">
        <v>4</v>
      </c>
      <c r="B764" s="671" t="s">
        <v>539</v>
      </c>
      <c r="C764" s="671">
        <v>89301045</v>
      </c>
      <c r="D764" s="703" t="s">
        <v>3334</v>
      </c>
      <c r="E764" s="704" t="s">
        <v>2267</v>
      </c>
      <c r="F764" s="671" t="s">
        <v>2233</v>
      </c>
      <c r="G764" s="671" t="s">
        <v>2320</v>
      </c>
      <c r="H764" s="671" t="s">
        <v>910</v>
      </c>
      <c r="I764" s="671" t="s">
        <v>1025</v>
      </c>
      <c r="J764" s="671" t="s">
        <v>1026</v>
      </c>
      <c r="K764" s="671" t="s">
        <v>1027</v>
      </c>
      <c r="L764" s="705">
        <v>140.03</v>
      </c>
      <c r="M764" s="705">
        <v>2940.63</v>
      </c>
      <c r="N764" s="671">
        <v>21</v>
      </c>
      <c r="O764" s="706">
        <v>6</v>
      </c>
      <c r="P764" s="705">
        <v>1260.27</v>
      </c>
      <c r="Q764" s="682">
        <v>0.42857142857142855</v>
      </c>
      <c r="R764" s="671">
        <v>9</v>
      </c>
      <c r="S764" s="682">
        <v>0.42857142857142855</v>
      </c>
      <c r="T764" s="706">
        <v>3</v>
      </c>
      <c r="U764" s="242">
        <v>0.5</v>
      </c>
    </row>
    <row r="765" spans="1:21" ht="14.4" customHeight="1" x14ac:dyDescent="0.3">
      <c r="A765" s="680">
        <v>4</v>
      </c>
      <c r="B765" s="671" t="s">
        <v>539</v>
      </c>
      <c r="C765" s="671">
        <v>89301045</v>
      </c>
      <c r="D765" s="703" t="s">
        <v>3334</v>
      </c>
      <c r="E765" s="704" t="s">
        <v>2267</v>
      </c>
      <c r="F765" s="671" t="s">
        <v>2233</v>
      </c>
      <c r="G765" s="671" t="s">
        <v>2451</v>
      </c>
      <c r="H765" s="671" t="s">
        <v>538</v>
      </c>
      <c r="I765" s="671" t="s">
        <v>2452</v>
      </c>
      <c r="J765" s="671" t="s">
        <v>853</v>
      </c>
      <c r="K765" s="671" t="s">
        <v>2453</v>
      </c>
      <c r="L765" s="705">
        <v>127.5</v>
      </c>
      <c r="M765" s="705">
        <v>127.5</v>
      </c>
      <c r="N765" s="671">
        <v>1</v>
      </c>
      <c r="O765" s="706">
        <v>1</v>
      </c>
      <c r="P765" s="705">
        <v>127.5</v>
      </c>
      <c r="Q765" s="682">
        <v>1</v>
      </c>
      <c r="R765" s="671">
        <v>1</v>
      </c>
      <c r="S765" s="682">
        <v>1</v>
      </c>
      <c r="T765" s="706">
        <v>1</v>
      </c>
      <c r="U765" s="242">
        <v>1</v>
      </c>
    </row>
    <row r="766" spans="1:21" ht="14.4" customHeight="1" x14ac:dyDescent="0.3">
      <c r="A766" s="680">
        <v>4</v>
      </c>
      <c r="B766" s="671" t="s">
        <v>539</v>
      </c>
      <c r="C766" s="671">
        <v>89301045</v>
      </c>
      <c r="D766" s="703" t="s">
        <v>3334</v>
      </c>
      <c r="E766" s="704" t="s">
        <v>2267</v>
      </c>
      <c r="F766" s="671" t="s">
        <v>2233</v>
      </c>
      <c r="G766" s="671" t="s">
        <v>3285</v>
      </c>
      <c r="H766" s="671" t="s">
        <v>538</v>
      </c>
      <c r="I766" s="671" t="s">
        <v>3286</v>
      </c>
      <c r="J766" s="671" t="s">
        <v>3287</v>
      </c>
      <c r="K766" s="671" t="s">
        <v>3288</v>
      </c>
      <c r="L766" s="705">
        <v>76.650000000000006</v>
      </c>
      <c r="M766" s="705">
        <v>76.650000000000006</v>
      </c>
      <c r="N766" s="671">
        <v>1</v>
      </c>
      <c r="O766" s="706">
        <v>1</v>
      </c>
      <c r="P766" s="705">
        <v>76.650000000000006</v>
      </c>
      <c r="Q766" s="682">
        <v>1</v>
      </c>
      <c r="R766" s="671">
        <v>1</v>
      </c>
      <c r="S766" s="682">
        <v>1</v>
      </c>
      <c r="T766" s="706">
        <v>1</v>
      </c>
      <c r="U766" s="242">
        <v>1</v>
      </c>
    </row>
    <row r="767" spans="1:21" ht="14.4" customHeight="1" x14ac:dyDescent="0.3">
      <c r="A767" s="680">
        <v>4</v>
      </c>
      <c r="B767" s="671" t="s">
        <v>539</v>
      </c>
      <c r="C767" s="671">
        <v>89301045</v>
      </c>
      <c r="D767" s="703" t="s">
        <v>3334</v>
      </c>
      <c r="E767" s="704" t="s">
        <v>2267</v>
      </c>
      <c r="F767" s="671" t="s">
        <v>2233</v>
      </c>
      <c r="G767" s="671" t="s">
        <v>3289</v>
      </c>
      <c r="H767" s="671" t="s">
        <v>910</v>
      </c>
      <c r="I767" s="671" t="s">
        <v>3290</v>
      </c>
      <c r="J767" s="671" t="s">
        <v>1971</v>
      </c>
      <c r="K767" s="671" t="s">
        <v>3291</v>
      </c>
      <c r="L767" s="705">
        <v>15920.79</v>
      </c>
      <c r="M767" s="705">
        <v>31841.58</v>
      </c>
      <c r="N767" s="671">
        <v>2</v>
      </c>
      <c r="O767" s="706">
        <v>1</v>
      </c>
      <c r="P767" s="705"/>
      <c r="Q767" s="682">
        <v>0</v>
      </c>
      <c r="R767" s="671"/>
      <c r="S767" s="682">
        <v>0</v>
      </c>
      <c r="T767" s="706"/>
      <c r="U767" s="242">
        <v>0</v>
      </c>
    </row>
    <row r="768" spans="1:21" ht="14.4" customHeight="1" x14ac:dyDescent="0.3">
      <c r="A768" s="680">
        <v>4</v>
      </c>
      <c r="B768" s="671" t="s">
        <v>539</v>
      </c>
      <c r="C768" s="671">
        <v>89301045</v>
      </c>
      <c r="D768" s="703" t="s">
        <v>3334</v>
      </c>
      <c r="E768" s="704" t="s">
        <v>2267</v>
      </c>
      <c r="F768" s="671" t="s">
        <v>2235</v>
      </c>
      <c r="G768" s="671" t="s">
        <v>2462</v>
      </c>
      <c r="H768" s="671" t="s">
        <v>538</v>
      </c>
      <c r="I768" s="671" t="s">
        <v>2463</v>
      </c>
      <c r="J768" s="671" t="s">
        <v>2464</v>
      </c>
      <c r="K768" s="671" t="s">
        <v>2465</v>
      </c>
      <c r="L768" s="705">
        <v>410</v>
      </c>
      <c r="M768" s="705">
        <v>820</v>
      </c>
      <c r="N768" s="671">
        <v>2</v>
      </c>
      <c r="O768" s="706">
        <v>2</v>
      </c>
      <c r="P768" s="705"/>
      <c r="Q768" s="682">
        <v>0</v>
      </c>
      <c r="R768" s="671"/>
      <c r="S768" s="682">
        <v>0</v>
      </c>
      <c r="T768" s="706"/>
      <c r="U768" s="242">
        <v>0</v>
      </c>
    </row>
    <row r="769" spans="1:21" ht="14.4" customHeight="1" x14ac:dyDescent="0.3">
      <c r="A769" s="680">
        <v>4</v>
      </c>
      <c r="B769" s="671" t="s">
        <v>539</v>
      </c>
      <c r="C769" s="671">
        <v>89301045</v>
      </c>
      <c r="D769" s="703" t="s">
        <v>3334</v>
      </c>
      <c r="E769" s="704" t="s">
        <v>2267</v>
      </c>
      <c r="F769" s="671" t="s">
        <v>2235</v>
      </c>
      <c r="G769" s="671" t="s">
        <v>2398</v>
      </c>
      <c r="H769" s="671" t="s">
        <v>538</v>
      </c>
      <c r="I769" s="671" t="s">
        <v>3292</v>
      </c>
      <c r="J769" s="671" t="s">
        <v>3230</v>
      </c>
      <c r="K769" s="671" t="s">
        <v>3293</v>
      </c>
      <c r="L769" s="705">
        <v>50</v>
      </c>
      <c r="M769" s="705">
        <v>100</v>
      </c>
      <c r="N769" s="671">
        <v>2</v>
      </c>
      <c r="O769" s="706">
        <v>1</v>
      </c>
      <c r="P769" s="705">
        <v>100</v>
      </c>
      <c r="Q769" s="682">
        <v>1</v>
      </c>
      <c r="R769" s="671">
        <v>2</v>
      </c>
      <c r="S769" s="682">
        <v>1</v>
      </c>
      <c r="T769" s="706">
        <v>1</v>
      </c>
      <c r="U769" s="242">
        <v>1</v>
      </c>
    </row>
    <row r="770" spans="1:21" ht="14.4" customHeight="1" x14ac:dyDescent="0.3">
      <c r="A770" s="680">
        <v>4</v>
      </c>
      <c r="B770" s="671" t="s">
        <v>539</v>
      </c>
      <c r="C770" s="671">
        <v>89301045</v>
      </c>
      <c r="D770" s="703" t="s">
        <v>3334</v>
      </c>
      <c r="E770" s="704" t="s">
        <v>2272</v>
      </c>
      <c r="F770" s="671" t="s">
        <v>2233</v>
      </c>
      <c r="G770" s="671" t="s">
        <v>2387</v>
      </c>
      <c r="H770" s="671" t="s">
        <v>538</v>
      </c>
      <c r="I770" s="671" t="s">
        <v>3294</v>
      </c>
      <c r="J770" s="671" t="s">
        <v>3107</v>
      </c>
      <c r="K770" s="671" t="s">
        <v>3295</v>
      </c>
      <c r="L770" s="705">
        <v>0</v>
      </c>
      <c r="M770" s="705">
        <v>0</v>
      </c>
      <c r="N770" s="671">
        <v>1</v>
      </c>
      <c r="O770" s="706">
        <v>0.5</v>
      </c>
      <c r="P770" s="705">
        <v>0</v>
      </c>
      <c r="Q770" s="682"/>
      <c r="R770" s="671">
        <v>1</v>
      </c>
      <c r="S770" s="682">
        <v>1</v>
      </c>
      <c r="T770" s="706">
        <v>0.5</v>
      </c>
      <c r="U770" s="242">
        <v>1</v>
      </c>
    </row>
    <row r="771" spans="1:21" ht="14.4" customHeight="1" x14ac:dyDescent="0.3">
      <c r="A771" s="680">
        <v>4</v>
      </c>
      <c r="B771" s="671" t="s">
        <v>539</v>
      </c>
      <c r="C771" s="671">
        <v>89301045</v>
      </c>
      <c r="D771" s="703" t="s">
        <v>3334</v>
      </c>
      <c r="E771" s="704" t="s">
        <v>2272</v>
      </c>
      <c r="F771" s="671" t="s">
        <v>2233</v>
      </c>
      <c r="G771" s="671" t="s">
        <v>2428</v>
      </c>
      <c r="H771" s="671" t="s">
        <v>538</v>
      </c>
      <c r="I771" s="671" t="s">
        <v>2434</v>
      </c>
      <c r="J771" s="671" t="s">
        <v>2432</v>
      </c>
      <c r="K771" s="671" t="s">
        <v>2435</v>
      </c>
      <c r="L771" s="705">
        <v>96.63</v>
      </c>
      <c r="M771" s="705">
        <v>193.26</v>
      </c>
      <c r="N771" s="671">
        <v>2</v>
      </c>
      <c r="O771" s="706">
        <v>1</v>
      </c>
      <c r="P771" s="705"/>
      <c r="Q771" s="682">
        <v>0</v>
      </c>
      <c r="R771" s="671"/>
      <c r="S771" s="682">
        <v>0</v>
      </c>
      <c r="T771" s="706"/>
      <c r="U771" s="242">
        <v>0</v>
      </c>
    </row>
    <row r="772" spans="1:21" ht="14.4" customHeight="1" x14ac:dyDescent="0.3">
      <c r="A772" s="680">
        <v>4</v>
      </c>
      <c r="B772" s="671" t="s">
        <v>539</v>
      </c>
      <c r="C772" s="671">
        <v>89301045</v>
      </c>
      <c r="D772" s="703" t="s">
        <v>3334</v>
      </c>
      <c r="E772" s="704" t="s">
        <v>2272</v>
      </c>
      <c r="F772" s="671" t="s">
        <v>2233</v>
      </c>
      <c r="G772" s="671" t="s">
        <v>3296</v>
      </c>
      <c r="H772" s="671" t="s">
        <v>538</v>
      </c>
      <c r="I772" s="671" t="s">
        <v>3297</v>
      </c>
      <c r="J772" s="671" t="s">
        <v>3298</v>
      </c>
      <c r="K772" s="671" t="s">
        <v>1379</v>
      </c>
      <c r="L772" s="705">
        <v>49.28</v>
      </c>
      <c r="M772" s="705">
        <v>49.28</v>
      </c>
      <c r="N772" s="671">
        <v>1</v>
      </c>
      <c r="O772" s="706">
        <v>1</v>
      </c>
      <c r="P772" s="705"/>
      <c r="Q772" s="682">
        <v>0</v>
      </c>
      <c r="R772" s="671"/>
      <c r="S772" s="682">
        <v>0</v>
      </c>
      <c r="T772" s="706"/>
      <c r="U772" s="242">
        <v>0</v>
      </c>
    </row>
    <row r="773" spans="1:21" ht="14.4" customHeight="1" x14ac:dyDescent="0.3">
      <c r="A773" s="680">
        <v>4</v>
      </c>
      <c r="B773" s="671" t="s">
        <v>539</v>
      </c>
      <c r="C773" s="671">
        <v>89301045</v>
      </c>
      <c r="D773" s="703" t="s">
        <v>3334</v>
      </c>
      <c r="E773" s="704" t="s">
        <v>2272</v>
      </c>
      <c r="F773" s="671" t="s">
        <v>2233</v>
      </c>
      <c r="G773" s="671" t="s">
        <v>3299</v>
      </c>
      <c r="H773" s="671" t="s">
        <v>538</v>
      </c>
      <c r="I773" s="671" t="s">
        <v>3300</v>
      </c>
      <c r="J773" s="671" t="s">
        <v>3301</v>
      </c>
      <c r="K773" s="671" t="s">
        <v>3302</v>
      </c>
      <c r="L773" s="705">
        <v>0</v>
      </c>
      <c r="M773" s="705">
        <v>0</v>
      </c>
      <c r="N773" s="671">
        <v>1</v>
      </c>
      <c r="O773" s="706">
        <v>1</v>
      </c>
      <c r="P773" s="705"/>
      <c r="Q773" s="682"/>
      <c r="R773" s="671"/>
      <c r="S773" s="682">
        <v>0</v>
      </c>
      <c r="T773" s="706"/>
      <c r="U773" s="242">
        <v>0</v>
      </c>
    </row>
    <row r="774" spans="1:21" ht="14.4" customHeight="1" x14ac:dyDescent="0.3">
      <c r="A774" s="680">
        <v>4</v>
      </c>
      <c r="B774" s="671" t="s">
        <v>539</v>
      </c>
      <c r="C774" s="671">
        <v>89301045</v>
      </c>
      <c r="D774" s="703" t="s">
        <v>3334</v>
      </c>
      <c r="E774" s="704" t="s">
        <v>2272</v>
      </c>
      <c r="F774" s="671" t="s">
        <v>2233</v>
      </c>
      <c r="G774" s="671" t="s">
        <v>3303</v>
      </c>
      <c r="H774" s="671" t="s">
        <v>538</v>
      </c>
      <c r="I774" s="671" t="s">
        <v>3304</v>
      </c>
      <c r="J774" s="671" t="s">
        <v>3305</v>
      </c>
      <c r="K774" s="671" t="s">
        <v>3306</v>
      </c>
      <c r="L774" s="705">
        <v>228.89</v>
      </c>
      <c r="M774" s="705">
        <v>228.89</v>
      </c>
      <c r="N774" s="671">
        <v>1</v>
      </c>
      <c r="O774" s="706">
        <v>0.5</v>
      </c>
      <c r="P774" s="705">
        <v>228.89</v>
      </c>
      <c r="Q774" s="682">
        <v>1</v>
      </c>
      <c r="R774" s="671">
        <v>1</v>
      </c>
      <c r="S774" s="682">
        <v>1</v>
      </c>
      <c r="T774" s="706">
        <v>0.5</v>
      </c>
      <c r="U774" s="242">
        <v>1</v>
      </c>
    </row>
    <row r="775" spans="1:21" ht="14.4" customHeight="1" x14ac:dyDescent="0.3">
      <c r="A775" s="680">
        <v>4</v>
      </c>
      <c r="B775" s="671" t="s">
        <v>539</v>
      </c>
      <c r="C775" s="671">
        <v>89301045</v>
      </c>
      <c r="D775" s="703" t="s">
        <v>3334</v>
      </c>
      <c r="E775" s="704" t="s">
        <v>2272</v>
      </c>
      <c r="F775" s="671" t="s">
        <v>2233</v>
      </c>
      <c r="G775" s="671" t="s">
        <v>2316</v>
      </c>
      <c r="H775" s="671" t="s">
        <v>538</v>
      </c>
      <c r="I775" s="671" t="s">
        <v>2880</v>
      </c>
      <c r="J775" s="671" t="s">
        <v>652</v>
      </c>
      <c r="K775" s="671" t="s">
        <v>2881</v>
      </c>
      <c r="L775" s="705">
        <v>0</v>
      </c>
      <c r="M775" s="705">
        <v>0</v>
      </c>
      <c r="N775" s="671">
        <v>1</v>
      </c>
      <c r="O775" s="706">
        <v>1</v>
      </c>
      <c r="P775" s="705"/>
      <c r="Q775" s="682"/>
      <c r="R775" s="671"/>
      <c r="S775" s="682">
        <v>0</v>
      </c>
      <c r="T775" s="706"/>
      <c r="U775" s="242">
        <v>0</v>
      </c>
    </row>
    <row r="776" spans="1:21" ht="14.4" customHeight="1" x14ac:dyDescent="0.3">
      <c r="A776" s="680">
        <v>4</v>
      </c>
      <c r="B776" s="671" t="s">
        <v>539</v>
      </c>
      <c r="C776" s="671">
        <v>89301045</v>
      </c>
      <c r="D776" s="703" t="s">
        <v>3334</v>
      </c>
      <c r="E776" s="704" t="s">
        <v>2272</v>
      </c>
      <c r="F776" s="671" t="s">
        <v>2233</v>
      </c>
      <c r="G776" s="671" t="s">
        <v>2316</v>
      </c>
      <c r="H776" s="671" t="s">
        <v>538</v>
      </c>
      <c r="I776" s="671" t="s">
        <v>651</v>
      </c>
      <c r="J776" s="671" t="s">
        <v>652</v>
      </c>
      <c r="K776" s="671" t="s">
        <v>2376</v>
      </c>
      <c r="L776" s="705">
        <v>314.89999999999998</v>
      </c>
      <c r="M776" s="705">
        <v>1259.5999999999999</v>
      </c>
      <c r="N776" s="671">
        <v>4</v>
      </c>
      <c r="O776" s="706">
        <v>1</v>
      </c>
      <c r="P776" s="705">
        <v>1259.5999999999999</v>
      </c>
      <c r="Q776" s="682">
        <v>1</v>
      </c>
      <c r="R776" s="671">
        <v>4</v>
      </c>
      <c r="S776" s="682">
        <v>1</v>
      </c>
      <c r="T776" s="706">
        <v>1</v>
      </c>
      <c r="U776" s="242">
        <v>1</v>
      </c>
    </row>
    <row r="777" spans="1:21" ht="14.4" customHeight="1" x14ac:dyDescent="0.3">
      <c r="A777" s="680">
        <v>4</v>
      </c>
      <c r="B777" s="671" t="s">
        <v>539</v>
      </c>
      <c r="C777" s="671">
        <v>89301045</v>
      </c>
      <c r="D777" s="703" t="s">
        <v>3334</v>
      </c>
      <c r="E777" s="704" t="s">
        <v>2272</v>
      </c>
      <c r="F777" s="671" t="s">
        <v>2233</v>
      </c>
      <c r="G777" s="671" t="s">
        <v>2319</v>
      </c>
      <c r="H777" s="671" t="s">
        <v>910</v>
      </c>
      <c r="I777" s="671" t="s">
        <v>3272</v>
      </c>
      <c r="J777" s="671" t="s">
        <v>1690</v>
      </c>
      <c r="K777" s="671" t="s">
        <v>3273</v>
      </c>
      <c r="L777" s="705">
        <v>0</v>
      </c>
      <c r="M777" s="705">
        <v>0</v>
      </c>
      <c r="N777" s="671">
        <v>2</v>
      </c>
      <c r="O777" s="706">
        <v>0.5</v>
      </c>
      <c r="P777" s="705"/>
      <c r="Q777" s="682"/>
      <c r="R777" s="671"/>
      <c r="S777" s="682">
        <v>0</v>
      </c>
      <c r="T777" s="706"/>
      <c r="U777" s="242">
        <v>0</v>
      </c>
    </row>
    <row r="778" spans="1:21" ht="14.4" customHeight="1" x14ac:dyDescent="0.3">
      <c r="A778" s="680">
        <v>4</v>
      </c>
      <c r="B778" s="671" t="s">
        <v>539</v>
      </c>
      <c r="C778" s="671">
        <v>89301045</v>
      </c>
      <c r="D778" s="703" t="s">
        <v>3334</v>
      </c>
      <c r="E778" s="704" t="s">
        <v>2272</v>
      </c>
      <c r="F778" s="671" t="s">
        <v>2233</v>
      </c>
      <c r="G778" s="671" t="s">
        <v>2320</v>
      </c>
      <c r="H778" s="671" t="s">
        <v>910</v>
      </c>
      <c r="I778" s="671" t="s">
        <v>1025</v>
      </c>
      <c r="J778" s="671" t="s">
        <v>1026</v>
      </c>
      <c r="K778" s="671" t="s">
        <v>1027</v>
      </c>
      <c r="L778" s="705">
        <v>140.03</v>
      </c>
      <c r="M778" s="705">
        <v>1680.3600000000001</v>
      </c>
      <c r="N778" s="671">
        <v>12</v>
      </c>
      <c r="O778" s="706">
        <v>4.5</v>
      </c>
      <c r="P778" s="705">
        <v>840.18000000000006</v>
      </c>
      <c r="Q778" s="682">
        <v>0.5</v>
      </c>
      <c r="R778" s="671">
        <v>6</v>
      </c>
      <c r="S778" s="682">
        <v>0.5</v>
      </c>
      <c r="T778" s="706">
        <v>2</v>
      </c>
      <c r="U778" s="242">
        <v>0.44444444444444442</v>
      </c>
    </row>
    <row r="779" spans="1:21" ht="14.4" customHeight="1" x14ac:dyDescent="0.3">
      <c r="A779" s="680">
        <v>4</v>
      </c>
      <c r="B779" s="671" t="s">
        <v>539</v>
      </c>
      <c r="C779" s="671">
        <v>89301045</v>
      </c>
      <c r="D779" s="703" t="s">
        <v>3334</v>
      </c>
      <c r="E779" s="704" t="s">
        <v>2272</v>
      </c>
      <c r="F779" s="671" t="s">
        <v>2235</v>
      </c>
      <c r="G779" s="671" t="s">
        <v>2462</v>
      </c>
      <c r="H779" s="671" t="s">
        <v>538</v>
      </c>
      <c r="I779" s="671" t="s">
        <v>2463</v>
      </c>
      <c r="J779" s="671" t="s">
        <v>2464</v>
      </c>
      <c r="K779" s="671" t="s">
        <v>2465</v>
      </c>
      <c r="L779" s="705">
        <v>410</v>
      </c>
      <c r="M779" s="705">
        <v>4100</v>
      </c>
      <c r="N779" s="671">
        <v>10</v>
      </c>
      <c r="O779" s="706">
        <v>10</v>
      </c>
      <c r="P779" s="705">
        <v>4100</v>
      </c>
      <c r="Q779" s="682">
        <v>1</v>
      </c>
      <c r="R779" s="671">
        <v>10</v>
      </c>
      <c r="S779" s="682">
        <v>1</v>
      </c>
      <c r="T779" s="706">
        <v>10</v>
      </c>
      <c r="U779" s="242">
        <v>1</v>
      </c>
    </row>
    <row r="780" spans="1:21" ht="14.4" customHeight="1" x14ac:dyDescent="0.3">
      <c r="A780" s="680">
        <v>4</v>
      </c>
      <c r="B780" s="671" t="s">
        <v>539</v>
      </c>
      <c r="C780" s="671">
        <v>89301045</v>
      </c>
      <c r="D780" s="703" t="s">
        <v>3334</v>
      </c>
      <c r="E780" s="704" t="s">
        <v>2272</v>
      </c>
      <c r="F780" s="671" t="s">
        <v>2235</v>
      </c>
      <c r="G780" s="671" t="s">
        <v>2282</v>
      </c>
      <c r="H780" s="671" t="s">
        <v>538</v>
      </c>
      <c r="I780" s="671" t="s">
        <v>2469</v>
      </c>
      <c r="J780" s="671" t="s">
        <v>2470</v>
      </c>
      <c r="K780" s="671" t="s">
        <v>2471</v>
      </c>
      <c r="L780" s="705">
        <v>900</v>
      </c>
      <c r="M780" s="705">
        <v>1800</v>
      </c>
      <c r="N780" s="671">
        <v>2</v>
      </c>
      <c r="O780" s="706">
        <v>2</v>
      </c>
      <c r="P780" s="705">
        <v>1800</v>
      </c>
      <c r="Q780" s="682">
        <v>1</v>
      </c>
      <c r="R780" s="671">
        <v>2</v>
      </c>
      <c r="S780" s="682">
        <v>1</v>
      </c>
      <c r="T780" s="706">
        <v>2</v>
      </c>
      <c r="U780" s="242">
        <v>1</v>
      </c>
    </row>
    <row r="781" spans="1:21" ht="14.4" customHeight="1" x14ac:dyDescent="0.3">
      <c r="A781" s="680">
        <v>4</v>
      </c>
      <c r="B781" s="671" t="s">
        <v>539</v>
      </c>
      <c r="C781" s="671">
        <v>89301045</v>
      </c>
      <c r="D781" s="703" t="s">
        <v>3334</v>
      </c>
      <c r="E781" s="704" t="s">
        <v>2272</v>
      </c>
      <c r="F781" s="671" t="s">
        <v>2235</v>
      </c>
      <c r="G781" s="671" t="s">
        <v>2282</v>
      </c>
      <c r="H781" s="671" t="s">
        <v>538</v>
      </c>
      <c r="I781" s="671" t="s">
        <v>2612</v>
      </c>
      <c r="J781" s="671" t="s">
        <v>2613</v>
      </c>
      <c r="K781" s="671" t="s">
        <v>2614</v>
      </c>
      <c r="L781" s="705">
        <v>378.48</v>
      </c>
      <c r="M781" s="705">
        <v>378.48</v>
      </c>
      <c r="N781" s="671">
        <v>1</v>
      </c>
      <c r="O781" s="706">
        <v>1</v>
      </c>
      <c r="P781" s="705">
        <v>378.48</v>
      </c>
      <c r="Q781" s="682">
        <v>1</v>
      </c>
      <c r="R781" s="671">
        <v>1</v>
      </c>
      <c r="S781" s="682">
        <v>1</v>
      </c>
      <c r="T781" s="706">
        <v>1</v>
      </c>
      <c r="U781" s="242">
        <v>1</v>
      </c>
    </row>
    <row r="782" spans="1:21" ht="14.4" customHeight="1" x14ac:dyDescent="0.3">
      <c r="A782" s="680">
        <v>4</v>
      </c>
      <c r="B782" s="671" t="s">
        <v>539</v>
      </c>
      <c r="C782" s="671">
        <v>89301047</v>
      </c>
      <c r="D782" s="703" t="s">
        <v>3335</v>
      </c>
      <c r="E782" s="704" t="s">
        <v>2259</v>
      </c>
      <c r="F782" s="671" t="s">
        <v>2233</v>
      </c>
      <c r="G782" s="671" t="s">
        <v>2296</v>
      </c>
      <c r="H782" s="671" t="s">
        <v>538</v>
      </c>
      <c r="I782" s="671" t="s">
        <v>840</v>
      </c>
      <c r="J782" s="671" t="s">
        <v>2297</v>
      </c>
      <c r="K782" s="671" t="s">
        <v>2298</v>
      </c>
      <c r="L782" s="705">
        <v>0</v>
      </c>
      <c r="M782" s="705">
        <v>0</v>
      </c>
      <c r="N782" s="671">
        <v>4</v>
      </c>
      <c r="O782" s="706">
        <v>4</v>
      </c>
      <c r="P782" s="705">
        <v>0</v>
      </c>
      <c r="Q782" s="682"/>
      <c r="R782" s="671">
        <v>4</v>
      </c>
      <c r="S782" s="682">
        <v>1</v>
      </c>
      <c r="T782" s="706">
        <v>4</v>
      </c>
      <c r="U782" s="242">
        <v>1</v>
      </c>
    </row>
    <row r="783" spans="1:21" ht="14.4" customHeight="1" x14ac:dyDescent="0.3">
      <c r="A783" s="680">
        <v>4</v>
      </c>
      <c r="B783" s="671" t="s">
        <v>539</v>
      </c>
      <c r="C783" s="671">
        <v>89301047</v>
      </c>
      <c r="D783" s="703" t="s">
        <v>3335</v>
      </c>
      <c r="E783" s="704" t="s">
        <v>2259</v>
      </c>
      <c r="F783" s="671" t="s">
        <v>2233</v>
      </c>
      <c r="G783" s="671" t="s">
        <v>2426</v>
      </c>
      <c r="H783" s="671" t="s">
        <v>538</v>
      </c>
      <c r="I783" s="671" t="s">
        <v>701</v>
      </c>
      <c r="J783" s="671" t="s">
        <v>702</v>
      </c>
      <c r="K783" s="671" t="s">
        <v>2427</v>
      </c>
      <c r="L783" s="705">
        <v>242.93</v>
      </c>
      <c r="M783" s="705">
        <v>242.93</v>
      </c>
      <c r="N783" s="671">
        <v>1</v>
      </c>
      <c r="O783" s="706">
        <v>1</v>
      </c>
      <c r="P783" s="705"/>
      <c r="Q783" s="682">
        <v>0</v>
      </c>
      <c r="R783" s="671"/>
      <c r="S783" s="682">
        <v>0</v>
      </c>
      <c r="T783" s="706"/>
      <c r="U783" s="242">
        <v>0</v>
      </c>
    </row>
    <row r="784" spans="1:21" ht="14.4" customHeight="1" x14ac:dyDescent="0.3">
      <c r="A784" s="680">
        <v>4</v>
      </c>
      <c r="B784" s="671" t="s">
        <v>539</v>
      </c>
      <c r="C784" s="671">
        <v>89301047</v>
      </c>
      <c r="D784" s="703" t="s">
        <v>3335</v>
      </c>
      <c r="E784" s="704" t="s">
        <v>2259</v>
      </c>
      <c r="F784" s="671" t="s">
        <v>2234</v>
      </c>
      <c r="G784" s="671" t="s">
        <v>2307</v>
      </c>
      <c r="H784" s="671" t="s">
        <v>538</v>
      </c>
      <c r="I784" s="671" t="s">
        <v>2310</v>
      </c>
      <c r="J784" s="671" t="s">
        <v>2309</v>
      </c>
      <c r="K784" s="671"/>
      <c r="L784" s="705">
        <v>0</v>
      </c>
      <c r="M784" s="705">
        <v>0</v>
      </c>
      <c r="N784" s="671">
        <v>4</v>
      </c>
      <c r="O784" s="706">
        <v>4</v>
      </c>
      <c r="P784" s="705">
        <v>0</v>
      </c>
      <c r="Q784" s="682"/>
      <c r="R784" s="671">
        <v>4</v>
      </c>
      <c r="S784" s="682">
        <v>1</v>
      </c>
      <c r="T784" s="706">
        <v>4</v>
      </c>
      <c r="U784" s="242">
        <v>1</v>
      </c>
    </row>
    <row r="785" spans="1:21" ht="14.4" customHeight="1" x14ac:dyDescent="0.3">
      <c r="A785" s="680">
        <v>4</v>
      </c>
      <c r="B785" s="671" t="s">
        <v>539</v>
      </c>
      <c r="C785" s="671">
        <v>89301048</v>
      </c>
      <c r="D785" s="703" t="s">
        <v>3332</v>
      </c>
      <c r="E785" s="704" t="s">
        <v>2254</v>
      </c>
      <c r="F785" s="671" t="s">
        <v>2233</v>
      </c>
      <c r="G785" s="671" t="s">
        <v>2311</v>
      </c>
      <c r="H785" s="671" t="s">
        <v>910</v>
      </c>
      <c r="I785" s="671" t="s">
        <v>1097</v>
      </c>
      <c r="J785" s="671" t="s">
        <v>2115</v>
      </c>
      <c r="K785" s="671" t="s">
        <v>2116</v>
      </c>
      <c r="L785" s="705">
        <v>333.31</v>
      </c>
      <c r="M785" s="705">
        <v>999.93000000000006</v>
      </c>
      <c r="N785" s="671">
        <v>3</v>
      </c>
      <c r="O785" s="706">
        <v>2.5</v>
      </c>
      <c r="P785" s="705">
        <v>666.62</v>
      </c>
      <c r="Q785" s="682">
        <v>0.66666666666666663</v>
      </c>
      <c r="R785" s="671">
        <v>2</v>
      </c>
      <c r="S785" s="682">
        <v>0.66666666666666663</v>
      </c>
      <c r="T785" s="706">
        <v>1.5</v>
      </c>
      <c r="U785" s="242">
        <v>0.6</v>
      </c>
    </row>
    <row r="786" spans="1:21" ht="14.4" customHeight="1" x14ac:dyDescent="0.3">
      <c r="A786" s="680">
        <v>4</v>
      </c>
      <c r="B786" s="671" t="s">
        <v>539</v>
      </c>
      <c r="C786" s="671">
        <v>89301048</v>
      </c>
      <c r="D786" s="703" t="s">
        <v>3332</v>
      </c>
      <c r="E786" s="704" t="s">
        <v>2254</v>
      </c>
      <c r="F786" s="671" t="s">
        <v>2233</v>
      </c>
      <c r="G786" s="671" t="s">
        <v>3027</v>
      </c>
      <c r="H786" s="671" t="s">
        <v>910</v>
      </c>
      <c r="I786" s="671" t="s">
        <v>1475</v>
      </c>
      <c r="J786" s="671" t="s">
        <v>1476</v>
      </c>
      <c r="K786" s="671" t="s">
        <v>2179</v>
      </c>
      <c r="L786" s="705">
        <v>69.86</v>
      </c>
      <c r="M786" s="705">
        <v>69.86</v>
      </c>
      <c r="N786" s="671">
        <v>1</v>
      </c>
      <c r="O786" s="706">
        <v>1</v>
      </c>
      <c r="P786" s="705">
        <v>69.86</v>
      </c>
      <c r="Q786" s="682">
        <v>1</v>
      </c>
      <c r="R786" s="671">
        <v>1</v>
      </c>
      <c r="S786" s="682">
        <v>1</v>
      </c>
      <c r="T786" s="706">
        <v>1</v>
      </c>
      <c r="U786" s="242">
        <v>1</v>
      </c>
    </row>
    <row r="787" spans="1:21" ht="14.4" customHeight="1" x14ac:dyDescent="0.3">
      <c r="A787" s="680">
        <v>4</v>
      </c>
      <c r="B787" s="671" t="s">
        <v>539</v>
      </c>
      <c r="C787" s="671">
        <v>89301048</v>
      </c>
      <c r="D787" s="703" t="s">
        <v>3332</v>
      </c>
      <c r="E787" s="704" t="s">
        <v>2254</v>
      </c>
      <c r="F787" s="671" t="s">
        <v>2233</v>
      </c>
      <c r="G787" s="671" t="s">
        <v>2391</v>
      </c>
      <c r="H787" s="671" t="s">
        <v>538</v>
      </c>
      <c r="I787" s="671" t="s">
        <v>1428</v>
      </c>
      <c r="J787" s="671" t="s">
        <v>1429</v>
      </c>
      <c r="K787" s="671" t="s">
        <v>2392</v>
      </c>
      <c r="L787" s="705">
        <v>50.27</v>
      </c>
      <c r="M787" s="705">
        <v>50.27</v>
      </c>
      <c r="N787" s="671">
        <v>1</v>
      </c>
      <c r="O787" s="706">
        <v>0.5</v>
      </c>
      <c r="P787" s="705">
        <v>50.27</v>
      </c>
      <c r="Q787" s="682">
        <v>1</v>
      </c>
      <c r="R787" s="671">
        <v>1</v>
      </c>
      <c r="S787" s="682">
        <v>1</v>
      </c>
      <c r="T787" s="706">
        <v>0.5</v>
      </c>
      <c r="U787" s="242">
        <v>1</v>
      </c>
    </row>
    <row r="788" spans="1:21" ht="14.4" customHeight="1" x14ac:dyDescent="0.3">
      <c r="A788" s="680">
        <v>4</v>
      </c>
      <c r="B788" s="671" t="s">
        <v>539</v>
      </c>
      <c r="C788" s="671">
        <v>89301048</v>
      </c>
      <c r="D788" s="703" t="s">
        <v>3332</v>
      </c>
      <c r="E788" s="704" t="s">
        <v>2254</v>
      </c>
      <c r="F788" s="671" t="s">
        <v>2233</v>
      </c>
      <c r="G788" s="671" t="s">
        <v>3307</v>
      </c>
      <c r="H788" s="671" t="s">
        <v>538</v>
      </c>
      <c r="I788" s="671" t="s">
        <v>1432</v>
      </c>
      <c r="J788" s="671" t="s">
        <v>1433</v>
      </c>
      <c r="K788" s="671" t="s">
        <v>3308</v>
      </c>
      <c r="L788" s="705">
        <v>38.65</v>
      </c>
      <c r="M788" s="705">
        <v>38.65</v>
      </c>
      <c r="N788" s="671">
        <v>1</v>
      </c>
      <c r="O788" s="706">
        <v>1</v>
      </c>
      <c r="P788" s="705">
        <v>38.65</v>
      </c>
      <c r="Q788" s="682">
        <v>1</v>
      </c>
      <c r="R788" s="671">
        <v>1</v>
      </c>
      <c r="S788" s="682">
        <v>1</v>
      </c>
      <c r="T788" s="706">
        <v>1</v>
      </c>
      <c r="U788" s="242">
        <v>1</v>
      </c>
    </row>
    <row r="789" spans="1:21" ht="14.4" customHeight="1" x14ac:dyDescent="0.3">
      <c r="A789" s="680">
        <v>4</v>
      </c>
      <c r="B789" s="671" t="s">
        <v>539</v>
      </c>
      <c r="C789" s="671">
        <v>89301048</v>
      </c>
      <c r="D789" s="703" t="s">
        <v>3332</v>
      </c>
      <c r="E789" s="704" t="s">
        <v>2254</v>
      </c>
      <c r="F789" s="671" t="s">
        <v>2233</v>
      </c>
      <c r="G789" s="671" t="s">
        <v>2304</v>
      </c>
      <c r="H789" s="671" t="s">
        <v>538</v>
      </c>
      <c r="I789" s="671" t="s">
        <v>686</v>
      </c>
      <c r="J789" s="671" t="s">
        <v>2305</v>
      </c>
      <c r="K789" s="671" t="s">
        <v>2306</v>
      </c>
      <c r="L789" s="705">
        <v>0</v>
      </c>
      <c r="M789" s="705">
        <v>0</v>
      </c>
      <c r="N789" s="671">
        <v>1</v>
      </c>
      <c r="O789" s="706">
        <v>0.5</v>
      </c>
      <c r="P789" s="705">
        <v>0</v>
      </c>
      <c r="Q789" s="682"/>
      <c r="R789" s="671">
        <v>1</v>
      </c>
      <c r="S789" s="682">
        <v>1</v>
      </c>
      <c r="T789" s="706">
        <v>0.5</v>
      </c>
      <c r="U789" s="242">
        <v>1</v>
      </c>
    </row>
    <row r="790" spans="1:21" ht="14.4" customHeight="1" x14ac:dyDescent="0.3">
      <c r="A790" s="680">
        <v>4</v>
      </c>
      <c r="B790" s="671" t="s">
        <v>539</v>
      </c>
      <c r="C790" s="671">
        <v>89301048</v>
      </c>
      <c r="D790" s="703" t="s">
        <v>3332</v>
      </c>
      <c r="E790" s="704" t="s">
        <v>2254</v>
      </c>
      <c r="F790" s="671" t="s">
        <v>2233</v>
      </c>
      <c r="G790" s="671" t="s">
        <v>3309</v>
      </c>
      <c r="H790" s="671" t="s">
        <v>538</v>
      </c>
      <c r="I790" s="671" t="s">
        <v>1436</v>
      </c>
      <c r="J790" s="671" t="s">
        <v>1102</v>
      </c>
      <c r="K790" s="671" t="s">
        <v>3310</v>
      </c>
      <c r="L790" s="705">
        <v>194.73</v>
      </c>
      <c r="M790" s="705">
        <v>389.46</v>
      </c>
      <c r="N790" s="671">
        <v>2</v>
      </c>
      <c r="O790" s="706">
        <v>1</v>
      </c>
      <c r="P790" s="705"/>
      <c r="Q790" s="682">
        <v>0</v>
      </c>
      <c r="R790" s="671"/>
      <c r="S790" s="682">
        <v>0</v>
      </c>
      <c r="T790" s="706"/>
      <c r="U790" s="242">
        <v>0</v>
      </c>
    </row>
    <row r="791" spans="1:21" ht="14.4" customHeight="1" x14ac:dyDescent="0.3">
      <c r="A791" s="680">
        <v>4</v>
      </c>
      <c r="B791" s="671" t="s">
        <v>539</v>
      </c>
      <c r="C791" s="671">
        <v>89301048</v>
      </c>
      <c r="D791" s="703" t="s">
        <v>3332</v>
      </c>
      <c r="E791" s="704" t="s">
        <v>2254</v>
      </c>
      <c r="F791" s="671" t="s">
        <v>2233</v>
      </c>
      <c r="G791" s="671" t="s">
        <v>3311</v>
      </c>
      <c r="H791" s="671" t="s">
        <v>538</v>
      </c>
      <c r="I791" s="671" t="s">
        <v>3312</v>
      </c>
      <c r="J791" s="671" t="s">
        <v>3313</v>
      </c>
      <c r="K791" s="671" t="s">
        <v>1287</v>
      </c>
      <c r="L791" s="705">
        <v>102.89</v>
      </c>
      <c r="M791" s="705">
        <v>205.78</v>
      </c>
      <c r="N791" s="671">
        <v>2</v>
      </c>
      <c r="O791" s="706">
        <v>1.5</v>
      </c>
      <c r="P791" s="705">
        <v>205.78</v>
      </c>
      <c r="Q791" s="682">
        <v>1</v>
      </c>
      <c r="R791" s="671">
        <v>2</v>
      </c>
      <c r="S791" s="682">
        <v>1</v>
      </c>
      <c r="T791" s="706">
        <v>1.5</v>
      </c>
      <c r="U791" s="242">
        <v>1</v>
      </c>
    </row>
    <row r="792" spans="1:21" ht="14.4" customHeight="1" x14ac:dyDescent="0.3">
      <c r="A792" s="680">
        <v>4</v>
      </c>
      <c r="B792" s="671" t="s">
        <v>539</v>
      </c>
      <c r="C792" s="671">
        <v>89301048</v>
      </c>
      <c r="D792" s="703" t="s">
        <v>3332</v>
      </c>
      <c r="E792" s="704" t="s">
        <v>2261</v>
      </c>
      <c r="F792" s="671" t="s">
        <v>2233</v>
      </c>
      <c r="G792" s="671" t="s">
        <v>3314</v>
      </c>
      <c r="H792" s="671" t="s">
        <v>538</v>
      </c>
      <c r="I792" s="671" t="s">
        <v>757</v>
      </c>
      <c r="J792" s="671" t="s">
        <v>758</v>
      </c>
      <c r="K792" s="671" t="s">
        <v>3315</v>
      </c>
      <c r="L792" s="705">
        <v>0</v>
      </c>
      <c r="M792" s="705">
        <v>0</v>
      </c>
      <c r="N792" s="671">
        <v>2</v>
      </c>
      <c r="O792" s="706">
        <v>1.5</v>
      </c>
      <c r="P792" s="705">
        <v>0</v>
      </c>
      <c r="Q792" s="682"/>
      <c r="R792" s="671">
        <v>2</v>
      </c>
      <c r="S792" s="682">
        <v>1</v>
      </c>
      <c r="T792" s="706">
        <v>1.5</v>
      </c>
      <c r="U792" s="242">
        <v>1</v>
      </c>
    </row>
    <row r="793" spans="1:21" ht="14.4" customHeight="1" x14ac:dyDescent="0.3">
      <c r="A793" s="680">
        <v>4</v>
      </c>
      <c r="B793" s="671" t="s">
        <v>539</v>
      </c>
      <c r="C793" s="671">
        <v>89301048</v>
      </c>
      <c r="D793" s="703" t="s">
        <v>3332</v>
      </c>
      <c r="E793" s="704" t="s">
        <v>2261</v>
      </c>
      <c r="F793" s="671" t="s">
        <v>2233</v>
      </c>
      <c r="G793" s="671" t="s">
        <v>3032</v>
      </c>
      <c r="H793" s="671" t="s">
        <v>910</v>
      </c>
      <c r="I793" s="671" t="s">
        <v>1125</v>
      </c>
      <c r="J793" s="671" t="s">
        <v>1126</v>
      </c>
      <c r="K793" s="671" t="s">
        <v>1127</v>
      </c>
      <c r="L793" s="705">
        <v>154.01</v>
      </c>
      <c r="M793" s="705">
        <v>154.01</v>
      </c>
      <c r="N793" s="671">
        <v>1</v>
      </c>
      <c r="O793" s="706">
        <v>1</v>
      </c>
      <c r="P793" s="705">
        <v>154.01</v>
      </c>
      <c r="Q793" s="682">
        <v>1</v>
      </c>
      <c r="R793" s="671">
        <v>1</v>
      </c>
      <c r="S793" s="682">
        <v>1</v>
      </c>
      <c r="T793" s="706">
        <v>1</v>
      </c>
      <c r="U793" s="242">
        <v>1</v>
      </c>
    </row>
    <row r="794" spans="1:21" ht="14.4" customHeight="1" x14ac:dyDescent="0.3">
      <c r="A794" s="680">
        <v>4</v>
      </c>
      <c r="B794" s="671" t="s">
        <v>539</v>
      </c>
      <c r="C794" s="671">
        <v>89301048</v>
      </c>
      <c r="D794" s="703" t="s">
        <v>3332</v>
      </c>
      <c r="E794" s="704" t="s">
        <v>2261</v>
      </c>
      <c r="F794" s="671" t="s">
        <v>2233</v>
      </c>
      <c r="G794" s="671" t="s">
        <v>3307</v>
      </c>
      <c r="H794" s="671" t="s">
        <v>538</v>
      </c>
      <c r="I794" s="671" t="s">
        <v>1432</v>
      </c>
      <c r="J794" s="671" t="s">
        <v>1433</v>
      </c>
      <c r="K794" s="671" t="s">
        <v>3308</v>
      </c>
      <c r="L794" s="705">
        <v>38.65</v>
      </c>
      <c r="M794" s="705">
        <v>38.65</v>
      </c>
      <c r="N794" s="671">
        <v>1</v>
      </c>
      <c r="O794" s="706">
        <v>1</v>
      </c>
      <c r="P794" s="705"/>
      <c r="Q794" s="682">
        <v>0</v>
      </c>
      <c r="R794" s="671"/>
      <c r="S794" s="682">
        <v>0</v>
      </c>
      <c r="T794" s="706"/>
      <c r="U794" s="242">
        <v>0</v>
      </c>
    </row>
    <row r="795" spans="1:21" ht="14.4" customHeight="1" x14ac:dyDescent="0.3">
      <c r="A795" s="680">
        <v>4</v>
      </c>
      <c r="B795" s="671" t="s">
        <v>539</v>
      </c>
      <c r="C795" s="671">
        <v>89301048</v>
      </c>
      <c r="D795" s="703" t="s">
        <v>3332</v>
      </c>
      <c r="E795" s="704" t="s">
        <v>2261</v>
      </c>
      <c r="F795" s="671" t="s">
        <v>2233</v>
      </c>
      <c r="G795" s="671" t="s">
        <v>2289</v>
      </c>
      <c r="H795" s="671" t="s">
        <v>910</v>
      </c>
      <c r="I795" s="671" t="s">
        <v>1015</v>
      </c>
      <c r="J795" s="671" t="s">
        <v>929</v>
      </c>
      <c r="K795" s="671" t="s">
        <v>1016</v>
      </c>
      <c r="L795" s="705">
        <v>625.29</v>
      </c>
      <c r="M795" s="705">
        <v>625.29</v>
      </c>
      <c r="N795" s="671">
        <v>1</v>
      </c>
      <c r="O795" s="706">
        <v>1</v>
      </c>
      <c r="P795" s="705"/>
      <c r="Q795" s="682">
        <v>0</v>
      </c>
      <c r="R795" s="671"/>
      <c r="S795" s="682">
        <v>0</v>
      </c>
      <c r="T795" s="706"/>
      <c r="U795" s="242">
        <v>0</v>
      </c>
    </row>
    <row r="796" spans="1:21" ht="14.4" customHeight="1" x14ac:dyDescent="0.3">
      <c r="A796" s="680">
        <v>4</v>
      </c>
      <c r="B796" s="671" t="s">
        <v>539</v>
      </c>
      <c r="C796" s="671">
        <v>89301048</v>
      </c>
      <c r="D796" s="703" t="s">
        <v>3332</v>
      </c>
      <c r="E796" s="704" t="s">
        <v>2261</v>
      </c>
      <c r="F796" s="671" t="s">
        <v>2233</v>
      </c>
      <c r="G796" s="671" t="s">
        <v>3316</v>
      </c>
      <c r="H796" s="671" t="s">
        <v>538</v>
      </c>
      <c r="I796" s="671" t="s">
        <v>3317</v>
      </c>
      <c r="J796" s="671" t="s">
        <v>3318</v>
      </c>
      <c r="K796" s="671" t="s">
        <v>3319</v>
      </c>
      <c r="L796" s="705">
        <v>28.74</v>
      </c>
      <c r="M796" s="705">
        <v>28.74</v>
      </c>
      <c r="N796" s="671">
        <v>1</v>
      </c>
      <c r="O796" s="706">
        <v>0.5</v>
      </c>
      <c r="P796" s="705">
        <v>28.74</v>
      </c>
      <c r="Q796" s="682">
        <v>1</v>
      </c>
      <c r="R796" s="671">
        <v>1</v>
      </c>
      <c r="S796" s="682">
        <v>1</v>
      </c>
      <c r="T796" s="706">
        <v>0.5</v>
      </c>
      <c r="U796" s="242">
        <v>1</v>
      </c>
    </row>
    <row r="797" spans="1:21" ht="14.4" customHeight="1" x14ac:dyDescent="0.3">
      <c r="A797" s="680">
        <v>4</v>
      </c>
      <c r="B797" s="671" t="s">
        <v>539</v>
      </c>
      <c r="C797" s="671">
        <v>89301048</v>
      </c>
      <c r="D797" s="703" t="s">
        <v>3332</v>
      </c>
      <c r="E797" s="704" t="s">
        <v>2261</v>
      </c>
      <c r="F797" s="671" t="s">
        <v>2233</v>
      </c>
      <c r="G797" s="671" t="s">
        <v>2304</v>
      </c>
      <c r="H797" s="671" t="s">
        <v>538</v>
      </c>
      <c r="I797" s="671" t="s">
        <v>686</v>
      </c>
      <c r="J797" s="671" t="s">
        <v>2305</v>
      </c>
      <c r="K797" s="671" t="s">
        <v>2306</v>
      </c>
      <c r="L797" s="705">
        <v>0</v>
      </c>
      <c r="M797" s="705">
        <v>0</v>
      </c>
      <c r="N797" s="671">
        <v>1</v>
      </c>
      <c r="O797" s="706">
        <v>1</v>
      </c>
      <c r="P797" s="705"/>
      <c r="Q797" s="682"/>
      <c r="R797" s="671"/>
      <c r="S797" s="682">
        <v>0</v>
      </c>
      <c r="T797" s="706"/>
      <c r="U797" s="242">
        <v>0</v>
      </c>
    </row>
    <row r="798" spans="1:21" ht="14.4" customHeight="1" x14ac:dyDescent="0.3">
      <c r="A798" s="680">
        <v>4</v>
      </c>
      <c r="B798" s="671" t="s">
        <v>539</v>
      </c>
      <c r="C798" s="671">
        <v>89301048</v>
      </c>
      <c r="D798" s="703" t="s">
        <v>3332</v>
      </c>
      <c r="E798" s="704" t="s">
        <v>2279</v>
      </c>
      <c r="F798" s="671" t="s">
        <v>2233</v>
      </c>
      <c r="G798" s="671" t="s">
        <v>2311</v>
      </c>
      <c r="H798" s="671" t="s">
        <v>910</v>
      </c>
      <c r="I798" s="671" t="s">
        <v>1097</v>
      </c>
      <c r="J798" s="671" t="s">
        <v>2115</v>
      </c>
      <c r="K798" s="671" t="s">
        <v>2116</v>
      </c>
      <c r="L798" s="705">
        <v>333.31</v>
      </c>
      <c r="M798" s="705">
        <v>999.93000000000006</v>
      </c>
      <c r="N798" s="671">
        <v>3</v>
      </c>
      <c r="O798" s="706">
        <v>1.5</v>
      </c>
      <c r="P798" s="705">
        <v>999.93000000000006</v>
      </c>
      <c r="Q798" s="682">
        <v>1</v>
      </c>
      <c r="R798" s="671">
        <v>3</v>
      </c>
      <c r="S798" s="682">
        <v>1</v>
      </c>
      <c r="T798" s="706">
        <v>1.5</v>
      </c>
      <c r="U798" s="242">
        <v>1</v>
      </c>
    </row>
    <row r="799" spans="1:21" ht="14.4" customHeight="1" x14ac:dyDescent="0.3">
      <c r="A799" s="680">
        <v>4</v>
      </c>
      <c r="B799" s="671" t="s">
        <v>539</v>
      </c>
      <c r="C799" s="671">
        <v>89301048</v>
      </c>
      <c r="D799" s="703" t="s">
        <v>3332</v>
      </c>
      <c r="E799" s="704" t="s">
        <v>2279</v>
      </c>
      <c r="F799" s="671" t="s">
        <v>2233</v>
      </c>
      <c r="G799" s="671" t="s">
        <v>2391</v>
      </c>
      <c r="H799" s="671" t="s">
        <v>538</v>
      </c>
      <c r="I799" s="671" t="s">
        <v>1428</v>
      </c>
      <c r="J799" s="671" t="s">
        <v>1429</v>
      </c>
      <c r="K799" s="671" t="s">
        <v>2392</v>
      </c>
      <c r="L799" s="705">
        <v>50.27</v>
      </c>
      <c r="M799" s="705">
        <v>50.27</v>
      </c>
      <c r="N799" s="671">
        <v>1</v>
      </c>
      <c r="O799" s="706">
        <v>1</v>
      </c>
      <c r="P799" s="705"/>
      <c r="Q799" s="682">
        <v>0</v>
      </c>
      <c r="R799" s="671"/>
      <c r="S799" s="682">
        <v>0</v>
      </c>
      <c r="T799" s="706"/>
      <c r="U799" s="242">
        <v>0</v>
      </c>
    </row>
    <row r="800" spans="1:21" ht="14.4" customHeight="1" x14ac:dyDescent="0.3">
      <c r="A800" s="680">
        <v>4</v>
      </c>
      <c r="B800" s="671" t="s">
        <v>539</v>
      </c>
      <c r="C800" s="671">
        <v>89301048</v>
      </c>
      <c r="D800" s="703" t="s">
        <v>3332</v>
      </c>
      <c r="E800" s="704" t="s">
        <v>2279</v>
      </c>
      <c r="F800" s="671" t="s">
        <v>2233</v>
      </c>
      <c r="G800" s="671" t="s">
        <v>3314</v>
      </c>
      <c r="H800" s="671" t="s">
        <v>538</v>
      </c>
      <c r="I800" s="671" t="s">
        <v>3320</v>
      </c>
      <c r="J800" s="671" t="s">
        <v>758</v>
      </c>
      <c r="K800" s="671" t="s">
        <v>3321</v>
      </c>
      <c r="L800" s="705">
        <v>0</v>
      </c>
      <c r="M800" s="705">
        <v>0</v>
      </c>
      <c r="N800" s="671">
        <v>4</v>
      </c>
      <c r="O800" s="706">
        <v>2.5</v>
      </c>
      <c r="P800" s="705">
        <v>0</v>
      </c>
      <c r="Q800" s="682"/>
      <c r="R800" s="671">
        <v>2</v>
      </c>
      <c r="S800" s="682">
        <v>0.5</v>
      </c>
      <c r="T800" s="706">
        <v>1</v>
      </c>
      <c r="U800" s="242">
        <v>0.4</v>
      </c>
    </row>
    <row r="801" spans="1:21" ht="14.4" customHeight="1" x14ac:dyDescent="0.3">
      <c r="A801" s="680">
        <v>4</v>
      </c>
      <c r="B801" s="671" t="s">
        <v>539</v>
      </c>
      <c r="C801" s="671">
        <v>89301048</v>
      </c>
      <c r="D801" s="703" t="s">
        <v>3332</v>
      </c>
      <c r="E801" s="704" t="s">
        <v>2279</v>
      </c>
      <c r="F801" s="671" t="s">
        <v>2233</v>
      </c>
      <c r="G801" s="671" t="s">
        <v>3307</v>
      </c>
      <c r="H801" s="671" t="s">
        <v>538</v>
      </c>
      <c r="I801" s="671" t="s">
        <v>1432</v>
      </c>
      <c r="J801" s="671" t="s">
        <v>1433</v>
      </c>
      <c r="K801" s="671" t="s">
        <v>3308</v>
      </c>
      <c r="L801" s="705">
        <v>38.65</v>
      </c>
      <c r="M801" s="705">
        <v>77.3</v>
      </c>
      <c r="N801" s="671">
        <v>2</v>
      </c>
      <c r="O801" s="706">
        <v>1</v>
      </c>
      <c r="P801" s="705"/>
      <c r="Q801" s="682">
        <v>0</v>
      </c>
      <c r="R801" s="671"/>
      <c r="S801" s="682">
        <v>0</v>
      </c>
      <c r="T801" s="706"/>
      <c r="U801" s="242">
        <v>0</v>
      </c>
    </row>
    <row r="802" spans="1:21" ht="14.4" customHeight="1" x14ac:dyDescent="0.3">
      <c r="A802" s="680">
        <v>4</v>
      </c>
      <c r="B802" s="671" t="s">
        <v>539</v>
      </c>
      <c r="C802" s="671">
        <v>89301048</v>
      </c>
      <c r="D802" s="703" t="s">
        <v>3332</v>
      </c>
      <c r="E802" s="704" t="s">
        <v>2279</v>
      </c>
      <c r="F802" s="671" t="s">
        <v>2233</v>
      </c>
      <c r="G802" s="671" t="s">
        <v>3316</v>
      </c>
      <c r="H802" s="671" t="s">
        <v>538</v>
      </c>
      <c r="I802" s="671" t="s">
        <v>3322</v>
      </c>
      <c r="J802" s="671" t="s">
        <v>3318</v>
      </c>
      <c r="K802" s="671" t="s">
        <v>3319</v>
      </c>
      <c r="L802" s="705">
        <v>28.74</v>
      </c>
      <c r="M802" s="705">
        <v>57.48</v>
      </c>
      <c r="N802" s="671">
        <v>2</v>
      </c>
      <c r="O802" s="706">
        <v>0.5</v>
      </c>
      <c r="P802" s="705"/>
      <c r="Q802" s="682">
        <v>0</v>
      </c>
      <c r="R802" s="671"/>
      <c r="S802" s="682">
        <v>0</v>
      </c>
      <c r="T802" s="706"/>
      <c r="U802" s="242">
        <v>0</v>
      </c>
    </row>
    <row r="803" spans="1:21" ht="14.4" customHeight="1" x14ac:dyDescent="0.3">
      <c r="A803" s="680">
        <v>4</v>
      </c>
      <c r="B803" s="671" t="s">
        <v>539</v>
      </c>
      <c r="C803" s="671">
        <v>89301048</v>
      </c>
      <c r="D803" s="703" t="s">
        <v>3332</v>
      </c>
      <c r="E803" s="704" t="s">
        <v>2279</v>
      </c>
      <c r="F803" s="671" t="s">
        <v>2233</v>
      </c>
      <c r="G803" s="671" t="s">
        <v>3323</v>
      </c>
      <c r="H803" s="671" t="s">
        <v>538</v>
      </c>
      <c r="I803" s="671" t="s">
        <v>3324</v>
      </c>
      <c r="J803" s="671" t="s">
        <v>1224</v>
      </c>
      <c r="K803" s="671" t="s">
        <v>3325</v>
      </c>
      <c r="L803" s="705">
        <v>0</v>
      </c>
      <c r="M803" s="705">
        <v>0</v>
      </c>
      <c r="N803" s="671">
        <v>1</v>
      </c>
      <c r="O803" s="706">
        <v>1</v>
      </c>
      <c r="P803" s="705">
        <v>0</v>
      </c>
      <c r="Q803" s="682"/>
      <c r="R803" s="671">
        <v>1</v>
      </c>
      <c r="S803" s="682">
        <v>1</v>
      </c>
      <c r="T803" s="706">
        <v>1</v>
      </c>
      <c r="U803" s="242">
        <v>1</v>
      </c>
    </row>
    <row r="804" spans="1:21" ht="14.4" customHeight="1" x14ac:dyDescent="0.3">
      <c r="A804" s="680">
        <v>4</v>
      </c>
      <c r="B804" s="671" t="s">
        <v>539</v>
      </c>
      <c r="C804" s="671">
        <v>89301048</v>
      </c>
      <c r="D804" s="703" t="s">
        <v>3332</v>
      </c>
      <c r="E804" s="704" t="s">
        <v>2279</v>
      </c>
      <c r="F804" s="671" t="s">
        <v>2233</v>
      </c>
      <c r="G804" s="671" t="s">
        <v>2304</v>
      </c>
      <c r="H804" s="671" t="s">
        <v>538</v>
      </c>
      <c r="I804" s="671" t="s">
        <v>686</v>
      </c>
      <c r="J804" s="671" t="s">
        <v>2305</v>
      </c>
      <c r="K804" s="671" t="s">
        <v>2306</v>
      </c>
      <c r="L804" s="705">
        <v>0</v>
      </c>
      <c r="M804" s="705">
        <v>0</v>
      </c>
      <c r="N804" s="671">
        <v>3</v>
      </c>
      <c r="O804" s="706">
        <v>2.5</v>
      </c>
      <c r="P804" s="705">
        <v>0</v>
      </c>
      <c r="Q804" s="682"/>
      <c r="R804" s="671">
        <v>2</v>
      </c>
      <c r="S804" s="682">
        <v>0.66666666666666663</v>
      </c>
      <c r="T804" s="706">
        <v>1.5</v>
      </c>
      <c r="U804" s="242">
        <v>0.6</v>
      </c>
    </row>
    <row r="805" spans="1:21" ht="14.4" customHeight="1" x14ac:dyDescent="0.3">
      <c r="A805" s="680">
        <v>4</v>
      </c>
      <c r="B805" s="671" t="s">
        <v>539</v>
      </c>
      <c r="C805" s="671">
        <v>89301048</v>
      </c>
      <c r="D805" s="703" t="s">
        <v>3332</v>
      </c>
      <c r="E805" s="704" t="s">
        <v>2279</v>
      </c>
      <c r="F805" s="671" t="s">
        <v>2233</v>
      </c>
      <c r="G805" s="671" t="s">
        <v>2632</v>
      </c>
      <c r="H805" s="671" t="s">
        <v>910</v>
      </c>
      <c r="I805" s="671" t="s">
        <v>966</v>
      </c>
      <c r="J805" s="671" t="s">
        <v>967</v>
      </c>
      <c r="K805" s="671" t="s">
        <v>2142</v>
      </c>
      <c r="L805" s="705">
        <v>98.23</v>
      </c>
      <c r="M805" s="705">
        <v>98.23</v>
      </c>
      <c r="N805" s="671">
        <v>1</v>
      </c>
      <c r="O805" s="706">
        <v>1</v>
      </c>
      <c r="P805" s="705"/>
      <c r="Q805" s="682">
        <v>0</v>
      </c>
      <c r="R805" s="671"/>
      <c r="S805" s="682">
        <v>0</v>
      </c>
      <c r="T805" s="706"/>
      <c r="U805" s="242">
        <v>0</v>
      </c>
    </row>
    <row r="806" spans="1:21" ht="14.4" customHeight="1" x14ac:dyDescent="0.3">
      <c r="A806" s="680">
        <v>4</v>
      </c>
      <c r="B806" s="671" t="s">
        <v>539</v>
      </c>
      <c r="C806" s="671">
        <v>89301048</v>
      </c>
      <c r="D806" s="703" t="s">
        <v>3332</v>
      </c>
      <c r="E806" s="704" t="s">
        <v>2279</v>
      </c>
      <c r="F806" s="671" t="s">
        <v>2233</v>
      </c>
      <c r="G806" s="671" t="s">
        <v>3311</v>
      </c>
      <c r="H806" s="671" t="s">
        <v>538</v>
      </c>
      <c r="I806" s="671" t="s">
        <v>3312</v>
      </c>
      <c r="J806" s="671" t="s">
        <v>3313</v>
      </c>
      <c r="K806" s="671" t="s">
        <v>1287</v>
      </c>
      <c r="L806" s="705">
        <v>102.89</v>
      </c>
      <c r="M806" s="705">
        <v>205.78</v>
      </c>
      <c r="N806" s="671">
        <v>2</v>
      </c>
      <c r="O806" s="706">
        <v>2</v>
      </c>
      <c r="P806" s="705">
        <v>205.78</v>
      </c>
      <c r="Q806" s="682">
        <v>1</v>
      </c>
      <c r="R806" s="671">
        <v>2</v>
      </c>
      <c r="S806" s="682">
        <v>1</v>
      </c>
      <c r="T806" s="706">
        <v>2</v>
      </c>
      <c r="U806" s="242">
        <v>1</v>
      </c>
    </row>
    <row r="807" spans="1:21" ht="14.4" customHeight="1" x14ac:dyDescent="0.3">
      <c r="A807" s="680">
        <v>4</v>
      </c>
      <c r="B807" s="671" t="s">
        <v>539</v>
      </c>
      <c r="C807" s="671">
        <v>89301048</v>
      </c>
      <c r="D807" s="703" t="s">
        <v>3332</v>
      </c>
      <c r="E807" s="704" t="s">
        <v>2279</v>
      </c>
      <c r="F807" s="671" t="s">
        <v>2235</v>
      </c>
      <c r="G807" s="671" t="s">
        <v>2282</v>
      </c>
      <c r="H807" s="671" t="s">
        <v>538</v>
      </c>
      <c r="I807" s="671" t="s">
        <v>3326</v>
      </c>
      <c r="J807" s="671" t="s">
        <v>3327</v>
      </c>
      <c r="K807" s="671" t="s">
        <v>3328</v>
      </c>
      <c r="L807" s="705">
        <v>378.48</v>
      </c>
      <c r="M807" s="705">
        <v>378.48</v>
      </c>
      <c r="N807" s="671">
        <v>1</v>
      </c>
      <c r="O807" s="706">
        <v>1</v>
      </c>
      <c r="P807" s="705"/>
      <c r="Q807" s="682">
        <v>0</v>
      </c>
      <c r="R807" s="671"/>
      <c r="S807" s="682">
        <v>0</v>
      </c>
      <c r="T807" s="706"/>
      <c r="U807" s="242">
        <v>0</v>
      </c>
    </row>
    <row r="808" spans="1:21" ht="14.4" customHeight="1" x14ac:dyDescent="0.3">
      <c r="A808" s="680">
        <v>4</v>
      </c>
      <c r="B808" s="671" t="s">
        <v>539</v>
      </c>
      <c r="C808" s="671">
        <v>89301048</v>
      </c>
      <c r="D808" s="703" t="s">
        <v>3332</v>
      </c>
      <c r="E808" s="704" t="s">
        <v>2280</v>
      </c>
      <c r="F808" s="671" t="s">
        <v>2233</v>
      </c>
      <c r="G808" s="671" t="s">
        <v>2286</v>
      </c>
      <c r="H808" s="671" t="s">
        <v>910</v>
      </c>
      <c r="I808" s="671" t="s">
        <v>1471</v>
      </c>
      <c r="J808" s="671" t="s">
        <v>1472</v>
      </c>
      <c r="K808" s="671" t="s">
        <v>2179</v>
      </c>
      <c r="L808" s="705">
        <v>184.22</v>
      </c>
      <c r="M808" s="705">
        <v>184.22</v>
      </c>
      <c r="N808" s="671">
        <v>1</v>
      </c>
      <c r="O808" s="706">
        <v>1</v>
      </c>
      <c r="P808" s="705"/>
      <c r="Q808" s="682">
        <v>0</v>
      </c>
      <c r="R808" s="671"/>
      <c r="S808" s="682">
        <v>0</v>
      </c>
      <c r="T808" s="706"/>
      <c r="U808" s="242">
        <v>0</v>
      </c>
    </row>
    <row r="809" spans="1:21" ht="14.4" customHeight="1" x14ac:dyDescent="0.3">
      <c r="A809" s="680">
        <v>4</v>
      </c>
      <c r="B809" s="671" t="s">
        <v>539</v>
      </c>
      <c r="C809" s="671">
        <v>89301048</v>
      </c>
      <c r="D809" s="703" t="s">
        <v>3332</v>
      </c>
      <c r="E809" s="704" t="s">
        <v>2280</v>
      </c>
      <c r="F809" s="671" t="s">
        <v>2233</v>
      </c>
      <c r="G809" s="671" t="s">
        <v>3027</v>
      </c>
      <c r="H809" s="671" t="s">
        <v>910</v>
      </c>
      <c r="I809" s="671" t="s">
        <v>1475</v>
      </c>
      <c r="J809" s="671" t="s">
        <v>1476</v>
      </c>
      <c r="K809" s="671" t="s">
        <v>2179</v>
      </c>
      <c r="L809" s="705">
        <v>69.86</v>
      </c>
      <c r="M809" s="705">
        <v>69.86</v>
      </c>
      <c r="N809" s="671">
        <v>1</v>
      </c>
      <c r="O809" s="706">
        <v>0.5</v>
      </c>
      <c r="P809" s="705">
        <v>69.86</v>
      </c>
      <c r="Q809" s="682">
        <v>1</v>
      </c>
      <c r="R809" s="671">
        <v>1</v>
      </c>
      <c r="S809" s="682">
        <v>1</v>
      </c>
      <c r="T809" s="706">
        <v>0.5</v>
      </c>
      <c r="U809" s="242">
        <v>1</v>
      </c>
    </row>
    <row r="810" spans="1:21" ht="14.4" customHeight="1" x14ac:dyDescent="0.3">
      <c r="A810" s="680">
        <v>4</v>
      </c>
      <c r="B810" s="671" t="s">
        <v>539</v>
      </c>
      <c r="C810" s="671">
        <v>89301048</v>
      </c>
      <c r="D810" s="703" t="s">
        <v>3332</v>
      </c>
      <c r="E810" s="704" t="s">
        <v>2280</v>
      </c>
      <c r="F810" s="671" t="s">
        <v>2233</v>
      </c>
      <c r="G810" s="671" t="s">
        <v>2391</v>
      </c>
      <c r="H810" s="671" t="s">
        <v>538</v>
      </c>
      <c r="I810" s="671" t="s">
        <v>1428</v>
      </c>
      <c r="J810" s="671" t="s">
        <v>1429</v>
      </c>
      <c r="K810" s="671" t="s">
        <v>2392</v>
      </c>
      <c r="L810" s="705">
        <v>50.27</v>
      </c>
      <c r="M810" s="705">
        <v>50.27</v>
      </c>
      <c r="N810" s="671">
        <v>1</v>
      </c>
      <c r="O810" s="706">
        <v>1</v>
      </c>
      <c r="P810" s="705">
        <v>50.27</v>
      </c>
      <c r="Q810" s="682">
        <v>1</v>
      </c>
      <c r="R810" s="671">
        <v>1</v>
      </c>
      <c r="S810" s="682">
        <v>1</v>
      </c>
      <c r="T810" s="706">
        <v>1</v>
      </c>
      <c r="U810" s="242">
        <v>1</v>
      </c>
    </row>
    <row r="811" spans="1:21" ht="14.4" customHeight="1" x14ac:dyDescent="0.3">
      <c r="A811" s="680">
        <v>4</v>
      </c>
      <c r="B811" s="671" t="s">
        <v>539</v>
      </c>
      <c r="C811" s="671">
        <v>89301048</v>
      </c>
      <c r="D811" s="703" t="s">
        <v>3332</v>
      </c>
      <c r="E811" s="704" t="s">
        <v>2280</v>
      </c>
      <c r="F811" s="671" t="s">
        <v>2233</v>
      </c>
      <c r="G811" s="671" t="s">
        <v>3032</v>
      </c>
      <c r="H811" s="671" t="s">
        <v>910</v>
      </c>
      <c r="I811" s="671" t="s">
        <v>1125</v>
      </c>
      <c r="J811" s="671" t="s">
        <v>1126</v>
      </c>
      <c r="K811" s="671" t="s">
        <v>1127</v>
      </c>
      <c r="L811" s="705">
        <v>154.01</v>
      </c>
      <c r="M811" s="705">
        <v>154.01</v>
      </c>
      <c r="N811" s="671">
        <v>1</v>
      </c>
      <c r="O811" s="706">
        <v>0.5</v>
      </c>
      <c r="P811" s="705">
        <v>154.01</v>
      </c>
      <c r="Q811" s="682">
        <v>1</v>
      </c>
      <c r="R811" s="671">
        <v>1</v>
      </c>
      <c r="S811" s="682">
        <v>1</v>
      </c>
      <c r="T811" s="706">
        <v>0.5</v>
      </c>
      <c r="U811" s="242">
        <v>1</v>
      </c>
    </row>
    <row r="812" spans="1:21" ht="14.4" customHeight="1" x14ac:dyDescent="0.3">
      <c r="A812" s="680">
        <v>4</v>
      </c>
      <c r="B812" s="671" t="s">
        <v>539</v>
      </c>
      <c r="C812" s="671">
        <v>89301048</v>
      </c>
      <c r="D812" s="703" t="s">
        <v>3332</v>
      </c>
      <c r="E812" s="704" t="s">
        <v>2280</v>
      </c>
      <c r="F812" s="671" t="s">
        <v>2233</v>
      </c>
      <c r="G812" s="671" t="s">
        <v>2291</v>
      </c>
      <c r="H812" s="671" t="s">
        <v>538</v>
      </c>
      <c r="I812" s="671" t="s">
        <v>2292</v>
      </c>
      <c r="J812" s="671" t="s">
        <v>2293</v>
      </c>
      <c r="K812" s="671" t="s">
        <v>2137</v>
      </c>
      <c r="L812" s="705">
        <v>0</v>
      </c>
      <c r="M812" s="705">
        <v>0</v>
      </c>
      <c r="N812" s="671">
        <v>2</v>
      </c>
      <c r="O812" s="706">
        <v>1.5</v>
      </c>
      <c r="P812" s="705"/>
      <c r="Q812" s="682"/>
      <c r="R812" s="671"/>
      <c r="S812" s="682">
        <v>0</v>
      </c>
      <c r="T812" s="706"/>
      <c r="U812" s="242">
        <v>0</v>
      </c>
    </row>
    <row r="813" spans="1:21" ht="14.4" customHeight="1" x14ac:dyDescent="0.3">
      <c r="A813" s="680">
        <v>4</v>
      </c>
      <c r="B813" s="671" t="s">
        <v>539</v>
      </c>
      <c r="C813" s="671">
        <v>89301048</v>
      </c>
      <c r="D813" s="703" t="s">
        <v>3332</v>
      </c>
      <c r="E813" s="704" t="s">
        <v>2280</v>
      </c>
      <c r="F813" s="671" t="s">
        <v>2233</v>
      </c>
      <c r="G813" s="671" t="s">
        <v>2289</v>
      </c>
      <c r="H813" s="671" t="s">
        <v>910</v>
      </c>
      <c r="I813" s="671" t="s">
        <v>1015</v>
      </c>
      <c r="J813" s="671" t="s">
        <v>929</v>
      </c>
      <c r="K813" s="671" t="s">
        <v>1016</v>
      </c>
      <c r="L813" s="705">
        <v>625.29</v>
      </c>
      <c r="M813" s="705">
        <v>1250.58</v>
      </c>
      <c r="N813" s="671">
        <v>2</v>
      </c>
      <c r="O813" s="706">
        <v>1.5</v>
      </c>
      <c r="P813" s="705">
        <v>625.29</v>
      </c>
      <c r="Q813" s="682">
        <v>0.5</v>
      </c>
      <c r="R813" s="671">
        <v>1</v>
      </c>
      <c r="S813" s="682">
        <v>0.5</v>
      </c>
      <c r="T813" s="706">
        <v>1</v>
      </c>
      <c r="U813" s="242">
        <v>0.66666666666666663</v>
      </c>
    </row>
    <row r="814" spans="1:21" ht="14.4" customHeight="1" x14ac:dyDescent="0.3">
      <c r="A814" s="680">
        <v>4</v>
      </c>
      <c r="B814" s="671" t="s">
        <v>539</v>
      </c>
      <c r="C814" s="671">
        <v>89301048</v>
      </c>
      <c r="D814" s="703" t="s">
        <v>3332</v>
      </c>
      <c r="E814" s="704" t="s">
        <v>2280</v>
      </c>
      <c r="F814" s="671" t="s">
        <v>2233</v>
      </c>
      <c r="G814" s="671" t="s">
        <v>3316</v>
      </c>
      <c r="H814" s="671" t="s">
        <v>538</v>
      </c>
      <c r="I814" s="671" t="s">
        <v>3329</v>
      </c>
      <c r="J814" s="671" t="s">
        <v>3318</v>
      </c>
      <c r="K814" s="671" t="s">
        <v>3330</v>
      </c>
      <c r="L814" s="705">
        <v>169</v>
      </c>
      <c r="M814" s="705">
        <v>169</v>
      </c>
      <c r="N814" s="671">
        <v>1</v>
      </c>
      <c r="O814" s="706">
        <v>0.5</v>
      </c>
      <c r="P814" s="705"/>
      <c r="Q814" s="682">
        <v>0</v>
      </c>
      <c r="R814" s="671"/>
      <c r="S814" s="682">
        <v>0</v>
      </c>
      <c r="T814" s="706"/>
      <c r="U814" s="242">
        <v>0</v>
      </c>
    </row>
    <row r="815" spans="1:21" ht="14.4" customHeight="1" thickBot="1" x14ac:dyDescent="0.35">
      <c r="A815" s="637">
        <v>4</v>
      </c>
      <c r="B815" s="673" t="s">
        <v>539</v>
      </c>
      <c r="C815" s="673">
        <v>89301048</v>
      </c>
      <c r="D815" s="707" t="s">
        <v>3332</v>
      </c>
      <c r="E815" s="708" t="s">
        <v>2280</v>
      </c>
      <c r="F815" s="673" t="s">
        <v>2233</v>
      </c>
      <c r="G815" s="673" t="s">
        <v>3323</v>
      </c>
      <c r="H815" s="673" t="s">
        <v>538</v>
      </c>
      <c r="I815" s="673" t="s">
        <v>1223</v>
      </c>
      <c r="J815" s="673" t="s">
        <v>1224</v>
      </c>
      <c r="K815" s="673" t="s">
        <v>3331</v>
      </c>
      <c r="L815" s="709">
        <v>112.13</v>
      </c>
      <c r="M815" s="709">
        <v>112.13</v>
      </c>
      <c r="N815" s="673">
        <v>1</v>
      </c>
      <c r="O815" s="710">
        <v>0.5</v>
      </c>
      <c r="P815" s="709"/>
      <c r="Q815" s="683">
        <v>0</v>
      </c>
      <c r="R815" s="673"/>
      <c r="S815" s="683">
        <v>0</v>
      </c>
      <c r="T815" s="710"/>
      <c r="U815" s="6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3" t="s">
        <v>3337</v>
      </c>
      <c r="B1" s="494"/>
      <c r="C1" s="494"/>
      <c r="D1" s="494"/>
      <c r="E1" s="494"/>
      <c r="F1" s="494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5" t="s">
        <v>165</v>
      </c>
      <c r="C3" s="496"/>
      <c r="D3" s="497" t="s">
        <v>164</v>
      </c>
      <c r="E3" s="496"/>
      <c r="F3" s="105" t="s">
        <v>6</v>
      </c>
    </row>
    <row r="4" spans="1:6" ht="14.4" customHeight="1" thickBot="1" x14ac:dyDescent="0.35">
      <c r="A4" s="711" t="s">
        <v>244</v>
      </c>
      <c r="B4" s="644" t="s">
        <v>17</v>
      </c>
      <c r="C4" s="645" t="s">
        <v>5</v>
      </c>
      <c r="D4" s="644" t="s">
        <v>17</v>
      </c>
      <c r="E4" s="645" t="s">
        <v>5</v>
      </c>
      <c r="F4" s="646" t="s">
        <v>17</v>
      </c>
    </row>
    <row r="5" spans="1:6" ht="14.4" customHeight="1" x14ac:dyDescent="0.3">
      <c r="A5" s="716" t="s">
        <v>2247</v>
      </c>
      <c r="B5" s="235">
        <v>2940.63</v>
      </c>
      <c r="C5" s="702">
        <v>0.30836399709319096</v>
      </c>
      <c r="D5" s="235">
        <v>6595.5999999999995</v>
      </c>
      <c r="E5" s="702">
        <v>0.69163600290680904</v>
      </c>
      <c r="F5" s="712">
        <v>9536.23</v>
      </c>
    </row>
    <row r="6" spans="1:6" ht="14.4" customHeight="1" x14ac:dyDescent="0.3">
      <c r="A6" s="717" t="s">
        <v>2265</v>
      </c>
      <c r="B6" s="238">
        <v>2288.2299999999996</v>
      </c>
      <c r="C6" s="682">
        <v>0.57202460858500637</v>
      </c>
      <c r="D6" s="238">
        <v>1712</v>
      </c>
      <c r="E6" s="682">
        <v>0.42797539141499369</v>
      </c>
      <c r="F6" s="713">
        <v>4000.2299999999996</v>
      </c>
    </row>
    <row r="7" spans="1:6" ht="14.4" customHeight="1" x14ac:dyDescent="0.3">
      <c r="A7" s="717" t="s">
        <v>2256</v>
      </c>
      <c r="B7" s="238">
        <v>1852.5999999999997</v>
      </c>
      <c r="C7" s="682">
        <v>0.41815731797877836</v>
      </c>
      <c r="D7" s="238">
        <v>2577.79</v>
      </c>
      <c r="E7" s="682">
        <v>0.58184268202122169</v>
      </c>
      <c r="F7" s="713">
        <v>4430.3899999999994</v>
      </c>
    </row>
    <row r="8" spans="1:6" ht="14.4" customHeight="1" x14ac:dyDescent="0.3">
      <c r="A8" s="717" t="s">
        <v>2269</v>
      </c>
      <c r="B8" s="238">
        <v>1735.4699999999998</v>
      </c>
      <c r="C8" s="682">
        <v>0.80512075860341248</v>
      </c>
      <c r="D8" s="238">
        <v>420.07</v>
      </c>
      <c r="E8" s="682">
        <v>0.19487924139658741</v>
      </c>
      <c r="F8" s="713">
        <v>2155.54</v>
      </c>
    </row>
    <row r="9" spans="1:6" ht="14.4" customHeight="1" x14ac:dyDescent="0.3">
      <c r="A9" s="717" t="s">
        <v>2264</v>
      </c>
      <c r="B9" s="238">
        <v>947.19999999999993</v>
      </c>
      <c r="C9" s="682">
        <v>0.34755679170442993</v>
      </c>
      <c r="D9" s="238">
        <v>1778.1100000000001</v>
      </c>
      <c r="E9" s="682">
        <v>0.65244320829557012</v>
      </c>
      <c r="F9" s="713">
        <v>2725.31</v>
      </c>
    </row>
    <row r="10" spans="1:6" ht="14.4" customHeight="1" x14ac:dyDescent="0.3">
      <c r="A10" s="717" t="s">
        <v>2258</v>
      </c>
      <c r="B10" s="238">
        <v>944.24</v>
      </c>
      <c r="C10" s="682">
        <v>0.6955932403164734</v>
      </c>
      <c r="D10" s="238">
        <v>413.22</v>
      </c>
      <c r="E10" s="682">
        <v>0.3044067596835266</v>
      </c>
      <c r="F10" s="713">
        <v>1357.46</v>
      </c>
    </row>
    <row r="11" spans="1:6" ht="14.4" customHeight="1" x14ac:dyDescent="0.3">
      <c r="A11" s="717" t="s">
        <v>2251</v>
      </c>
      <c r="B11" s="238">
        <v>727.59</v>
      </c>
      <c r="C11" s="682">
        <v>0.68404377338623246</v>
      </c>
      <c r="D11" s="238">
        <v>336.07</v>
      </c>
      <c r="E11" s="682">
        <v>0.31595622661376754</v>
      </c>
      <c r="F11" s="713">
        <v>1063.6600000000001</v>
      </c>
    </row>
    <row r="12" spans="1:6" ht="14.4" customHeight="1" x14ac:dyDescent="0.3">
      <c r="A12" s="717" t="s">
        <v>2275</v>
      </c>
      <c r="B12" s="238">
        <v>512.09</v>
      </c>
      <c r="C12" s="682">
        <v>0.68773838302444268</v>
      </c>
      <c r="D12" s="238">
        <v>232.51</v>
      </c>
      <c r="E12" s="682">
        <v>0.31226161697555732</v>
      </c>
      <c r="F12" s="713">
        <v>744.6</v>
      </c>
    </row>
    <row r="13" spans="1:6" ht="14.4" customHeight="1" x14ac:dyDescent="0.3">
      <c r="A13" s="717" t="s">
        <v>2272</v>
      </c>
      <c r="B13" s="238">
        <v>193.26</v>
      </c>
      <c r="C13" s="682">
        <v>3.0932240690797631E-2</v>
      </c>
      <c r="D13" s="238">
        <v>6054.59</v>
      </c>
      <c r="E13" s="682">
        <v>0.9690677593092023</v>
      </c>
      <c r="F13" s="713">
        <v>6247.85</v>
      </c>
    </row>
    <row r="14" spans="1:6" ht="14.4" customHeight="1" x14ac:dyDescent="0.3">
      <c r="A14" s="717" t="s">
        <v>2273</v>
      </c>
      <c r="B14" s="238">
        <v>95.25</v>
      </c>
      <c r="C14" s="682">
        <v>5.6383967418650226E-2</v>
      </c>
      <c r="D14" s="238">
        <v>1594.0599999999997</v>
      </c>
      <c r="E14" s="682">
        <v>0.94361603258134974</v>
      </c>
      <c r="F14" s="713">
        <v>1689.3099999999997</v>
      </c>
    </row>
    <row r="15" spans="1:6" ht="14.4" customHeight="1" x14ac:dyDescent="0.3">
      <c r="A15" s="717" t="s">
        <v>2280</v>
      </c>
      <c r="B15" s="238"/>
      <c r="C15" s="682">
        <v>0</v>
      </c>
      <c r="D15" s="238">
        <v>1658.6699999999998</v>
      </c>
      <c r="E15" s="682">
        <v>1</v>
      </c>
      <c r="F15" s="713">
        <v>1658.6699999999998</v>
      </c>
    </row>
    <row r="16" spans="1:6" ht="14.4" customHeight="1" x14ac:dyDescent="0.3">
      <c r="A16" s="717" t="s">
        <v>2252</v>
      </c>
      <c r="B16" s="238"/>
      <c r="C16" s="682">
        <v>0</v>
      </c>
      <c r="D16" s="238">
        <v>333.31</v>
      </c>
      <c r="E16" s="682">
        <v>1</v>
      </c>
      <c r="F16" s="713">
        <v>333.31</v>
      </c>
    </row>
    <row r="17" spans="1:6" ht="14.4" customHeight="1" x14ac:dyDescent="0.3">
      <c r="A17" s="717" t="s">
        <v>2260</v>
      </c>
      <c r="B17" s="238">
        <v>0</v>
      </c>
      <c r="C17" s="682">
        <v>0</v>
      </c>
      <c r="D17" s="238">
        <v>3446.7799999999997</v>
      </c>
      <c r="E17" s="682">
        <v>1</v>
      </c>
      <c r="F17" s="713">
        <v>3446.7799999999997</v>
      </c>
    </row>
    <row r="18" spans="1:6" ht="14.4" customHeight="1" x14ac:dyDescent="0.3">
      <c r="A18" s="717" t="s">
        <v>2276</v>
      </c>
      <c r="B18" s="238"/>
      <c r="C18" s="682">
        <v>0</v>
      </c>
      <c r="D18" s="238">
        <v>1282.1499999999999</v>
      </c>
      <c r="E18" s="682">
        <v>1</v>
      </c>
      <c r="F18" s="713">
        <v>1282.1499999999999</v>
      </c>
    </row>
    <row r="19" spans="1:6" ht="14.4" customHeight="1" x14ac:dyDescent="0.3">
      <c r="A19" s="717" t="s">
        <v>2261</v>
      </c>
      <c r="B19" s="238"/>
      <c r="C19" s="682">
        <v>0</v>
      </c>
      <c r="D19" s="238">
        <v>779.3</v>
      </c>
      <c r="E19" s="682">
        <v>1</v>
      </c>
      <c r="F19" s="713">
        <v>779.3</v>
      </c>
    </row>
    <row r="20" spans="1:6" ht="14.4" customHeight="1" x14ac:dyDescent="0.3">
      <c r="A20" s="717" t="s">
        <v>2278</v>
      </c>
      <c r="B20" s="238">
        <v>0</v>
      </c>
      <c r="C20" s="682">
        <v>0</v>
      </c>
      <c r="D20" s="238">
        <v>4511.55</v>
      </c>
      <c r="E20" s="682">
        <v>1</v>
      </c>
      <c r="F20" s="713">
        <v>4511.55</v>
      </c>
    </row>
    <row r="21" spans="1:6" ht="14.4" customHeight="1" x14ac:dyDescent="0.3">
      <c r="A21" s="717" t="s">
        <v>2263</v>
      </c>
      <c r="B21" s="238">
        <v>0</v>
      </c>
      <c r="C21" s="682">
        <v>0</v>
      </c>
      <c r="D21" s="238">
        <v>4187.12</v>
      </c>
      <c r="E21" s="682">
        <v>1</v>
      </c>
      <c r="F21" s="713">
        <v>4187.12</v>
      </c>
    </row>
    <row r="22" spans="1:6" ht="14.4" customHeight="1" x14ac:dyDescent="0.3">
      <c r="A22" s="717" t="s">
        <v>2259</v>
      </c>
      <c r="B22" s="238"/>
      <c r="C22" s="682">
        <v>0</v>
      </c>
      <c r="D22" s="238">
        <v>1586.21</v>
      </c>
      <c r="E22" s="682">
        <v>1</v>
      </c>
      <c r="F22" s="713">
        <v>1586.21</v>
      </c>
    </row>
    <row r="23" spans="1:6" ht="14.4" customHeight="1" x14ac:dyDescent="0.3">
      <c r="A23" s="717" t="s">
        <v>2271</v>
      </c>
      <c r="B23" s="238"/>
      <c r="C23" s="682">
        <v>0</v>
      </c>
      <c r="D23" s="238">
        <v>333.31</v>
      </c>
      <c r="E23" s="682">
        <v>1</v>
      </c>
      <c r="F23" s="713">
        <v>333.31</v>
      </c>
    </row>
    <row r="24" spans="1:6" ht="14.4" customHeight="1" x14ac:dyDescent="0.3">
      <c r="A24" s="717" t="s">
        <v>2255</v>
      </c>
      <c r="B24" s="238"/>
      <c r="C24" s="682">
        <v>0</v>
      </c>
      <c r="D24" s="238">
        <v>956.70999999999992</v>
      </c>
      <c r="E24" s="682">
        <v>1</v>
      </c>
      <c r="F24" s="713">
        <v>956.70999999999992</v>
      </c>
    </row>
    <row r="25" spans="1:6" ht="14.4" customHeight="1" x14ac:dyDescent="0.3">
      <c r="A25" s="717" t="s">
        <v>2254</v>
      </c>
      <c r="B25" s="238"/>
      <c r="C25" s="682">
        <v>0</v>
      </c>
      <c r="D25" s="238">
        <v>1069.79</v>
      </c>
      <c r="E25" s="682">
        <v>1</v>
      </c>
      <c r="F25" s="713">
        <v>1069.79</v>
      </c>
    </row>
    <row r="26" spans="1:6" ht="14.4" customHeight="1" x14ac:dyDescent="0.3">
      <c r="A26" s="717" t="s">
        <v>2274</v>
      </c>
      <c r="B26" s="238"/>
      <c r="C26" s="682">
        <v>0</v>
      </c>
      <c r="D26" s="238">
        <v>2912.45</v>
      </c>
      <c r="E26" s="682">
        <v>1</v>
      </c>
      <c r="F26" s="713">
        <v>2912.45</v>
      </c>
    </row>
    <row r="27" spans="1:6" ht="14.4" customHeight="1" x14ac:dyDescent="0.3">
      <c r="A27" s="717" t="s">
        <v>2250</v>
      </c>
      <c r="B27" s="238"/>
      <c r="C27" s="682">
        <v>0</v>
      </c>
      <c r="D27" s="238">
        <v>420.09000000000003</v>
      </c>
      <c r="E27" s="682">
        <v>1</v>
      </c>
      <c r="F27" s="713">
        <v>420.09000000000003</v>
      </c>
    </row>
    <row r="28" spans="1:6" ht="14.4" customHeight="1" x14ac:dyDescent="0.3">
      <c r="A28" s="717" t="s">
        <v>2277</v>
      </c>
      <c r="B28" s="238"/>
      <c r="C28" s="682">
        <v>0</v>
      </c>
      <c r="D28" s="238">
        <v>139.72</v>
      </c>
      <c r="E28" s="682">
        <v>1</v>
      </c>
      <c r="F28" s="713">
        <v>139.72</v>
      </c>
    </row>
    <row r="29" spans="1:6" ht="14.4" customHeight="1" x14ac:dyDescent="0.3">
      <c r="A29" s="717" t="s">
        <v>2281</v>
      </c>
      <c r="B29" s="238"/>
      <c r="C29" s="682">
        <v>0</v>
      </c>
      <c r="D29" s="238">
        <v>69.86</v>
      </c>
      <c r="E29" s="682">
        <v>1</v>
      </c>
      <c r="F29" s="713">
        <v>69.86</v>
      </c>
    </row>
    <row r="30" spans="1:6" ht="14.4" customHeight="1" x14ac:dyDescent="0.3">
      <c r="A30" s="717" t="s">
        <v>2279</v>
      </c>
      <c r="B30" s="238"/>
      <c r="C30" s="682">
        <v>0</v>
      </c>
      <c r="D30" s="238">
        <v>1098.1600000000001</v>
      </c>
      <c r="E30" s="682">
        <v>1</v>
      </c>
      <c r="F30" s="713">
        <v>1098.1600000000001</v>
      </c>
    </row>
    <row r="31" spans="1:6" ht="14.4" customHeight="1" x14ac:dyDescent="0.3">
      <c r="A31" s="717" t="s">
        <v>2267</v>
      </c>
      <c r="B31" s="238"/>
      <c r="C31" s="682">
        <v>0</v>
      </c>
      <c r="D31" s="238">
        <v>57496.800000000003</v>
      </c>
      <c r="E31" s="682">
        <v>1</v>
      </c>
      <c r="F31" s="713">
        <v>57496.800000000003</v>
      </c>
    </row>
    <row r="32" spans="1:6" ht="14.4" customHeight="1" x14ac:dyDescent="0.3">
      <c r="A32" s="717" t="s">
        <v>2257</v>
      </c>
      <c r="B32" s="238">
        <v>0</v>
      </c>
      <c r="C32" s="682">
        <v>0</v>
      </c>
      <c r="D32" s="238">
        <v>4602.91</v>
      </c>
      <c r="E32" s="682">
        <v>1</v>
      </c>
      <c r="F32" s="713">
        <v>4602.91</v>
      </c>
    </row>
    <row r="33" spans="1:6" ht="14.4" customHeight="1" x14ac:dyDescent="0.3">
      <c r="A33" s="717" t="s">
        <v>2268</v>
      </c>
      <c r="B33" s="238"/>
      <c r="C33" s="682">
        <v>0</v>
      </c>
      <c r="D33" s="238">
        <v>96.63</v>
      </c>
      <c r="E33" s="682">
        <v>1</v>
      </c>
      <c r="F33" s="713">
        <v>96.63</v>
      </c>
    </row>
    <row r="34" spans="1:6" ht="14.4" customHeight="1" thickBot="1" x14ac:dyDescent="0.35">
      <c r="A34" s="718" t="s">
        <v>2266</v>
      </c>
      <c r="B34" s="650"/>
      <c r="C34" s="651">
        <v>0</v>
      </c>
      <c r="D34" s="650">
        <v>508.65999999999997</v>
      </c>
      <c r="E34" s="651">
        <v>1</v>
      </c>
      <c r="F34" s="715">
        <v>508.65999999999997</v>
      </c>
    </row>
    <row r="35" spans="1:6" ht="14.4" customHeight="1" thickBot="1" x14ac:dyDescent="0.35">
      <c r="A35" s="653" t="s">
        <v>6</v>
      </c>
      <c r="B35" s="654">
        <v>12236.559999999998</v>
      </c>
      <c r="C35" s="655">
        <v>0.10076155649882296</v>
      </c>
      <c r="D35" s="654">
        <v>109204.2</v>
      </c>
      <c r="E35" s="655">
        <v>0.8992384435011771</v>
      </c>
      <c r="F35" s="656">
        <v>121440.76</v>
      </c>
    </row>
    <row r="36" spans="1:6" ht="14.4" customHeight="1" thickBot="1" x14ac:dyDescent="0.35"/>
    <row r="37" spans="1:6" ht="14.4" customHeight="1" x14ac:dyDescent="0.3">
      <c r="A37" s="716" t="s">
        <v>2017</v>
      </c>
      <c r="B37" s="235">
        <v>4761.0200000000004</v>
      </c>
      <c r="C37" s="702">
        <v>0.24355310826890275</v>
      </c>
      <c r="D37" s="235">
        <v>14787.160000000003</v>
      </c>
      <c r="E37" s="702">
        <v>0.75644689173109725</v>
      </c>
      <c r="F37" s="712">
        <v>19548.180000000004</v>
      </c>
    </row>
    <row r="38" spans="1:6" ht="14.4" customHeight="1" x14ac:dyDescent="0.3">
      <c r="A38" s="717" t="s">
        <v>2047</v>
      </c>
      <c r="B38" s="238">
        <v>999.93000000000006</v>
      </c>
      <c r="C38" s="682">
        <v>0.11111111111111109</v>
      </c>
      <c r="D38" s="238">
        <v>7999.4400000000032</v>
      </c>
      <c r="E38" s="682">
        <v>0.88888888888888895</v>
      </c>
      <c r="F38" s="713">
        <v>8999.3700000000026</v>
      </c>
    </row>
    <row r="39" spans="1:6" ht="14.4" customHeight="1" x14ac:dyDescent="0.3">
      <c r="A39" s="717" t="s">
        <v>3338</v>
      </c>
      <c r="B39" s="238">
        <v>947.19999999999993</v>
      </c>
      <c r="C39" s="682">
        <v>0.96774523125964218</v>
      </c>
      <c r="D39" s="238">
        <v>31.57</v>
      </c>
      <c r="E39" s="682">
        <v>3.2254768740357799E-2</v>
      </c>
      <c r="F39" s="713">
        <v>978.77</v>
      </c>
    </row>
    <row r="40" spans="1:6" ht="14.4" customHeight="1" x14ac:dyDescent="0.3">
      <c r="A40" s="717" t="s">
        <v>3339</v>
      </c>
      <c r="B40" s="238">
        <v>740.81999999999994</v>
      </c>
      <c r="C40" s="682">
        <v>0.76922757431962374</v>
      </c>
      <c r="D40" s="238">
        <v>222.25</v>
      </c>
      <c r="E40" s="682">
        <v>0.23077242568037631</v>
      </c>
      <c r="F40" s="713">
        <v>963.06999999999994</v>
      </c>
    </row>
    <row r="41" spans="1:6" ht="14.4" customHeight="1" x14ac:dyDescent="0.3">
      <c r="A41" s="717" t="s">
        <v>2013</v>
      </c>
      <c r="B41" s="238">
        <v>676.41</v>
      </c>
      <c r="C41" s="682">
        <v>0.63636363636363646</v>
      </c>
      <c r="D41" s="238">
        <v>386.52</v>
      </c>
      <c r="E41" s="682">
        <v>0.3636363636363637</v>
      </c>
      <c r="F41" s="713">
        <v>1062.9299999999998</v>
      </c>
    </row>
    <row r="42" spans="1:6" ht="14.4" customHeight="1" x14ac:dyDescent="0.3">
      <c r="A42" s="717" t="s">
        <v>2071</v>
      </c>
      <c r="B42" s="238">
        <v>605.65</v>
      </c>
      <c r="C42" s="682">
        <v>0.37780633409645242</v>
      </c>
      <c r="D42" s="238">
        <v>997.42</v>
      </c>
      <c r="E42" s="682">
        <v>0.62219366590354752</v>
      </c>
      <c r="F42" s="713">
        <v>1603.07</v>
      </c>
    </row>
    <row r="43" spans="1:6" ht="14.4" customHeight="1" x14ac:dyDescent="0.3">
      <c r="A43" s="717" t="s">
        <v>3340</v>
      </c>
      <c r="B43" s="238">
        <v>502.14</v>
      </c>
      <c r="C43" s="682">
        <v>1</v>
      </c>
      <c r="D43" s="238"/>
      <c r="E43" s="682">
        <v>0</v>
      </c>
      <c r="F43" s="713">
        <v>502.14</v>
      </c>
    </row>
    <row r="44" spans="1:6" ht="14.4" customHeight="1" x14ac:dyDescent="0.3">
      <c r="A44" s="717" t="s">
        <v>3341</v>
      </c>
      <c r="B44" s="238">
        <v>459.14</v>
      </c>
      <c r="C44" s="682">
        <v>1</v>
      </c>
      <c r="D44" s="238">
        <v>0</v>
      </c>
      <c r="E44" s="682">
        <v>0</v>
      </c>
      <c r="F44" s="713">
        <v>459.14</v>
      </c>
    </row>
    <row r="45" spans="1:6" ht="14.4" customHeight="1" x14ac:dyDescent="0.3">
      <c r="A45" s="717" t="s">
        <v>2061</v>
      </c>
      <c r="B45" s="238">
        <v>449.43</v>
      </c>
      <c r="C45" s="682">
        <v>1</v>
      </c>
      <c r="D45" s="238"/>
      <c r="E45" s="682">
        <v>0</v>
      </c>
      <c r="F45" s="713">
        <v>449.43</v>
      </c>
    </row>
    <row r="46" spans="1:6" ht="14.4" customHeight="1" x14ac:dyDescent="0.3">
      <c r="A46" s="717" t="s">
        <v>2051</v>
      </c>
      <c r="B46" s="238">
        <v>403.99</v>
      </c>
      <c r="C46" s="682">
        <v>1</v>
      </c>
      <c r="D46" s="238"/>
      <c r="E46" s="682">
        <v>0</v>
      </c>
      <c r="F46" s="713">
        <v>403.99</v>
      </c>
    </row>
    <row r="47" spans="1:6" ht="14.4" customHeight="1" x14ac:dyDescent="0.3">
      <c r="A47" s="717" t="s">
        <v>2042</v>
      </c>
      <c r="B47" s="238">
        <v>360.14</v>
      </c>
      <c r="C47" s="682">
        <v>1</v>
      </c>
      <c r="D47" s="238"/>
      <c r="E47" s="682">
        <v>0</v>
      </c>
      <c r="F47" s="713">
        <v>360.14</v>
      </c>
    </row>
    <row r="48" spans="1:6" ht="14.4" customHeight="1" x14ac:dyDescent="0.3">
      <c r="A48" s="717" t="s">
        <v>2011</v>
      </c>
      <c r="B48" s="238">
        <v>345.56</v>
      </c>
      <c r="C48" s="682">
        <v>1</v>
      </c>
      <c r="D48" s="238"/>
      <c r="E48" s="682">
        <v>0</v>
      </c>
      <c r="F48" s="713">
        <v>345.56</v>
      </c>
    </row>
    <row r="49" spans="1:6" ht="14.4" customHeight="1" x14ac:dyDescent="0.3">
      <c r="A49" s="717" t="s">
        <v>2054</v>
      </c>
      <c r="B49" s="238">
        <v>308.02</v>
      </c>
      <c r="C49" s="682">
        <v>0.33333333333333331</v>
      </c>
      <c r="D49" s="238">
        <v>616.04</v>
      </c>
      <c r="E49" s="682">
        <v>0.66666666666666663</v>
      </c>
      <c r="F49" s="713">
        <v>924.06</v>
      </c>
    </row>
    <row r="50" spans="1:6" ht="14.4" customHeight="1" x14ac:dyDescent="0.3">
      <c r="A50" s="717" t="s">
        <v>2056</v>
      </c>
      <c r="B50" s="238">
        <v>279.44</v>
      </c>
      <c r="C50" s="682">
        <v>0.5</v>
      </c>
      <c r="D50" s="238">
        <v>279.44</v>
      </c>
      <c r="E50" s="682">
        <v>0.5</v>
      </c>
      <c r="F50" s="713">
        <v>558.88</v>
      </c>
    </row>
    <row r="51" spans="1:6" ht="14.4" customHeight="1" x14ac:dyDescent="0.3">
      <c r="A51" s="717" t="s">
        <v>2062</v>
      </c>
      <c r="B51" s="238">
        <v>238.13</v>
      </c>
      <c r="C51" s="682">
        <v>1</v>
      </c>
      <c r="D51" s="238"/>
      <c r="E51" s="682">
        <v>0</v>
      </c>
      <c r="F51" s="713">
        <v>238.13</v>
      </c>
    </row>
    <row r="52" spans="1:6" ht="14.4" customHeight="1" x14ac:dyDescent="0.3">
      <c r="A52" s="717" t="s">
        <v>2048</v>
      </c>
      <c r="B52" s="238">
        <v>89.77</v>
      </c>
      <c r="C52" s="682">
        <v>1</v>
      </c>
      <c r="D52" s="238"/>
      <c r="E52" s="682">
        <v>0</v>
      </c>
      <c r="F52" s="713">
        <v>89.77</v>
      </c>
    </row>
    <row r="53" spans="1:6" ht="14.4" customHeight="1" x14ac:dyDescent="0.3">
      <c r="A53" s="717" t="s">
        <v>2037</v>
      </c>
      <c r="B53" s="238">
        <v>69.77000000000001</v>
      </c>
      <c r="C53" s="682">
        <v>1</v>
      </c>
      <c r="D53" s="238"/>
      <c r="E53" s="682">
        <v>0</v>
      </c>
      <c r="F53" s="713">
        <v>69.77000000000001</v>
      </c>
    </row>
    <row r="54" spans="1:6" ht="14.4" customHeight="1" x14ac:dyDescent="0.3">
      <c r="A54" s="717" t="s">
        <v>2053</v>
      </c>
      <c r="B54" s="238"/>
      <c r="C54" s="682">
        <v>0</v>
      </c>
      <c r="D54" s="238">
        <v>331.61</v>
      </c>
      <c r="E54" s="682">
        <v>1</v>
      </c>
      <c r="F54" s="713">
        <v>331.61</v>
      </c>
    </row>
    <row r="55" spans="1:6" ht="14.4" customHeight="1" x14ac:dyDescent="0.3">
      <c r="A55" s="717" t="s">
        <v>2069</v>
      </c>
      <c r="B55" s="238"/>
      <c r="C55" s="682">
        <v>0</v>
      </c>
      <c r="D55" s="238">
        <v>672.94</v>
      </c>
      <c r="E55" s="682">
        <v>1</v>
      </c>
      <c r="F55" s="713">
        <v>672.94</v>
      </c>
    </row>
    <row r="56" spans="1:6" ht="14.4" customHeight="1" x14ac:dyDescent="0.3">
      <c r="A56" s="717" t="s">
        <v>3342</v>
      </c>
      <c r="B56" s="238">
        <v>0</v>
      </c>
      <c r="C56" s="682"/>
      <c r="D56" s="238"/>
      <c r="E56" s="682"/>
      <c r="F56" s="713">
        <v>0</v>
      </c>
    </row>
    <row r="57" spans="1:6" ht="14.4" customHeight="1" x14ac:dyDescent="0.3">
      <c r="A57" s="717" t="s">
        <v>2021</v>
      </c>
      <c r="B57" s="238"/>
      <c r="C57" s="682"/>
      <c r="D57" s="238">
        <v>0</v>
      </c>
      <c r="E57" s="682"/>
      <c r="F57" s="713">
        <v>0</v>
      </c>
    </row>
    <row r="58" spans="1:6" ht="14.4" customHeight="1" x14ac:dyDescent="0.3">
      <c r="A58" s="717" t="s">
        <v>2032</v>
      </c>
      <c r="B58" s="238"/>
      <c r="C58" s="682">
        <v>0</v>
      </c>
      <c r="D58" s="238">
        <v>349.39</v>
      </c>
      <c r="E58" s="682">
        <v>1</v>
      </c>
      <c r="F58" s="713">
        <v>349.39</v>
      </c>
    </row>
    <row r="59" spans="1:6" ht="14.4" customHeight="1" x14ac:dyDescent="0.3">
      <c r="A59" s="717" t="s">
        <v>2041</v>
      </c>
      <c r="B59" s="238"/>
      <c r="C59" s="682">
        <v>0</v>
      </c>
      <c r="D59" s="238">
        <v>413.22</v>
      </c>
      <c r="E59" s="682">
        <v>1</v>
      </c>
      <c r="F59" s="713">
        <v>413.22</v>
      </c>
    </row>
    <row r="60" spans="1:6" ht="14.4" customHeight="1" x14ac:dyDescent="0.3">
      <c r="A60" s="717" t="s">
        <v>2031</v>
      </c>
      <c r="B60" s="238"/>
      <c r="C60" s="682">
        <v>0</v>
      </c>
      <c r="D60" s="238">
        <v>209.57999999999998</v>
      </c>
      <c r="E60" s="682">
        <v>1</v>
      </c>
      <c r="F60" s="713">
        <v>209.57999999999998</v>
      </c>
    </row>
    <row r="61" spans="1:6" ht="14.4" customHeight="1" x14ac:dyDescent="0.3">
      <c r="A61" s="717" t="s">
        <v>2033</v>
      </c>
      <c r="B61" s="238"/>
      <c r="C61" s="682">
        <v>0</v>
      </c>
      <c r="D61" s="238">
        <v>31841.58</v>
      </c>
      <c r="E61" s="682">
        <v>1</v>
      </c>
      <c r="F61" s="713">
        <v>31841.58</v>
      </c>
    </row>
    <row r="62" spans="1:6" ht="14.4" customHeight="1" x14ac:dyDescent="0.3">
      <c r="A62" s="717" t="s">
        <v>2058</v>
      </c>
      <c r="B62" s="238">
        <v>0</v>
      </c>
      <c r="C62" s="682">
        <v>0</v>
      </c>
      <c r="D62" s="238">
        <v>18763.14</v>
      </c>
      <c r="E62" s="682">
        <v>1</v>
      </c>
      <c r="F62" s="713">
        <v>18763.14</v>
      </c>
    </row>
    <row r="63" spans="1:6" ht="14.4" customHeight="1" x14ac:dyDescent="0.3">
      <c r="A63" s="717" t="s">
        <v>2034</v>
      </c>
      <c r="B63" s="238">
        <v>0</v>
      </c>
      <c r="C63" s="682">
        <v>0</v>
      </c>
      <c r="D63" s="238">
        <v>18858.230000000003</v>
      </c>
      <c r="E63" s="682">
        <v>1</v>
      </c>
      <c r="F63" s="713">
        <v>18858.230000000003</v>
      </c>
    </row>
    <row r="64" spans="1:6" ht="14.4" customHeight="1" x14ac:dyDescent="0.3">
      <c r="A64" s="717" t="s">
        <v>3343</v>
      </c>
      <c r="B64" s="238">
        <v>0</v>
      </c>
      <c r="C64" s="682"/>
      <c r="D64" s="238"/>
      <c r="E64" s="682"/>
      <c r="F64" s="713">
        <v>0</v>
      </c>
    </row>
    <row r="65" spans="1:6" ht="14.4" customHeight="1" x14ac:dyDescent="0.3">
      <c r="A65" s="717" t="s">
        <v>2064</v>
      </c>
      <c r="B65" s="238">
        <v>0</v>
      </c>
      <c r="C65" s="682">
        <v>0</v>
      </c>
      <c r="D65" s="238">
        <v>3916.14</v>
      </c>
      <c r="E65" s="682">
        <v>1</v>
      </c>
      <c r="F65" s="713">
        <v>3916.14</v>
      </c>
    </row>
    <row r="66" spans="1:6" ht="14.4" customHeight="1" x14ac:dyDescent="0.3">
      <c r="A66" s="717" t="s">
        <v>2039</v>
      </c>
      <c r="B66" s="238">
        <v>0</v>
      </c>
      <c r="C66" s="682"/>
      <c r="D66" s="238"/>
      <c r="E66" s="682"/>
      <c r="F66" s="713">
        <v>0</v>
      </c>
    </row>
    <row r="67" spans="1:6" ht="14.4" customHeight="1" x14ac:dyDescent="0.3">
      <c r="A67" s="717" t="s">
        <v>2036</v>
      </c>
      <c r="B67" s="238">
        <v>0</v>
      </c>
      <c r="C67" s="682">
        <v>0</v>
      </c>
      <c r="D67" s="238">
        <v>313.98</v>
      </c>
      <c r="E67" s="682">
        <v>1</v>
      </c>
      <c r="F67" s="713">
        <v>313.98</v>
      </c>
    </row>
    <row r="68" spans="1:6" ht="14.4" customHeight="1" x14ac:dyDescent="0.3">
      <c r="A68" s="717" t="s">
        <v>3344</v>
      </c>
      <c r="B68" s="238"/>
      <c r="C68" s="682">
        <v>0</v>
      </c>
      <c r="D68" s="238">
        <v>474</v>
      </c>
      <c r="E68" s="682">
        <v>1</v>
      </c>
      <c r="F68" s="713">
        <v>474</v>
      </c>
    </row>
    <row r="69" spans="1:6" ht="14.4" customHeight="1" x14ac:dyDescent="0.3">
      <c r="A69" s="717" t="s">
        <v>2040</v>
      </c>
      <c r="B69" s="238">
        <v>0</v>
      </c>
      <c r="C69" s="682"/>
      <c r="D69" s="238"/>
      <c r="E69" s="682"/>
      <c r="F69" s="713">
        <v>0</v>
      </c>
    </row>
    <row r="70" spans="1:6" ht="14.4" customHeight="1" x14ac:dyDescent="0.3">
      <c r="A70" s="717" t="s">
        <v>2015</v>
      </c>
      <c r="B70" s="238"/>
      <c r="C70" s="682">
        <v>0</v>
      </c>
      <c r="D70" s="238">
        <v>1910.22</v>
      </c>
      <c r="E70" s="682">
        <v>1</v>
      </c>
      <c r="F70" s="713">
        <v>1910.22</v>
      </c>
    </row>
    <row r="71" spans="1:6" ht="14.4" customHeight="1" x14ac:dyDescent="0.3">
      <c r="A71" s="717" t="s">
        <v>3345</v>
      </c>
      <c r="B71" s="238"/>
      <c r="C71" s="682">
        <v>0</v>
      </c>
      <c r="D71" s="238">
        <v>1866.4</v>
      </c>
      <c r="E71" s="682">
        <v>1</v>
      </c>
      <c r="F71" s="713">
        <v>1866.4</v>
      </c>
    </row>
    <row r="72" spans="1:6" ht="14.4" customHeight="1" x14ac:dyDescent="0.3">
      <c r="A72" s="717" t="s">
        <v>2050</v>
      </c>
      <c r="B72" s="238"/>
      <c r="C72" s="682">
        <v>0</v>
      </c>
      <c r="D72" s="238">
        <v>2164.58</v>
      </c>
      <c r="E72" s="682">
        <v>1</v>
      </c>
      <c r="F72" s="713">
        <v>2164.58</v>
      </c>
    </row>
    <row r="73" spans="1:6" ht="14.4" customHeight="1" x14ac:dyDescent="0.3">
      <c r="A73" s="717" t="s">
        <v>2014</v>
      </c>
      <c r="B73" s="238"/>
      <c r="C73" s="682">
        <v>0</v>
      </c>
      <c r="D73" s="238">
        <v>817.59999999999991</v>
      </c>
      <c r="E73" s="682">
        <v>1</v>
      </c>
      <c r="F73" s="713">
        <v>817.59999999999991</v>
      </c>
    </row>
    <row r="74" spans="1:6" ht="14.4" customHeight="1" x14ac:dyDescent="0.3">
      <c r="A74" s="717" t="s">
        <v>2043</v>
      </c>
      <c r="B74" s="238"/>
      <c r="C74" s="682">
        <v>0</v>
      </c>
      <c r="D74" s="238">
        <v>76.260000000000005</v>
      </c>
      <c r="E74" s="682">
        <v>1</v>
      </c>
      <c r="F74" s="713">
        <v>76.260000000000005</v>
      </c>
    </row>
    <row r="75" spans="1:6" ht="14.4" customHeight="1" x14ac:dyDescent="0.3">
      <c r="A75" s="717" t="s">
        <v>2012</v>
      </c>
      <c r="B75" s="238">
        <v>0</v>
      </c>
      <c r="C75" s="682">
        <v>0</v>
      </c>
      <c r="D75" s="238">
        <v>818.73</v>
      </c>
      <c r="E75" s="682">
        <v>1</v>
      </c>
      <c r="F75" s="713">
        <v>818.73</v>
      </c>
    </row>
    <row r="76" spans="1:6" ht="14.4" customHeight="1" thickBot="1" x14ac:dyDescent="0.35">
      <c r="A76" s="718" t="s">
        <v>2026</v>
      </c>
      <c r="B76" s="650"/>
      <c r="C76" s="651">
        <v>0</v>
      </c>
      <c r="D76" s="650">
        <v>86.76</v>
      </c>
      <c r="E76" s="651">
        <v>1</v>
      </c>
      <c r="F76" s="715">
        <v>86.76</v>
      </c>
    </row>
    <row r="77" spans="1:6" ht="14.4" customHeight="1" thickBot="1" x14ac:dyDescent="0.35">
      <c r="A77" s="653" t="s">
        <v>6</v>
      </c>
      <c r="B77" s="654">
        <v>12236.560000000001</v>
      </c>
      <c r="C77" s="655">
        <v>0.10076155649882296</v>
      </c>
      <c r="D77" s="654">
        <v>109204.20000000003</v>
      </c>
      <c r="E77" s="655">
        <v>0.8992384435011771</v>
      </c>
      <c r="F77" s="656">
        <v>121440.76000000002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{682B5746-E4AE-4B21-933B-B3C72CC76709}</x14:id>
        </ext>
      </extLst>
    </cfRule>
  </conditionalFormatting>
  <conditionalFormatting sqref="F37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{D8DED531-AF49-4635-84AC-3E07A3769D2D}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2B5746-E4AE-4B21-933B-B3C72CC767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D8DED531-AF49-4635-84AC-3E07A3769D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4" t="s">
        <v>3354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62"/>
      <c r="M1" s="462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112</v>
      </c>
      <c r="G3" s="47">
        <f>SUBTOTAL(9,G6:G1048576)</f>
        <v>12236.56</v>
      </c>
      <c r="H3" s="48">
        <f>IF(M3=0,0,G3/M3)</f>
        <v>0.10076155649882297</v>
      </c>
      <c r="I3" s="47">
        <f>SUBTOTAL(9,I6:I1048576)</f>
        <v>275</v>
      </c>
      <c r="J3" s="47">
        <f>SUBTOTAL(9,J6:J1048576)</f>
        <v>109204.20000000001</v>
      </c>
      <c r="K3" s="48">
        <f>IF(M3=0,0,J3/M3)</f>
        <v>0.89923844350117721</v>
      </c>
      <c r="L3" s="47">
        <f>SUBTOTAL(9,L6:L1048576)</f>
        <v>387</v>
      </c>
      <c r="M3" s="49">
        <f>SUBTOTAL(9,M6:M1048576)</f>
        <v>121440.76</v>
      </c>
    </row>
    <row r="4" spans="1:13" ht="14.4" customHeight="1" thickBot="1" x14ac:dyDescent="0.35">
      <c r="A4" s="45"/>
      <c r="B4" s="45"/>
      <c r="C4" s="45"/>
      <c r="D4" s="45"/>
      <c r="E4" s="46"/>
      <c r="F4" s="498" t="s">
        <v>165</v>
      </c>
      <c r="G4" s="499"/>
      <c r="H4" s="500"/>
      <c r="I4" s="501" t="s">
        <v>164</v>
      </c>
      <c r="J4" s="499"/>
      <c r="K4" s="500"/>
      <c r="L4" s="502" t="s">
        <v>6</v>
      </c>
      <c r="M4" s="503"/>
    </row>
    <row r="5" spans="1:13" ht="14.4" customHeight="1" thickBot="1" x14ac:dyDescent="0.35">
      <c r="A5" s="711" t="s">
        <v>171</v>
      </c>
      <c r="B5" s="719" t="s">
        <v>167</v>
      </c>
      <c r="C5" s="719" t="s">
        <v>93</v>
      </c>
      <c r="D5" s="719" t="s">
        <v>168</v>
      </c>
      <c r="E5" s="719" t="s">
        <v>169</v>
      </c>
      <c r="F5" s="662" t="s">
        <v>31</v>
      </c>
      <c r="G5" s="662" t="s">
        <v>17</v>
      </c>
      <c r="H5" s="645" t="s">
        <v>170</v>
      </c>
      <c r="I5" s="644" t="s">
        <v>31</v>
      </c>
      <c r="J5" s="662" t="s">
        <v>17</v>
      </c>
      <c r="K5" s="645" t="s">
        <v>170</v>
      </c>
      <c r="L5" s="644" t="s">
        <v>31</v>
      </c>
      <c r="M5" s="663" t="s">
        <v>17</v>
      </c>
    </row>
    <row r="6" spans="1:13" ht="14.4" customHeight="1" x14ac:dyDescent="0.3">
      <c r="A6" s="696" t="s">
        <v>2247</v>
      </c>
      <c r="B6" s="697" t="s">
        <v>2083</v>
      </c>
      <c r="C6" s="697" t="s">
        <v>3251</v>
      </c>
      <c r="D6" s="697" t="s">
        <v>3252</v>
      </c>
      <c r="E6" s="697" t="s">
        <v>1406</v>
      </c>
      <c r="F6" s="235">
        <v>1</v>
      </c>
      <c r="G6" s="235">
        <v>0</v>
      </c>
      <c r="H6" s="702"/>
      <c r="I6" s="235"/>
      <c r="J6" s="235"/>
      <c r="K6" s="702"/>
      <c r="L6" s="235">
        <v>1</v>
      </c>
      <c r="M6" s="712">
        <v>0</v>
      </c>
    </row>
    <row r="7" spans="1:13" ht="14.4" customHeight="1" x14ac:dyDescent="0.3">
      <c r="A7" s="680" t="s">
        <v>2247</v>
      </c>
      <c r="B7" s="671" t="s">
        <v>2083</v>
      </c>
      <c r="C7" s="671" t="s">
        <v>3253</v>
      </c>
      <c r="D7" s="671" t="s">
        <v>3252</v>
      </c>
      <c r="E7" s="671" t="s">
        <v>3254</v>
      </c>
      <c r="F7" s="238">
        <v>1</v>
      </c>
      <c r="G7" s="238">
        <v>0</v>
      </c>
      <c r="H7" s="682"/>
      <c r="I7" s="238"/>
      <c r="J7" s="238"/>
      <c r="K7" s="682"/>
      <c r="L7" s="238">
        <v>1</v>
      </c>
      <c r="M7" s="713">
        <v>0</v>
      </c>
    </row>
    <row r="8" spans="1:13" ht="14.4" customHeight="1" x14ac:dyDescent="0.3">
      <c r="A8" s="680" t="s">
        <v>2247</v>
      </c>
      <c r="B8" s="671" t="s">
        <v>2084</v>
      </c>
      <c r="C8" s="671" t="s">
        <v>1368</v>
      </c>
      <c r="D8" s="671" t="s">
        <v>1026</v>
      </c>
      <c r="E8" s="671" t="s">
        <v>1369</v>
      </c>
      <c r="F8" s="238"/>
      <c r="G8" s="238"/>
      <c r="H8" s="682">
        <v>0</v>
      </c>
      <c r="I8" s="238">
        <v>3</v>
      </c>
      <c r="J8" s="238">
        <v>168.03</v>
      </c>
      <c r="K8" s="682">
        <v>1</v>
      </c>
      <c r="L8" s="238">
        <v>3</v>
      </c>
      <c r="M8" s="713">
        <v>168.03</v>
      </c>
    </row>
    <row r="9" spans="1:13" ht="14.4" customHeight="1" x14ac:dyDescent="0.3">
      <c r="A9" s="680" t="s">
        <v>2247</v>
      </c>
      <c r="B9" s="671" t="s">
        <v>2084</v>
      </c>
      <c r="C9" s="671" t="s">
        <v>1025</v>
      </c>
      <c r="D9" s="671" t="s">
        <v>1026</v>
      </c>
      <c r="E9" s="671" t="s">
        <v>1027</v>
      </c>
      <c r="F9" s="238"/>
      <c r="G9" s="238"/>
      <c r="H9" s="682">
        <v>0</v>
      </c>
      <c r="I9" s="238">
        <v>30</v>
      </c>
      <c r="J9" s="238">
        <v>4200.9000000000005</v>
      </c>
      <c r="K9" s="682">
        <v>1</v>
      </c>
      <c r="L9" s="238">
        <v>30</v>
      </c>
      <c r="M9" s="713">
        <v>4200.9000000000005</v>
      </c>
    </row>
    <row r="10" spans="1:13" ht="14.4" customHeight="1" x14ac:dyDescent="0.3">
      <c r="A10" s="680" t="s">
        <v>2247</v>
      </c>
      <c r="B10" s="671" t="s">
        <v>2084</v>
      </c>
      <c r="C10" s="671" t="s">
        <v>3255</v>
      </c>
      <c r="D10" s="671" t="s">
        <v>3256</v>
      </c>
      <c r="E10" s="671" t="s">
        <v>3257</v>
      </c>
      <c r="F10" s="238">
        <v>21</v>
      </c>
      <c r="G10" s="238">
        <v>2940.63</v>
      </c>
      <c r="H10" s="682">
        <v>1</v>
      </c>
      <c r="I10" s="238"/>
      <c r="J10" s="238"/>
      <c r="K10" s="682">
        <v>0</v>
      </c>
      <c r="L10" s="238">
        <v>21</v>
      </c>
      <c r="M10" s="713">
        <v>2940.63</v>
      </c>
    </row>
    <row r="11" spans="1:13" ht="14.4" customHeight="1" x14ac:dyDescent="0.3">
      <c r="A11" s="680" t="s">
        <v>2247</v>
      </c>
      <c r="B11" s="671" t="s">
        <v>2105</v>
      </c>
      <c r="C11" s="671" t="s">
        <v>2369</v>
      </c>
      <c r="D11" s="671" t="s">
        <v>2370</v>
      </c>
      <c r="E11" s="671" t="s">
        <v>2371</v>
      </c>
      <c r="F11" s="238"/>
      <c r="G11" s="238"/>
      <c r="H11" s="682">
        <v>0</v>
      </c>
      <c r="I11" s="238">
        <v>1</v>
      </c>
      <c r="J11" s="238">
        <v>270.69</v>
      </c>
      <c r="K11" s="682">
        <v>1</v>
      </c>
      <c r="L11" s="238">
        <v>1</v>
      </c>
      <c r="M11" s="713">
        <v>270.69</v>
      </c>
    </row>
    <row r="12" spans="1:13" ht="14.4" customHeight="1" x14ac:dyDescent="0.3">
      <c r="A12" s="680" t="s">
        <v>2247</v>
      </c>
      <c r="B12" s="671" t="s">
        <v>2108</v>
      </c>
      <c r="C12" s="671" t="s">
        <v>2378</v>
      </c>
      <c r="D12" s="671" t="s">
        <v>1731</v>
      </c>
      <c r="E12" s="671" t="s">
        <v>2379</v>
      </c>
      <c r="F12" s="238"/>
      <c r="G12" s="238"/>
      <c r="H12" s="682">
        <v>0</v>
      </c>
      <c r="I12" s="238">
        <v>1</v>
      </c>
      <c r="J12" s="238">
        <v>605.65</v>
      </c>
      <c r="K12" s="682">
        <v>1</v>
      </c>
      <c r="L12" s="238">
        <v>1</v>
      </c>
      <c r="M12" s="713">
        <v>605.65</v>
      </c>
    </row>
    <row r="13" spans="1:13" ht="14.4" customHeight="1" x14ac:dyDescent="0.3">
      <c r="A13" s="680" t="s">
        <v>2247</v>
      </c>
      <c r="B13" s="671" t="s">
        <v>2114</v>
      </c>
      <c r="C13" s="671" t="s">
        <v>1097</v>
      </c>
      <c r="D13" s="671" t="s">
        <v>2115</v>
      </c>
      <c r="E13" s="671" t="s">
        <v>2116</v>
      </c>
      <c r="F13" s="238"/>
      <c r="G13" s="238"/>
      <c r="H13" s="682">
        <v>0</v>
      </c>
      <c r="I13" s="238">
        <v>3</v>
      </c>
      <c r="J13" s="238">
        <v>999.93000000000006</v>
      </c>
      <c r="K13" s="682">
        <v>1</v>
      </c>
      <c r="L13" s="238">
        <v>3</v>
      </c>
      <c r="M13" s="713">
        <v>999.93000000000006</v>
      </c>
    </row>
    <row r="14" spans="1:13" ht="14.4" customHeight="1" x14ac:dyDescent="0.3">
      <c r="A14" s="680" t="s">
        <v>2247</v>
      </c>
      <c r="B14" s="671" t="s">
        <v>2123</v>
      </c>
      <c r="C14" s="671" t="s">
        <v>1105</v>
      </c>
      <c r="D14" s="671" t="s">
        <v>1106</v>
      </c>
      <c r="E14" s="671" t="s">
        <v>2124</v>
      </c>
      <c r="F14" s="238"/>
      <c r="G14" s="238"/>
      <c r="H14" s="682">
        <v>0</v>
      </c>
      <c r="I14" s="238">
        <v>3</v>
      </c>
      <c r="J14" s="238">
        <v>350.4</v>
      </c>
      <c r="K14" s="682">
        <v>1</v>
      </c>
      <c r="L14" s="238">
        <v>3</v>
      </c>
      <c r="M14" s="713">
        <v>350.4</v>
      </c>
    </row>
    <row r="15" spans="1:13" ht="14.4" customHeight="1" x14ac:dyDescent="0.3">
      <c r="A15" s="680" t="s">
        <v>2250</v>
      </c>
      <c r="B15" s="671" t="s">
        <v>2084</v>
      </c>
      <c r="C15" s="671" t="s">
        <v>1025</v>
      </c>
      <c r="D15" s="671" t="s">
        <v>1026</v>
      </c>
      <c r="E15" s="671" t="s">
        <v>1027</v>
      </c>
      <c r="F15" s="238"/>
      <c r="G15" s="238"/>
      <c r="H15" s="682">
        <v>0</v>
      </c>
      <c r="I15" s="238">
        <v>3</v>
      </c>
      <c r="J15" s="238">
        <v>420.09000000000003</v>
      </c>
      <c r="K15" s="682">
        <v>1</v>
      </c>
      <c r="L15" s="238">
        <v>3</v>
      </c>
      <c r="M15" s="713">
        <v>420.09000000000003</v>
      </c>
    </row>
    <row r="16" spans="1:13" ht="14.4" customHeight="1" x14ac:dyDescent="0.3">
      <c r="A16" s="680" t="s">
        <v>2277</v>
      </c>
      <c r="B16" s="671" t="s">
        <v>2184</v>
      </c>
      <c r="C16" s="671" t="s">
        <v>3235</v>
      </c>
      <c r="D16" s="671" t="s">
        <v>3236</v>
      </c>
      <c r="E16" s="671" t="s">
        <v>3237</v>
      </c>
      <c r="F16" s="238"/>
      <c r="G16" s="238"/>
      <c r="H16" s="682">
        <v>0</v>
      </c>
      <c r="I16" s="238">
        <v>2</v>
      </c>
      <c r="J16" s="238">
        <v>139.72</v>
      </c>
      <c r="K16" s="682">
        <v>1</v>
      </c>
      <c r="L16" s="238">
        <v>2</v>
      </c>
      <c r="M16" s="713">
        <v>139.72</v>
      </c>
    </row>
    <row r="17" spans="1:13" ht="14.4" customHeight="1" x14ac:dyDescent="0.3">
      <c r="A17" s="680" t="s">
        <v>2251</v>
      </c>
      <c r="B17" s="671" t="s">
        <v>2084</v>
      </c>
      <c r="C17" s="671" t="s">
        <v>1368</v>
      </c>
      <c r="D17" s="671" t="s">
        <v>1026</v>
      </c>
      <c r="E17" s="671" t="s">
        <v>1369</v>
      </c>
      <c r="F17" s="238"/>
      <c r="G17" s="238"/>
      <c r="H17" s="682">
        <v>0</v>
      </c>
      <c r="I17" s="238">
        <v>1</v>
      </c>
      <c r="J17" s="238">
        <v>56.01</v>
      </c>
      <c r="K17" s="682">
        <v>1</v>
      </c>
      <c r="L17" s="238">
        <v>1</v>
      </c>
      <c r="M17" s="713">
        <v>56.01</v>
      </c>
    </row>
    <row r="18" spans="1:13" ht="14.4" customHeight="1" x14ac:dyDescent="0.3">
      <c r="A18" s="680" t="s">
        <v>2251</v>
      </c>
      <c r="B18" s="671" t="s">
        <v>2084</v>
      </c>
      <c r="C18" s="671" t="s">
        <v>1025</v>
      </c>
      <c r="D18" s="671" t="s">
        <v>1026</v>
      </c>
      <c r="E18" s="671" t="s">
        <v>1027</v>
      </c>
      <c r="F18" s="238"/>
      <c r="G18" s="238"/>
      <c r="H18" s="682">
        <v>0</v>
      </c>
      <c r="I18" s="238">
        <v>2</v>
      </c>
      <c r="J18" s="238">
        <v>280.06</v>
      </c>
      <c r="K18" s="682">
        <v>1</v>
      </c>
      <c r="L18" s="238">
        <v>2</v>
      </c>
      <c r="M18" s="713">
        <v>280.06</v>
      </c>
    </row>
    <row r="19" spans="1:13" ht="14.4" customHeight="1" x14ac:dyDescent="0.3">
      <c r="A19" s="680" t="s">
        <v>2251</v>
      </c>
      <c r="B19" s="671" t="s">
        <v>3346</v>
      </c>
      <c r="C19" s="671" t="s">
        <v>2448</v>
      </c>
      <c r="D19" s="671" t="s">
        <v>2449</v>
      </c>
      <c r="E19" s="671" t="s">
        <v>2450</v>
      </c>
      <c r="F19" s="238">
        <v>3</v>
      </c>
      <c r="G19" s="238">
        <v>502.14</v>
      </c>
      <c r="H19" s="682">
        <v>1</v>
      </c>
      <c r="I19" s="238"/>
      <c r="J19" s="238"/>
      <c r="K19" s="682">
        <v>0</v>
      </c>
      <c r="L19" s="238">
        <v>3</v>
      </c>
      <c r="M19" s="713">
        <v>502.14</v>
      </c>
    </row>
    <row r="20" spans="1:13" ht="14.4" customHeight="1" x14ac:dyDescent="0.3">
      <c r="A20" s="680" t="s">
        <v>2251</v>
      </c>
      <c r="B20" s="671" t="s">
        <v>2136</v>
      </c>
      <c r="C20" s="671" t="s">
        <v>2431</v>
      </c>
      <c r="D20" s="671" t="s">
        <v>2432</v>
      </c>
      <c r="E20" s="671" t="s">
        <v>2433</v>
      </c>
      <c r="F20" s="238">
        <v>1</v>
      </c>
      <c r="G20" s="238">
        <v>0</v>
      </c>
      <c r="H20" s="682"/>
      <c r="I20" s="238"/>
      <c r="J20" s="238"/>
      <c r="K20" s="682"/>
      <c r="L20" s="238">
        <v>1</v>
      </c>
      <c r="M20" s="713">
        <v>0</v>
      </c>
    </row>
    <row r="21" spans="1:13" ht="14.4" customHeight="1" x14ac:dyDescent="0.3">
      <c r="A21" s="680" t="s">
        <v>2251</v>
      </c>
      <c r="B21" s="671" t="s">
        <v>2136</v>
      </c>
      <c r="C21" s="671" t="s">
        <v>2434</v>
      </c>
      <c r="D21" s="671" t="s">
        <v>2432</v>
      </c>
      <c r="E21" s="671" t="s">
        <v>2435</v>
      </c>
      <c r="F21" s="238">
        <v>2</v>
      </c>
      <c r="G21" s="238">
        <v>193.26</v>
      </c>
      <c r="H21" s="682">
        <v>1</v>
      </c>
      <c r="I21" s="238"/>
      <c r="J21" s="238"/>
      <c r="K21" s="682">
        <v>0</v>
      </c>
      <c r="L21" s="238">
        <v>2</v>
      </c>
      <c r="M21" s="713">
        <v>193.26</v>
      </c>
    </row>
    <row r="22" spans="1:13" ht="14.4" customHeight="1" x14ac:dyDescent="0.3">
      <c r="A22" s="680" t="s">
        <v>2251</v>
      </c>
      <c r="B22" s="671" t="s">
        <v>2207</v>
      </c>
      <c r="C22" s="671" t="s">
        <v>2409</v>
      </c>
      <c r="D22" s="671" t="s">
        <v>2410</v>
      </c>
      <c r="E22" s="671" t="s">
        <v>2411</v>
      </c>
      <c r="F22" s="238">
        <v>3</v>
      </c>
      <c r="G22" s="238">
        <v>32.19</v>
      </c>
      <c r="H22" s="682">
        <v>1</v>
      </c>
      <c r="I22" s="238"/>
      <c r="J22" s="238"/>
      <c r="K22" s="682">
        <v>0</v>
      </c>
      <c r="L22" s="238">
        <v>3</v>
      </c>
      <c r="M22" s="713">
        <v>32.19</v>
      </c>
    </row>
    <row r="23" spans="1:13" ht="14.4" customHeight="1" x14ac:dyDescent="0.3">
      <c r="A23" s="680" t="s">
        <v>2252</v>
      </c>
      <c r="B23" s="671" t="s">
        <v>2156</v>
      </c>
      <c r="C23" s="671" t="s">
        <v>1385</v>
      </c>
      <c r="D23" s="671" t="s">
        <v>1386</v>
      </c>
      <c r="E23" s="671" t="s">
        <v>1387</v>
      </c>
      <c r="F23" s="238"/>
      <c r="G23" s="238"/>
      <c r="H23" s="682"/>
      <c r="I23" s="238">
        <v>1</v>
      </c>
      <c r="J23" s="238">
        <v>0</v>
      </c>
      <c r="K23" s="682"/>
      <c r="L23" s="238">
        <v>1</v>
      </c>
      <c r="M23" s="713">
        <v>0</v>
      </c>
    </row>
    <row r="24" spans="1:13" ht="14.4" customHeight="1" x14ac:dyDescent="0.3">
      <c r="A24" s="680" t="s">
        <v>2252</v>
      </c>
      <c r="B24" s="671" t="s">
        <v>2114</v>
      </c>
      <c r="C24" s="671" t="s">
        <v>1097</v>
      </c>
      <c r="D24" s="671" t="s">
        <v>2115</v>
      </c>
      <c r="E24" s="671" t="s">
        <v>2116</v>
      </c>
      <c r="F24" s="238"/>
      <c r="G24" s="238"/>
      <c r="H24" s="682">
        <v>0</v>
      </c>
      <c r="I24" s="238">
        <v>1</v>
      </c>
      <c r="J24" s="238">
        <v>333.31</v>
      </c>
      <c r="K24" s="682">
        <v>1</v>
      </c>
      <c r="L24" s="238">
        <v>1</v>
      </c>
      <c r="M24" s="713">
        <v>333.31</v>
      </c>
    </row>
    <row r="25" spans="1:13" ht="14.4" customHeight="1" x14ac:dyDescent="0.3">
      <c r="A25" s="680" t="s">
        <v>2254</v>
      </c>
      <c r="B25" s="671" t="s">
        <v>2114</v>
      </c>
      <c r="C25" s="671" t="s">
        <v>1097</v>
      </c>
      <c r="D25" s="671" t="s">
        <v>2115</v>
      </c>
      <c r="E25" s="671" t="s">
        <v>2116</v>
      </c>
      <c r="F25" s="238"/>
      <c r="G25" s="238"/>
      <c r="H25" s="682">
        <v>0</v>
      </c>
      <c r="I25" s="238">
        <v>3</v>
      </c>
      <c r="J25" s="238">
        <v>999.93000000000006</v>
      </c>
      <c r="K25" s="682">
        <v>1</v>
      </c>
      <c r="L25" s="238">
        <v>3</v>
      </c>
      <c r="M25" s="713">
        <v>999.93000000000006</v>
      </c>
    </row>
    <row r="26" spans="1:13" ht="14.4" customHeight="1" x14ac:dyDescent="0.3">
      <c r="A26" s="680" t="s">
        <v>2254</v>
      </c>
      <c r="B26" s="671" t="s">
        <v>2186</v>
      </c>
      <c r="C26" s="671" t="s">
        <v>1475</v>
      </c>
      <c r="D26" s="671" t="s">
        <v>1476</v>
      </c>
      <c r="E26" s="671" t="s">
        <v>2179</v>
      </c>
      <c r="F26" s="238"/>
      <c r="G26" s="238"/>
      <c r="H26" s="682">
        <v>0</v>
      </c>
      <c r="I26" s="238">
        <v>1</v>
      </c>
      <c r="J26" s="238">
        <v>69.86</v>
      </c>
      <c r="K26" s="682">
        <v>1</v>
      </c>
      <c r="L26" s="238">
        <v>1</v>
      </c>
      <c r="M26" s="713">
        <v>69.86</v>
      </c>
    </row>
    <row r="27" spans="1:13" ht="14.4" customHeight="1" x14ac:dyDescent="0.3">
      <c r="A27" s="680" t="s">
        <v>2255</v>
      </c>
      <c r="B27" s="671" t="s">
        <v>2093</v>
      </c>
      <c r="C27" s="671" t="s">
        <v>1015</v>
      </c>
      <c r="D27" s="671" t="s">
        <v>929</v>
      </c>
      <c r="E27" s="671" t="s">
        <v>1016</v>
      </c>
      <c r="F27" s="238"/>
      <c r="G27" s="238"/>
      <c r="H27" s="682">
        <v>0</v>
      </c>
      <c r="I27" s="238">
        <v>1</v>
      </c>
      <c r="J27" s="238">
        <v>625.29</v>
      </c>
      <c r="K27" s="682">
        <v>1</v>
      </c>
      <c r="L27" s="238">
        <v>1</v>
      </c>
      <c r="M27" s="713">
        <v>625.29</v>
      </c>
    </row>
    <row r="28" spans="1:13" ht="14.4" customHeight="1" x14ac:dyDescent="0.3">
      <c r="A28" s="680" t="s">
        <v>2255</v>
      </c>
      <c r="B28" s="671" t="s">
        <v>2120</v>
      </c>
      <c r="C28" s="671" t="s">
        <v>2287</v>
      </c>
      <c r="D28" s="671" t="s">
        <v>2288</v>
      </c>
      <c r="E28" s="671" t="s">
        <v>2127</v>
      </c>
      <c r="F28" s="238"/>
      <c r="G28" s="238"/>
      <c r="H28" s="682">
        <v>0</v>
      </c>
      <c r="I28" s="238">
        <v>1</v>
      </c>
      <c r="J28" s="238">
        <v>138.16</v>
      </c>
      <c r="K28" s="682">
        <v>1</v>
      </c>
      <c r="L28" s="238">
        <v>1</v>
      </c>
      <c r="M28" s="713">
        <v>138.16</v>
      </c>
    </row>
    <row r="29" spans="1:13" ht="14.4" customHeight="1" x14ac:dyDescent="0.3">
      <c r="A29" s="680" t="s">
        <v>2255</v>
      </c>
      <c r="B29" s="671" t="s">
        <v>2136</v>
      </c>
      <c r="C29" s="671" t="s">
        <v>2628</v>
      </c>
      <c r="D29" s="671" t="s">
        <v>917</v>
      </c>
      <c r="E29" s="671" t="s">
        <v>2629</v>
      </c>
      <c r="F29" s="238"/>
      <c r="G29" s="238"/>
      <c r="H29" s="682">
        <v>0</v>
      </c>
      <c r="I29" s="238">
        <v>1</v>
      </c>
      <c r="J29" s="238">
        <v>193.26</v>
      </c>
      <c r="K29" s="682">
        <v>1</v>
      </c>
      <c r="L29" s="238">
        <v>1</v>
      </c>
      <c r="M29" s="713">
        <v>193.26</v>
      </c>
    </row>
    <row r="30" spans="1:13" ht="14.4" customHeight="1" x14ac:dyDescent="0.3">
      <c r="A30" s="680" t="s">
        <v>2255</v>
      </c>
      <c r="B30" s="671" t="s">
        <v>2191</v>
      </c>
      <c r="C30" s="671" t="s">
        <v>2622</v>
      </c>
      <c r="D30" s="671" t="s">
        <v>1366</v>
      </c>
      <c r="E30" s="671" t="s">
        <v>2623</v>
      </c>
      <c r="F30" s="238"/>
      <c r="G30" s="238"/>
      <c r="H30" s="682"/>
      <c r="I30" s="238">
        <v>1</v>
      </c>
      <c r="J30" s="238">
        <v>0</v>
      </c>
      <c r="K30" s="682"/>
      <c r="L30" s="238">
        <v>1</v>
      </c>
      <c r="M30" s="713">
        <v>0</v>
      </c>
    </row>
    <row r="31" spans="1:13" ht="14.4" customHeight="1" x14ac:dyDescent="0.3">
      <c r="A31" s="680" t="s">
        <v>2256</v>
      </c>
      <c r="B31" s="671" t="s">
        <v>2083</v>
      </c>
      <c r="C31" s="671" t="s">
        <v>3272</v>
      </c>
      <c r="D31" s="671" t="s">
        <v>1690</v>
      </c>
      <c r="E31" s="671" t="s">
        <v>3273</v>
      </c>
      <c r="F31" s="238"/>
      <c r="G31" s="238"/>
      <c r="H31" s="682"/>
      <c r="I31" s="238">
        <v>1</v>
      </c>
      <c r="J31" s="238">
        <v>0</v>
      </c>
      <c r="K31" s="682"/>
      <c r="L31" s="238">
        <v>1</v>
      </c>
      <c r="M31" s="713">
        <v>0</v>
      </c>
    </row>
    <row r="32" spans="1:13" ht="14.4" customHeight="1" x14ac:dyDescent="0.3">
      <c r="A32" s="680" t="s">
        <v>2256</v>
      </c>
      <c r="B32" s="671" t="s">
        <v>2152</v>
      </c>
      <c r="C32" s="671" t="s">
        <v>2873</v>
      </c>
      <c r="D32" s="671" t="s">
        <v>2153</v>
      </c>
      <c r="E32" s="671" t="s">
        <v>2874</v>
      </c>
      <c r="F32" s="238"/>
      <c r="G32" s="238"/>
      <c r="H32" s="682">
        <v>0</v>
      </c>
      <c r="I32" s="238">
        <v>5</v>
      </c>
      <c r="J32" s="238">
        <v>979.59999999999991</v>
      </c>
      <c r="K32" s="682">
        <v>1</v>
      </c>
      <c r="L32" s="238">
        <v>5</v>
      </c>
      <c r="M32" s="713">
        <v>979.59999999999991</v>
      </c>
    </row>
    <row r="33" spans="1:13" ht="14.4" customHeight="1" x14ac:dyDescent="0.3">
      <c r="A33" s="680" t="s">
        <v>2256</v>
      </c>
      <c r="B33" s="671" t="s">
        <v>2084</v>
      </c>
      <c r="C33" s="671" t="s">
        <v>1025</v>
      </c>
      <c r="D33" s="671" t="s">
        <v>1026</v>
      </c>
      <c r="E33" s="671" t="s">
        <v>1027</v>
      </c>
      <c r="F33" s="238"/>
      <c r="G33" s="238"/>
      <c r="H33" s="682">
        <v>0</v>
      </c>
      <c r="I33" s="238">
        <v>2</v>
      </c>
      <c r="J33" s="238">
        <v>280.06</v>
      </c>
      <c r="K33" s="682">
        <v>1</v>
      </c>
      <c r="L33" s="238">
        <v>2</v>
      </c>
      <c r="M33" s="713">
        <v>280.06</v>
      </c>
    </row>
    <row r="34" spans="1:13" ht="14.4" customHeight="1" x14ac:dyDescent="0.3">
      <c r="A34" s="680" t="s">
        <v>2256</v>
      </c>
      <c r="B34" s="671" t="s">
        <v>2084</v>
      </c>
      <c r="C34" s="671" t="s">
        <v>3255</v>
      </c>
      <c r="D34" s="671" t="s">
        <v>3256</v>
      </c>
      <c r="E34" s="671" t="s">
        <v>3257</v>
      </c>
      <c r="F34" s="238">
        <v>10</v>
      </c>
      <c r="G34" s="238">
        <v>1400.3</v>
      </c>
      <c r="H34" s="682">
        <v>1</v>
      </c>
      <c r="I34" s="238"/>
      <c r="J34" s="238"/>
      <c r="K34" s="682">
        <v>0</v>
      </c>
      <c r="L34" s="238">
        <v>10</v>
      </c>
      <c r="M34" s="713">
        <v>1400.3</v>
      </c>
    </row>
    <row r="35" spans="1:13" ht="14.4" customHeight="1" x14ac:dyDescent="0.3">
      <c r="A35" s="680" t="s">
        <v>2256</v>
      </c>
      <c r="B35" s="671" t="s">
        <v>2084</v>
      </c>
      <c r="C35" s="671" t="s">
        <v>3274</v>
      </c>
      <c r="D35" s="671" t="s">
        <v>3256</v>
      </c>
      <c r="E35" s="671" t="s">
        <v>3275</v>
      </c>
      <c r="F35" s="238">
        <v>3</v>
      </c>
      <c r="G35" s="238">
        <v>420.09000000000003</v>
      </c>
      <c r="H35" s="682">
        <v>1</v>
      </c>
      <c r="I35" s="238"/>
      <c r="J35" s="238"/>
      <c r="K35" s="682">
        <v>0</v>
      </c>
      <c r="L35" s="238">
        <v>3</v>
      </c>
      <c r="M35" s="713">
        <v>420.09000000000003</v>
      </c>
    </row>
    <row r="36" spans="1:13" ht="14.4" customHeight="1" x14ac:dyDescent="0.3">
      <c r="A36" s="680" t="s">
        <v>2256</v>
      </c>
      <c r="B36" s="671" t="s">
        <v>2123</v>
      </c>
      <c r="C36" s="671" t="s">
        <v>1105</v>
      </c>
      <c r="D36" s="671" t="s">
        <v>1106</v>
      </c>
      <c r="E36" s="671" t="s">
        <v>2124</v>
      </c>
      <c r="F36" s="238"/>
      <c r="G36" s="238"/>
      <c r="H36" s="682">
        <v>0</v>
      </c>
      <c r="I36" s="238">
        <v>4</v>
      </c>
      <c r="J36" s="238">
        <v>467.2</v>
      </c>
      <c r="K36" s="682">
        <v>1</v>
      </c>
      <c r="L36" s="238">
        <v>4</v>
      </c>
      <c r="M36" s="713">
        <v>467.2</v>
      </c>
    </row>
    <row r="37" spans="1:13" ht="14.4" customHeight="1" x14ac:dyDescent="0.3">
      <c r="A37" s="680" t="s">
        <v>2256</v>
      </c>
      <c r="B37" s="671" t="s">
        <v>3347</v>
      </c>
      <c r="C37" s="671" t="s">
        <v>3267</v>
      </c>
      <c r="D37" s="671" t="s">
        <v>3268</v>
      </c>
      <c r="E37" s="671" t="s">
        <v>2965</v>
      </c>
      <c r="F37" s="238"/>
      <c r="G37" s="238"/>
      <c r="H37" s="682">
        <v>0</v>
      </c>
      <c r="I37" s="238">
        <v>1</v>
      </c>
      <c r="J37" s="238">
        <v>222.25</v>
      </c>
      <c r="K37" s="682">
        <v>1</v>
      </c>
      <c r="L37" s="238">
        <v>1</v>
      </c>
      <c r="M37" s="713">
        <v>222.25</v>
      </c>
    </row>
    <row r="38" spans="1:13" ht="14.4" customHeight="1" x14ac:dyDescent="0.3">
      <c r="A38" s="680" t="s">
        <v>2256</v>
      </c>
      <c r="B38" s="671" t="s">
        <v>2132</v>
      </c>
      <c r="C38" s="671" t="s">
        <v>3270</v>
      </c>
      <c r="D38" s="671" t="s">
        <v>1141</v>
      </c>
      <c r="E38" s="671" t="s">
        <v>3271</v>
      </c>
      <c r="F38" s="238">
        <v>1</v>
      </c>
      <c r="G38" s="238">
        <v>0</v>
      </c>
      <c r="H38" s="682"/>
      <c r="I38" s="238"/>
      <c r="J38" s="238"/>
      <c r="K38" s="682"/>
      <c r="L38" s="238">
        <v>1</v>
      </c>
      <c r="M38" s="713">
        <v>0</v>
      </c>
    </row>
    <row r="39" spans="1:13" ht="14.4" customHeight="1" x14ac:dyDescent="0.3">
      <c r="A39" s="680" t="s">
        <v>2256</v>
      </c>
      <c r="B39" s="671" t="s">
        <v>2141</v>
      </c>
      <c r="C39" s="671" t="s">
        <v>2633</v>
      </c>
      <c r="D39" s="671" t="s">
        <v>2634</v>
      </c>
      <c r="E39" s="671" t="s">
        <v>2635</v>
      </c>
      <c r="F39" s="238"/>
      <c r="G39" s="238"/>
      <c r="H39" s="682">
        <v>0</v>
      </c>
      <c r="I39" s="238">
        <v>2</v>
      </c>
      <c r="J39" s="238">
        <v>628.67999999999995</v>
      </c>
      <c r="K39" s="682">
        <v>1</v>
      </c>
      <c r="L39" s="238">
        <v>2</v>
      </c>
      <c r="M39" s="713">
        <v>628.67999999999995</v>
      </c>
    </row>
    <row r="40" spans="1:13" ht="14.4" customHeight="1" x14ac:dyDescent="0.3">
      <c r="A40" s="680" t="s">
        <v>2256</v>
      </c>
      <c r="B40" s="671" t="s">
        <v>2207</v>
      </c>
      <c r="C40" s="671" t="s">
        <v>2409</v>
      </c>
      <c r="D40" s="671" t="s">
        <v>2410</v>
      </c>
      <c r="E40" s="671" t="s">
        <v>2411</v>
      </c>
      <c r="F40" s="238">
        <v>1</v>
      </c>
      <c r="G40" s="238">
        <v>10.73</v>
      </c>
      <c r="H40" s="682">
        <v>1</v>
      </c>
      <c r="I40" s="238"/>
      <c r="J40" s="238"/>
      <c r="K40" s="682">
        <v>0</v>
      </c>
      <c r="L40" s="238">
        <v>1</v>
      </c>
      <c r="M40" s="713">
        <v>10.73</v>
      </c>
    </row>
    <row r="41" spans="1:13" ht="14.4" customHeight="1" x14ac:dyDescent="0.3">
      <c r="A41" s="680" t="s">
        <v>2256</v>
      </c>
      <c r="B41" s="671" t="s">
        <v>2207</v>
      </c>
      <c r="C41" s="671" t="s">
        <v>3095</v>
      </c>
      <c r="D41" s="671" t="s">
        <v>3096</v>
      </c>
      <c r="E41" s="671" t="s">
        <v>2209</v>
      </c>
      <c r="F41" s="238">
        <v>4</v>
      </c>
      <c r="G41" s="238">
        <v>21.48</v>
      </c>
      <c r="H41" s="682">
        <v>1</v>
      </c>
      <c r="I41" s="238"/>
      <c r="J41" s="238"/>
      <c r="K41" s="682">
        <v>0</v>
      </c>
      <c r="L41" s="238">
        <v>4</v>
      </c>
      <c r="M41" s="713">
        <v>21.48</v>
      </c>
    </row>
    <row r="42" spans="1:13" ht="14.4" customHeight="1" x14ac:dyDescent="0.3">
      <c r="A42" s="680" t="s">
        <v>2257</v>
      </c>
      <c r="B42" s="671" t="s">
        <v>2084</v>
      </c>
      <c r="C42" s="671" t="s">
        <v>1025</v>
      </c>
      <c r="D42" s="671" t="s">
        <v>1026</v>
      </c>
      <c r="E42" s="671" t="s">
        <v>1027</v>
      </c>
      <c r="F42" s="238"/>
      <c r="G42" s="238"/>
      <c r="H42" s="682">
        <v>0</v>
      </c>
      <c r="I42" s="238">
        <v>12</v>
      </c>
      <c r="J42" s="238">
        <v>1680.3600000000001</v>
      </c>
      <c r="K42" s="682">
        <v>1</v>
      </c>
      <c r="L42" s="238">
        <v>12</v>
      </c>
      <c r="M42" s="713">
        <v>1680.3600000000001</v>
      </c>
    </row>
    <row r="43" spans="1:13" ht="14.4" customHeight="1" x14ac:dyDescent="0.3">
      <c r="A43" s="680" t="s">
        <v>2257</v>
      </c>
      <c r="B43" s="671" t="s">
        <v>2156</v>
      </c>
      <c r="C43" s="671" t="s">
        <v>1385</v>
      </c>
      <c r="D43" s="671" t="s">
        <v>1386</v>
      </c>
      <c r="E43" s="671" t="s">
        <v>1387</v>
      </c>
      <c r="F43" s="238"/>
      <c r="G43" s="238"/>
      <c r="H43" s="682"/>
      <c r="I43" s="238">
        <v>1</v>
      </c>
      <c r="J43" s="238">
        <v>0</v>
      </c>
      <c r="K43" s="682"/>
      <c r="L43" s="238">
        <v>1</v>
      </c>
      <c r="M43" s="713">
        <v>0</v>
      </c>
    </row>
    <row r="44" spans="1:13" ht="14.4" customHeight="1" x14ac:dyDescent="0.3">
      <c r="A44" s="680" t="s">
        <v>2257</v>
      </c>
      <c r="B44" s="671" t="s">
        <v>2156</v>
      </c>
      <c r="C44" s="671" t="s">
        <v>1704</v>
      </c>
      <c r="D44" s="671" t="s">
        <v>1386</v>
      </c>
      <c r="E44" s="671" t="s">
        <v>1705</v>
      </c>
      <c r="F44" s="238"/>
      <c r="G44" s="238"/>
      <c r="H44" s="682"/>
      <c r="I44" s="238">
        <v>6</v>
      </c>
      <c r="J44" s="238">
        <v>0</v>
      </c>
      <c r="K44" s="682"/>
      <c r="L44" s="238">
        <v>6</v>
      </c>
      <c r="M44" s="713">
        <v>0</v>
      </c>
    </row>
    <row r="45" spans="1:13" ht="14.4" customHeight="1" x14ac:dyDescent="0.3">
      <c r="A45" s="680" t="s">
        <v>2257</v>
      </c>
      <c r="B45" s="671" t="s">
        <v>2120</v>
      </c>
      <c r="C45" s="671" t="s">
        <v>1471</v>
      </c>
      <c r="D45" s="671" t="s">
        <v>1472</v>
      </c>
      <c r="E45" s="671" t="s">
        <v>2179</v>
      </c>
      <c r="F45" s="238"/>
      <c r="G45" s="238"/>
      <c r="H45" s="682">
        <v>0</v>
      </c>
      <c r="I45" s="238">
        <v>8</v>
      </c>
      <c r="J45" s="238">
        <v>1473.76</v>
      </c>
      <c r="K45" s="682">
        <v>1</v>
      </c>
      <c r="L45" s="238">
        <v>8</v>
      </c>
      <c r="M45" s="713">
        <v>1473.76</v>
      </c>
    </row>
    <row r="46" spans="1:13" ht="14.4" customHeight="1" x14ac:dyDescent="0.3">
      <c r="A46" s="680" t="s">
        <v>2257</v>
      </c>
      <c r="B46" s="671" t="s">
        <v>2136</v>
      </c>
      <c r="C46" s="671" t="s">
        <v>916</v>
      </c>
      <c r="D46" s="671" t="s">
        <v>917</v>
      </c>
      <c r="E46" s="671" t="s">
        <v>2137</v>
      </c>
      <c r="F46" s="238"/>
      <c r="G46" s="238"/>
      <c r="H46" s="682">
        <v>0</v>
      </c>
      <c r="I46" s="238">
        <v>1</v>
      </c>
      <c r="J46" s="238">
        <v>96.63</v>
      </c>
      <c r="K46" s="682">
        <v>1</v>
      </c>
      <c r="L46" s="238">
        <v>1</v>
      </c>
      <c r="M46" s="713">
        <v>96.63</v>
      </c>
    </row>
    <row r="47" spans="1:13" ht="14.4" customHeight="1" x14ac:dyDescent="0.3">
      <c r="A47" s="680" t="s">
        <v>2257</v>
      </c>
      <c r="B47" s="671" t="s">
        <v>2141</v>
      </c>
      <c r="C47" s="671" t="s">
        <v>2633</v>
      </c>
      <c r="D47" s="671" t="s">
        <v>2634</v>
      </c>
      <c r="E47" s="671" t="s">
        <v>2635</v>
      </c>
      <c r="F47" s="238"/>
      <c r="G47" s="238"/>
      <c r="H47" s="682">
        <v>0</v>
      </c>
      <c r="I47" s="238">
        <v>4</v>
      </c>
      <c r="J47" s="238">
        <v>1257.3599999999999</v>
      </c>
      <c r="K47" s="682">
        <v>1</v>
      </c>
      <c r="L47" s="238">
        <v>4</v>
      </c>
      <c r="M47" s="713">
        <v>1257.3599999999999</v>
      </c>
    </row>
    <row r="48" spans="1:13" ht="14.4" customHeight="1" x14ac:dyDescent="0.3">
      <c r="A48" s="680" t="s">
        <v>2257</v>
      </c>
      <c r="B48" s="671" t="s">
        <v>2211</v>
      </c>
      <c r="C48" s="671" t="s">
        <v>2646</v>
      </c>
      <c r="D48" s="671" t="s">
        <v>2647</v>
      </c>
      <c r="E48" s="671" t="s">
        <v>2648</v>
      </c>
      <c r="F48" s="238">
        <v>2</v>
      </c>
      <c r="G48" s="238">
        <v>0</v>
      </c>
      <c r="H48" s="682"/>
      <c r="I48" s="238"/>
      <c r="J48" s="238"/>
      <c r="K48" s="682"/>
      <c r="L48" s="238">
        <v>2</v>
      </c>
      <c r="M48" s="713">
        <v>0</v>
      </c>
    </row>
    <row r="49" spans="1:13" ht="14.4" customHeight="1" x14ac:dyDescent="0.3">
      <c r="A49" s="680" t="s">
        <v>2257</v>
      </c>
      <c r="B49" s="671" t="s">
        <v>3348</v>
      </c>
      <c r="C49" s="671" t="s">
        <v>2673</v>
      </c>
      <c r="D49" s="671" t="s">
        <v>2674</v>
      </c>
      <c r="E49" s="671" t="s">
        <v>2675</v>
      </c>
      <c r="F49" s="238"/>
      <c r="G49" s="238"/>
      <c r="H49" s="682">
        <v>0</v>
      </c>
      <c r="I49" s="238">
        <v>1</v>
      </c>
      <c r="J49" s="238">
        <v>94.8</v>
      </c>
      <c r="K49" s="682">
        <v>1</v>
      </c>
      <c r="L49" s="238">
        <v>1</v>
      </c>
      <c r="M49" s="713">
        <v>94.8</v>
      </c>
    </row>
    <row r="50" spans="1:13" ht="14.4" customHeight="1" x14ac:dyDescent="0.3">
      <c r="A50" s="680" t="s">
        <v>2258</v>
      </c>
      <c r="B50" s="671" t="s">
        <v>2156</v>
      </c>
      <c r="C50" s="671" t="s">
        <v>1704</v>
      </c>
      <c r="D50" s="671" t="s">
        <v>1386</v>
      </c>
      <c r="E50" s="671" t="s">
        <v>1705</v>
      </c>
      <c r="F50" s="238"/>
      <c r="G50" s="238"/>
      <c r="H50" s="682"/>
      <c r="I50" s="238">
        <v>1</v>
      </c>
      <c r="J50" s="238">
        <v>0</v>
      </c>
      <c r="K50" s="682"/>
      <c r="L50" s="238">
        <v>1</v>
      </c>
      <c r="M50" s="713">
        <v>0</v>
      </c>
    </row>
    <row r="51" spans="1:13" ht="14.4" customHeight="1" x14ac:dyDescent="0.3">
      <c r="A51" s="680" t="s">
        <v>2258</v>
      </c>
      <c r="B51" s="671" t="s">
        <v>2098</v>
      </c>
      <c r="C51" s="671" t="s">
        <v>2861</v>
      </c>
      <c r="D51" s="671" t="s">
        <v>2862</v>
      </c>
      <c r="E51" s="671" t="s">
        <v>2863</v>
      </c>
      <c r="F51" s="238">
        <v>1</v>
      </c>
      <c r="G51" s="238">
        <v>360.14</v>
      </c>
      <c r="H51" s="682">
        <v>1</v>
      </c>
      <c r="I51" s="238"/>
      <c r="J51" s="238"/>
      <c r="K51" s="682">
        <v>0</v>
      </c>
      <c r="L51" s="238">
        <v>1</v>
      </c>
      <c r="M51" s="713">
        <v>360.14</v>
      </c>
    </row>
    <row r="52" spans="1:13" ht="14.4" customHeight="1" x14ac:dyDescent="0.3">
      <c r="A52" s="680" t="s">
        <v>2258</v>
      </c>
      <c r="B52" s="671" t="s">
        <v>2104</v>
      </c>
      <c r="C52" s="671" t="s">
        <v>2845</v>
      </c>
      <c r="D52" s="671" t="s">
        <v>2846</v>
      </c>
      <c r="E52" s="671" t="s">
        <v>952</v>
      </c>
      <c r="F52" s="238">
        <v>3</v>
      </c>
      <c r="G52" s="238">
        <v>134.67000000000002</v>
      </c>
      <c r="H52" s="682">
        <v>1</v>
      </c>
      <c r="I52" s="238"/>
      <c r="J52" s="238"/>
      <c r="K52" s="682">
        <v>0</v>
      </c>
      <c r="L52" s="238">
        <v>3</v>
      </c>
      <c r="M52" s="713">
        <v>134.67000000000002</v>
      </c>
    </row>
    <row r="53" spans="1:13" ht="14.4" customHeight="1" x14ac:dyDescent="0.3">
      <c r="A53" s="680" t="s">
        <v>2258</v>
      </c>
      <c r="B53" s="671" t="s">
        <v>2170</v>
      </c>
      <c r="C53" s="671" t="s">
        <v>2865</v>
      </c>
      <c r="D53" s="671" t="s">
        <v>2866</v>
      </c>
      <c r="E53" s="671" t="s">
        <v>2371</v>
      </c>
      <c r="F53" s="238">
        <v>1</v>
      </c>
      <c r="G53" s="238">
        <v>449.43</v>
      </c>
      <c r="H53" s="682">
        <v>1</v>
      </c>
      <c r="I53" s="238"/>
      <c r="J53" s="238"/>
      <c r="K53" s="682">
        <v>0</v>
      </c>
      <c r="L53" s="238">
        <v>1</v>
      </c>
      <c r="M53" s="713">
        <v>449.43</v>
      </c>
    </row>
    <row r="54" spans="1:13" ht="14.4" customHeight="1" x14ac:dyDescent="0.3">
      <c r="A54" s="680" t="s">
        <v>2258</v>
      </c>
      <c r="B54" s="671" t="s">
        <v>2170</v>
      </c>
      <c r="C54" s="671" t="s">
        <v>2867</v>
      </c>
      <c r="D54" s="671" t="s">
        <v>2171</v>
      </c>
      <c r="E54" s="671" t="s">
        <v>2868</v>
      </c>
      <c r="F54" s="238">
        <v>1</v>
      </c>
      <c r="G54" s="238">
        <v>0</v>
      </c>
      <c r="H54" s="682"/>
      <c r="I54" s="238"/>
      <c r="J54" s="238"/>
      <c r="K54" s="682"/>
      <c r="L54" s="238">
        <v>1</v>
      </c>
      <c r="M54" s="713">
        <v>0</v>
      </c>
    </row>
    <row r="55" spans="1:13" ht="14.4" customHeight="1" x14ac:dyDescent="0.3">
      <c r="A55" s="680" t="s">
        <v>2258</v>
      </c>
      <c r="B55" s="671" t="s">
        <v>2191</v>
      </c>
      <c r="C55" s="671" t="s">
        <v>2847</v>
      </c>
      <c r="D55" s="671" t="s">
        <v>1366</v>
      </c>
      <c r="E55" s="671" t="s">
        <v>2848</v>
      </c>
      <c r="F55" s="238"/>
      <c r="G55" s="238"/>
      <c r="H55" s="682">
        <v>0</v>
      </c>
      <c r="I55" s="238">
        <v>1</v>
      </c>
      <c r="J55" s="238">
        <v>413.22</v>
      </c>
      <c r="K55" s="682">
        <v>1</v>
      </c>
      <c r="L55" s="238">
        <v>1</v>
      </c>
      <c r="M55" s="713">
        <v>413.22</v>
      </c>
    </row>
    <row r="56" spans="1:13" ht="14.4" customHeight="1" x14ac:dyDescent="0.3">
      <c r="A56" s="680" t="s">
        <v>2259</v>
      </c>
      <c r="B56" s="671" t="s">
        <v>2083</v>
      </c>
      <c r="C56" s="671" t="s">
        <v>1689</v>
      </c>
      <c r="D56" s="671" t="s">
        <v>1690</v>
      </c>
      <c r="E56" s="671" t="s">
        <v>1691</v>
      </c>
      <c r="F56" s="238"/>
      <c r="G56" s="238"/>
      <c r="H56" s="682">
        <v>0</v>
      </c>
      <c r="I56" s="238">
        <v>1</v>
      </c>
      <c r="J56" s="238">
        <v>174.94</v>
      </c>
      <c r="K56" s="682">
        <v>1</v>
      </c>
      <c r="L56" s="238">
        <v>1</v>
      </c>
      <c r="M56" s="713">
        <v>174.94</v>
      </c>
    </row>
    <row r="57" spans="1:13" ht="14.4" customHeight="1" x14ac:dyDescent="0.3">
      <c r="A57" s="680" t="s">
        <v>2259</v>
      </c>
      <c r="B57" s="671" t="s">
        <v>2084</v>
      </c>
      <c r="C57" s="671" t="s">
        <v>1025</v>
      </c>
      <c r="D57" s="671" t="s">
        <v>1026</v>
      </c>
      <c r="E57" s="671" t="s">
        <v>1027</v>
      </c>
      <c r="F57" s="238"/>
      <c r="G57" s="238"/>
      <c r="H57" s="682">
        <v>0</v>
      </c>
      <c r="I57" s="238">
        <v>1</v>
      </c>
      <c r="J57" s="238">
        <v>140.03</v>
      </c>
      <c r="K57" s="682">
        <v>1</v>
      </c>
      <c r="L57" s="238">
        <v>1</v>
      </c>
      <c r="M57" s="713">
        <v>140.03</v>
      </c>
    </row>
    <row r="58" spans="1:13" ht="14.4" customHeight="1" x14ac:dyDescent="0.3">
      <c r="A58" s="680" t="s">
        <v>2259</v>
      </c>
      <c r="B58" s="671" t="s">
        <v>2093</v>
      </c>
      <c r="C58" s="671" t="s">
        <v>928</v>
      </c>
      <c r="D58" s="671" t="s">
        <v>929</v>
      </c>
      <c r="E58" s="671" t="s">
        <v>930</v>
      </c>
      <c r="F58" s="238"/>
      <c r="G58" s="238"/>
      <c r="H58" s="682">
        <v>0</v>
      </c>
      <c r="I58" s="238">
        <v>1</v>
      </c>
      <c r="J58" s="238">
        <v>937.93</v>
      </c>
      <c r="K58" s="682">
        <v>1</v>
      </c>
      <c r="L58" s="238">
        <v>1</v>
      </c>
      <c r="M58" s="713">
        <v>937.93</v>
      </c>
    </row>
    <row r="59" spans="1:13" ht="14.4" customHeight="1" x14ac:dyDescent="0.3">
      <c r="A59" s="680" t="s">
        <v>2259</v>
      </c>
      <c r="B59" s="671" t="s">
        <v>2114</v>
      </c>
      <c r="C59" s="671" t="s">
        <v>1097</v>
      </c>
      <c r="D59" s="671" t="s">
        <v>2115</v>
      </c>
      <c r="E59" s="671" t="s">
        <v>2116</v>
      </c>
      <c r="F59" s="238"/>
      <c r="G59" s="238"/>
      <c r="H59" s="682">
        <v>0</v>
      </c>
      <c r="I59" s="238">
        <v>1</v>
      </c>
      <c r="J59" s="238">
        <v>333.31</v>
      </c>
      <c r="K59" s="682">
        <v>1</v>
      </c>
      <c r="L59" s="238">
        <v>1</v>
      </c>
      <c r="M59" s="713">
        <v>333.31</v>
      </c>
    </row>
    <row r="60" spans="1:13" ht="14.4" customHeight="1" x14ac:dyDescent="0.3">
      <c r="A60" s="680" t="s">
        <v>2260</v>
      </c>
      <c r="B60" s="671" t="s">
        <v>2083</v>
      </c>
      <c r="C60" s="671" t="s">
        <v>2882</v>
      </c>
      <c r="D60" s="671" t="s">
        <v>2883</v>
      </c>
      <c r="E60" s="671" t="s">
        <v>2884</v>
      </c>
      <c r="F60" s="238">
        <v>1</v>
      </c>
      <c r="G60" s="238">
        <v>0</v>
      </c>
      <c r="H60" s="682"/>
      <c r="I60" s="238"/>
      <c r="J60" s="238"/>
      <c r="K60" s="682"/>
      <c r="L60" s="238">
        <v>1</v>
      </c>
      <c r="M60" s="713">
        <v>0</v>
      </c>
    </row>
    <row r="61" spans="1:13" ht="14.4" customHeight="1" x14ac:dyDescent="0.3">
      <c r="A61" s="680" t="s">
        <v>2260</v>
      </c>
      <c r="B61" s="671" t="s">
        <v>2152</v>
      </c>
      <c r="C61" s="671" t="s">
        <v>2873</v>
      </c>
      <c r="D61" s="671" t="s">
        <v>2153</v>
      </c>
      <c r="E61" s="671" t="s">
        <v>2874</v>
      </c>
      <c r="F61" s="238"/>
      <c r="G61" s="238"/>
      <c r="H61" s="682">
        <v>0</v>
      </c>
      <c r="I61" s="238">
        <v>1</v>
      </c>
      <c r="J61" s="238">
        <v>195.92</v>
      </c>
      <c r="K61" s="682">
        <v>1</v>
      </c>
      <c r="L61" s="238">
        <v>1</v>
      </c>
      <c r="M61" s="713">
        <v>195.92</v>
      </c>
    </row>
    <row r="62" spans="1:13" ht="14.4" customHeight="1" x14ac:dyDescent="0.3">
      <c r="A62" s="680" t="s">
        <v>2260</v>
      </c>
      <c r="B62" s="671" t="s">
        <v>2084</v>
      </c>
      <c r="C62" s="671" t="s">
        <v>1025</v>
      </c>
      <c r="D62" s="671" t="s">
        <v>1026</v>
      </c>
      <c r="E62" s="671" t="s">
        <v>1027</v>
      </c>
      <c r="F62" s="238"/>
      <c r="G62" s="238"/>
      <c r="H62" s="682">
        <v>0</v>
      </c>
      <c r="I62" s="238">
        <v>1</v>
      </c>
      <c r="J62" s="238">
        <v>140.03</v>
      </c>
      <c r="K62" s="682">
        <v>1</v>
      </c>
      <c r="L62" s="238">
        <v>1</v>
      </c>
      <c r="M62" s="713">
        <v>140.03</v>
      </c>
    </row>
    <row r="63" spans="1:13" ht="14.4" customHeight="1" x14ac:dyDescent="0.3">
      <c r="A63" s="680" t="s">
        <v>2260</v>
      </c>
      <c r="B63" s="671" t="s">
        <v>2093</v>
      </c>
      <c r="C63" s="671" t="s">
        <v>1015</v>
      </c>
      <c r="D63" s="671" t="s">
        <v>929</v>
      </c>
      <c r="E63" s="671" t="s">
        <v>1016</v>
      </c>
      <c r="F63" s="238"/>
      <c r="G63" s="238"/>
      <c r="H63" s="682">
        <v>0</v>
      </c>
      <c r="I63" s="238">
        <v>1</v>
      </c>
      <c r="J63" s="238">
        <v>625.29</v>
      </c>
      <c r="K63" s="682">
        <v>1</v>
      </c>
      <c r="L63" s="238">
        <v>1</v>
      </c>
      <c r="M63" s="713">
        <v>625.29</v>
      </c>
    </row>
    <row r="64" spans="1:13" ht="14.4" customHeight="1" x14ac:dyDescent="0.3">
      <c r="A64" s="680" t="s">
        <v>2260</v>
      </c>
      <c r="B64" s="671" t="s">
        <v>2093</v>
      </c>
      <c r="C64" s="671" t="s">
        <v>935</v>
      </c>
      <c r="D64" s="671" t="s">
        <v>929</v>
      </c>
      <c r="E64" s="671" t="s">
        <v>936</v>
      </c>
      <c r="F64" s="238"/>
      <c r="G64" s="238"/>
      <c r="H64" s="682">
        <v>0</v>
      </c>
      <c r="I64" s="238">
        <v>1</v>
      </c>
      <c r="J64" s="238">
        <v>1458.07</v>
      </c>
      <c r="K64" s="682">
        <v>1</v>
      </c>
      <c r="L64" s="238">
        <v>1</v>
      </c>
      <c r="M64" s="713">
        <v>1458.07</v>
      </c>
    </row>
    <row r="65" spans="1:13" ht="14.4" customHeight="1" x14ac:dyDescent="0.3">
      <c r="A65" s="680" t="s">
        <v>2260</v>
      </c>
      <c r="B65" s="671" t="s">
        <v>2114</v>
      </c>
      <c r="C65" s="671" t="s">
        <v>1097</v>
      </c>
      <c r="D65" s="671" t="s">
        <v>2115</v>
      </c>
      <c r="E65" s="671" t="s">
        <v>2116</v>
      </c>
      <c r="F65" s="238"/>
      <c r="G65" s="238"/>
      <c r="H65" s="682">
        <v>0</v>
      </c>
      <c r="I65" s="238">
        <v>1</v>
      </c>
      <c r="J65" s="238">
        <v>333.31</v>
      </c>
      <c r="K65" s="682">
        <v>1</v>
      </c>
      <c r="L65" s="238">
        <v>1</v>
      </c>
      <c r="M65" s="713">
        <v>333.31</v>
      </c>
    </row>
    <row r="66" spans="1:13" ht="14.4" customHeight="1" x14ac:dyDescent="0.3">
      <c r="A66" s="680" t="s">
        <v>2260</v>
      </c>
      <c r="B66" s="671" t="s">
        <v>2141</v>
      </c>
      <c r="C66" s="671" t="s">
        <v>938</v>
      </c>
      <c r="D66" s="671" t="s">
        <v>939</v>
      </c>
      <c r="E66" s="671" t="s">
        <v>940</v>
      </c>
      <c r="F66" s="238"/>
      <c r="G66" s="238"/>
      <c r="H66" s="682">
        <v>0</v>
      </c>
      <c r="I66" s="238">
        <v>2</v>
      </c>
      <c r="J66" s="238">
        <v>65.48</v>
      </c>
      <c r="K66" s="682">
        <v>1</v>
      </c>
      <c r="L66" s="238">
        <v>2</v>
      </c>
      <c r="M66" s="713">
        <v>65.48</v>
      </c>
    </row>
    <row r="67" spans="1:13" ht="14.4" customHeight="1" x14ac:dyDescent="0.3">
      <c r="A67" s="680" t="s">
        <v>2260</v>
      </c>
      <c r="B67" s="671" t="s">
        <v>2141</v>
      </c>
      <c r="C67" s="671" t="s">
        <v>2633</v>
      </c>
      <c r="D67" s="671" t="s">
        <v>2634</v>
      </c>
      <c r="E67" s="671" t="s">
        <v>2635</v>
      </c>
      <c r="F67" s="238"/>
      <c r="G67" s="238"/>
      <c r="H67" s="682">
        <v>0</v>
      </c>
      <c r="I67" s="238">
        <v>2</v>
      </c>
      <c r="J67" s="238">
        <v>628.67999999999995</v>
      </c>
      <c r="K67" s="682">
        <v>1</v>
      </c>
      <c r="L67" s="238">
        <v>2</v>
      </c>
      <c r="M67" s="713">
        <v>628.67999999999995</v>
      </c>
    </row>
    <row r="68" spans="1:13" ht="14.4" customHeight="1" x14ac:dyDescent="0.3">
      <c r="A68" s="680" t="s">
        <v>2261</v>
      </c>
      <c r="B68" s="671" t="s">
        <v>2093</v>
      </c>
      <c r="C68" s="671" t="s">
        <v>1015</v>
      </c>
      <c r="D68" s="671" t="s">
        <v>929</v>
      </c>
      <c r="E68" s="671" t="s">
        <v>1016</v>
      </c>
      <c r="F68" s="238"/>
      <c r="G68" s="238"/>
      <c r="H68" s="682">
        <v>0</v>
      </c>
      <c r="I68" s="238">
        <v>1</v>
      </c>
      <c r="J68" s="238">
        <v>625.29</v>
      </c>
      <c r="K68" s="682">
        <v>1</v>
      </c>
      <c r="L68" s="238">
        <v>1</v>
      </c>
      <c r="M68" s="713">
        <v>625.29</v>
      </c>
    </row>
    <row r="69" spans="1:13" ht="14.4" customHeight="1" x14ac:dyDescent="0.3">
      <c r="A69" s="680" t="s">
        <v>2261</v>
      </c>
      <c r="B69" s="671" t="s">
        <v>2128</v>
      </c>
      <c r="C69" s="671" t="s">
        <v>1125</v>
      </c>
      <c r="D69" s="671" t="s">
        <v>1126</v>
      </c>
      <c r="E69" s="671" t="s">
        <v>1127</v>
      </c>
      <c r="F69" s="238"/>
      <c r="G69" s="238"/>
      <c r="H69" s="682">
        <v>0</v>
      </c>
      <c r="I69" s="238">
        <v>1</v>
      </c>
      <c r="J69" s="238">
        <v>154.01</v>
      </c>
      <c r="K69" s="682">
        <v>1</v>
      </c>
      <c r="L69" s="238">
        <v>1</v>
      </c>
      <c r="M69" s="713">
        <v>154.01</v>
      </c>
    </row>
    <row r="70" spans="1:13" ht="14.4" customHeight="1" x14ac:dyDescent="0.3">
      <c r="A70" s="680" t="s">
        <v>2280</v>
      </c>
      <c r="B70" s="671" t="s">
        <v>2093</v>
      </c>
      <c r="C70" s="671" t="s">
        <v>1015</v>
      </c>
      <c r="D70" s="671" t="s">
        <v>929</v>
      </c>
      <c r="E70" s="671" t="s">
        <v>1016</v>
      </c>
      <c r="F70" s="238"/>
      <c r="G70" s="238"/>
      <c r="H70" s="682">
        <v>0</v>
      </c>
      <c r="I70" s="238">
        <v>2</v>
      </c>
      <c r="J70" s="238">
        <v>1250.58</v>
      </c>
      <c r="K70" s="682">
        <v>1</v>
      </c>
      <c r="L70" s="238">
        <v>2</v>
      </c>
      <c r="M70" s="713">
        <v>1250.58</v>
      </c>
    </row>
    <row r="71" spans="1:13" ht="14.4" customHeight="1" x14ac:dyDescent="0.3">
      <c r="A71" s="680" t="s">
        <v>2280</v>
      </c>
      <c r="B71" s="671" t="s">
        <v>2120</v>
      </c>
      <c r="C71" s="671" t="s">
        <v>1471</v>
      </c>
      <c r="D71" s="671" t="s">
        <v>1472</v>
      </c>
      <c r="E71" s="671" t="s">
        <v>2179</v>
      </c>
      <c r="F71" s="238"/>
      <c r="G71" s="238"/>
      <c r="H71" s="682">
        <v>0</v>
      </c>
      <c r="I71" s="238">
        <v>1</v>
      </c>
      <c r="J71" s="238">
        <v>184.22</v>
      </c>
      <c r="K71" s="682">
        <v>1</v>
      </c>
      <c r="L71" s="238">
        <v>1</v>
      </c>
      <c r="M71" s="713">
        <v>184.22</v>
      </c>
    </row>
    <row r="72" spans="1:13" ht="14.4" customHeight="1" x14ac:dyDescent="0.3">
      <c r="A72" s="680" t="s">
        <v>2280</v>
      </c>
      <c r="B72" s="671" t="s">
        <v>2128</v>
      </c>
      <c r="C72" s="671" t="s">
        <v>1125</v>
      </c>
      <c r="D72" s="671" t="s">
        <v>1126</v>
      </c>
      <c r="E72" s="671" t="s">
        <v>1127</v>
      </c>
      <c r="F72" s="238"/>
      <c r="G72" s="238"/>
      <c r="H72" s="682">
        <v>0</v>
      </c>
      <c r="I72" s="238">
        <v>1</v>
      </c>
      <c r="J72" s="238">
        <v>154.01</v>
      </c>
      <c r="K72" s="682">
        <v>1</v>
      </c>
      <c r="L72" s="238">
        <v>1</v>
      </c>
      <c r="M72" s="713">
        <v>154.01</v>
      </c>
    </row>
    <row r="73" spans="1:13" ht="14.4" customHeight="1" x14ac:dyDescent="0.3">
      <c r="A73" s="680" t="s">
        <v>2280</v>
      </c>
      <c r="B73" s="671" t="s">
        <v>2186</v>
      </c>
      <c r="C73" s="671" t="s">
        <v>1475</v>
      </c>
      <c r="D73" s="671" t="s">
        <v>1476</v>
      </c>
      <c r="E73" s="671" t="s">
        <v>2179</v>
      </c>
      <c r="F73" s="238"/>
      <c r="G73" s="238"/>
      <c r="H73" s="682">
        <v>0</v>
      </c>
      <c r="I73" s="238">
        <v>1</v>
      </c>
      <c r="J73" s="238">
        <v>69.86</v>
      </c>
      <c r="K73" s="682">
        <v>1</v>
      </c>
      <c r="L73" s="238">
        <v>1</v>
      </c>
      <c r="M73" s="713">
        <v>69.86</v>
      </c>
    </row>
    <row r="74" spans="1:13" ht="14.4" customHeight="1" x14ac:dyDescent="0.3">
      <c r="A74" s="680" t="s">
        <v>2281</v>
      </c>
      <c r="B74" s="671" t="s">
        <v>2184</v>
      </c>
      <c r="C74" s="671" t="s">
        <v>3235</v>
      </c>
      <c r="D74" s="671" t="s">
        <v>3236</v>
      </c>
      <c r="E74" s="671" t="s">
        <v>3237</v>
      </c>
      <c r="F74" s="238"/>
      <c r="G74" s="238"/>
      <c r="H74" s="682">
        <v>0</v>
      </c>
      <c r="I74" s="238">
        <v>1</v>
      </c>
      <c r="J74" s="238">
        <v>69.86</v>
      </c>
      <c r="K74" s="682">
        <v>1</v>
      </c>
      <c r="L74" s="238">
        <v>1</v>
      </c>
      <c r="M74" s="713">
        <v>69.86</v>
      </c>
    </row>
    <row r="75" spans="1:13" ht="14.4" customHeight="1" x14ac:dyDescent="0.3">
      <c r="A75" s="680" t="s">
        <v>2263</v>
      </c>
      <c r="B75" s="671" t="s">
        <v>2089</v>
      </c>
      <c r="C75" s="671" t="s">
        <v>974</v>
      </c>
      <c r="D75" s="671" t="s">
        <v>2092</v>
      </c>
      <c r="E75" s="671" t="s">
        <v>992</v>
      </c>
      <c r="F75" s="238"/>
      <c r="G75" s="238"/>
      <c r="H75" s="682">
        <v>0</v>
      </c>
      <c r="I75" s="238">
        <v>1</v>
      </c>
      <c r="J75" s="238">
        <v>193.14</v>
      </c>
      <c r="K75" s="682">
        <v>1</v>
      </c>
      <c r="L75" s="238">
        <v>1</v>
      </c>
      <c r="M75" s="713">
        <v>193.14</v>
      </c>
    </row>
    <row r="76" spans="1:13" ht="14.4" customHeight="1" x14ac:dyDescent="0.3">
      <c r="A76" s="680" t="s">
        <v>2263</v>
      </c>
      <c r="B76" s="671" t="s">
        <v>2093</v>
      </c>
      <c r="C76" s="671" t="s">
        <v>928</v>
      </c>
      <c r="D76" s="671" t="s">
        <v>929</v>
      </c>
      <c r="E76" s="671" t="s">
        <v>930</v>
      </c>
      <c r="F76" s="238"/>
      <c r="G76" s="238"/>
      <c r="H76" s="682">
        <v>0</v>
      </c>
      <c r="I76" s="238">
        <v>1</v>
      </c>
      <c r="J76" s="238">
        <v>937.93</v>
      </c>
      <c r="K76" s="682">
        <v>1</v>
      </c>
      <c r="L76" s="238">
        <v>1</v>
      </c>
      <c r="M76" s="713">
        <v>937.93</v>
      </c>
    </row>
    <row r="77" spans="1:13" ht="14.4" customHeight="1" x14ac:dyDescent="0.3">
      <c r="A77" s="680" t="s">
        <v>2263</v>
      </c>
      <c r="B77" s="671" t="s">
        <v>2160</v>
      </c>
      <c r="C77" s="671" t="s">
        <v>2915</v>
      </c>
      <c r="D77" s="671" t="s">
        <v>2916</v>
      </c>
      <c r="E77" s="671" t="s">
        <v>1250</v>
      </c>
      <c r="F77" s="238">
        <v>3</v>
      </c>
      <c r="G77" s="238">
        <v>0</v>
      </c>
      <c r="H77" s="682"/>
      <c r="I77" s="238"/>
      <c r="J77" s="238"/>
      <c r="K77" s="682"/>
      <c r="L77" s="238">
        <v>3</v>
      </c>
      <c r="M77" s="713">
        <v>0</v>
      </c>
    </row>
    <row r="78" spans="1:13" ht="14.4" customHeight="1" x14ac:dyDescent="0.3">
      <c r="A78" s="680" t="s">
        <v>2263</v>
      </c>
      <c r="B78" s="671" t="s">
        <v>2172</v>
      </c>
      <c r="C78" s="671" t="s">
        <v>2908</v>
      </c>
      <c r="D78" s="671" t="s">
        <v>2909</v>
      </c>
      <c r="E78" s="671" t="s">
        <v>2910</v>
      </c>
      <c r="F78" s="238"/>
      <c r="G78" s="238"/>
      <c r="H78" s="682">
        <v>0</v>
      </c>
      <c r="I78" s="238">
        <v>1</v>
      </c>
      <c r="J78" s="238">
        <v>672.94</v>
      </c>
      <c r="K78" s="682">
        <v>1</v>
      </c>
      <c r="L78" s="238">
        <v>1</v>
      </c>
      <c r="M78" s="713">
        <v>672.94</v>
      </c>
    </row>
    <row r="79" spans="1:13" ht="14.4" customHeight="1" x14ac:dyDescent="0.3">
      <c r="A79" s="680" t="s">
        <v>2263</v>
      </c>
      <c r="B79" s="671" t="s">
        <v>2114</v>
      </c>
      <c r="C79" s="671" t="s">
        <v>1097</v>
      </c>
      <c r="D79" s="671" t="s">
        <v>2115</v>
      </c>
      <c r="E79" s="671" t="s">
        <v>2116</v>
      </c>
      <c r="F79" s="238"/>
      <c r="G79" s="238"/>
      <c r="H79" s="682">
        <v>0</v>
      </c>
      <c r="I79" s="238">
        <v>2</v>
      </c>
      <c r="J79" s="238">
        <v>666.62</v>
      </c>
      <c r="K79" s="682">
        <v>1</v>
      </c>
      <c r="L79" s="238">
        <v>2</v>
      </c>
      <c r="M79" s="713">
        <v>666.62</v>
      </c>
    </row>
    <row r="80" spans="1:13" ht="14.4" customHeight="1" x14ac:dyDescent="0.3">
      <c r="A80" s="680" t="s">
        <v>2263</v>
      </c>
      <c r="B80" s="671" t="s">
        <v>2114</v>
      </c>
      <c r="C80" s="671" t="s">
        <v>2549</v>
      </c>
      <c r="D80" s="671" t="s">
        <v>2905</v>
      </c>
      <c r="E80" s="671" t="s">
        <v>2906</v>
      </c>
      <c r="F80" s="238"/>
      <c r="G80" s="238"/>
      <c r="H80" s="682">
        <v>0</v>
      </c>
      <c r="I80" s="238">
        <v>1</v>
      </c>
      <c r="J80" s="238">
        <v>333.31</v>
      </c>
      <c r="K80" s="682">
        <v>1</v>
      </c>
      <c r="L80" s="238">
        <v>1</v>
      </c>
      <c r="M80" s="713">
        <v>333.31</v>
      </c>
    </row>
    <row r="81" spans="1:13" ht="14.4" customHeight="1" x14ac:dyDescent="0.3">
      <c r="A81" s="680" t="s">
        <v>2263</v>
      </c>
      <c r="B81" s="671" t="s">
        <v>2120</v>
      </c>
      <c r="C81" s="671" t="s">
        <v>1471</v>
      </c>
      <c r="D81" s="671" t="s">
        <v>1472</v>
      </c>
      <c r="E81" s="671" t="s">
        <v>2179</v>
      </c>
      <c r="F81" s="238"/>
      <c r="G81" s="238"/>
      <c r="H81" s="682">
        <v>0</v>
      </c>
      <c r="I81" s="238">
        <v>2</v>
      </c>
      <c r="J81" s="238">
        <v>368.44</v>
      </c>
      <c r="K81" s="682">
        <v>1</v>
      </c>
      <c r="L81" s="238">
        <v>2</v>
      </c>
      <c r="M81" s="713">
        <v>368.44</v>
      </c>
    </row>
    <row r="82" spans="1:13" ht="14.4" customHeight="1" x14ac:dyDescent="0.3">
      <c r="A82" s="680" t="s">
        <v>2263</v>
      </c>
      <c r="B82" s="671" t="s">
        <v>2141</v>
      </c>
      <c r="C82" s="671" t="s">
        <v>966</v>
      </c>
      <c r="D82" s="671" t="s">
        <v>967</v>
      </c>
      <c r="E82" s="671" t="s">
        <v>2142</v>
      </c>
      <c r="F82" s="238"/>
      <c r="G82" s="238"/>
      <c r="H82" s="682">
        <v>0</v>
      </c>
      <c r="I82" s="238">
        <v>2</v>
      </c>
      <c r="J82" s="238">
        <v>196.46</v>
      </c>
      <c r="K82" s="682">
        <v>1</v>
      </c>
      <c r="L82" s="238">
        <v>2</v>
      </c>
      <c r="M82" s="713">
        <v>196.46</v>
      </c>
    </row>
    <row r="83" spans="1:13" ht="14.4" customHeight="1" x14ac:dyDescent="0.3">
      <c r="A83" s="680" t="s">
        <v>2263</v>
      </c>
      <c r="B83" s="671" t="s">
        <v>2141</v>
      </c>
      <c r="C83" s="671" t="s">
        <v>2633</v>
      </c>
      <c r="D83" s="671" t="s">
        <v>2634</v>
      </c>
      <c r="E83" s="671" t="s">
        <v>2635</v>
      </c>
      <c r="F83" s="238"/>
      <c r="G83" s="238"/>
      <c r="H83" s="682">
        <v>0</v>
      </c>
      <c r="I83" s="238">
        <v>2</v>
      </c>
      <c r="J83" s="238">
        <v>628.67999999999995</v>
      </c>
      <c r="K83" s="682">
        <v>1</v>
      </c>
      <c r="L83" s="238">
        <v>2</v>
      </c>
      <c r="M83" s="713">
        <v>628.67999999999995</v>
      </c>
    </row>
    <row r="84" spans="1:13" ht="14.4" customHeight="1" x14ac:dyDescent="0.3">
      <c r="A84" s="680" t="s">
        <v>2263</v>
      </c>
      <c r="B84" s="671" t="s">
        <v>3348</v>
      </c>
      <c r="C84" s="671" t="s">
        <v>2673</v>
      </c>
      <c r="D84" s="671" t="s">
        <v>2674</v>
      </c>
      <c r="E84" s="671" t="s">
        <v>2675</v>
      </c>
      <c r="F84" s="238"/>
      <c r="G84" s="238"/>
      <c r="H84" s="682">
        <v>0</v>
      </c>
      <c r="I84" s="238">
        <v>2</v>
      </c>
      <c r="J84" s="238">
        <v>189.6</v>
      </c>
      <c r="K84" s="682">
        <v>1</v>
      </c>
      <c r="L84" s="238">
        <v>2</v>
      </c>
      <c r="M84" s="713">
        <v>189.6</v>
      </c>
    </row>
    <row r="85" spans="1:13" ht="14.4" customHeight="1" x14ac:dyDescent="0.3">
      <c r="A85" s="680" t="s">
        <v>2264</v>
      </c>
      <c r="B85" s="671" t="s">
        <v>2084</v>
      </c>
      <c r="C85" s="671" t="s">
        <v>1025</v>
      </c>
      <c r="D85" s="671" t="s">
        <v>1026</v>
      </c>
      <c r="E85" s="671" t="s">
        <v>1027</v>
      </c>
      <c r="F85" s="238"/>
      <c r="G85" s="238"/>
      <c r="H85" s="682">
        <v>0</v>
      </c>
      <c r="I85" s="238">
        <v>6</v>
      </c>
      <c r="J85" s="238">
        <v>840.18000000000006</v>
      </c>
      <c r="K85" s="682">
        <v>1</v>
      </c>
      <c r="L85" s="238">
        <v>6</v>
      </c>
      <c r="M85" s="713">
        <v>840.18000000000006</v>
      </c>
    </row>
    <row r="86" spans="1:13" ht="14.4" customHeight="1" x14ac:dyDescent="0.3">
      <c r="A86" s="680" t="s">
        <v>2264</v>
      </c>
      <c r="B86" s="671" t="s">
        <v>2156</v>
      </c>
      <c r="C86" s="671" t="s">
        <v>1704</v>
      </c>
      <c r="D86" s="671" t="s">
        <v>1386</v>
      </c>
      <c r="E86" s="671" t="s">
        <v>1705</v>
      </c>
      <c r="F86" s="238"/>
      <c r="G86" s="238"/>
      <c r="H86" s="682"/>
      <c r="I86" s="238">
        <v>1</v>
      </c>
      <c r="J86" s="238">
        <v>0</v>
      </c>
      <c r="K86" s="682"/>
      <c r="L86" s="238">
        <v>1</v>
      </c>
      <c r="M86" s="713">
        <v>0</v>
      </c>
    </row>
    <row r="87" spans="1:13" ht="14.4" customHeight="1" x14ac:dyDescent="0.3">
      <c r="A87" s="680" t="s">
        <v>2264</v>
      </c>
      <c r="B87" s="671" t="s">
        <v>2093</v>
      </c>
      <c r="C87" s="671" t="s">
        <v>928</v>
      </c>
      <c r="D87" s="671" t="s">
        <v>929</v>
      </c>
      <c r="E87" s="671" t="s">
        <v>930</v>
      </c>
      <c r="F87" s="238"/>
      <c r="G87" s="238"/>
      <c r="H87" s="682">
        <v>0</v>
      </c>
      <c r="I87" s="238">
        <v>1</v>
      </c>
      <c r="J87" s="238">
        <v>937.93</v>
      </c>
      <c r="K87" s="682">
        <v>1</v>
      </c>
      <c r="L87" s="238">
        <v>1</v>
      </c>
      <c r="M87" s="713">
        <v>937.93</v>
      </c>
    </row>
    <row r="88" spans="1:13" ht="14.4" customHeight="1" x14ac:dyDescent="0.3">
      <c r="A88" s="680" t="s">
        <v>2264</v>
      </c>
      <c r="B88" s="671" t="s">
        <v>3349</v>
      </c>
      <c r="C88" s="671" t="s">
        <v>2949</v>
      </c>
      <c r="D88" s="671" t="s">
        <v>2950</v>
      </c>
      <c r="E88" s="671" t="s">
        <v>2951</v>
      </c>
      <c r="F88" s="238">
        <v>10</v>
      </c>
      <c r="G88" s="238">
        <v>947.19999999999993</v>
      </c>
      <c r="H88" s="682">
        <v>1</v>
      </c>
      <c r="I88" s="238"/>
      <c r="J88" s="238"/>
      <c r="K88" s="682">
        <v>0</v>
      </c>
      <c r="L88" s="238">
        <v>10</v>
      </c>
      <c r="M88" s="713">
        <v>947.19999999999993</v>
      </c>
    </row>
    <row r="89" spans="1:13" ht="14.4" customHeight="1" x14ac:dyDescent="0.3">
      <c r="A89" s="680" t="s">
        <v>2265</v>
      </c>
      <c r="B89" s="671" t="s">
        <v>2084</v>
      </c>
      <c r="C89" s="671" t="s">
        <v>1025</v>
      </c>
      <c r="D89" s="671" t="s">
        <v>1026</v>
      </c>
      <c r="E89" s="671" t="s">
        <v>1027</v>
      </c>
      <c r="F89" s="238"/>
      <c r="G89" s="238"/>
      <c r="H89" s="682">
        <v>0</v>
      </c>
      <c r="I89" s="238">
        <v>3</v>
      </c>
      <c r="J89" s="238">
        <v>420.09000000000003</v>
      </c>
      <c r="K89" s="682">
        <v>1</v>
      </c>
      <c r="L89" s="238">
        <v>3</v>
      </c>
      <c r="M89" s="713">
        <v>420.09000000000003</v>
      </c>
    </row>
    <row r="90" spans="1:13" ht="14.4" customHeight="1" x14ac:dyDescent="0.3">
      <c r="A90" s="680" t="s">
        <v>2265</v>
      </c>
      <c r="B90" s="671" t="s">
        <v>2086</v>
      </c>
      <c r="C90" s="671" t="s">
        <v>2996</v>
      </c>
      <c r="D90" s="671" t="s">
        <v>2997</v>
      </c>
      <c r="E90" s="671" t="s">
        <v>2998</v>
      </c>
      <c r="F90" s="238">
        <v>2</v>
      </c>
      <c r="G90" s="238">
        <v>345.56</v>
      </c>
      <c r="H90" s="682">
        <v>1</v>
      </c>
      <c r="I90" s="238"/>
      <c r="J90" s="238"/>
      <c r="K90" s="682">
        <v>0</v>
      </c>
      <c r="L90" s="238">
        <v>2</v>
      </c>
      <c r="M90" s="713">
        <v>345.56</v>
      </c>
    </row>
    <row r="91" spans="1:13" ht="14.4" customHeight="1" x14ac:dyDescent="0.3">
      <c r="A91" s="680" t="s">
        <v>2265</v>
      </c>
      <c r="B91" s="671" t="s">
        <v>2093</v>
      </c>
      <c r="C91" s="671" t="s">
        <v>1015</v>
      </c>
      <c r="D91" s="671" t="s">
        <v>929</v>
      </c>
      <c r="E91" s="671" t="s">
        <v>1016</v>
      </c>
      <c r="F91" s="238"/>
      <c r="G91" s="238"/>
      <c r="H91" s="682">
        <v>0</v>
      </c>
      <c r="I91" s="238">
        <v>1</v>
      </c>
      <c r="J91" s="238">
        <v>625.29</v>
      </c>
      <c r="K91" s="682">
        <v>1</v>
      </c>
      <c r="L91" s="238">
        <v>1</v>
      </c>
      <c r="M91" s="713">
        <v>625.29</v>
      </c>
    </row>
    <row r="92" spans="1:13" ht="14.4" customHeight="1" x14ac:dyDescent="0.3">
      <c r="A92" s="680" t="s">
        <v>2265</v>
      </c>
      <c r="B92" s="671" t="s">
        <v>2161</v>
      </c>
      <c r="C92" s="671" t="s">
        <v>2956</v>
      </c>
      <c r="D92" s="671" t="s">
        <v>2957</v>
      </c>
      <c r="E92" s="671" t="s">
        <v>2958</v>
      </c>
      <c r="F92" s="238">
        <v>2</v>
      </c>
      <c r="G92" s="238">
        <v>0</v>
      </c>
      <c r="H92" s="682"/>
      <c r="I92" s="238"/>
      <c r="J92" s="238"/>
      <c r="K92" s="682"/>
      <c r="L92" s="238">
        <v>2</v>
      </c>
      <c r="M92" s="713">
        <v>0</v>
      </c>
    </row>
    <row r="93" spans="1:13" ht="14.4" customHeight="1" x14ac:dyDescent="0.3">
      <c r="A93" s="680" t="s">
        <v>2265</v>
      </c>
      <c r="B93" s="671" t="s">
        <v>2104</v>
      </c>
      <c r="C93" s="671" t="s">
        <v>2970</v>
      </c>
      <c r="D93" s="671" t="s">
        <v>951</v>
      </c>
      <c r="E93" s="671" t="s">
        <v>2904</v>
      </c>
      <c r="F93" s="238">
        <v>2</v>
      </c>
      <c r="G93" s="238">
        <v>269.32</v>
      </c>
      <c r="H93" s="682">
        <v>1</v>
      </c>
      <c r="I93" s="238"/>
      <c r="J93" s="238"/>
      <c r="K93" s="682">
        <v>0</v>
      </c>
      <c r="L93" s="238">
        <v>2</v>
      </c>
      <c r="M93" s="713">
        <v>269.32</v>
      </c>
    </row>
    <row r="94" spans="1:13" ht="14.4" customHeight="1" x14ac:dyDescent="0.3">
      <c r="A94" s="680" t="s">
        <v>2265</v>
      </c>
      <c r="B94" s="671" t="s">
        <v>3350</v>
      </c>
      <c r="C94" s="671" t="s">
        <v>3003</v>
      </c>
      <c r="D94" s="671" t="s">
        <v>3004</v>
      </c>
      <c r="E94" s="671" t="s">
        <v>3005</v>
      </c>
      <c r="F94" s="238">
        <v>2</v>
      </c>
      <c r="G94" s="238">
        <v>0</v>
      </c>
      <c r="H94" s="682"/>
      <c r="I94" s="238"/>
      <c r="J94" s="238"/>
      <c r="K94" s="682"/>
      <c r="L94" s="238">
        <v>2</v>
      </c>
      <c r="M94" s="713">
        <v>0</v>
      </c>
    </row>
    <row r="95" spans="1:13" ht="14.4" customHeight="1" x14ac:dyDescent="0.3">
      <c r="A95" s="680" t="s">
        <v>2265</v>
      </c>
      <c r="B95" s="671" t="s">
        <v>2108</v>
      </c>
      <c r="C95" s="671" t="s">
        <v>3006</v>
      </c>
      <c r="D95" s="671" t="s">
        <v>1731</v>
      </c>
      <c r="E95" s="671" t="s">
        <v>2379</v>
      </c>
      <c r="F95" s="238">
        <v>1</v>
      </c>
      <c r="G95" s="238">
        <v>605.65</v>
      </c>
      <c r="H95" s="682">
        <v>1</v>
      </c>
      <c r="I95" s="238"/>
      <c r="J95" s="238"/>
      <c r="K95" s="682">
        <v>0</v>
      </c>
      <c r="L95" s="238">
        <v>1</v>
      </c>
      <c r="M95" s="713">
        <v>605.65</v>
      </c>
    </row>
    <row r="96" spans="1:13" ht="14.4" customHeight="1" x14ac:dyDescent="0.3">
      <c r="A96" s="680" t="s">
        <v>2265</v>
      </c>
      <c r="B96" s="671" t="s">
        <v>2114</v>
      </c>
      <c r="C96" s="671" t="s">
        <v>1097</v>
      </c>
      <c r="D96" s="671" t="s">
        <v>2115</v>
      </c>
      <c r="E96" s="671" t="s">
        <v>2116</v>
      </c>
      <c r="F96" s="238"/>
      <c r="G96" s="238"/>
      <c r="H96" s="682">
        <v>0</v>
      </c>
      <c r="I96" s="238">
        <v>2</v>
      </c>
      <c r="J96" s="238">
        <v>666.62</v>
      </c>
      <c r="K96" s="682">
        <v>1</v>
      </c>
      <c r="L96" s="238">
        <v>2</v>
      </c>
      <c r="M96" s="713">
        <v>666.62</v>
      </c>
    </row>
    <row r="97" spans="1:13" ht="14.4" customHeight="1" x14ac:dyDescent="0.3">
      <c r="A97" s="680" t="s">
        <v>2265</v>
      </c>
      <c r="B97" s="671" t="s">
        <v>2114</v>
      </c>
      <c r="C97" s="671" t="s">
        <v>2959</v>
      </c>
      <c r="D97" s="671" t="s">
        <v>2115</v>
      </c>
      <c r="E97" s="671" t="s">
        <v>2116</v>
      </c>
      <c r="F97" s="238">
        <v>1</v>
      </c>
      <c r="G97" s="238">
        <v>333.31</v>
      </c>
      <c r="H97" s="682">
        <v>1</v>
      </c>
      <c r="I97" s="238"/>
      <c r="J97" s="238"/>
      <c r="K97" s="682">
        <v>0</v>
      </c>
      <c r="L97" s="238">
        <v>1</v>
      </c>
      <c r="M97" s="713">
        <v>333.31</v>
      </c>
    </row>
    <row r="98" spans="1:13" ht="14.4" customHeight="1" x14ac:dyDescent="0.3">
      <c r="A98" s="680" t="s">
        <v>2265</v>
      </c>
      <c r="B98" s="671" t="s">
        <v>3347</v>
      </c>
      <c r="C98" s="671" t="s">
        <v>2963</v>
      </c>
      <c r="D98" s="671" t="s">
        <v>2964</v>
      </c>
      <c r="E98" s="671" t="s">
        <v>2965</v>
      </c>
      <c r="F98" s="238">
        <v>2</v>
      </c>
      <c r="G98" s="238">
        <v>444.5</v>
      </c>
      <c r="H98" s="682">
        <v>1</v>
      </c>
      <c r="I98" s="238"/>
      <c r="J98" s="238"/>
      <c r="K98" s="682">
        <v>0</v>
      </c>
      <c r="L98" s="238">
        <v>2</v>
      </c>
      <c r="M98" s="713">
        <v>444.5</v>
      </c>
    </row>
    <row r="99" spans="1:13" ht="14.4" customHeight="1" x14ac:dyDescent="0.3">
      <c r="A99" s="680" t="s">
        <v>2265</v>
      </c>
      <c r="B99" s="671" t="s">
        <v>3351</v>
      </c>
      <c r="C99" s="671" t="s">
        <v>2992</v>
      </c>
      <c r="D99" s="671" t="s">
        <v>2993</v>
      </c>
      <c r="E99" s="671" t="s">
        <v>2994</v>
      </c>
      <c r="F99" s="238">
        <v>1</v>
      </c>
      <c r="G99" s="238">
        <v>0</v>
      </c>
      <c r="H99" s="682"/>
      <c r="I99" s="238"/>
      <c r="J99" s="238"/>
      <c r="K99" s="682"/>
      <c r="L99" s="238">
        <v>1</v>
      </c>
      <c r="M99" s="713">
        <v>0</v>
      </c>
    </row>
    <row r="100" spans="1:13" ht="14.4" customHeight="1" x14ac:dyDescent="0.3">
      <c r="A100" s="680" t="s">
        <v>2265</v>
      </c>
      <c r="B100" s="671" t="s">
        <v>2136</v>
      </c>
      <c r="C100" s="671" t="s">
        <v>2434</v>
      </c>
      <c r="D100" s="671" t="s">
        <v>2432</v>
      </c>
      <c r="E100" s="671" t="s">
        <v>2435</v>
      </c>
      <c r="F100" s="238">
        <v>3</v>
      </c>
      <c r="G100" s="238">
        <v>289.89</v>
      </c>
      <c r="H100" s="682">
        <v>1</v>
      </c>
      <c r="I100" s="238"/>
      <c r="J100" s="238"/>
      <c r="K100" s="682">
        <v>0</v>
      </c>
      <c r="L100" s="238">
        <v>3</v>
      </c>
      <c r="M100" s="713">
        <v>289.89</v>
      </c>
    </row>
    <row r="101" spans="1:13" ht="14.4" customHeight="1" x14ac:dyDescent="0.3">
      <c r="A101" s="680" t="s">
        <v>2265</v>
      </c>
      <c r="B101" s="671" t="s">
        <v>3352</v>
      </c>
      <c r="C101" s="671" t="s">
        <v>2985</v>
      </c>
      <c r="D101" s="671" t="s">
        <v>2986</v>
      </c>
      <c r="E101" s="671" t="s">
        <v>2904</v>
      </c>
      <c r="F101" s="238"/>
      <c r="G101" s="238"/>
      <c r="H101" s="682"/>
      <c r="I101" s="238">
        <v>1</v>
      </c>
      <c r="J101" s="238">
        <v>0</v>
      </c>
      <c r="K101" s="682"/>
      <c r="L101" s="238">
        <v>1</v>
      </c>
      <c r="M101" s="713">
        <v>0</v>
      </c>
    </row>
    <row r="102" spans="1:13" ht="14.4" customHeight="1" x14ac:dyDescent="0.3">
      <c r="A102" s="680" t="s">
        <v>2266</v>
      </c>
      <c r="B102" s="671" t="s">
        <v>2156</v>
      </c>
      <c r="C102" s="671" t="s">
        <v>1385</v>
      </c>
      <c r="D102" s="671" t="s">
        <v>1386</v>
      </c>
      <c r="E102" s="671" t="s">
        <v>1387</v>
      </c>
      <c r="F102" s="238"/>
      <c r="G102" s="238"/>
      <c r="H102" s="682"/>
      <c r="I102" s="238">
        <v>1</v>
      </c>
      <c r="J102" s="238">
        <v>0</v>
      </c>
      <c r="K102" s="682"/>
      <c r="L102" s="238">
        <v>1</v>
      </c>
      <c r="M102" s="713">
        <v>0</v>
      </c>
    </row>
    <row r="103" spans="1:13" ht="14.4" customHeight="1" x14ac:dyDescent="0.3">
      <c r="A103" s="680" t="s">
        <v>2266</v>
      </c>
      <c r="B103" s="671" t="s">
        <v>2105</v>
      </c>
      <c r="C103" s="671" t="s">
        <v>1378</v>
      </c>
      <c r="D103" s="671" t="s">
        <v>991</v>
      </c>
      <c r="E103" s="671" t="s">
        <v>1379</v>
      </c>
      <c r="F103" s="238"/>
      <c r="G103" s="238"/>
      <c r="H103" s="682">
        <v>0</v>
      </c>
      <c r="I103" s="238">
        <v>1</v>
      </c>
      <c r="J103" s="238">
        <v>60.92</v>
      </c>
      <c r="K103" s="682">
        <v>1</v>
      </c>
      <c r="L103" s="238">
        <v>1</v>
      </c>
      <c r="M103" s="713">
        <v>60.92</v>
      </c>
    </row>
    <row r="104" spans="1:13" ht="14.4" customHeight="1" x14ac:dyDescent="0.3">
      <c r="A104" s="680" t="s">
        <v>2266</v>
      </c>
      <c r="B104" s="671" t="s">
        <v>2128</v>
      </c>
      <c r="C104" s="671" t="s">
        <v>1125</v>
      </c>
      <c r="D104" s="671" t="s">
        <v>1126</v>
      </c>
      <c r="E104" s="671" t="s">
        <v>1127</v>
      </c>
      <c r="F104" s="238"/>
      <c r="G104" s="238"/>
      <c r="H104" s="682">
        <v>0</v>
      </c>
      <c r="I104" s="238">
        <v>2</v>
      </c>
      <c r="J104" s="238">
        <v>308.02</v>
      </c>
      <c r="K104" s="682">
        <v>1</v>
      </c>
      <c r="L104" s="238">
        <v>2</v>
      </c>
      <c r="M104" s="713">
        <v>308.02</v>
      </c>
    </row>
    <row r="105" spans="1:13" ht="14.4" customHeight="1" x14ac:dyDescent="0.3">
      <c r="A105" s="680" t="s">
        <v>2266</v>
      </c>
      <c r="B105" s="671" t="s">
        <v>2186</v>
      </c>
      <c r="C105" s="671" t="s">
        <v>1475</v>
      </c>
      <c r="D105" s="671" t="s">
        <v>1476</v>
      </c>
      <c r="E105" s="671" t="s">
        <v>2179</v>
      </c>
      <c r="F105" s="238"/>
      <c r="G105" s="238"/>
      <c r="H105" s="682">
        <v>0</v>
      </c>
      <c r="I105" s="238">
        <v>2</v>
      </c>
      <c r="J105" s="238">
        <v>139.72</v>
      </c>
      <c r="K105" s="682">
        <v>1</v>
      </c>
      <c r="L105" s="238">
        <v>2</v>
      </c>
      <c r="M105" s="713">
        <v>139.72</v>
      </c>
    </row>
    <row r="106" spans="1:13" ht="14.4" customHeight="1" x14ac:dyDescent="0.3">
      <c r="A106" s="680" t="s">
        <v>2267</v>
      </c>
      <c r="B106" s="671" t="s">
        <v>2083</v>
      </c>
      <c r="C106" s="671" t="s">
        <v>1404</v>
      </c>
      <c r="D106" s="671" t="s">
        <v>1405</v>
      </c>
      <c r="E106" s="671" t="s">
        <v>2151</v>
      </c>
      <c r="F106" s="238"/>
      <c r="G106" s="238"/>
      <c r="H106" s="682">
        <v>0</v>
      </c>
      <c r="I106" s="238">
        <v>1</v>
      </c>
      <c r="J106" s="238">
        <v>349.88</v>
      </c>
      <c r="K106" s="682">
        <v>1</v>
      </c>
      <c r="L106" s="238">
        <v>1</v>
      </c>
      <c r="M106" s="713">
        <v>349.88</v>
      </c>
    </row>
    <row r="107" spans="1:13" ht="14.4" customHeight="1" x14ac:dyDescent="0.3">
      <c r="A107" s="680" t="s">
        <v>2267</v>
      </c>
      <c r="B107" s="671" t="s">
        <v>2152</v>
      </c>
      <c r="C107" s="671" t="s">
        <v>3282</v>
      </c>
      <c r="D107" s="671" t="s">
        <v>3283</v>
      </c>
      <c r="E107" s="671" t="s">
        <v>3284</v>
      </c>
      <c r="F107" s="238"/>
      <c r="G107" s="238"/>
      <c r="H107" s="682">
        <v>0</v>
      </c>
      <c r="I107" s="238">
        <v>3</v>
      </c>
      <c r="J107" s="238">
        <v>146.94</v>
      </c>
      <c r="K107" s="682">
        <v>1</v>
      </c>
      <c r="L107" s="238">
        <v>3</v>
      </c>
      <c r="M107" s="713">
        <v>146.94</v>
      </c>
    </row>
    <row r="108" spans="1:13" ht="14.4" customHeight="1" x14ac:dyDescent="0.3">
      <c r="A108" s="680" t="s">
        <v>2267</v>
      </c>
      <c r="B108" s="671" t="s">
        <v>2152</v>
      </c>
      <c r="C108" s="671" t="s">
        <v>2873</v>
      </c>
      <c r="D108" s="671" t="s">
        <v>2153</v>
      </c>
      <c r="E108" s="671" t="s">
        <v>2874</v>
      </c>
      <c r="F108" s="238"/>
      <c r="G108" s="238"/>
      <c r="H108" s="682">
        <v>0</v>
      </c>
      <c r="I108" s="238">
        <v>3</v>
      </c>
      <c r="J108" s="238">
        <v>587.76</v>
      </c>
      <c r="K108" s="682">
        <v>1</v>
      </c>
      <c r="L108" s="238">
        <v>3</v>
      </c>
      <c r="M108" s="713">
        <v>587.76</v>
      </c>
    </row>
    <row r="109" spans="1:13" ht="14.4" customHeight="1" x14ac:dyDescent="0.3">
      <c r="A109" s="680" t="s">
        <v>2267</v>
      </c>
      <c r="B109" s="671" t="s">
        <v>2084</v>
      </c>
      <c r="C109" s="671" t="s">
        <v>1025</v>
      </c>
      <c r="D109" s="671" t="s">
        <v>1026</v>
      </c>
      <c r="E109" s="671" t="s">
        <v>1027</v>
      </c>
      <c r="F109" s="238"/>
      <c r="G109" s="238"/>
      <c r="H109" s="682">
        <v>0</v>
      </c>
      <c r="I109" s="238">
        <v>21</v>
      </c>
      <c r="J109" s="238">
        <v>2940.63</v>
      </c>
      <c r="K109" s="682">
        <v>1</v>
      </c>
      <c r="L109" s="238">
        <v>21</v>
      </c>
      <c r="M109" s="713">
        <v>2940.63</v>
      </c>
    </row>
    <row r="110" spans="1:13" ht="14.4" customHeight="1" x14ac:dyDescent="0.3">
      <c r="A110" s="680" t="s">
        <v>2267</v>
      </c>
      <c r="B110" s="671" t="s">
        <v>2093</v>
      </c>
      <c r="C110" s="671" t="s">
        <v>1015</v>
      </c>
      <c r="D110" s="671" t="s">
        <v>929</v>
      </c>
      <c r="E110" s="671" t="s">
        <v>1016</v>
      </c>
      <c r="F110" s="238"/>
      <c r="G110" s="238"/>
      <c r="H110" s="682">
        <v>0</v>
      </c>
      <c r="I110" s="238">
        <v>1</v>
      </c>
      <c r="J110" s="238">
        <v>625.29</v>
      </c>
      <c r="K110" s="682">
        <v>1</v>
      </c>
      <c r="L110" s="238">
        <v>1</v>
      </c>
      <c r="M110" s="713">
        <v>625.29</v>
      </c>
    </row>
    <row r="111" spans="1:13" ht="14.4" customHeight="1" x14ac:dyDescent="0.3">
      <c r="A111" s="680" t="s">
        <v>2267</v>
      </c>
      <c r="B111" s="671" t="s">
        <v>2093</v>
      </c>
      <c r="C111" s="671" t="s">
        <v>2359</v>
      </c>
      <c r="D111" s="671" t="s">
        <v>929</v>
      </c>
      <c r="E111" s="671" t="s">
        <v>2360</v>
      </c>
      <c r="F111" s="238"/>
      <c r="G111" s="238"/>
      <c r="H111" s="682">
        <v>0</v>
      </c>
      <c r="I111" s="238">
        <v>2</v>
      </c>
      <c r="J111" s="238">
        <v>375.18</v>
      </c>
      <c r="K111" s="682">
        <v>1</v>
      </c>
      <c r="L111" s="238">
        <v>2</v>
      </c>
      <c r="M111" s="713">
        <v>375.18</v>
      </c>
    </row>
    <row r="112" spans="1:13" ht="14.4" customHeight="1" x14ac:dyDescent="0.3">
      <c r="A112" s="680" t="s">
        <v>2267</v>
      </c>
      <c r="B112" s="671" t="s">
        <v>2132</v>
      </c>
      <c r="C112" s="671" t="s">
        <v>1140</v>
      </c>
      <c r="D112" s="671" t="s">
        <v>1141</v>
      </c>
      <c r="E112" s="671" t="s">
        <v>2133</v>
      </c>
      <c r="F112" s="238"/>
      <c r="G112" s="238"/>
      <c r="H112" s="682">
        <v>0</v>
      </c>
      <c r="I112" s="238">
        <v>6</v>
      </c>
      <c r="J112" s="238">
        <v>18763.14</v>
      </c>
      <c r="K112" s="682">
        <v>1</v>
      </c>
      <c r="L112" s="238">
        <v>6</v>
      </c>
      <c r="M112" s="713">
        <v>18763.14</v>
      </c>
    </row>
    <row r="113" spans="1:13" ht="14.4" customHeight="1" x14ac:dyDescent="0.3">
      <c r="A113" s="680" t="s">
        <v>2267</v>
      </c>
      <c r="B113" s="671" t="s">
        <v>3353</v>
      </c>
      <c r="C113" s="671" t="s">
        <v>3082</v>
      </c>
      <c r="D113" s="671" t="s">
        <v>3083</v>
      </c>
      <c r="E113" s="671" t="s">
        <v>3084</v>
      </c>
      <c r="F113" s="238"/>
      <c r="G113" s="238"/>
      <c r="H113" s="682">
        <v>0</v>
      </c>
      <c r="I113" s="238">
        <v>1</v>
      </c>
      <c r="J113" s="238">
        <v>1866.4</v>
      </c>
      <c r="K113" s="682">
        <v>1</v>
      </c>
      <c r="L113" s="238">
        <v>1</v>
      </c>
      <c r="M113" s="713">
        <v>1866.4</v>
      </c>
    </row>
    <row r="114" spans="1:13" ht="14.4" customHeight="1" x14ac:dyDescent="0.3">
      <c r="A114" s="680" t="s">
        <v>2267</v>
      </c>
      <c r="B114" s="671" t="s">
        <v>2224</v>
      </c>
      <c r="C114" s="671" t="s">
        <v>3290</v>
      </c>
      <c r="D114" s="671" t="s">
        <v>1971</v>
      </c>
      <c r="E114" s="671" t="s">
        <v>3291</v>
      </c>
      <c r="F114" s="238"/>
      <c r="G114" s="238"/>
      <c r="H114" s="682">
        <v>0</v>
      </c>
      <c r="I114" s="238">
        <v>2</v>
      </c>
      <c r="J114" s="238">
        <v>31841.58</v>
      </c>
      <c r="K114" s="682">
        <v>1</v>
      </c>
      <c r="L114" s="238">
        <v>2</v>
      </c>
      <c r="M114" s="713">
        <v>31841.58</v>
      </c>
    </row>
    <row r="115" spans="1:13" ht="14.4" customHeight="1" x14ac:dyDescent="0.3">
      <c r="A115" s="680" t="s">
        <v>2268</v>
      </c>
      <c r="B115" s="671" t="s">
        <v>2136</v>
      </c>
      <c r="C115" s="671" t="s">
        <v>916</v>
      </c>
      <c r="D115" s="671" t="s">
        <v>917</v>
      </c>
      <c r="E115" s="671" t="s">
        <v>2137</v>
      </c>
      <c r="F115" s="238"/>
      <c r="G115" s="238"/>
      <c r="H115" s="682">
        <v>0</v>
      </c>
      <c r="I115" s="238">
        <v>1</v>
      </c>
      <c r="J115" s="238">
        <v>96.63</v>
      </c>
      <c r="K115" s="682">
        <v>1</v>
      </c>
      <c r="L115" s="238">
        <v>1</v>
      </c>
      <c r="M115" s="713">
        <v>96.63</v>
      </c>
    </row>
    <row r="116" spans="1:13" ht="14.4" customHeight="1" x14ac:dyDescent="0.3">
      <c r="A116" s="680" t="s">
        <v>2269</v>
      </c>
      <c r="B116" s="671" t="s">
        <v>2177</v>
      </c>
      <c r="C116" s="671" t="s">
        <v>1707</v>
      </c>
      <c r="D116" s="671" t="s">
        <v>1708</v>
      </c>
      <c r="E116" s="671" t="s">
        <v>2200</v>
      </c>
      <c r="F116" s="238"/>
      <c r="G116" s="238"/>
      <c r="H116" s="682">
        <v>0</v>
      </c>
      <c r="I116" s="238">
        <v>1</v>
      </c>
      <c r="J116" s="238">
        <v>86.76</v>
      </c>
      <c r="K116" s="682">
        <v>1</v>
      </c>
      <c r="L116" s="238">
        <v>1</v>
      </c>
      <c r="M116" s="713">
        <v>86.76</v>
      </c>
    </row>
    <row r="117" spans="1:13" ht="14.4" customHeight="1" x14ac:dyDescent="0.3">
      <c r="A117" s="680" t="s">
        <v>2269</v>
      </c>
      <c r="B117" s="671" t="s">
        <v>2114</v>
      </c>
      <c r="C117" s="671" t="s">
        <v>3097</v>
      </c>
      <c r="D117" s="671" t="s">
        <v>3098</v>
      </c>
      <c r="E117" s="671" t="s">
        <v>2116</v>
      </c>
      <c r="F117" s="238">
        <v>2</v>
      </c>
      <c r="G117" s="238">
        <v>666.62</v>
      </c>
      <c r="H117" s="682">
        <v>1</v>
      </c>
      <c r="I117" s="238"/>
      <c r="J117" s="238"/>
      <c r="K117" s="682">
        <v>0</v>
      </c>
      <c r="L117" s="238">
        <v>2</v>
      </c>
      <c r="M117" s="713">
        <v>666.62</v>
      </c>
    </row>
    <row r="118" spans="1:13" ht="14.4" customHeight="1" x14ac:dyDescent="0.3">
      <c r="A118" s="680" t="s">
        <v>2269</v>
      </c>
      <c r="B118" s="671" t="s">
        <v>2114</v>
      </c>
      <c r="C118" s="671" t="s">
        <v>1097</v>
      </c>
      <c r="D118" s="671" t="s">
        <v>2115</v>
      </c>
      <c r="E118" s="671" t="s">
        <v>2116</v>
      </c>
      <c r="F118" s="238"/>
      <c r="G118" s="238"/>
      <c r="H118" s="682">
        <v>0</v>
      </c>
      <c r="I118" s="238">
        <v>1</v>
      </c>
      <c r="J118" s="238">
        <v>333.31</v>
      </c>
      <c r="K118" s="682">
        <v>1</v>
      </c>
      <c r="L118" s="238">
        <v>1</v>
      </c>
      <c r="M118" s="713">
        <v>333.31</v>
      </c>
    </row>
    <row r="119" spans="1:13" ht="14.4" customHeight="1" x14ac:dyDescent="0.3">
      <c r="A119" s="680" t="s">
        <v>2269</v>
      </c>
      <c r="B119" s="671" t="s">
        <v>3347</v>
      </c>
      <c r="C119" s="671" t="s">
        <v>3099</v>
      </c>
      <c r="D119" s="671" t="s">
        <v>3100</v>
      </c>
      <c r="E119" s="671" t="s">
        <v>3101</v>
      </c>
      <c r="F119" s="238">
        <v>2</v>
      </c>
      <c r="G119" s="238">
        <v>296.32</v>
      </c>
      <c r="H119" s="682">
        <v>1</v>
      </c>
      <c r="I119" s="238"/>
      <c r="J119" s="238"/>
      <c r="K119" s="682">
        <v>0</v>
      </c>
      <c r="L119" s="238">
        <v>2</v>
      </c>
      <c r="M119" s="713">
        <v>296.32</v>
      </c>
    </row>
    <row r="120" spans="1:13" ht="14.4" customHeight="1" x14ac:dyDescent="0.3">
      <c r="A120" s="680" t="s">
        <v>2269</v>
      </c>
      <c r="B120" s="671" t="s">
        <v>2128</v>
      </c>
      <c r="C120" s="671" t="s">
        <v>3115</v>
      </c>
      <c r="D120" s="671" t="s">
        <v>1126</v>
      </c>
      <c r="E120" s="671" t="s">
        <v>1127</v>
      </c>
      <c r="F120" s="238">
        <v>2</v>
      </c>
      <c r="G120" s="238">
        <v>308.02</v>
      </c>
      <c r="H120" s="682">
        <v>1</v>
      </c>
      <c r="I120" s="238"/>
      <c r="J120" s="238"/>
      <c r="K120" s="682">
        <v>0</v>
      </c>
      <c r="L120" s="238">
        <v>2</v>
      </c>
      <c r="M120" s="713">
        <v>308.02</v>
      </c>
    </row>
    <row r="121" spans="1:13" ht="14.4" customHeight="1" x14ac:dyDescent="0.3">
      <c r="A121" s="680" t="s">
        <v>2269</v>
      </c>
      <c r="B121" s="671" t="s">
        <v>2141</v>
      </c>
      <c r="C121" s="671" t="s">
        <v>3133</v>
      </c>
      <c r="D121" s="671" t="s">
        <v>3134</v>
      </c>
      <c r="E121" s="671" t="s">
        <v>3135</v>
      </c>
      <c r="F121" s="238">
        <v>1</v>
      </c>
      <c r="G121" s="238">
        <v>0</v>
      </c>
      <c r="H121" s="682"/>
      <c r="I121" s="238"/>
      <c r="J121" s="238"/>
      <c r="K121" s="682"/>
      <c r="L121" s="238">
        <v>1</v>
      </c>
      <c r="M121" s="713">
        <v>0</v>
      </c>
    </row>
    <row r="122" spans="1:13" ht="14.4" customHeight="1" x14ac:dyDescent="0.3">
      <c r="A122" s="680" t="s">
        <v>2269</v>
      </c>
      <c r="B122" s="671" t="s">
        <v>2141</v>
      </c>
      <c r="C122" s="671" t="s">
        <v>3136</v>
      </c>
      <c r="D122" s="671" t="s">
        <v>3137</v>
      </c>
      <c r="E122" s="671" t="s">
        <v>2164</v>
      </c>
      <c r="F122" s="238">
        <v>1</v>
      </c>
      <c r="G122" s="238">
        <v>0</v>
      </c>
      <c r="H122" s="682"/>
      <c r="I122" s="238"/>
      <c r="J122" s="238"/>
      <c r="K122" s="682"/>
      <c r="L122" s="238">
        <v>1</v>
      </c>
      <c r="M122" s="713">
        <v>0</v>
      </c>
    </row>
    <row r="123" spans="1:13" ht="14.4" customHeight="1" x14ac:dyDescent="0.3">
      <c r="A123" s="680" t="s">
        <v>2269</v>
      </c>
      <c r="B123" s="671" t="s">
        <v>2207</v>
      </c>
      <c r="C123" s="671" t="s">
        <v>3095</v>
      </c>
      <c r="D123" s="671" t="s">
        <v>3096</v>
      </c>
      <c r="E123" s="671" t="s">
        <v>2209</v>
      </c>
      <c r="F123" s="238">
        <v>1</v>
      </c>
      <c r="G123" s="238">
        <v>5.37</v>
      </c>
      <c r="H123" s="682">
        <v>1</v>
      </c>
      <c r="I123" s="238"/>
      <c r="J123" s="238"/>
      <c r="K123" s="682">
        <v>0</v>
      </c>
      <c r="L123" s="238">
        <v>1</v>
      </c>
      <c r="M123" s="713">
        <v>5.37</v>
      </c>
    </row>
    <row r="124" spans="1:13" ht="14.4" customHeight="1" x14ac:dyDescent="0.3">
      <c r="A124" s="680" t="s">
        <v>2269</v>
      </c>
      <c r="B124" s="671" t="s">
        <v>3352</v>
      </c>
      <c r="C124" s="671" t="s">
        <v>3125</v>
      </c>
      <c r="D124" s="671" t="s">
        <v>3126</v>
      </c>
      <c r="E124" s="671" t="s">
        <v>3127</v>
      </c>
      <c r="F124" s="238">
        <v>2</v>
      </c>
      <c r="G124" s="238">
        <v>459.14</v>
      </c>
      <c r="H124" s="682">
        <v>1</v>
      </c>
      <c r="I124" s="238"/>
      <c r="J124" s="238"/>
      <c r="K124" s="682">
        <v>0</v>
      </c>
      <c r="L124" s="238">
        <v>2</v>
      </c>
      <c r="M124" s="713">
        <v>459.14</v>
      </c>
    </row>
    <row r="125" spans="1:13" ht="14.4" customHeight="1" x14ac:dyDescent="0.3">
      <c r="A125" s="680" t="s">
        <v>2278</v>
      </c>
      <c r="B125" s="671" t="s">
        <v>2084</v>
      </c>
      <c r="C125" s="671" t="s">
        <v>1025</v>
      </c>
      <c r="D125" s="671" t="s">
        <v>1026</v>
      </c>
      <c r="E125" s="671" t="s">
        <v>1027</v>
      </c>
      <c r="F125" s="238"/>
      <c r="G125" s="238"/>
      <c r="H125" s="682">
        <v>0</v>
      </c>
      <c r="I125" s="238">
        <v>2</v>
      </c>
      <c r="J125" s="238">
        <v>280.06</v>
      </c>
      <c r="K125" s="682">
        <v>1</v>
      </c>
      <c r="L125" s="238">
        <v>2</v>
      </c>
      <c r="M125" s="713">
        <v>280.06</v>
      </c>
    </row>
    <row r="126" spans="1:13" ht="14.4" customHeight="1" x14ac:dyDescent="0.3">
      <c r="A126" s="680" t="s">
        <v>2278</v>
      </c>
      <c r="B126" s="671" t="s">
        <v>2093</v>
      </c>
      <c r="C126" s="671" t="s">
        <v>1015</v>
      </c>
      <c r="D126" s="671" t="s">
        <v>929</v>
      </c>
      <c r="E126" s="671" t="s">
        <v>1016</v>
      </c>
      <c r="F126" s="238"/>
      <c r="G126" s="238"/>
      <c r="H126" s="682">
        <v>0</v>
      </c>
      <c r="I126" s="238">
        <v>2</v>
      </c>
      <c r="J126" s="238">
        <v>1250.58</v>
      </c>
      <c r="K126" s="682">
        <v>1</v>
      </c>
      <c r="L126" s="238">
        <v>2</v>
      </c>
      <c r="M126" s="713">
        <v>1250.58</v>
      </c>
    </row>
    <row r="127" spans="1:13" ht="14.4" customHeight="1" x14ac:dyDescent="0.3">
      <c r="A127" s="680" t="s">
        <v>2278</v>
      </c>
      <c r="B127" s="671" t="s">
        <v>2093</v>
      </c>
      <c r="C127" s="671" t="s">
        <v>935</v>
      </c>
      <c r="D127" s="671" t="s">
        <v>929</v>
      </c>
      <c r="E127" s="671" t="s">
        <v>936</v>
      </c>
      <c r="F127" s="238"/>
      <c r="G127" s="238"/>
      <c r="H127" s="682">
        <v>0</v>
      </c>
      <c r="I127" s="238">
        <v>1</v>
      </c>
      <c r="J127" s="238">
        <v>1458.07</v>
      </c>
      <c r="K127" s="682">
        <v>1</v>
      </c>
      <c r="L127" s="238">
        <v>1</v>
      </c>
      <c r="M127" s="713">
        <v>1458.07</v>
      </c>
    </row>
    <row r="128" spans="1:13" ht="14.4" customHeight="1" x14ac:dyDescent="0.3">
      <c r="A128" s="680" t="s">
        <v>2278</v>
      </c>
      <c r="B128" s="671" t="s">
        <v>2093</v>
      </c>
      <c r="C128" s="671" t="s">
        <v>3238</v>
      </c>
      <c r="D128" s="671" t="s">
        <v>929</v>
      </c>
      <c r="E128" s="671" t="s">
        <v>3239</v>
      </c>
      <c r="F128" s="238">
        <v>1</v>
      </c>
      <c r="G128" s="238">
        <v>0</v>
      </c>
      <c r="H128" s="682"/>
      <c r="I128" s="238"/>
      <c r="J128" s="238"/>
      <c r="K128" s="682"/>
      <c r="L128" s="238">
        <v>1</v>
      </c>
      <c r="M128" s="713">
        <v>0</v>
      </c>
    </row>
    <row r="129" spans="1:13" ht="14.4" customHeight="1" x14ac:dyDescent="0.3">
      <c r="A129" s="680" t="s">
        <v>2278</v>
      </c>
      <c r="B129" s="671" t="s">
        <v>2114</v>
      </c>
      <c r="C129" s="671" t="s">
        <v>1097</v>
      </c>
      <c r="D129" s="671" t="s">
        <v>2115</v>
      </c>
      <c r="E129" s="671" t="s">
        <v>2116</v>
      </c>
      <c r="F129" s="238"/>
      <c r="G129" s="238"/>
      <c r="H129" s="682">
        <v>0</v>
      </c>
      <c r="I129" s="238">
        <v>4</v>
      </c>
      <c r="J129" s="238">
        <v>1333.24</v>
      </c>
      <c r="K129" s="682">
        <v>1</v>
      </c>
      <c r="L129" s="238">
        <v>4</v>
      </c>
      <c r="M129" s="713">
        <v>1333.24</v>
      </c>
    </row>
    <row r="130" spans="1:13" ht="14.4" customHeight="1" x14ac:dyDescent="0.3">
      <c r="A130" s="680" t="s">
        <v>2278</v>
      </c>
      <c r="B130" s="671" t="s">
        <v>3348</v>
      </c>
      <c r="C130" s="671" t="s">
        <v>2673</v>
      </c>
      <c r="D130" s="671" t="s">
        <v>2674</v>
      </c>
      <c r="E130" s="671" t="s">
        <v>2675</v>
      </c>
      <c r="F130" s="238"/>
      <c r="G130" s="238"/>
      <c r="H130" s="682">
        <v>0</v>
      </c>
      <c r="I130" s="238">
        <v>2</v>
      </c>
      <c r="J130" s="238">
        <v>189.6</v>
      </c>
      <c r="K130" s="682">
        <v>1</v>
      </c>
      <c r="L130" s="238">
        <v>2</v>
      </c>
      <c r="M130" s="713">
        <v>189.6</v>
      </c>
    </row>
    <row r="131" spans="1:13" ht="14.4" customHeight="1" x14ac:dyDescent="0.3">
      <c r="A131" s="680" t="s">
        <v>2279</v>
      </c>
      <c r="B131" s="671" t="s">
        <v>2114</v>
      </c>
      <c r="C131" s="671" t="s">
        <v>1097</v>
      </c>
      <c r="D131" s="671" t="s">
        <v>2115</v>
      </c>
      <c r="E131" s="671" t="s">
        <v>2116</v>
      </c>
      <c r="F131" s="238"/>
      <c r="G131" s="238"/>
      <c r="H131" s="682">
        <v>0</v>
      </c>
      <c r="I131" s="238">
        <v>3</v>
      </c>
      <c r="J131" s="238">
        <v>999.93000000000006</v>
      </c>
      <c r="K131" s="682">
        <v>1</v>
      </c>
      <c r="L131" s="238">
        <v>3</v>
      </c>
      <c r="M131" s="713">
        <v>999.93000000000006</v>
      </c>
    </row>
    <row r="132" spans="1:13" ht="14.4" customHeight="1" x14ac:dyDescent="0.3">
      <c r="A132" s="680" t="s">
        <v>2279</v>
      </c>
      <c r="B132" s="671" t="s">
        <v>2141</v>
      </c>
      <c r="C132" s="671" t="s">
        <v>966</v>
      </c>
      <c r="D132" s="671" t="s">
        <v>967</v>
      </c>
      <c r="E132" s="671" t="s">
        <v>2142</v>
      </c>
      <c r="F132" s="238"/>
      <c r="G132" s="238"/>
      <c r="H132" s="682">
        <v>0</v>
      </c>
      <c r="I132" s="238">
        <v>1</v>
      </c>
      <c r="J132" s="238">
        <v>98.23</v>
      </c>
      <c r="K132" s="682">
        <v>1</v>
      </c>
      <c r="L132" s="238">
        <v>1</v>
      </c>
      <c r="M132" s="713">
        <v>98.23</v>
      </c>
    </row>
    <row r="133" spans="1:13" ht="14.4" customHeight="1" x14ac:dyDescent="0.3">
      <c r="A133" s="680" t="s">
        <v>2271</v>
      </c>
      <c r="B133" s="671" t="s">
        <v>2114</v>
      </c>
      <c r="C133" s="671" t="s">
        <v>2549</v>
      </c>
      <c r="D133" s="671" t="s">
        <v>2905</v>
      </c>
      <c r="E133" s="671" t="s">
        <v>2906</v>
      </c>
      <c r="F133" s="238"/>
      <c r="G133" s="238"/>
      <c r="H133" s="682">
        <v>0</v>
      </c>
      <c r="I133" s="238">
        <v>1</v>
      </c>
      <c r="J133" s="238">
        <v>333.31</v>
      </c>
      <c r="K133" s="682">
        <v>1</v>
      </c>
      <c r="L133" s="238">
        <v>1</v>
      </c>
      <c r="M133" s="713">
        <v>333.31</v>
      </c>
    </row>
    <row r="134" spans="1:13" ht="14.4" customHeight="1" x14ac:dyDescent="0.3">
      <c r="A134" s="680" t="s">
        <v>2272</v>
      </c>
      <c r="B134" s="671" t="s">
        <v>2083</v>
      </c>
      <c r="C134" s="671" t="s">
        <v>3272</v>
      </c>
      <c r="D134" s="671" t="s">
        <v>1690</v>
      </c>
      <c r="E134" s="671" t="s">
        <v>3273</v>
      </c>
      <c r="F134" s="238"/>
      <c r="G134" s="238"/>
      <c r="H134" s="682"/>
      <c r="I134" s="238">
        <v>2</v>
      </c>
      <c r="J134" s="238">
        <v>0</v>
      </c>
      <c r="K134" s="682"/>
      <c r="L134" s="238">
        <v>2</v>
      </c>
      <c r="M134" s="713">
        <v>0</v>
      </c>
    </row>
    <row r="135" spans="1:13" ht="14.4" customHeight="1" x14ac:dyDescent="0.3">
      <c r="A135" s="680" t="s">
        <v>2272</v>
      </c>
      <c r="B135" s="671" t="s">
        <v>2084</v>
      </c>
      <c r="C135" s="671" t="s">
        <v>1025</v>
      </c>
      <c r="D135" s="671" t="s">
        <v>1026</v>
      </c>
      <c r="E135" s="671" t="s">
        <v>1027</v>
      </c>
      <c r="F135" s="238"/>
      <c r="G135" s="238"/>
      <c r="H135" s="682">
        <v>0</v>
      </c>
      <c r="I135" s="238">
        <v>12</v>
      </c>
      <c r="J135" s="238">
        <v>1680.3600000000001</v>
      </c>
      <c r="K135" s="682">
        <v>1</v>
      </c>
      <c r="L135" s="238">
        <v>12</v>
      </c>
      <c r="M135" s="713">
        <v>1680.3600000000001</v>
      </c>
    </row>
    <row r="136" spans="1:13" ht="14.4" customHeight="1" x14ac:dyDescent="0.3">
      <c r="A136" s="680" t="s">
        <v>2272</v>
      </c>
      <c r="B136" s="671" t="s">
        <v>2156</v>
      </c>
      <c r="C136" s="671" t="s">
        <v>1704</v>
      </c>
      <c r="D136" s="671" t="s">
        <v>1386</v>
      </c>
      <c r="E136" s="671" t="s">
        <v>1705</v>
      </c>
      <c r="F136" s="238"/>
      <c r="G136" s="238"/>
      <c r="H136" s="682"/>
      <c r="I136" s="238">
        <v>1</v>
      </c>
      <c r="J136" s="238">
        <v>0</v>
      </c>
      <c r="K136" s="682"/>
      <c r="L136" s="238">
        <v>1</v>
      </c>
      <c r="M136" s="713">
        <v>0</v>
      </c>
    </row>
    <row r="137" spans="1:13" ht="14.4" customHeight="1" x14ac:dyDescent="0.3">
      <c r="A137" s="680" t="s">
        <v>2272</v>
      </c>
      <c r="B137" s="671" t="s">
        <v>2093</v>
      </c>
      <c r="C137" s="671" t="s">
        <v>935</v>
      </c>
      <c r="D137" s="671" t="s">
        <v>929</v>
      </c>
      <c r="E137" s="671" t="s">
        <v>936</v>
      </c>
      <c r="F137" s="238"/>
      <c r="G137" s="238"/>
      <c r="H137" s="682">
        <v>0</v>
      </c>
      <c r="I137" s="238">
        <v>1</v>
      </c>
      <c r="J137" s="238">
        <v>1458.07</v>
      </c>
      <c r="K137" s="682">
        <v>1</v>
      </c>
      <c r="L137" s="238">
        <v>1</v>
      </c>
      <c r="M137" s="713">
        <v>1458.07</v>
      </c>
    </row>
    <row r="138" spans="1:13" ht="14.4" customHeight="1" x14ac:dyDescent="0.3">
      <c r="A138" s="680" t="s">
        <v>2272</v>
      </c>
      <c r="B138" s="671" t="s">
        <v>2093</v>
      </c>
      <c r="C138" s="671" t="s">
        <v>1361</v>
      </c>
      <c r="D138" s="671" t="s">
        <v>1362</v>
      </c>
      <c r="E138" s="671" t="s">
        <v>936</v>
      </c>
      <c r="F138" s="238"/>
      <c r="G138" s="238"/>
      <c r="H138" s="682">
        <v>0</v>
      </c>
      <c r="I138" s="238">
        <v>1</v>
      </c>
      <c r="J138" s="238">
        <v>2916.16</v>
      </c>
      <c r="K138" s="682">
        <v>1</v>
      </c>
      <c r="L138" s="238">
        <v>1</v>
      </c>
      <c r="M138" s="713">
        <v>2916.16</v>
      </c>
    </row>
    <row r="139" spans="1:13" ht="14.4" customHeight="1" x14ac:dyDescent="0.3">
      <c r="A139" s="680" t="s">
        <v>2272</v>
      </c>
      <c r="B139" s="671" t="s">
        <v>2136</v>
      </c>
      <c r="C139" s="671" t="s">
        <v>2434</v>
      </c>
      <c r="D139" s="671" t="s">
        <v>2432</v>
      </c>
      <c r="E139" s="671" t="s">
        <v>2435</v>
      </c>
      <c r="F139" s="238">
        <v>2</v>
      </c>
      <c r="G139" s="238">
        <v>193.26</v>
      </c>
      <c r="H139" s="682">
        <v>1</v>
      </c>
      <c r="I139" s="238"/>
      <c r="J139" s="238"/>
      <c r="K139" s="682">
        <v>0</v>
      </c>
      <c r="L139" s="238">
        <v>2</v>
      </c>
      <c r="M139" s="713">
        <v>193.26</v>
      </c>
    </row>
    <row r="140" spans="1:13" ht="14.4" customHeight="1" x14ac:dyDescent="0.3">
      <c r="A140" s="680" t="s">
        <v>2273</v>
      </c>
      <c r="B140" s="671" t="s">
        <v>2083</v>
      </c>
      <c r="C140" s="671" t="s">
        <v>3173</v>
      </c>
      <c r="D140" s="671" t="s">
        <v>1405</v>
      </c>
      <c r="E140" s="671" t="s">
        <v>3174</v>
      </c>
      <c r="F140" s="238"/>
      <c r="G140" s="238"/>
      <c r="H140" s="682">
        <v>0</v>
      </c>
      <c r="I140" s="238">
        <v>3</v>
      </c>
      <c r="J140" s="238">
        <v>293.90999999999997</v>
      </c>
      <c r="K140" s="682">
        <v>1</v>
      </c>
      <c r="L140" s="238">
        <v>3</v>
      </c>
      <c r="M140" s="713">
        <v>293.90999999999997</v>
      </c>
    </row>
    <row r="141" spans="1:13" ht="14.4" customHeight="1" x14ac:dyDescent="0.3">
      <c r="A141" s="680" t="s">
        <v>2273</v>
      </c>
      <c r="B141" s="671" t="s">
        <v>2084</v>
      </c>
      <c r="C141" s="671" t="s">
        <v>1025</v>
      </c>
      <c r="D141" s="671" t="s">
        <v>1026</v>
      </c>
      <c r="E141" s="671" t="s">
        <v>1027</v>
      </c>
      <c r="F141" s="238"/>
      <c r="G141" s="238"/>
      <c r="H141" s="682">
        <v>0</v>
      </c>
      <c r="I141" s="238">
        <v>2</v>
      </c>
      <c r="J141" s="238">
        <v>280.06</v>
      </c>
      <c r="K141" s="682">
        <v>1</v>
      </c>
      <c r="L141" s="238">
        <v>2</v>
      </c>
      <c r="M141" s="713">
        <v>280.06</v>
      </c>
    </row>
    <row r="142" spans="1:13" ht="14.4" customHeight="1" x14ac:dyDescent="0.3">
      <c r="A142" s="680" t="s">
        <v>2273</v>
      </c>
      <c r="B142" s="671" t="s">
        <v>2160</v>
      </c>
      <c r="C142" s="671" t="s">
        <v>1248</v>
      </c>
      <c r="D142" s="671" t="s">
        <v>1249</v>
      </c>
      <c r="E142" s="671" t="s">
        <v>1250</v>
      </c>
      <c r="F142" s="238"/>
      <c r="G142" s="238"/>
      <c r="H142" s="682">
        <v>0</v>
      </c>
      <c r="I142" s="238">
        <v>3</v>
      </c>
      <c r="J142" s="238">
        <v>313.98</v>
      </c>
      <c r="K142" s="682">
        <v>1</v>
      </c>
      <c r="L142" s="238">
        <v>3</v>
      </c>
      <c r="M142" s="713">
        <v>313.98</v>
      </c>
    </row>
    <row r="143" spans="1:13" ht="14.4" customHeight="1" x14ac:dyDescent="0.3">
      <c r="A143" s="680" t="s">
        <v>2273</v>
      </c>
      <c r="B143" s="671" t="s">
        <v>2108</v>
      </c>
      <c r="C143" s="671" t="s">
        <v>3176</v>
      </c>
      <c r="D143" s="671" t="s">
        <v>3177</v>
      </c>
      <c r="E143" s="671" t="s">
        <v>1743</v>
      </c>
      <c r="F143" s="238"/>
      <c r="G143" s="238"/>
      <c r="H143" s="682">
        <v>0</v>
      </c>
      <c r="I143" s="238">
        <v>3</v>
      </c>
      <c r="J143" s="238">
        <v>391.77</v>
      </c>
      <c r="K143" s="682">
        <v>1</v>
      </c>
      <c r="L143" s="238">
        <v>3</v>
      </c>
      <c r="M143" s="713">
        <v>391.77</v>
      </c>
    </row>
    <row r="144" spans="1:13" ht="14.4" customHeight="1" x14ac:dyDescent="0.3">
      <c r="A144" s="680" t="s">
        <v>2273</v>
      </c>
      <c r="B144" s="671" t="s">
        <v>2138</v>
      </c>
      <c r="C144" s="671" t="s">
        <v>3161</v>
      </c>
      <c r="D144" s="671" t="s">
        <v>3162</v>
      </c>
      <c r="E144" s="671" t="s">
        <v>984</v>
      </c>
      <c r="F144" s="238">
        <v>1</v>
      </c>
      <c r="G144" s="238">
        <v>95.25</v>
      </c>
      <c r="H144" s="682">
        <v>1</v>
      </c>
      <c r="I144" s="238"/>
      <c r="J144" s="238"/>
      <c r="K144" s="682">
        <v>0</v>
      </c>
      <c r="L144" s="238">
        <v>1</v>
      </c>
      <c r="M144" s="713">
        <v>95.25</v>
      </c>
    </row>
    <row r="145" spans="1:13" ht="14.4" customHeight="1" x14ac:dyDescent="0.3">
      <c r="A145" s="680" t="s">
        <v>2273</v>
      </c>
      <c r="B145" s="671" t="s">
        <v>2141</v>
      </c>
      <c r="C145" s="671" t="s">
        <v>2633</v>
      </c>
      <c r="D145" s="671" t="s">
        <v>2634</v>
      </c>
      <c r="E145" s="671" t="s">
        <v>2635</v>
      </c>
      <c r="F145" s="238"/>
      <c r="G145" s="238"/>
      <c r="H145" s="682">
        <v>0</v>
      </c>
      <c r="I145" s="238">
        <v>1</v>
      </c>
      <c r="J145" s="238">
        <v>314.33999999999997</v>
      </c>
      <c r="K145" s="682">
        <v>1</v>
      </c>
      <c r="L145" s="238">
        <v>1</v>
      </c>
      <c r="M145" s="713">
        <v>314.33999999999997</v>
      </c>
    </row>
    <row r="146" spans="1:13" ht="14.4" customHeight="1" x14ac:dyDescent="0.3">
      <c r="A146" s="680" t="s">
        <v>2274</v>
      </c>
      <c r="B146" s="671" t="s">
        <v>2084</v>
      </c>
      <c r="C146" s="671" t="s">
        <v>1025</v>
      </c>
      <c r="D146" s="671" t="s">
        <v>1026</v>
      </c>
      <c r="E146" s="671" t="s">
        <v>1027</v>
      </c>
      <c r="F146" s="238"/>
      <c r="G146" s="238"/>
      <c r="H146" s="682">
        <v>0</v>
      </c>
      <c r="I146" s="238">
        <v>7</v>
      </c>
      <c r="J146" s="238">
        <v>980.21</v>
      </c>
      <c r="K146" s="682">
        <v>1</v>
      </c>
      <c r="L146" s="238">
        <v>7</v>
      </c>
      <c r="M146" s="713">
        <v>980.21</v>
      </c>
    </row>
    <row r="147" spans="1:13" ht="14.4" customHeight="1" x14ac:dyDescent="0.3">
      <c r="A147" s="680" t="s">
        <v>2274</v>
      </c>
      <c r="B147" s="671" t="s">
        <v>2156</v>
      </c>
      <c r="C147" s="671" t="s">
        <v>1385</v>
      </c>
      <c r="D147" s="671" t="s">
        <v>1386</v>
      </c>
      <c r="E147" s="671" t="s">
        <v>1387</v>
      </c>
      <c r="F147" s="238"/>
      <c r="G147" s="238"/>
      <c r="H147" s="682"/>
      <c r="I147" s="238">
        <v>2</v>
      </c>
      <c r="J147" s="238">
        <v>0</v>
      </c>
      <c r="K147" s="682"/>
      <c r="L147" s="238">
        <v>2</v>
      </c>
      <c r="M147" s="713">
        <v>0</v>
      </c>
    </row>
    <row r="148" spans="1:13" ht="14.4" customHeight="1" x14ac:dyDescent="0.3">
      <c r="A148" s="680" t="s">
        <v>2274</v>
      </c>
      <c r="B148" s="671" t="s">
        <v>2156</v>
      </c>
      <c r="C148" s="671" t="s">
        <v>1704</v>
      </c>
      <c r="D148" s="671" t="s">
        <v>1386</v>
      </c>
      <c r="E148" s="671" t="s">
        <v>1705</v>
      </c>
      <c r="F148" s="238"/>
      <c r="G148" s="238"/>
      <c r="H148" s="682"/>
      <c r="I148" s="238">
        <v>1</v>
      </c>
      <c r="J148" s="238">
        <v>0</v>
      </c>
      <c r="K148" s="682"/>
      <c r="L148" s="238">
        <v>1</v>
      </c>
      <c r="M148" s="713">
        <v>0</v>
      </c>
    </row>
    <row r="149" spans="1:13" ht="14.4" customHeight="1" x14ac:dyDescent="0.3">
      <c r="A149" s="680" t="s">
        <v>2274</v>
      </c>
      <c r="B149" s="671" t="s">
        <v>2093</v>
      </c>
      <c r="C149" s="671" t="s">
        <v>2359</v>
      </c>
      <c r="D149" s="671" t="s">
        <v>929</v>
      </c>
      <c r="E149" s="671" t="s">
        <v>2360</v>
      </c>
      <c r="F149" s="238"/>
      <c r="G149" s="238"/>
      <c r="H149" s="682">
        <v>0</v>
      </c>
      <c r="I149" s="238">
        <v>3</v>
      </c>
      <c r="J149" s="238">
        <v>562.77</v>
      </c>
      <c r="K149" s="682">
        <v>1</v>
      </c>
      <c r="L149" s="238">
        <v>3</v>
      </c>
      <c r="M149" s="713">
        <v>562.77</v>
      </c>
    </row>
    <row r="150" spans="1:13" ht="14.4" customHeight="1" x14ac:dyDescent="0.3">
      <c r="A150" s="680" t="s">
        <v>2274</v>
      </c>
      <c r="B150" s="671" t="s">
        <v>2093</v>
      </c>
      <c r="C150" s="671" t="s">
        <v>928</v>
      </c>
      <c r="D150" s="671" t="s">
        <v>929</v>
      </c>
      <c r="E150" s="671" t="s">
        <v>930</v>
      </c>
      <c r="F150" s="238"/>
      <c r="G150" s="238"/>
      <c r="H150" s="682">
        <v>0</v>
      </c>
      <c r="I150" s="238">
        <v>1</v>
      </c>
      <c r="J150" s="238">
        <v>937.93</v>
      </c>
      <c r="K150" s="682">
        <v>1</v>
      </c>
      <c r="L150" s="238">
        <v>1</v>
      </c>
      <c r="M150" s="713">
        <v>937.93</v>
      </c>
    </row>
    <row r="151" spans="1:13" ht="14.4" customHeight="1" x14ac:dyDescent="0.3">
      <c r="A151" s="680" t="s">
        <v>2274</v>
      </c>
      <c r="B151" s="671" t="s">
        <v>2114</v>
      </c>
      <c r="C151" s="671" t="s">
        <v>1097</v>
      </c>
      <c r="D151" s="671" t="s">
        <v>2115</v>
      </c>
      <c r="E151" s="671" t="s">
        <v>2116</v>
      </c>
      <c r="F151" s="238"/>
      <c r="G151" s="238"/>
      <c r="H151" s="682">
        <v>0</v>
      </c>
      <c r="I151" s="238">
        <v>1</v>
      </c>
      <c r="J151" s="238">
        <v>333.31</v>
      </c>
      <c r="K151" s="682">
        <v>1</v>
      </c>
      <c r="L151" s="238">
        <v>1</v>
      </c>
      <c r="M151" s="713">
        <v>333.31</v>
      </c>
    </row>
    <row r="152" spans="1:13" ht="14.4" customHeight="1" x14ac:dyDescent="0.3">
      <c r="A152" s="680" t="s">
        <v>2274</v>
      </c>
      <c r="B152" s="671" t="s">
        <v>2141</v>
      </c>
      <c r="C152" s="671" t="s">
        <v>966</v>
      </c>
      <c r="D152" s="671" t="s">
        <v>967</v>
      </c>
      <c r="E152" s="671" t="s">
        <v>2142</v>
      </c>
      <c r="F152" s="238"/>
      <c r="G152" s="238"/>
      <c r="H152" s="682">
        <v>0</v>
      </c>
      <c r="I152" s="238">
        <v>1</v>
      </c>
      <c r="J152" s="238">
        <v>98.23</v>
      </c>
      <c r="K152" s="682">
        <v>1</v>
      </c>
      <c r="L152" s="238">
        <v>1</v>
      </c>
      <c r="M152" s="713">
        <v>98.23</v>
      </c>
    </row>
    <row r="153" spans="1:13" ht="14.4" customHeight="1" x14ac:dyDescent="0.3">
      <c r="A153" s="680" t="s">
        <v>2275</v>
      </c>
      <c r="B153" s="671" t="s">
        <v>2089</v>
      </c>
      <c r="C153" s="671" t="s">
        <v>1005</v>
      </c>
      <c r="D153" s="671" t="s">
        <v>2090</v>
      </c>
      <c r="E153" s="671" t="s">
        <v>2091</v>
      </c>
      <c r="F153" s="238"/>
      <c r="G153" s="238"/>
      <c r="H153" s="682">
        <v>0</v>
      </c>
      <c r="I153" s="238">
        <v>1</v>
      </c>
      <c r="J153" s="238">
        <v>156.25</v>
      </c>
      <c r="K153" s="682">
        <v>1</v>
      </c>
      <c r="L153" s="238">
        <v>1</v>
      </c>
      <c r="M153" s="713">
        <v>156.25</v>
      </c>
    </row>
    <row r="154" spans="1:13" ht="14.4" customHeight="1" x14ac:dyDescent="0.3">
      <c r="A154" s="680" t="s">
        <v>2275</v>
      </c>
      <c r="B154" s="671" t="s">
        <v>2103</v>
      </c>
      <c r="C154" s="671" t="s">
        <v>3192</v>
      </c>
      <c r="D154" s="671" t="s">
        <v>3193</v>
      </c>
      <c r="E154" s="671" t="s">
        <v>3194</v>
      </c>
      <c r="F154" s="238">
        <v>1</v>
      </c>
      <c r="G154" s="238">
        <v>89.77</v>
      </c>
      <c r="H154" s="682">
        <v>1</v>
      </c>
      <c r="I154" s="238"/>
      <c r="J154" s="238"/>
      <c r="K154" s="682">
        <v>0</v>
      </c>
      <c r="L154" s="238">
        <v>1</v>
      </c>
      <c r="M154" s="713">
        <v>89.77</v>
      </c>
    </row>
    <row r="155" spans="1:13" ht="14.4" customHeight="1" x14ac:dyDescent="0.3">
      <c r="A155" s="680" t="s">
        <v>2275</v>
      </c>
      <c r="B155" s="671" t="s">
        <v>2110</v>
      </c>
      <c r="C155" s="671" t="s">
        <v>3205</v>
      </c>
      <c r="D155" s="671" t="s">
        <v>3206</v>
      </c>
      <c r="E155" s="671" t="s">
        <v>1383</v>
      </c>
      <c r="F155" s="238"/>
      <c r="G155" s="238"/>
      <c r="H155" s="682">
        <v>0</v>
      </c>
      <c r="I155" s="238">
        <v>2</v>
      </c>
      <c r="J155" s="238">
        <v>76.260000000000005</v>
      </c>
      <c r="K155" s="682">
        <v>1</v>
      </c>
      <c r="L155" s="238">
        <v>2</v>
      </c>
      <c r="M155" s="713">
        <v>76.260000000000005</v>
      </c>
    </row>
    <row r="156" spans="1:13" ht="14.4" customHeight="1" x14ac:dyDescent="0.3">
      <c r="A156" s="680" t="s">
        <v>2275</v>
      </c>
      <c r="B156" s="671" t="s">
        <v>2186</v>
      </c>
      <c r="C156" s="671" t="s">
        <v>3195</v>
      </c>
      <c r="D156" s="671" t="s">
        <v>3196</v>
      </c>
      <c r="E156" s="671" t="s">
        <v>2179</v>
      </c>
      <c r="F156" s="238">
        <v>4</v>
      </c>
      <c r="G156" s="238">
        <v>279.44</v>
      </c>
      <c r="H156" s="682">
        <v>1</v>
      </c>
      <c r="I156" s="238"/>
      <c r="J156" s="238"/>
      <c r="K156" s="682">
        <v>0</v>
      </c>
      <c r="L156" s="238">
        <v>4</v>
      </c>
      <c r="M156" s="713">
        <v>279.44</v>
      </c>
    </row>
    <row r="157" spans="1:13" ht="14.4" customHeight="1" x14ac:dyDescent="0.3">
      <c r="A157" s="680" t="s">
        <v>2275</v>
      </c>
      <c r="B157" s="671" t="s">
        <v>2138</v>
      </c>
      <c r="C157" s="671" t="s">
        <v>3161</v>
      </c>
      <c r="D157" s="671" t="s">
        <v>3162</v>
      </c>
      <c r="E157" s="671" t="s">
        <v>984</v>
      </c>
      <c r="F157" s="238">
        <v>1</v>
      </c>
      <c r="G157" s="238">
        <v>95.25</v>
      </c>
      <c r="H157" s="682">
        <v>1</v>
      </c>
      <c r="I157" s="238"/>
      <c r="J157" s="238"/>
      <c r="K157" s="682">
        <v>0</v>
      </c>
      <c r="L157" s="238">
        <v>1</v>
      </c>
      <c r="M157" s="713">
        <v>95.25</v>
      </c>
    </row>
    <row r="158" spans="1:13" ht="14.4" customHeight="1" x14ac:dyDescent="0.3">
      <c r="A158" s="680" t="s">
        <v>2275</v>
      </c>
      <c r="B158" s="671" t="s">
        <v>2138</v>
      </c>
      <c r="C158" s="671" t="s">
        <v>3189</v>
      </c>
      <c r="D158" s="671" t="s">
        <v>3162</v>
      </c>
      <c r="E158" s="671" t="s">
        <v>3190</v>
      </c>
      <c r="F158" s="238">
        <v>1</v>
      </c>
      <c r="G158" s="238">
        <v>47.63</v>
      </c>
      <c r="H158" s="682">
        <v>1</v>
      </c>
      <c r="I158" s="238"/>
      <c r="J158" s="238"/>
      <c r="K158" s="682">
        <v>0</v>
      </c>
      <c r="L158" s="238">
        <v>1</v>
      </c>
      <c r="M158" s="713">
        <v>47.63</v>
      </c>
    </row>
    <row r="159" spans="1:13" ht="14.4" customHeight="1" x14ac:dyDescent="0.3">
      <c r="A159" s="680" t="s">
        <v>2275</v>
      </c>
      <c r="B159" s="671" t="s">
        <v>2211</v>
      </c>
      <c r="C159" s="671" t="s">
        <v>3198</v>
      </c>
      <c r="D159" s="671" t="s">
        <v>3199</v>
      </c>
      <c r="E159" s="671" t="s">
        <v>3200</v>
      </c>
      <c r="F159" s="238">
        <v>1</v>
      </c>
      <c r="G159" s="238">
        <v>0</v>
      </c>
      <c r="H159" s="682"/>
      <c r="I159" s="238"/>
      <c r="J159" s="238"/>
      <c r="K159" s="682"/>
      <c r="L159" s="238">
        <v>1</v>
      </c>
      <c r="M159" s="713">
        <v>0</v>
      </c>
    </row>
    <row r="160" spans="1:13" ht="14.4" customHeight="1" x14ac:dyDescent="0.3">
      <c r="A160" s="680" t="s">
        <v>2276</v>
      </c>
      <c r="B160" s="671" t="s">
        <v>2093</v>
      </c>
      <c r="C160" s="671" t="s">
        <v>1015</v>
      </c>
      <c r="D160" s="671" t="s">
        <v>929</v>
      </c>
      <c r="E160" s="671" t="s">
        <v>1016</v>
      </c>
      <c r="F160" s="238"/>
      <c r="G160" s="238"/>
      <c r="H160" s="682">
        <v>0</v>
      </c>
      <c r="I160" s="238">
        <v>2</v>
      </c>
      <c r="J160" s="238">
        <v>1250.58</v>
      </c>
      <c r="K160" s="682">
        <v>1</v>
      </c>
      <c r="L160" s="238">
        <v>2</v>
      </c>
      <c r="M160" s="713">
        <v>1250.58</v>
      </c>
    </row>
    <row r="161" spans="1:13" ht="14.4" customHeight="1" thickBot="1" x14ac:dyDescent="0.35">
      <c r="A161" s="637" t="s">
        <v>2276</v>
      </c>
      <c r="B161" s="673" t="s">
        <v>3349</v>
      </c>
      <c r="C161" s="673" t="s">
        <v>3226</v>
      </c>
      <c r="D161" s="673" t="s">
        <v>3227</v>
      </c>
      <c r="E161" s="673" t="s">
        <v>3228</v>
      </c>
      <c r="F161" s="674"/>
      <c r="G161" s="674"/>
      <c r="H161" s="683">
        <v>0</v>
      </c>
      <c r="I161" s="674">
        <v>1</v>
      </c>
      <c r="J161" s="674">
        <v>31.57</v>
      </c>
      <c r="K161" s="683">
        <v>1</v>
      </c>
      <c r="L161" s="674">
        <v>1</v>
      </c>
      <c r="M161" s="714">
        <v>31.57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7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6" t="s">
        <v>182</v>
      </c>
      <c r="B1" s="487"/>
      <c r="C1" s="487"/>
      <c r="D1" s="487"/>
      <c r="E1" s="487"/>
      <c r="F1" s="487"/>
      <c r="G1" s="463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6" t="s">
        <v>537</v>
      </c>
      <c r="B4" s="617" t="s">
        <v>538</v>
      </c>
      <c r="C4" s="618" t="s">
        <v>539</v>
      </c>
      <c r="D4" s="618" t="s">
        <v>538</v>
      </c>
      <c r="E4" s="618" t="s">
        <v>538</v>
      </c>
      <c r="F4" s="619" t="s">
        <v>538</v>
      </c>
      <c r="G4" s="618" t="s">
        <v>538</v>
      </c>
      <c r="H4" s="618" t="s">
        <v>77</v>
      </c>
      <c r="I4"/>
    </row>
    <row r="5" spans="1:9" ht="14.4" customHeight="1" x14ac:dyDescent="0.3">
      <c r="A5" s="616" t="s">
        <v>537</v>
      </c>
      <c r="B5" s="617" t="s">
        <v>3355</v>
      </c>
      <c r="C5" s="618" t="s">
        <v>3356</v>
      </c>
      <c r="D5" s="618">
        <v>12523.916735256682</v>
      </c>
      <c r="E5" s="618">
        <v>7561.8200000000006</v>
      </c>
      <c r="F5" s="619">
        <v>0.60379034449441493</v>
      </c>
      <c r="G5" s="618">
        <v>-4962.0967352566813</v>
      </c>
      <c r="H5" s="618" t="s">
        <v>2</v>
      </c>
      <c r="I5"/>
    </row>
    <row r="6" spans="1:9" ht="14.4" customHeight="1" x14ac:dyDescent="0.3">
      <c r="A6" s="616" t="s">
        <v>537</v>
      </c>
      <c r="B6" s="617" t="s">
        <v>3357</v>
      </c>
      <c r="C6" s="618" t="s">
        <v>3358</v>
      </c>
      <c r="D6" s="618">
        <v>150057.36560599276</v>
      </c>
      <c r="E6" s="618">
        <v>79330.159999999989</v>
      </c>
      <c r="F6" s="619">
        <v>0.52866555186833042</v>
      </c>
      <c r="G6" s="618">
        <v>-70727.205605992771</v>
      </c>
      <c r="H6" s="618" t="s">
        <v>2</v>
      </c>
      <c r="I6"/>
    </row>
    <row r="7" spans="1:9" ht="14.4" customHeight="1" x14ac:dyDescent="0.3">
      <c r="A7" s="616" t="s">
        <v>537</v>
      </c>
      <c r="B7" s="617" t="s">
        <v>3359</v>
      </c>
      <c r="C7" s="618" t="s">
        <v>3360</v>
      </c>
      <c r="D7" s="618">
        <v>711842.93073796888</v>
      </c>
      <c r="E7" s="618">
        <v>622396.83999999985</v>
      </c>
      <c r="F7" s="619">
        <v>0.87434574837283263</v>
      </c>
      <c r="G7" s="618">
        <v>-89446.090737969032</v>
      </c>
      <c r="H7" s="618" t="s">
        <v>2</v>
      </c>
      <c r="I7"/>
    </row>
    <row r="8" spans="1:9" ht="14.4" customHeight="1" x14ac:dyDescent="0.3">
      <c r="A8" s="616" t="s">
        <v>537</v>
      </c>
      <c r="B8" s="617" t="s">
        <v>3361</v>
      </c>
      <c r="C8" s="618" t="s">
        <v>3362</v>
      </c>
      <c r="D8" s="618">
        <v>609.72687674588849</v>
      </c>
      <c r="E8" s="618">
        <v>154.41999999999999</v>
      </c>
      <c r="F8" s="619">
        <v>0.2532609368052452</v>
      </c>
      <c r="G8" s="618">
        <v>-455.30687674588853</v>
      </c>
      <c r="H8" s="618" t="s">
        <v>2</v>
      </c>
      <c r="I8"/>
    </row>
    <row r="9" spans="1:9" ht="14.4" customHeight="1" x14ac:dyDescent="0.3">
      <c r="A9" s="616" t="s">
        <v>537</v>
      </c>
      <c r="B9" s="617" t="s">
        <v>3363</v>
      </c>
      <c r="C9" s="618" t="s">
        <v>3364</v>
      </c>
      <c r="D9" s="618">
        <v>47666.641001041666</v>
      </c>
      <c r="E9" s="618">
        <v>11137.840000000002</v>
      </c>
      <c r="F9" s="619">
        <v>0.23366110483339084</v>
      </c>
      <c r="G9" s="618">
        <v>-36528.801001041662</v>
      </c>
      <c r="H9" s="618" t="s">
        <v>2</v>
      </c>
      <c r="I9"/>
    </row>
    <row r="10" spans="1:9" ht="14.4" customHeight="1" x14ac:dyDescent="0.3">
      <c r="A10" s="616" t="s">
        <v>537</v>
      </c>
      <c r="B10" s="617" t="s">
        <v>3365</v>
      </c>
      <c r="C10" s="618" t="s">
        <v>3366</v>
      </c>
      <c r="D10" s="618">
        <v>55418.039593001769</v>
      </c>
      <c r="E10" s="618">
        <v>3543.05</v>
      </c>
      <c r="F10" s="619">
        <v>6.3933152923139835E-2</v>
      </c>
      <c r="G10" s="618">
        <v>-51874.989593001766</v>
      </c>
      <c r="H10" s="618" t="s">
        <v>2</v>
      </c>
      <c r="I10"/>
    </row>
    <row r="11" spans="1:9" ht="14.4" customHeight="1" x14ac:dyDescent="0.3">
      <c r="A11" s="616" t="s">
        <v>537</v>
      </c>
      <c r="B11" s="617" t="s">
        <v>3367</v>
      </c>
      <c r="C11" s="618" t="s">
        <v>3368</v>
      </c>
      <c r="D11" s="618">
        <v>1736496.6494441282</v>
      </c>
      <c r="E11" s="618">
        <v>978729.63</v>
      </c>
      <c r="F11" s="619">
        <v>0.56362310305251795</v>
      </c>
      <c r="G11" s="618">
        <v>-757767.01944412815</v>
      </c>
      <c r="H11" s="618" t="s">
        <v>2</v>
      </c>
      <c r="I11"/>
    </row>
    <row r="12" spans="1:9" ht="14.4" customHeight="1" x14ac:dyDescent="0.3">
      <c r="A12" s="616" t="s">
        <v>537</v>
      </c>
      <c r="B12" s="617" t="s">
        <v>3369</v>
      </c>
      <c r="C12" s="618" t="s">
        <v>3370</v>
      </c>
      <c r="D12" s="618">
        <v>22383.3067002555</v>
      </c>
      <c r="E12" s="618">
        <v>19016.399999999998</v>
      </c>
      <c r="F12" s="619">
        <v>0.84957956635526644</v>
      </c>
      <c r="G12" s="618">
        <v>-3366.9067002555021</v>
      </c>
      <c r="H12" s="618" t="s">
        <v>2</v>
      </c>
      <c r="I12"/>
    </row>
    <row r="13" spans="1:9" ht="14.4" customHeight="1" x14ac:dyDescent="0.3">
      <c r="A13" s="616" t="s">
        <v>537</v>
      </c>
      <c r="B13" s="617" t="s">
        <v>3371</v>
      </c>
      <c r="C13" s="618" t="s">
        <v>3372</v>
      </c>
      <c r="D13" s="618">
        <v>14094.486908612016</v>
      </c>
      <c r="E13" s="618">
        <v>4864.1000000000004</v>
      </c>
      <c r="F13" s="619">
        <v>0.34510656766284531</v>
      </c>
      <c r="G13" s="618">
        <v>-9230.3869086120158</v>
      </c>
      <c r="H13" s="618" t="s">
        <v>2</v>
      </c>
      <c r="I13"/>
    </row>
    <row r="14" spans="1:9" ht="14.4" customHeight="1" x14ac:dyDescent="0.3">
      <c r="A14" s="616" t="s">
        <v>537</v>
      </c>
      <c r="B14" s="617" t="s">
        <v>3373</v>
      </c>
      <c r="C14" s="618" t="s">
        <v>3374</v>
      </c>
      <c r="D14" s="618">
        <v>5431.7645751739738</v>
      </c>
      <c r="E14" s="618">
        <v>3091</v>
      </c>
      <c r="F14" s="619">
        <v>0.56906000936187451</v>
      </c>
      <c r="G14" s="618">
        <v>-2340.7645751739738</v>
      </c>
      <c r="H14" s="618" t="s">
        <v>2</v>
      </c>
      <c r="I14"/>
    </row>
    <row r="15" spans="1:9" ht="14.4" customHeight="1" x14ac:dyDescent="0.3">
      <c r="A15" s="616" t="s">
        <v>537</v>
      </c>
      <c r="B15" s="617" t="s">
        <v>3375</v>
      </c>
      <c r="C15" s="618" t="s">
        <v>3376</v>
      </c>
      <c r="D15" s="618">
        <v>36216.927879956347</v>
      </c>
      <c r="E15" s="618">
        <v>28057.5</v>
      </c>
      <c r="F15" s="619">
        <v>0.77470679161409362</v>
      </c>
      <c r="G15" s="618">
        <v>-8159.4278799563472</v>
      </c>
      <c r="H15" s="618" t="s">
        <v>2</v>
      </c>
      <c r="I15"/>
    </row>
    <row r="16" spans="1:9" ht="14.4" customHeight="1" x14ac:dyDescent="0.3">
      <c r="A16" s="616" t="s">
        <v>537</v>
      </c>
      <c r="B16" s="617" t="s">
        <v>6</v>
      </c>
      <c r="C16" s="618" t="s">
        <v>539</v>
      </c>
      <c r="D16" s="618">
        <v>2794408.4218274006</v>
      </c>
      <c r="E16" s="618">
        <v>1757882.7599999998</v>
      </c>
      <c r="F16" s="619">
        <v>0.62907152235478669</v>
      </c>
      <c r="G16" s="618">
        <v>-1036525.6618274008</v>
      </c>
      <c r="H16" s="618" t="s">
        <v>550</v>
      </c>
      <c r="I16"/>
    </row>
    <row r="18" spans="1:9" ht="14.4" customHeight="1" x14ac:dyDescent="0.3">
      <c r="A18" s="616" t="s">
        <v>537</v>
      </c>
      <c r="B18" s="617" t="s">
        <v>538</v>
      </c>
      <c r="C18" s="618" t="s">
        <v>539</v>
      </c>
      <c r="D18" s="618" t="s">
        <v>538</v>
      </c>
      <c r="E18" s="618" t="s">
        <v>538</v>
      </c>
      <c r="F18" s="619" t="s">
        <v>538</v>
      </c>
      <c r="G18" s="618" t="s">
        <v>538</v>
      </c>
      <c r="H18" s="618" t="s">
        <v>77</v>
      </c>
      <c r="I18"/>
    </row>
    <row r="19" spans="1:9" ht="14.4" customHeight="1" x14ac:dyDescent="0.3">
      <c r="A19" s="616" t="s">
        <v>551</v>
      </c>
      <c r="B19" s="617" t="s">
        <v>3357</v>
      </c>
      <c r="C19" s="618" t="s">
        <v>3358</v>
      </c>
      <c r="D19" s="618">
        <v>13758.874064398135</v>
      </c>
      <c r="E19" s="618">
        <v>14254.330000000002</v>
      </c>
      <c r="F19" s="619">
        <v>1.0360099186374478</v>
      </c>
      <c r="G19" s="618">
        <v>495.45593560186717</v>
      </c>
      <c r="H19" s="618" t="s">
        <v>2</v>
      </c>
      <c r="I19"/>
    </row>
    <row r="20" spans="1:9" ht="14.4" customHeight="1" x14ac:dyDescent="0.3">
      <c r="A20" s="616" t="s">
        <v>551</v>
      </c>
      <c r="B20" s="617" t="s">
        <v>3359</v>
      </c>
      <c r="C20" s="618" t="s">
        <v>3360</v>
      </c>
      <c r="D20" s="618">
        <v>34862.804031325002</v>
      </c>
      <c r="E20" s="618">
        <v>32698.75</v>
      </c>
      <c r="F20" s="619">
        <v>0.93792656410022124</v>
      </c>
      <c r="G20" s="618">
        <v>-2164.0540313250021</v>
      </c>
      <c r="H20" s="618" t="s">
        <v>2</v>
      </c>
      <c r="I20"/>
    </row>
    <row r="21" spans="1:9" ht="14.4" customHeight="1" x14ac:dyDescent="0.3">
      <c r="A21" s="616" t="s">
        <v>551</v>
      </c>
      <c r="B21" s="617" t="s">
        <v>3365</v>
      </c>
      <c r="C21" s="618" t="s">
        <v>3366</v>
      </c>
      <c r="D21" s="618">
        <v>8038.8455591418169</v>
      </c>
      <c r="E21" s="618">
        <v>2677.9</v>
      </c>
      <c r="F21" s="619">
        <v>0.33311997105786889</v>
      </c>
      <c r="G21" s="618">
        <v>-5360.9455591418173</v>
      </c>
      <c r="H21" s="618" t="s">
        <v>2</v>
      </c>
      <c r="I21"/>
    </row>
    <row r="22" spans="1:9" ht="14.4" customHeight="1" x14ac:dyDescent="0.3">
      <c r="A22" s="616" t="s">
        <v>551</v>
      </c>
      <c r="B22" s="617" t="s">
        <v>3369</v>
      </c>
      <c r="C22" s="618" t="s">
        <v>3370</v>
      </c>
      <c r="D22" s="618">
        <v>4344.4218458325331</v>
      </c>
      <c r="E22" s="618">
        <v>3548.4</v>
      </c>
      <c r="F22" s="619">
        <v>0.81677151204915066</v>
      </c>
      <c r="G22" s="618">
        <v>-796.02184583253302</v>
      </c>
      <c r="H22" s="618" t="s">
        <v>2</v>
      </c>
      <c r="I22"/>
    </row>
    <row r="23" spans="1:9" ht="14.4" customHeight="1" x14ac:dyDescent="0.3">
      <c r="A23" s="616" t="s">
        <v>551</v>
      </c>
      <c r="B23" s="617" t="s">
        <v>3373</v>
      </c>
      <c r="C23" s="618" t="s">
        <v>3374</v>
      </c>
      <c r="D23" s="618">
        <v>808.00088454232002</v>
      </c>
      <c r="E23" s="618">
        <v>464</v>
      </c>
      <c r="F23" s="619">
        <v>0.57425679708608968</v>
      </c>
      <c r="G23" s="618">
        <v>-344.00088454232002</v>
      </c>
      <c r="H23" s="618" t="s">
        <v>2</v>
      </c>
      <c r="I23"/>
    </row>
    <row r="24" spans="1:9" ht="14.4" customHeight="1" x14ac:dyDescent="0.3">
      <c r="A24" s="616" t="s">
        <v>551</v>
      </c>
      <c r="B24" s="617" t="s">
        <v>6</v>
      </c>
      <c r="C24" s="618" t="s">
        <v>552</v>
      </c>
      <c r="D24" s="618">
        <v>69480.569517790034</v>
      </c>
      <c r="E24" s="618">
        <v>53643.380000000005</v>
      </c>
      <c r="F24" s="619">
        <v>0.7720630439890821</v>
      </c>
      <c r="G24" s="618">
        <v>-15837.18951779003</v>
      </c>
      <c r="H24" s="618" t="s">
        <v>553</v>
      </c>
      <c r="I24"/>
    </row>
    <row r="25" spans="1:9" ht="14.4" customHeight="1" x14ac:dyDescent="0.3">
      <c r="A25" s="616" t="s">
        <v>538</v>
      </c>
      <c r="B25" s="617" t="s">
        <v>538</v>
      </c>
      <c r="C25" s="618" t="s">
        <v>538</v>
      </c>
      <c r="D25" s="618" t="s">
        <v>538</v>
      </c>
      <c r="E25" s="618" t="s">
        <v>538</v>
      </c>
      <c r="F25" s="619" t="s">
        <v>538</v>
      </c>
      <c r="G25" s="618" t="s">
        <v>538</v>
      </c>
      <c r="H25" s="618" t="s">
        <v>554</v>
      </c>
      <c r="I25"/>
    </row>
    <row r="26" spans="1:9" ht="14.4" customHeight="1" x14ac:dyDescent="0.3">
      <c r="A26" s="616" t="s">
        <v>555</v>
      </c>
      <c r="B26" s="617" t="s">
        <v>3355</v>
      </c>
      <c r="C26" s="618" t="s">
        <v>3356</v>
      </c>
      <c r="D26" s="618">
        <v>1445.2051359733866</v>
      </c>
      <c r="E26" s="618">
        <v>1673.21</v>
      </c>
      <c r="F26" s="619">
        <v>1.1577664363011315</v>
      </c>
      <c r="G26" s="618">
        <v>228.0048640266134</v>
      </c>
      <c r="H26" s="618" t="s">
        <v>2</v>
      </c>
      <c r="I26"/>
    </row>
    <row r="27" spans="1:9" ht="14.4" customHeight="1" x14ac:dyDescent="0.3">
      <c r="A27" s="616" t="s">
        <v>555</v>
      </c>
      <c r="B27" s="617" t="s">
        <v>3357</v>
      </c>
      <c r="C27" s="618" t="s">
        <v>3358</v>
      </c>
      <c r="D27" s="618">
        <v>33418.010185504667</v>
      </c>
      <c r="E27" s="618">
        <v>24330.550000000003</v>
      </c>
      <c r="F27" s="619">
        <v>0.72806698738016351</v>
      </c>
      <c r="G27" s="618">
        <v>-9087.460185504664</v>
      </c>
      <c r="H27" s="618" t="s">
        <v>2</v>
      </c>
      <c r="I27"/>
    </row>
    <row r="28" spans="1:9" ht="14.4" customHeight="1" x14ac:dyDescent="0.3">
      <c r="A28" s="616" t="s">
        <v>555</v>
      </c>
      <c r="B28" s="617" t="s">
        <v>3359</v>
      </c>
      <c r="C28" s="618" t="s">
        <v>3360</v>
      </c>
      <c r="D28" s="618">
        <v>41721.817359654997</v>
      </c>
      <c r="E28" s="618">
        <v>28522.309999999998</v>
      </c>
      <c r="F28" s="619">
        <v>0.68363057520071202</v>
      </c>
      <c r="G28" s="618">
        <v>-13199.507359654999</v>
      </c>
      <c r="H28" s="618" t="s">
        <v>2</v>
      </c>
      <c r="I28"/>
    </row>
    <row r="29" spans="1:9" ht="14.4" customHeight="1" x14ac:dyDescent="0.3">
      <c r="A29" s="616" t="s">
        <v>555</v>
      </c>
      <c r="B29" s="617" t="s">
        <v>3369</v>
      </c>
      <c r="C29" s="618" t="s">
        <v>3370</v>
      </c>
      <c r="D29" s="618">
        <v>5081.8014390608168</v>
      </c>
      <c r="E29" s="618">
        <v>4085</v>
      </c>
      <c r="F29" s="619">
        <v>0.80384880223792476</v>
      </c>
      <c r="G29" s="618">
        <v>-996.80143906081685</v>
      </c>
      <c r="H29" s="618" t="s">
        <v>2</v>
      </c>
      <c r="I29"/>
    </row>
    <row r="30" spans="1:9" ht="14.4" customHeight="1" x14ac:dyDescent="0.3">
      <c r="A30" s="616" t="s">
        <v>555</v>
      </c>
      <c r="B30" s="617" t="s">
        <v>3373</v>
      </c>
      <c r="C30" s="618" t="s">
        <v>3374</v>
      </c>
      <c r="D30" s="618">
        <v>1094.0325137931234</v>
      </c>
      <c r="E30" s="618">
        <v>744</v>
      </c>
      <c r="F30" s="619">
        <v>0.68005291489964537</v>
      </c>
      <c r="G30" s="618">
        <v>-350.03251379312337</v>
      </c>
      <c r="H30" s="618" t="s">
        <v>2</v>
      </c>
      <c r="I30"/>
    </row>
    <row r="31" spans="1:9" ht="14.4" customHeight="1" x14ac:dyDescent="0.3">
      <c r="A31" s="616" t="s">
        <v>555</v>
      </c>
      <c r="B31" s="617" t="s">
        <v>3375</v>
      </c>
      <c r="C31" s="618" t="s">
        <v>3376</v>
      </c>
      <c r="D31" s="618">
        <v>4708.4302449658162</v>
      </c>
      <c r="E31" s="618">
        <v>3875</v>
      </c>
      <c r="F31" s="619">
        <v>0.82299190991373239</v>
      </c>
      <c r="G31" s="618">
        <v>-833.4302449658162</v>
      </c>
      <c r="H31" s="618" t="s">
        <v>2</v>
      </c>
      <c r="I31"/>
    </row>
    <row r="32" spans="1:9" ht="14.4" customHeight="1" x14ac:dyDescent="0.3">
      <c r="A32" s="616" t="s">
        <v>555</v>
      </c>
      <c r="B32" s="617" t="s">
        <v>6</v>
      </c>
      <c r="C32" s="618" t="s">
        <v>556</v>
      </c>
      <c r="D32" s="618">
        <v>99206.128394750078</v>
      </c>
      <c r="E32" s="618">
        <v>63230.07</v>
      </c>
      <c r="F32" s="619">
        <v>0.63736052422489353</v>
      </c>
      <c r="G32" s="618">
        <v>-35976.058394750078</v>
      </c>
      <c r="H32" s="618" t="s">
        <v>553</v>
      </c>
      <c r="I32"/>
    </row>
    <row r="33" spans="1:9" ht="14.4" customHeight="1" x14ac:dyDescent="0.3">
      <c r="A33" s="616" t="s">
        <v>538</v>
      </c>
      <c r="B33" s="617" t="s">
        <v>538</v>
      </c>
      <c r="C33" s="618" t="s">
        <v>538</v>
      </c>
      <c r="D33" s="618" t="s">
        <v>538</v>
      </c>
      <c r="E33" s="618" t="s">
        <v>538</v>
      </c>
      <c r="F33" s="619" t="s">
        <v>538</v>
      </c>
      <c r="G33" s="618" t="s">
        <v>538</v>
      </c>
      <c r="H33" s="618" t="s">
        <v>554</v>
      </c>
      <c r="I33"/>
    </row>
    <row r="34" spans="1:9" ht="14.4" customHeight="1" x14ac:dyDescent="0.3">
      <c r="A34" s="616" t="s">
        <v>557</v>
      </c>
      <c r="B34" s="617" t="s">
        <v>3355</v>
      </c>
      <c r="C34" s="618" t="s">
        <v>3356</v>
      </c>
      <c r="D34" s="618">
        <v>2422.66743402465</v>
      </c>
      <c r="E34" s="618">
        <v>2230.9499999999998</v>
      </c>
      <c r="F34" s="619">
        <v>0.92086514585860424</v>
      </c>
      <c r="G34" s="618">
        <v>-191.71743402465017</v>
      </c>
      <c r="H34" s="618" t="s">
        <v>2</v>
      </c>
      <c r="I34"/>
    </row>
    <row r="35" spans="1:9" ht="14.4" customHeight="1" x14ac:dyDescent="0.3">
      <c r="A35" s="616" t="s">
        <v>557</v>
      </c>
      <c r="B35" s="617" t="s">
        <v>3357</v>
      </c>
      <c r="C35" s="618" t="s">
        <v>3358</v>
      </c>
      <c r="D35" s="618">
        <v>53115.262788788335</v>
      </c>
      <c r="E35" s="618">
        <v>15541.71</v>
      </c>
      <c r="F35" s="619">
        <v>0.29260346619767774</v>
      </c>
      <c r="G35" s="618">
        <v>-37573.552788788336</v>
      </c>
      <c r="H35" s="618" t="s">
        <v>2</v>
      </c>
      <c r="I35"/>
    </row>
    <row r="36" spans="1:9" ht="14.4" customHeight="1" x14ac:dyDescent="0.3">
      <c r="A36" s="616" t="s">
        <v>557</v>
      </c>
      <c r="B36" s="617" t="s">
        <v>3359</v>
      </c>
      <c r="C36" s="618" t="s">
        <v>3360</v>
      </c>
      <c r="D36" s="618">
        <v>29713.917819928833</v>
      </c>
      <c r="E36" s="618">
        <v>24960.37</v>
      </c>
      <c r="F36" s="619">
        <v>0.84002285229648588</v>
      </c>
      <c r="G36" s="618">
        <v>-4753.5478199288336</v>
      </c>
      <c r="H36" s="618" t="s">
        <v>2</v>
      </c>
      <c r="I36"/>
    </row>
    <row r="37" spans="1:9" ht="14.4" customHeight="1" x14ac:dyDescent="0.3">
      <c r="A37" s="616" t="s">
        <v>557</v>
      </c>
      <c r="B37" s="617" t="s">
        <v>3369</v>
      </c>
      <c r="C37" s="618" t="s">
        <v>3370</v>
      </c>
      <c r="D37" s="618">
        <v>3129.0835206297329</v>
      </c>
      <c r="E37" s="618">
        <v>3268</v>
      </c>
      <c r="F37" s="619">
        <v>1.0443952609300471</v>
      </c>
      <c r="G37" s="618">
        <v>138.9164793702671</v>
      </c>
      <c r="H37" s="618" t="s">
        <v>2</v>
      </c>
      <c r="I37"/>
    </row>
    <row r="38" spans="1:9" ht="14.4" customHeight="1" x14ac:dyDescent="0.3">
      <c r="A38" s="616" t="s">
        <v>557</v>
      </c>
      <c r="B38" s="617" t="s">
        <v>3373</v>
      </c>
      <c r="C38" s="618" t="s">
        <v>3374</v>
      </c>
      <c r="D38" s="618">
        <v>1851.3957127697001</v>
      </c>
      <c r="E38" s="618">
        <v>498</v>
      </c>
      <c r="F38" s="619">
        <v>0.26898625537756526</v>
      </c>
      <c r="G38" s="618">
        <v>-1353.3957127697001</v>
      </c>
      <c r="H38" s="618" t="s">
        <v>2</v>
      </c>
      <c r="I38"/>
    </row>
    <row r="39" spans="1:9" ht="14.4" customHeight="1" x14ac:dyDescent="0.3">
      <c r="A39" s="616" t="s">
        <v>557</v>
      </c>
      <c r="B39" s="617" t="s">
        <v>3375</v>
      </c>
      <c r="C39" s="618" t="s">
        <v>3376</v>
      </c>
      <c r="D39" s="618">
        <v>7201.3135432708004</v>
      </c>
      <c r="E39" s="618">
        <v>4660</v>
      </c>
      <c r="F39" s="619">
        <v>0.64710416676058957</v>
      </c>
      <c r="G39" s="618">
        <v>-2541.3135432708004</v>
      </c>
      <c r="H39" s="618" t="s">
        <v>2</v>
      </c>
      <c r="I39"/>
    </row>
    <row r="40" spans="1:9" ht="14.4" customHeight="1" x14ac:dyDescent="0.3">
      <c r="A40" s="616" t="s">
        <v>557</v>
      </c>
      <c r="B40" s="617" t="s">
        <v>6</v>
      </c>
      <c r="C40" s="618" t="s">
        <v>558</v>
      </c>
      <c r="D40" s="618">
        <v>119884.46946032903</v>
      </c>
      <c r="E40" s="618">
        <v>51159.03</v>
      </c>
      <c r="F40" s="619">
        <v>0.42673609209180374</v>
      </c>
      <c r="G40" s="618">
        <v>-68725.439460329027</v>
      </c>
      <c r="H40" s="618" t="s">
        <v>553</v>
      </c>
      <c r="I40"/>
    </row>
    <row r="41" spans="1:9" ht="14.4" customHeight="1" x14ac:dyDescent="0.3">
      <c r="A41" s="616" t="s">
        <v>538</v>
      </c>
      <c r="B41" s="617" t="s">
        <v>538</v>
      </c>
      <c r="C41" s="618" t="s">
        <v>538</v>
      </c>
      <c r="D41" s="618" t="s">
        <v>538</v>
      </c>
      <c r="E41" s="618" t="s">
        <v>538</v>
      </c>
      <c r="F41" s="619" t="s">
        <v>538</v>
      </c>
      <c r="G41" s="618" t="s">
        <v>538</v>
      </c>
      <c r="H41" s="618" t="s">
        <v>554</v>
      </c>
      <c r="I41"/>
    </row>
    <row r="42" spans="1:9" ht="14.4" customHeight="1" x14ac:dyDescent="0.3">
      <c r="A42" s="616" t="s">
        <v>559</v>
      </c>
      <c r="B42" s="617" t="s">
        <v>3357</v>
      </c>
      <c r="C42" s="618" t="s">
        <v>3358</v>
      </c>
      <c r="D42" s="618">
        <v>13958.244748258467</v>
      </c>
      <c r="E42" s="618">
        <v>13574.500000000002</v>
      </c>
      <c r="F42" s="619">
        <v>0.9725076644535593</v>
      </c>
      <c r="G42" s="618">
        <v>-383.74474825846482</v>
      </c>
      <c r="H42" s="618" t="s">
        <v>2</v>
      </c>
      <c r="I42"/>
    </row>
    <row r="43" spans="1:9" ht="14.4" customHeight="1" x14ac:dyDescent="0.3">
      <c r="A43" s="616" t="s">
        <v>559</v>
      </c>
      <c r="B43" s="617" t="s">
        <v>3359</v>
      </c>
      <c r="C43" s="618" t="s">
        <v>3360</v>
      </c>
      <c r="D43" s="618">
        <v>9278.8950983999512</v>
      </c>
      <c r="E43" s="618">
        <v>5089.2000000000007</v>
      </c>
      <c r="F43" s="619">
        <v>0.54847047477426281</v>
      </c>
      <c r="G43" s="618">
        <v>-4189.6950983999504</v>
      </c>
      <c r="H43" s="618" t="s">
        <v>2</v>
      </c>
      <c r="I43"/>
    </row>
    <row r="44" spans="1:9" ht="14.4" customHeight="1" x14ac:dyDescent="0.3">
      <c r="A44" s="616" t="s">
        <v>559</v>
      </c>
      <c r="B44" s="617" t="s">
        <v>3371</v>
      </c>
      <c r="C44" s="618" t="s">
        <v>3372</v>
      </c>
      <c r="D44" s="618">
        <v>6333.8957450416665</v>
      </c>
      <c r="E44" s="618">
        <v>4864.1000000000004</v>
      </c>
      <c r="F44" s="619">
        <v>0.76794759430761717</v>
      </c>
      <c r="G44" s="618">
        <v>-1469.7957450416661</v>
      </c>
      <c r="H44" s="618" t="s">
        <v>2</v>
      </c>
      <c r="I44"/>
    </row>
    <row r="45" spans="1:9" ht="14.4" customHeight="1" x14ac:dyDescent="0.3">
      <c r="A45" s="616" t="s">
        <v>559</v>
      </c>
      <c r="B45" s="617" t="s">
        <v>3375</v>
      </c>
      <c r="C45" s="618" t="s">
        <v>3376</v>
      </c>
      <c r="D45" s="618">
        <v>5036.4318644094164</v>
      </c>
      <c r="E45" s="618">
        <v>5632.5</v>
      </c>
      <c r="F45" s="619">
        <v>1.1183512755930989</v>
      </c>
      <c r="G45" s="618">
        <v>596.06813559058355</v>
      </c>
      <c r="H45" s="618" t="s">
        <v>2</v>
      </c>
      <c r="I45"/>
    </row>
    <row r="46" spans="1:9" ht="14.4" customHeight="1" x14ac:dyDescent="0.3">
      <c r="A46" s="616" t="s">
        <v>559</v>
      </c>
      <c r="B46" s="617" t="s">
        <v>6</v>
      </c>
      <c r="C46" s="618" t="s">
        <v>560</v>
      </c>
      <c r="D46" s="618">
        <v>34653.629165552251</v>
      </c>
      <c r="E46" s="618">
        <v>29160.300000000003</v>
      </c>
      <c r="F46" s="619">
        <v>0.84147896489257346</v>
      </c>
      <c r="G46" s="618">
        <v>-5493.329165552248</v>
      </c>
      <c r="H46" s="618" t="s">
        <v>553</v>
      </c>
      <c r="I46"/>
    </row>
    <row r="47" spans="1:9" ht="14.4" customHeight="1" x14ac:dyDescent="0.3">
      <c r="A47" s="616" t="s">
        <v>538</v>
      </c>
      <c r="B47" s="617" t="s">
        <v>538</v>
      </c>
      <c r="C47" s="618" t="s">
        <v>538</v>
      </c>
      <c r="D47" s="618" t="s">
        <v>538</v>
      </c>
      <c r="E47" s="618" t="s">
        <v>538</v>
      </c>
      <c r="F47" s="619" t="s">
        <v>538</v>
      </c>
      <c r="G47" s="618" t="s">
        <v>538</v>
      </c>
      <c r="H47" s="618" t="s">
        <v>554</v>
      </c>
      <c r="I47"/>
    </row>
    <row r="48" spans="1:9" ht="14.4" customHeight="1" x14ac:dyDescent="0.3">
      <c r="A48" s="616" t="s">
        <v>561</v>
      </c>
      <c r="B48" s="617" t="s">
        <v>3355</v>
      </c>
      <c r="C48" s="618" t="s">
        <v>3356</v>
      </c>
      <c r="D48" s="618">
        <v>5885.4837663725166</v>
      </c>
      <c r="E48" s="618">
        <v>3093.6000000000004</v>
      </c>
      <c r="F48" s="619">
        <v>0.52563223734906717</v>
      </c>
      <c r="G48" s="618">
        <v>-2791.8837663725162</v>
      </c>
      <c r="H48" s="618" t="s">
        <v>2</v>
      </c>
      <c r="I48"/>
    </row>
    <row r="49" spans="1:9" ht="14.4" customHeight="1" x14ac:dyDescent="0.3">
      <c r="A49" s="616" t="s">
        <v>561</v>
      </c>
      <c r="B49" s="617" t="s">
        <v>3357</v>
      </c>
      <c r="C49" s="618" t="s">
        <v>3358</v>
      </c>
      <c r="D49" s="618">
        <v>31666.489507783335</v>
      </c>
      <c r="E49" s="618">
        <v>11492.22</v>
      </c>
      <c r="F49" s="619">
        <v>0.36291424084678903</v>
      </c>
      <c r="G49" s="618">
        <v>-20174.269507783334</v>
      </c>
      <c r="H49" s="618" t="s">
        <v>2</v>
      </c>
      <c r="I49"/>
    </row>
    <row r="50" spans="1:9" ht="14.4" customHeight="1" x14ac:dyDescent="0.3">
      <c r="A50" s="616" t="s">
        <v>561</v>
      </c>
      <c r="B50" s="617" t="s">
        <v>3359</v>
      </c>
      <c r="C50" s="618" t="s">
        <v>3360</v>
      </c>
      <c r="D50" s="618">
        <v>93244.930882255328</v>
      </c>
      <c r="E50" s="618">
        <v>81389.929999999993</v>
      </c>
      <c r="F50" s="619">
        <v>0.87286171194415718</v>
      </c>
      <c r="G50" s="618">
        <v>-11855.000882255335</v>
      </c>
      <c r="H50" s="618" t="s">
        <v>2</v>
      </c>
      <c r="I50"/>
    </row>
    <row r="51" spans="1:9" ht="14.4" customHeight="1" x14ac:dyDescent="0.3">
      <c r="A51" s="616" t="s">
        <v>561</v>
      </c>
      <c r="B51" s="617" t="s">
        <v>3361</v>
      </c>
      <c r="C51" s="618" t="s">
        <v>3362</v>
      </c>
      <c r="D51" s="618">
        <v>548.81969321209328</v>
      </c>
      <c r="E51" s="618">
        <v>154.41999999999999</v>
      </c>
      <c r="F51" s="619">
        <v>0.28136745439330263</v>
      </c>
      <c r="G51" s="618">
        <v>-394.39969321209333</v>
      </c>
      <c r="H51" s="618" t="s">
        <v>2</v>
      </c>
      <c r="I51"/>
    </row>
    <row r="52" spans="1:9" ht="14.4" customHeight="1" x14ac:dyDescent="0.3">
      <c r="A52" s="616" t="s">
        <v>561</v>
      </c>
      <c r="B52" s="617" t="s">
        <v>3369</v>
      </c>
      <c r="C52" s="618" t="s">
        <v>3370</v>
      </c>
      <c r="D52" s="618">
        <v>7200.4840534856494</v>
      </c>
      <c r="E52" s="618">
        <v>8115</v>
      </c>
      <c r="F52" s="619">
        <v>1.1270075650083062</v>
      </c>
      <c r="G52" s="618">
        <v>914.51594651435062</v>
      </c>
      <c r="H52" s="618" t="s">
        <v>2</v>
      </c>
      <c r="I52"/>
    </row>
    <row r="53" spans="1:9" ht="14.4" customHeight="1" x14ac:dyDescent="0.3">
      <c r="A53" s="616" t="s">
        <v>561</v>
      </c>
      <c r="B53" s="617" t="s">
        <v>3373</v>
      </c>
      <c r="C53" s="618" t="s">
        <v>3374</v>
      </c>
      <c r="D53" s="618">
        <v>1632.1737546260817</v>
      </c>
      <c r="E53" s="618">
        <v>1385</v>
      </c>
      <c r="F53" s="619">
        <v>0.84856161672400665</v>
      </c>
      <c r="G53" s="618">
        <v>-247.17375462608175</v>
      </c>
      <c r="H53" s="618" t="s">
        <v>2</v>
      </c>
      <c r="I53"/>
    </row>
    <row r="54" spans="1:9" ht="14.4" customHeight="1" x14ac:dyDescent="0.3">
      <c r="A54" s="616" t="s">
        <v>561</v>
      </c>
      <c r="B54" s="617" t="s">
        <v>3375</v>
      </c>
      <c r="C54" s="618" t="s">
        <v>3376</v>
      </c>
      <c r="D54" s="618">
        <v>13831.660365518983</v>
      </c>
      <c r="E54" s="618">
        <v>13890</v>
      </c>
      <c r="F54" s="619">
        <v>1.0042178330684328</v>
      </c>
      <c r="G54" s="618">
        <v>58.339634481017129</v>
      </c>
      <c r="H54" s="618" t="s">
        <v>2</v>
      </c>
      <c r="I54"/>
    </row>
    <row r="55" spans="1:9" ht="14.4" customHeight="1" x14ac:dyDescent="0.3">
      <c r="A55" s="616" t="s">
        <v>561</v>
      </c>
      <c r="B55" s="617" t="s">
        <v>6</v>
      </c>
      <c r="C55" s="618" t="s">
        <v>562</v>
      </c>
      <c r="D55" s="618">
        <v>167238.06488666439</v>
      </c>
      <c r="E55" s="618">
        <v>119520.17</v>
      </c>
      <c r="F55" s="619">
        <v>0.714670850090245</v>
      </c>
      <c r="G55" s="618">
        <v>-47717.894886664391</v>
      </c>
      <c r="H55" s="618" t="s">
        <v>553</v>
      </c>
      <c r="I55"/>
    </row>
    <row r="56" spans="1:9" ht="14.4" customHeight="1" x14ac:dyDescent="0.3">
      <c r="A56" s="616" t="s">
        <v>538</v>
      </c>
      <c r="B56" s="617" t="s">
        <v>538</v>
      </c>
      <c r="C56" s="618" t="s">
        <v>538</v>
      </c>
      <c r="D56" s="618" t="s">
        <v>538</v>
      </c>
      <c r="E56" s="618" t="s">
        <v>538</v>
      </c>
      <c r="F56" s="619" t="s">
        <v>538</v>
      </c>
      <c r="G56" s="618" t="s">
        <v>538</v>
      </c>
      <c r="H56" s="618" t="s">
        <v>554</v>
      </c>
      <c r="I56"/>
    </row>
    <row r="57" spans="1:9" ht="14.4" customHeight="1" x14ac:dyDescent="0.3">
      <c r="A57" s="616" t="s">
        <v>563</v>
      </c>
      <c r="B57" s="617" t="s">
        <v>3359</v>
      </c>
      <c r="C57" s="618" t="s">
        <v>3360</v>
      </c>
      <c r="D57" s="618">
        <v>464699.3625685717</v>
      </c>
      <c r="E57" s="618">
        <v>439504.78</v>
      </c>
      <c r="F57" s="619">
        <v>0.94578304900331356</v>
      </c>
      <c r="G57" s="618">
        <v>-25194.58256857167</v>
      </c>
      <c r="H57" s="618" t="s">
        <v>2</v>
      </c>
      <c r="I57"/>
    </row>
    <row r="58" spans="1:9" ht="14.4" customHeight="1" x14ac:dyDescent="0.3">
      <c r="A58" s="616" t="s">
        <v>563</v>
      </c>
      <c r="B58" s="617" t="s">
        <v>3363</v>
      </c>
      <c r="C58" s="618" t="s">
        <v>3364</v>
      </c>
      <c r="D58" s="618">
        <v>47666.641001041666</v>
      </c>
      <c r="E58" s="618">
        <v>11137.840000000002</v>
      </c>
      <c r="F58" s="619">
        <v>0.23366110483339084</v>
      </c>
      <c r="G58" s="618">
        <v>-36528.801001041662</v>
      </c>
      <c r="H58" s="618" t="s">
        <v>2</v>
      </c>
      <c r="I58"/>
    </row>
    <row r="59" spans="1:9" ht="14.4" customHeight="1" x14ac:dyDescent="0.3">
      <c r="A59" s="616" t="s">
        <v>563</v>
      </c>
      <c r="B59" s="617" t="s">
        <v>3365</v>
      </c>
      <c r="C59" s="618" t="s">
        <v>3366</v>
      </c>
      <c r="D59" s="618">
        <v>413.81805548665335</v>
      </c>
      <c r="E59" s="618">
        <v>865.15</v>
      </c>
      <c r="F59" s="619">
        <v>2.0906530986971474</v>
      </c>
      <c r="G59" s="618">
        <v>451.33194451334663</v>
      </c>
      <c r="H59" s="618" t="s">
        <v>2</v>
      </c>
      <c r="I59"/>
    </row>
    <row r="60" spans="1:9" ht="14.4" customHeight="1" x14ac:dyDescent="0.3">
      <c r="A60" s="616" t="s">
        <v>563</v>
      </c>
      <c r="B60" s="617" t="s">
        <v>3367</v>
      </c>
      <c r="C60" s="618" t="s">
        <v>3368</v>
      </c>
      <c r="D60" s="618">
        <v>1647547.8289267616</v>
      </c>
      <c r="E60" s="618">
        <v>933675.85</v>
      </c>
      <c r="F60" s="619">
        <v>0.56670637028377557</v>
      </c>
      <c r="G60" s="618">
        <v>-713871.97892676166</v>
      </c>
      <c r="H60" s="618" t="s">
        <v>2</v>
      </c>
      <c r="I60"/>
    </row>
    <row r="61" spans="1:9" ht="14.4" customHeight="1" x14ac:dyDescent="0.3">
      <c r="A61" s="616" t="s">
        <v>563</v>
      </c>
      <c r="B61" s="617" t="s">
        <v>6</v>
      </c>
      <c r="C61" s="618" t="s">
        <v>564</v>
      </c>
      <c r="D61" s="618">
        <v>2171607.1123514548</v>
      </c>
      <c r="E61" s="618">
        <v>1385183.62</v>
      </c>
      <c r="F61" s="619">
        <v>0.63786106249214602</v>
      </c>
      <c r="G61" s="618">
        <v>-786423.49235145468</v>
      </c>
      <c r="H61" s="618" t="s">
        <v>553</v>
      </c>
      <c r="I61"/>
    </row>
    <row r="62" spans="1:9" ht="14.4" customHeight="1" x14ac:dyDescent="0.3">
      <c r="A62" s="616" t="s">
        <v>538</v>
      </c>
      <c r="B62" s="617" t="s">
        <v>538</v>
      </c>
      <c r="C62" s="618" t="s">
        <v>538</v>
      </c>
      <c r="D62" s="618" t="s">
        <v>538</v>
      </c>
      <c r="E62" s="618" t="s">
        <v>538</v>
      </c>
      <c r="F62" s="619" t="s">
        <v>538</v>
      </c>
      <c r="G62" s="618" t="s">
        <v>538</v>
      </c>
      <c r="H62" s="618" t="s">
        <v>554</v>
      </c>
      <c r="I62"/>
    </row>
    <row r="63" spans="1:9" ht="14.4" customHeight="1" x14ac:dyDescent="0.3">
      <c r="A63" s="616" t="s">
        <v>3377</v>
      </c>
      <c r="B63" s="617" t="s">
        <v>3359</v>
      </c>
      <c r="C63" s="618" t="s">
        <v>3360</v>
      </c>
      <c r="D63" s="618">
        <v>19097.7161293235</v>
      </c>
      <c r="E63" s="618">
        <v>5634.5</v>
      </c>
      <c r="F63" s="619">
        <v>0.29503527866080975</v>
      </c>
      <c r="G63" s="618">
        <v>-13463.2161293235</v>
      </c>
      <c r="H63" s="618" t="s">
        <v>2</v>
      </c>
      <c r="I63"/>
    </row>
    <row r="64" spans="1:9" ht="14.4" customHeight="1" x14ac:dyDescent="0.3">
      <c r="A64" s="616" t="s">
        <v>3377</v>
      </c>
      <c r="B64" s="617" t="s">
        <v>3367</v>
      </c>
      <c r="C64" s="618" t="s">
        <v>3368</v>
      </c>
      <c r="D64" s="618">
        <v>88948.82051736633</v>
      </c>
      <c r="E64" s="618">
        <v>45053.78</v>
      </c>
      <c r="F64" s="619">
        <v>0.50651351797524646</v>
      </c>
      <c r="G64" s="618">
        <v>-43895.040517366331</v>
      </c>
      <c r="H64" s="618" t="s">
        <v>2</v>
      </c>
      <c r="I64"/>
    </row>
    <row r="65" spans="1:9" ht="14.4" customHeight="1" x14ac:dyDescent="0.3">
      <c r="A65" s="616" t="s">
        <v>3377</v>
      </c>
      <c r="B65" s="617" t="s">
        <v>6</v>
      </c>
      <c r="C65" s="618" t="s">
        <v>3378</v>
      </c>
      <c r="D65" s="618">
        <v>108046.53664668983</v>
      </c>
      <c r="E65" s="618">
        <v>50688.28</v>
      </c>
      <c r="F65" s="619">
        <v>0.46913377858422001</v>
      </c>
      <c r="G65" s="618">
        <v>-57358.256646689828</v>
      </c>
      <c r="H65" s="618" t="s">
        <v>553</v>
      </c>
      <c r="I65"/>
    </row>
    <row r="66" spans="1:9" ht="14.4" customHeight="1" x14ac:dyDescent="0.3">
      <c r="A66" s="616" t="s">
        <v>538</v>
      </c>
      <c r="B66" s="617" t="s">
        <v>538</v>
      </c>
      <c r="C66" s="618" t="s">
        <v>538</v>
      </c>
      <c r="D66" s="618" t="s">
        <v>538</v>
      </c>
      <c r="E66" s="618" t="s">
        <v>538</v>
      </c>
      <c r="F66" s="619" t="s">
        <v>538</v>
      </c>
      <c r="G66" s="618" t="s">
        <v>538</v>
      </c>
      <c r="H66" s="618" t="s">
        <v>554</v>
      </c>
      <c r="I66"/>
    </row>
    <row r="67" spans="1:9" ht="14.4" customHeight="1" x14ac:dyDescent="0.3">
      <c r="A67" s="616" t="s">
        <v>565</v>
      </c>
      <c r="B67" s="617" t="s">
        <v>3355</v>
      </c>
      <c r="C67" s="618" t="s">
        <v>3356</v>
      </c>
      <c r="D67" s="618">
        <v>410.18956554651163</v>
      </c>
      <c r="E67" s="618">
        <v>564.05999999999995</v>
      </c>
      <c r="F67" s="619">
        <v>1.3751203038246005</v>
      </c>
      <c r="G67" s="618">
        <v>153.87043445348831</v>
      </c>
      <c r="H67" s="618" t="s">
        <v>2</v>
      </c>
      <c r="I67"/>
    </row>
    <row r="68" spans="1:9" ht="14.4" customHeight="1" x14ac:dyDescent="0.3">
      <c r="A68" s="616" t="s">
        <v>565</v>
      </c>
      <c r="B68" s="617" t="s">
        <v>3357</v>
      </c>
      <c r="C68" s="618" t="s">
        <v>3358</v>
      </c>
      <c r="D68" s="618">
        <v>2030.7191488671999</v>
      </c>
      <c r="E68" s="618">
        <v>136.85</v>
      </c>
      <c r="F68" s="619">
        <v>6.7389919515132998E-2</v>
      </c>
      <c r="G68" s="618">
        <v>-1893.8691488672</v>
      </c>
      <c r="H68" s="618" t="s">
        <v>2</v>
      </c>
      <c r="I68"/>
    </row>
    <row r="69" spans="1:9" ht="14.4" customHeight="1" x14ac:dyDescent="0.3">
      <c r="A69" s="616" t="s">
        <v>565</v>
      </c>
      <c r="B69" s="617" t="s">
        <v>3359</v>
      </c>
      <c r="C69" s="618" t="s">
        <v>3360</v>
      </c>
      <c r="D69" s="618">
        <v>19223.486848509499</v>
      </c>
      <c r="E69" s="618">
        <v>4597</v>
      </c>
      <c r="F69" s="619">
        <v>0.23913455640106365</v>
      </c>
      <c r="G69" s="618">
        <v>-14626.486848509499</v>
      </c>
      <c r="H69" s="618" t="s">
        <v>2</v>
      </c>
      <c r="I69"/>
    </row>
    <row r="70" spans="1:9" ht="14.4" customHeight="1" x14ac:dyDescent="0.3">
      <c r="A70" s="616" t="s">
        <v>565</v>
      </c>
      <c r="B70" s="617" t="s">
        <v>6</v>
      </c>
      <c r="C70" s="618" t="s">
        <v>566</v>
      </c>
      <c r="D70" s="618">
        <v>24291.911404169976</v>
      </c>
      <c r="E70" s="618">
        <v>5297.91</v>
      </c>
      <c r="F70" s="619">
        <v>0.21809358316244126</v>
      </c>
      <c r="G70" s="618">
        <v>-18994.001404169976</v>
      </c>
      <c r="H70" s="618" t="s">
        <v>553</v>
      </c>
      <c r="I70"/>
    </row>
    <row r="71" spans="1:9" ht="14.4" customHeight="1" x14ac:dyDescent="0.3">
      <c r="A71" s="616" t="s">
        <v>538</v>
      </c>
      <c r="B71" s="617" t="s">
        <v>538</v>
      </c>
      <c r="C71" s="618" t="s">
        <v>538</v>
      </c>
      <c r="D71" s="618" t="s">
        <v>538</v>
      </c>
      <c r="E71" s="618" t="s">
        <v>538</v>
      </c>
      <c r="F71" s="619" t="s">
        <v>538</v>
      </c>
      <c r="G71" s="618" t="s">
        <v>538</v>
      </c>
      <c r="H71" s="618" t="s">
        <v>554</v>
      </c>
      <c r="I71"/>
    </row>
    <row r="72" spans="1:9" ht="14.4" customHeight="1" x14ac:dyDescent="0.3">
      <c r="A72" s="616" t="s">
        <v>537</v>
      </c>
      <c r="B72" s="617" t="s">
        <v>6</v>
      </c>
      <c r="C72" s="618" t="s">
        <v>539</v>
      </c>
      <c r="D72" s="618">
        <v>2794408.4218274006</v>
      </c>
      <c r="E72" s="618">
        <v>1757882.76</v>
      </c>
      <c r="F72" s="619">
        <v>0.62907152235478681</v>
      </c>
      <c r="G72" s="618">
        <v>-1036525.6618274006</v>
      </c>
      <c r="H72" s="618" t="s">
        <v>550</v>
      </c>
      <c r="I72"/>
    </row>
  </sheetData>
  <autoFilter ref="A3:G3"/>
  <mergeCells count="1">
    <mergeCell ref="A1:G1"/>
  </mergeCells>
  <conditionalFormatting sqref="F17 F73:F65536">
    <cfRule type="cellIs" dxfId="33" priority="15" stopIfTrue="1" operator="greaterThan">
      <formula>1</formula>
    </cfRule>
  </conditionalFormatting>
  <conditionalFormatting sqref="G4:G16">
    <cfRule type="cellIs" dxfId="32" priority="9" operator="greaterThan">
      <formula>0</formula>
    </cfRule>
  </conditionalFormatting>
  <conditionalFormatting sqref="B4:B16">
    <cfRule type="expression" dxfId="31" priority="12">
      <formula>AND(LEFT(H4,6)&lt;&gt;"mezera",H4&lt;&gt;"")</formula>
    </cfRule>
  </conditionalFormatting>
  <conditionalFormatting sqref="A4:A16">
    <cfRule type="expression" dxfId="30" priority="10">
      <formula>AND(H4&lt;&gt;"",H4&lt;&gt;"mezeraKL")</formula>
    </cfRule>
  </conditionalFormatting>
  <conditionalFormatting sqref="F4:F16">
    <cfRule type="cellIs" dxfId="29" priority="8" operator="greaterThan">
      <formula>1</formula>
    </cfRule>
  </conditionalFormatting>
  <conditionalFormatting sqref="B4:G16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6">
    <cfRule type="expression" dxfId="26" priority="14">
      <formula>$H4&lt;&gt;""</formula>
    </cfRule>
  </conditionalFormatting>
  <conditionalFormatting sqref="G18:G72">
    <cfRule type="cellIs" dxfId="25" priority="1" operator="greaterThan">
      <formula>0</formula>
    </cfRule>
  </conditionalFormatting>
  <conditionalFormatting sqref="F18:F72">
    <cfRule type="cellIs" dxfId="24" priority="2" operator="greaterThan">
      <formula>1</formula>
    </cfRule>
  </conditionalFormatting>
  <conditionalFormatting sqref="B18:B72">
    <cfRule type="expression" dxfId="23" priority="5">
      <formula>AND(LEFT(H18,6)&lt;&gt;"mezera",H18&lt;&gt;"")</formula>
    </cfRule>
  </conditionalFormatting>
  <conditionalFormatting sqref="A18:A72">
    <cfRule type="expression" dxfId="22" priority="3">
      <formula>AND(H18&lt;&gt;"",H18&lt;&gt;"mezeraKL")</formula>
    </cfRule>
  </conditionalFormatting>
  <conditionalFormatting sqref="B18:G72">
    <cfRule type="expression" dxfId="21" priority="4">
      <formula>OR($H18="KL",$H18="SumaKL")</formula>
    </cfRule>
    <cfRule type="expression" dxfId="20" priority="6">
      <formula>$H18="SumaNS"</formula>
    </cfRule>
  </conditionalFormatting>
  <conditionalFormatting sqref="A18:G72">
    <cfRule type="expression" dxfId="19" priority="7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2" t="s">
        <v>3845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88"/>
      <c r="D3" s="489"/>
      <c r="E3" s="489"/>
      <c r="F3" s="489"/>
      <c r="G3" s="489"/>
      <c r="H3" s="273" t="s">
        <v>163</v>
      </c>
      <c r="I3" s="213">
        <f>IF(J3&lt;&gt;0,K3/J3,0)</f>
        <v>16.008694812764098</v>
      </c>
      <c r="J3" s="213">
        <f>SUBTOTAL(9,J5:J1048576)</f>
        <v>109808</v>
      </c>
      <c r="K3" s="214">
        <f>SUBTOTAL(9,K5:K1048576)</f>
        <v>1757882.7600000002</v>
      </c>
    </row>
    <row r="4" spans="1:11" s="344" customFormat="1" ht="14.4" customHeight="1" thickBot="1" x14ac:dyDescent="0.35">
      <c r="A4" s="720" t="s">
        <v>7</v>
      </c>
      <c r="B4" s="721" t="s">
        <v>8</v>
      </c>
      <c r="C4" s="721" t="s">
        <v>0</v>
      </c>
      <c r="D4" s="721" t="s">
        <v>9</v>
      </c>
      <c r="E4" s="721" t="s">
        <v>10</v>
      </c>
      <c r="F4" s="721" t="s">
        <v>2</v>
      </c>
      <c r="G4" s="721" t="s">
        <v>93</v>
      </c>
      <c r="H4" s="622" t="s">
        <v>14</v>
      </c>
      <c r="I4" s="623" t="s">
        <v>189</v>
      </c>
      <c r="J4" s="623" t="s">
        <v>16</v>
      </c>
      <c r="K4" s="624" t="s">
        <v>206</v>
      </c>
    </row>
    <row r="5" spans="1:11" ht="14.4" customHeight="1" x14ac:dyDescent="0.3">
      <c r="A5" s="696" t="s">
        <v>537</v>
      </c>
      <c r="B5" s="697" t="s">
        <v>539</v>
      </c>
      <c r="C5" s="700" t="s">
        <v>551</v>
      </c>
      <c r="D5" s="722" t="s">
        <v>552</v>
      </c>
      <c r="E5" s="700" t="s">
        <v>3357</v>
      </c>
      <c r="F5" s="722" t="s">
        <v>3358</v>
      </c>
      <c r="G5" s="700" t="s">
        <v>3379</v>
      </c>
      <c r="H5" s="700" t="s">
        <v>3380</v>
      </c>
      <c r="I5" s="235">
        <v>2.39</v>
      </c>
      <c r="J5" s="235">
        <v>40</v>
      </c>
      <c r="K5" s="712">
        <v>95.6</v>
      </c>
    </row>
    <row r="6" spans="1:11" ht="14.4" customHeight="1" x14ac:dyDescent="0.3">
      <c r="A6" s="680" t="s">
        <v>537</v>
      </c>
      <c r="B6" s="671" t="s">
        <v>539</v>
      </c>
      <c r="C6" s="705" t="s">
        <v>551</v>
      </c>
      <c r="D6" s="723" t="s">
        <v>552</v>
      </c>
      <c r="E6" s="705" t="s">
        <v>3357</v>
      </c>
      <c r="F6" s="723" t="s">
        <v>3358</v>
      </c>
      <c r="G6" s="705" t="s">
        <v>3381</v>
      </c>
      <c r="H6" s="705" t="s">
        <v>3382</v>
      </c>
      <c r="I6" s="238">
        <v>12.08</v>
      </c>
      <c r="J6" s="238">
        <v>10</v>
      </c>
      <c r="K6" s="713">
        <v>120.8</v>
      </c>
    </row>
    <row r="7" spans="1:11" ht="14.4" customHeight="1" x14ac:dyDescent="0.3">
      <c r="A7" s="680" t="s">
        <v>537</v>
      </c>
      <c r="B7" s="671" t="s">
        <v>539</v>
      </c>
      <c r="C7" s="705" t="s">
        <v>551</v>
      </c>
      <c r="D7" s="723" t="s">
        <v>552</v>
      </c>
      <c r="E7" s="705" t="s">
        <v>3357</v>
      </c>
      <c r="F7" s="723" t="s">
        <v>3358</v>
      </c>
      <c r="G7" s="705" t="s">
        <v>3383</v>
      </c>
      <c r="H7" s="705" t="s">
        <v>3384</v>
      </c>
      <c r="I7" s="238">
        <v>0.4</v>
      </c>
      <c r="J7" s="238">
        <v>300</v>
      </c>
      <c r="K7" s="713">
        <v>120</v>
      </c>
    </row>
    <row r="8" spans="1:11" ht="14.4" customHeight="1" x14ac:dyDescent="0.3">
      <c r="A8" s="680" t="s">
        <v>537</v>
      </c>
      <c r="B8" s="671" t="s">
        <v>539</v>
      </c>
      <c r="C8" s="705" t="s">
        <v>551</v>
      </c>
      <c r="D8" s="723" t="s">
        <v>552</v>
      </c>
      <c r="E8" s="705" t="s">
        <v>3357</v>
      </c>
      <c r="F8" s="723" t="s">
        <v>3358</v>
      </c>
      <c r="G8" s="705" t="s">
        <v>3385</v>
      </c>
      <c r="H8" s="705" t="s">
        <v>3386</v>
      </c>
      <c r="I8" s="238">
        <v>27.365000000000002</v>
      </c>
      <c r="J8" s="238">
        <v>70</v>
      </c>
      <c r="K8" s="713">
        <v>1915.7</v>
      </c>
    </row>
    <row r="9" spans="1:11" ht="14.4" customHeight="1" x14ac:dyDescent="0.3">
      <c r="A9" s="680" t="s">
        <v>537</v>
      </c>
      <c r="B9" s="671" t="s">
        <v>539</v>
      </c>
      <c r="C9" s="705" t="s">
        <v>551</v>
      </c>
      <c r="D9" s="723" t="s">
        <v>552</v>
      </c>
      <c r="E9" s="705" t="s">
        <v>3357</v>
      </c>
      <c r="F9" s="723" t="s">
        <v>3358</v>
      </c>
      <c r="G9" s="705" t="s">
        <v>3387</v>
      </c>
      <c r="H9" s="705" t="s">
        <v>3388</v>
      </c>
      <c r="I9" s="238">
        <v>2.74</v>
      </c>
      <c r="J9" s="238">
        <v>50</v>
      </c>
      <c r="K9" s="713">
        <v>136.80000000000001</v>
      </c>
    </row>
    <row r="10" spans="1:11" ht="14.4" customHeight="1" x14ac:dyDescent="0.3">
      <c r="A10" s="680" t="s">
        <v>537</v>
      </c>
      <c r="B10" s="671" t="s">
        <v>539</v>
      </c>
      <c r="C10" s="705" t="s">
        <v>551</v>
      </c>
      <c r="D10" s="723" t="s">
        <v>552</v>
      </c>
      <c r="E10" s="705" t="s">
        <v>3357</v>
      </c>
      <c r="F10" s="723" t="s">
        <v>3358</v>
      </c>
      <c r="G10" s="705" t="s">
        <v>3389</v>
      </c>
      <c r="H10" s="705" t="s">
        <v>3390</v>
      </c>
      <c r="I10" s="238">
        <v>22.15</v>
      </c>
      <c r="J10" s="238">
        <v>100</v>
      </c>
      <c r="K10" s="713">
        <v>2215</v>
      </c>
    </row>
    <row r="11" spans="1:11" ht="14.4" customHeight="1" x14ac:dyDescent="0.3">
      <c r="A11" s="680" t="s">
        <v>537</v>
      </c>
      <c r="B11" s="671" t="s">
        <v>539</v>
      </c>
      <c r="C11" s="705" t="s">
        <v>551</v>
      </c>
      <c r="D11" s="723" t="s">
        <v>552</v>
      </c>
      <c r="E11" s="705" t="s">
        <v>3357</v>
      </c>
      <c r="F11" s="723" t="s">
        <v>3358</v>
      </c>
      <c r="G11" s="705" t="s">
        <v>3391</v>
      </c>
      <c r="H11" s="705" t="s">
        <v>3392</v>
      </c>
      <c r="I11" s="238">
        <v>30.18</v>
      </c>
      <c r="J11" s="238">
        <v>25</v>
      </c>
      <c r="K11" s="713">
        <v>754.5</v>
      </c>
    </row>
    <row r="12" spans="1:11" ht="14.4" customHeight="1" x14ac:dyDescent="0.3">
      <c r="A12" s="680" t="s">
        <v>537</v>
      </c>
      <c r="B12" s="671" t="s">
        <v>539</v>
      </c>
      <c r="C12" s="705" t="s">
        <v>551</v>
      </c>
      <c r="D12" s="723" t="s">
        <v>552</v>
      </c>
      <c r="E12" s="705" t="s">
        <v>3357</v>
      </c>
      <c r="F12" s="723" t="s">
        <v>3358</v>
      </c>
      <c r="G12" s="705" t="s">
        <v>3393</v>
      </c>
      <c r="H12" s="705" t="s">
        <v>3394</v>
      </c>
      <c r="I12" s="238">
        <v>4.2699999999999996</v>
      </c>
      <c r="J12" s="238">
        <v>20</v>
      </c>
      <c r="K12" s="713">
        <v>85.4</v>
      </c>
    </row>
    <row r="13" spans="1:11" ht="14.4" customHeight="1" x14ac:dyDescent="0.3">
      <c r="A13" s="680" t="s">
        <v>537</v>
      </c>
      <c r="B13" s="671" t="s">
        <v>539</v>
      </c>
      <c r="C13" s="705" t="s">
        <v>551</v>
      </c>
      <c r="D13" s="723" t="s">
        <v>552</v>
      </c>
      <c r="E13" s="705" t="s">
        <v>3357</v>
      </c>
      <c r="F13" s="723" t="s">
        <v>3358</v>
      </c>
      <c r="G13" s="705" t="s">
        <v>3395</v>
      </c>
      <c r="H13" s="705" t="s">
        <v>3396</v>
      </c>
      <c r="I13" s="238">
        <v>8.58</v>
      </c>
      <c r="J13" s="238">
        <v>72</v>
      </c>
      <c r="K13" s="713">
        <v>617.76</v>
      </c>
    </row>
    <row r="14" spans="1:11" ht="14.4" customHeight="1" x14ac:dyDescent="0.3">
      <c r="A14" s="680" t="s">
        <v>537</v>
      </c>
      <c r="B14" s="671" t="s">
        <v>539</v>
      </c>
      <c r="C14" s="705" t="s">
        <v>551</v>
      </c>
      <c r="D14" s="723" t="s">
        <v>552</v>
      </c>
      <c r="E14" s="705" t="s">
        <v>3357</v>
      </c>
      <c r="F14" s="723" t="s">
        <v>3358</v>
      </c>
      <c r="G14" s="705" t="s">
        <v>3397</v>
      </c>
      <c r="H14" s="705" t="s">
        <v>3398</v>
      </c>
      <c r="I14" s="238">
        <v>27.94</v>
      </c>
      <c r="J14" s="238">
        <v>10</v>
      </c>
      <c r="K14" s="713">
        <v>279.39999999999998</v>
      </c>
    </row>
    <row r="15" spans="1:11" ht="14.4" customHeight="1" x14ac:dyDescent="0.3">
      <c r="A15" s="680" t="s">
        <v>537</v>
      </c>
      <c r="B15" s="671" t="s">
        <v>539</v>
      </c>
      <c r="C15" s="705" t="s">
        <v>551</v>
      </c>
      <c r="D15" s="723" t="s">
        <v>552</v>
      </c>
      <c r="E15" s="705" t="s">
        <v>3357</v>
      </c>
      <c r="F15" s="723" t="s">
        <v>3358</v>
      </c>
      <c r="G15" s="705" t="s">
        <v>3399</v>
      </c>
      <c r="H15" s="705" t="s">
        <v>3400</v>
      </c>
      <c r="I15" s="238">
        <v>1.23</v>
      </c>
      <c r="J15" s="238">
        <v>500</v>
      </c>
      <c r="K15" s="713">
        <v>615</v>
      </c>
    </row>
    <row r="16" spans="1:11" ht="14.4" customHeight="1" x14ac:dyDescent="0.3">
      <c r="A16" s="680" t="s">
        <v>537</v>
      </c>
      <c r="B16" s="671" t="s">
        <v>539</v>
      </c>
      <c r="C16" s="705" t="s">
        <v>551</v>
      </c>
      <c r="D16" s="723" t="s">
        <v>552</v>
      </c>
      <c r="E16" s="705" t="s">
        <v>3357</v>
      </c>
      <c r="F16" s="723" t="s">
        <v>3358</v>
      </c>
      <c r="G16" s="705" t="s">
        <v>3401</v>
      </c>
      <c r="H16" s="705" t="s">
        <v>3402</v>
      </c>
      <c r="I16" s="238">
        <v>98.38</v>
      </c>
      <c r="J16" s="238">
        <v>1</v>
      </c>
      <c r="K16" s="713">
        <v>98.38</v>
      </c>
    </row>
    <row r="17" spans="1:11" ht="14.4" customHeight="1" x14ac:dyDescent="0.3">
      <c r="A17" s="680" t="s">
        <v>537</v>
      </c>
      <c r="B17" s="671" t="s">
        <v>539</v>
      </c>
      <c r="C17" s="705" t="s">
        <v>551</v>
      </c>
      <c r="D17" s="723" t="s">
        <v>552</v>
      </c>
      <c r="E17" s="705" t="s">
        <v>3357</v>
      </c>
      <c r="F17" s="723" t="s">
        <v>3358</v>
      </c>
      <c r="G17" s="705" t="s">
        <v>3403</v>
      </c>
      <c r="H17" s="705" t="s">
        <v>3404</v>
      </c>
      <c r="I17" s="238">
        <v>8.01</v>
      </c>
      <c r="J17" s="238">
        <v>200</v>
      </c>
      <c r="K17" s="713">
        <v>1602</v>
      </c>
    </row>
    <row r="18" spans="1:11" ht="14.4" customHeight="1" x14ac:dyDescent="0.3">
      <c r="A18" s="680" t="s">
        <v>537</v>
      </c>
      <c r="B18" s="671" t="s">
        <v>539</v>
      </c>
      <c r="C18" s="705" t="s">
        <v>551</v>
      </c>
      <c r="D18" s="723" t="s">
        <v>552</v>
      </c>
      <c r="E18" s="705" t="s">
        <v>3357</v>
      </c>
      <c r="F18" s="723" t="s">
        <v>3358</v>
      </c>
      <c r="G18" s="705" t="s">
        <v>3405</v>
      </c>
      <c r="H18" s="705" t="s">
        <v>3406</v>
      </c>
      <c r="I18" s="238">
        <v>122.07</v>
      </c>
      <c r="J18" s="238">
        <v>10</v>
      </c>
      <c r="K18" s="713">
        <v>1220.7</v>
      </c>
    </row>
    <row r="19" spans="1:11" ht="14.4" customHeight="1" x14ac:dyDescent="0.3">
      <c r="A19" s="680" t="s">
        <v>537</v>
      </c>
      <c r="B19" s="671" t="s">
        <v>539</v>
      </c>
      <c r="C19" s="705" t="s">
        <v>551</v>
      </c>
      <c r="D19" s="723" t="s">
        <v>552</v>
      </c>
      <c r="E19" s="705" t="s">
        <v>3357</v>
      </c>
      <c r="F19" s="723" t="s">
        <v>3358</v>
      </c>
      <c r="G19" s="705" t="s">
        <v>3407</v>
      </c>
      <c r="H19" s="705" t="s">
        <v>3408</v>
      </c>
      <c r="I19" s="238">
        <v>0.86</v>
      </c>
      <c r="J19" s="238">
        <v>100</v>
      </c>
      <c r="K19" s="713">
        <v>86</v>
      </c>
    </row>
    <row r="20" spans="1:11" ht="14.4" customHeight="1" x14ac:dyDescent="0.3">
      <c r="A20" s="680" t="s">
        <v>537</v>
      </c>
      <c r="B20" s="671" t="s">
        <v>539</v>
      </c>
      <c r="C20" s="705" t="s">
        <v>551</v>
      </c>
      <c r="D20" s="723" t="s">
        <v>552</v>
      </c>
      <c r="E20" s="705" t="s">
        <v>3357</v>
      </c>
      <c r="F20" s="723" t="s">
        <v>3358</v>
      </c>
      <c r="G20" s="705" t="s">
        <v>3409</v>
      </c>
      <c r="H20" s="705" t="s">
        <v>3410</v>
      </c>
      <c r="I20" s="238">
        <v>2.92</v>
      </c>
      <c r="J20" s="238">
        <v>50</v>
      </c>
      <c r="K20" s="713">
        <v>146.11000000000001</v>
      </c>
    </row>
    <row r="21" spans="1:11" ht="14.4" customHeight="1" x14ac:dyDescent="0.3">
      <c r="A21" s="680" t="s">
        <v>537</v>
      </c>
      <c r="B21" s="671" t="s">
        <v>539</v>
      </c>
      <c r="C21" s="705" t="s">
        <v>551</v>
      </c>
      <c r="D21" s="723" t="s">
        <v>552</v>
      </c>
      <c r="E21" s="705" t="s">
        <v>3357</v>
      </c>
      <c r="F21" s="723" t="s">
        <v>3358</v>
      </c>
      <c r="G21" s="705" t="s">
        <v>3411</v>
      </c>
      <c r="H21" s="705" t="s">
        <v>3412</v>
      </c>
      <c r="I21" s="238">
        <v>878.8</v>
      </c>
      <c r="J21" s="238">
        <v>1</v>
      </c>
      <c r="K21" s="713">
        <v>878.8</v>
      </c>
    </row>
    <row r="22" spans="1:11" ht="14.4" customHeight="1" x14ac:dyDescent="0.3">
      <c r="A22" s="680" t="s">
        <v>537</v>
      </c>
      <c r="B22" s="671" t="s">
        <v>539</v>
      </c>
      <c r="C22" s="705" t="s">
        <v>551</v>
      </c>
      <c r="D22" s="723" t="s">
        <v>552</v>
      </c>
      <c r="E22" s="705" t="s">
        <v>3357</v>
      </c>
      <c r="F22" s="723" t="s">
        <v>3358</v>
      </c>
      <c r="G22" s="705" t="s">
        <v>3413</v>
      </c>
      <c r="H22" s="705" t="s">
        <v>3414</v>
      </c>
      <c r="I22" s="238">
        <v>5.18</v>
      </c>
      <c r="J22" s="238">
        <v>50</v>
      </c>
      <c r="K22" s="713">
        <v>258.75</v>
      </c>
    </row>
    <row r="23" spans="1:11" ht="14.4" customHeight="1" x14ac:dyDescent="0.3">
      <c r="A23" s="680" t="s">
        <v>537</v>
      </c>
      <c r="B23" s="671" t="s">
        <v>539</v>
      </c>
      <c r="C23" s="705" t="s">
        <v>551</v>
      </c>
      <c r="D23" s="723" t="s">
        <v>552</v>
      </c>
      <c r="E23" s="705" t="s">
        <v>3357</v>
      </c>
      <c r="F23" s="723" t="s">
        <v>3358</v>
      </c>
      <c r="G23" s="705" t="s">
        <v>3415</v>
      </c>
      <c r="H23" s="705" t="s">
        <v>3416</v>
      </c>
      <c r="I23" s="238">
        <v>9.7799999999999994</v>
      </c>
      <c r="J23" s="238">
        <v>40</v>
      </c>
      <c r="K23" s="713">
        <v>391</v>
      </c>
    </row>
    <row r="24" spans="1:11" ht="14.4" customHeight="1" x14ac:dyDescent="0.3">
      <c r="A24" s="680" t="s">
        <v>537</v>
      </c>
      <c r="B24" s="671" t="s">
        <v>539</v>
      </c>
      <c r="C24" s="705" t="s">
        <v>551</v>
      </c>
      <c r="D24" s="723" t="s">
        <v>552</v>
      </c>
      <c r="E24" s="705" t="s">
        <v>3357</v>
      </c>
      <c r="F24" s="723" t="s">
        <v>3358</v>
      </c>
      <c r="G24" s="705" t="s">
        <v>3417</v>
      </c>
      <c r="H24" s="705" t="s">
        <v>3418</v>
      </c>
      <c r="I24" s="238">
        <v>0.31</v>
      </c>
      <c r="J24" s="238">
        <v>10</v>
      </c>
      <c r="K24" s="713">
        <v>3.1</v>
      </c>
    </row>
    <row r="25" spans="1:11" ht="14.4" customHeight="1" x14ac:dyDescent="0.3">
      <c r="A25" s="680" t="s">
        <v>537</v>
      </c>
      <c r="B25" s="671" t="s">
        <v>539</v>
      </c>
      <c r="C25" s="705" t="s">
        <v>551</v>
      </c>
      <c r="D25" s="723" t="s">
        <v>552</v>
      </c>
      <c r="E25" s="705" t="s">
        <v>3357</v>
      </c>
      <c r="F25" s="723" t="s">
        <v>3358</v>
      </c>
      <c r="G25" s="705" t="s">
        <v>3419</v>
      </c>
      <c r="H25" s="705" t="s">
        <v>3420</v>
      </c>
      <c r="I25" s="238">
        <v>43</v>
      </c>
      <c r="J25" s="238">
        <v>10</v>
      </c>
      <c r="K25" s="713">
        <v>430</v>
      </c>
    </row>
    <row r="26" spans="1:11" ht="14.4" customHeight="1" x14ac:dyDescent="0.3">
      <c r="A26" s="680" t="s">
        <v>537</v>
      </c>
      <c r="B26" s="671" t="s">
        <v>539</v>
      </c>
      <c r="C26" s="705" t="s">
        <v>551</v>
      </c>
      <c r="D26" s="723" t="s">
        <v>552</v>
      </c>
      <c r="E26" s="705" t="s">
        <v>3357</v>
      </c>
      <c r="F26" s="723" t="s">
        <v>3358</v>
      </c>
      <c r="G26" s="705" t="s">
        <v>3421</v>
      </c>
      <c r="H26" s="705" t="s">
        <v>3422</v>
      </c>
      <c r="I26" s="238">
        <v>7.1</v>
      </c>
      <c r="J26" s="238">
        <v>1</v>
      </c>
      <c r="K26" s="713">
        <v>7.1</v>
      </c>
    </row>
    <row r="27" spans="1:11" ht="14.4" customHeight="1" x14ac:dyDescent="0.3">
      <c r="A27" s="680" t="s">
        <v>537</v>
      </c>
      <c r="B27" s="671" t="s">
        <v>539</v>
      </c>
      <c r="C27" s="705" t="s">
        <v>551</v>
      </c>
      <c r="D27" s="723" t="s">
        <v>552</v>
      </c>
      <c r="E27" s="705" t="s">
        <v>3357</v>
      </c>
      <c r="F27" s="723" t="s">
        <v>3358</v>
      </c>
      <c r="G27" s="705" t="s">
        <v>3423</v>
      </c>
      <c r="H27" s="705" t="s">
        <v>3424</v>
      </c>
      <c r="I27" s="238">
        <v>3.45</v>
      </c>
      <c r="J27" s="238">
        <v>110</v>
      </c>
      <c r="K27" s="713">
        <v>379.5</v>
      </c>
    </row>
    <row r="28" spans="1:11" ht="14.4" customHeight="1" x14ac:dyDescent="0.3">
      <c r="A28" s="680" t="s">
        <v>537</v>
      </c>
      <c r="B28" s="671" t="s">
        <v>539</v>
      </c>
      <c r="C28" s="705" t="s">
        <v>551</v>
      </c>
      <c r="D28" s="723" t="s">
        <v>552</v>
      </c>
      <c r="E28" s="705" t="s">
        <v>3357</v>
      </c>
      <c r="F28" s="723" t="s">
        <v>3358</v>
      </c>
      <c r="G28" s="705" t="s">
        <v>3425</v>
      </c>
      <c r="H28" s="705" t="s">
        <v>3426</v>
      </c>
      <c r="I28" s="238">
        <v>5.92</v>
      </c>
      <c r="J28" s="238">
        <v>1</v>
      </c>
      <c r="K28" s="713">
        <v>5.92</v>
      </c>
    </row>
    <row r="29" spans="1:11" ht="14.4" customHeight="1" x14ac:dyDescent="0.3">
      <c r="A29" s="680" t="s">
        <v>537</v>
      </c>
      <c r="B29" s="671" t="s">
        <v>539</v>
      </c>
      <c r="C29" s="705" t="s">
        <v>551</v>
      </c>
      <c r="D29" s="723" t="s">
        <v>552</v>
      </c>
      <c r="E29" s="705" t="s">
        <v>3357</v>
      </c>
      <c r="F29" s="723" t="s">
        <v>3358</v>
      </c>
      <c r="G29" s="705" t="s">
        <v>3427</v>
      </c>
      <c r="H29" s="705" t="s">
        <v>3428</v>
      </c>
      <c r="I29" s="238">
        <v>314.8</v>
      </c>
      <c r="J29" s="238">
        <v>1</v>
      </c>
      <c r="K29" s="713">
        <v>314.8</v>
      </c>
    </row>
    <row r="30" spans="1:11" ht="14.4" customHeight="1" x14ac:dyDescent="0.3">
      <c r="A30" s="680" t="s">
        <v>537</v>
      </c>
      <c r="B30" s="671" t="s">
        <v>539</v>
      </c>
      <c r="C30" s="705" t="s">
        <v>551</v>
      </c>
      <c r="D30" s="723" t="s">
        <v>552</v>
      </c>
      <c r="E30" s="705" t="s">
        <v>3357</v>
      </c>
      <c r="F30" s="723" t="s">
        <v>3358</v>
      </c>
      <c r="G30" s="705" t="s">
        <v>3429</v>
      </c>
      <c r="H30" s="705" t="s">
        <v>3430</v>
      </c>
      <c r="I30" s="238">
        <v>410.36</v>
      </c>
      <c r="J30" s="238">
        <v>2</v>
      </c>
      <c r="K30" s="713">
        <v>820.71</v>
      </c>
    </row>
    <row r="31" spans="1:11" ht="14.4" customHeight="1" x14ac:dyDescent="0.3">
      <c r="A31" s="680" t="s">
        <v>537</v>
      </c>
      <c r="B31" s="671" t="s">
        <v>539</v>
      </c>
      <c r="C31" s="705" t="s">
        <v>551</v>
      </c>
      <c r="D31" s="723" t="s">
        <v>552</v>
      </c>
      <c r="E31" s="705" t="s">
        <v>3357</v>
      </c>
      <c r="F31" s="723" t="s">
        <v>3358</v>
      </c>
      <c r="G31" s="705" t="s">
        <v>3431</v>
      </c>
      <c r="H31" s="705" t="s">
        <v>3432</v>
      </c>
      <c r="I31" s="238">
        <v>21.85</v>
      </c>
      <c r="J31" s="238">
        <v>30</v>
      </c>
      <c r="K31" s="713">
        <v>655.5</v>
      </c>
    </row>
    <row r="32" spans="1:11" ht="14.4" customHeight="1" x14ac:dyDescent="0.3">
      <c r="A32" s="680" t="s">
        <v>537</v>
      </c>
      <c r="B32" s="671" t="s">
        <v>539</v>
      </c>
      <c r="C32" s="705" t="s">
        <v>551</v>
      </c>
      <c r="D32" s="723" t="s">
        <v>552</v>
      </c>
      <c r="E32" s="705" t="s">
        <v>3359</v>
      </c>
      <c r="F32" s="723" t="s">
        <v>3360</v>
      </c>
      <c r="G32" s="705" t="s">
        <v>3433</v>
      </c>
      <c r="H32" s="705" t="s">
        <v>3434</v>
      </c>
      <c r="I32" s="238">
        <v>5.21</v>
      </c>
      <c r="J32" s="238">
        <v>160</v>
      </c>
      <c r="K32" s="713">
        <v>833.6</v>
      </c>
    </row>
    <row r="33" spans="1:11" ht="14.4" customHeight="1" x14ac:dyDescent="0.3">
      <c r="A33" s="680" t="s">
        <v>537</v>
      </c>
      <c r="B33" s="671" t="s">
        <v>539</v>
      </c>
      <c r="C33" s="705" t="s">
        <v>551</v>
      </c>
      <c r="D33" s="723" t="s">
        <v>552</v>
      </c>
      <c r="E33" s="705" t="s">
        <v>3359</v>
      </c>
      <c r="F33" s="723" t="s">
        <v>3360</v>
      </c>
      <c r="G33" s="705" t="s">
        <v>3435</v>
      </c>
      <c r="H33" s="705" t="s">
        <v>3436</v>
      </c>
      <c r="I33" s="238">
        <v>3.51</v>
      </c>
      <c r="J33" s="238">
        <v>10</v>
      </c>
      <c r="K33" s="713">
        <v>35.1</v>
      </c>
    </row>
    <row r="34" spans="1:11" ht="14.4" customHeight="1" x14ac:dyDescent="0.3">
      <c r="A34" s="680" t="s">
        <v>537</v>
      </c>
      <c r="B34" s="671" t="s">
        <v>539</v>
      </c>
      <c r="C34" s="705" t="s">
        <v>551</v>
      </c>
      <c r="D34" s="723" t="s">
        <v>552</v>
      </c>
      <c r="E34" s="705" t="s">
        <v>3359</v>
      </c>
      <c r="F34" s="723" t="s">
        <v>3360</v>
      </c>
      <c r="G34" s="705" t="s">
        <v>3437</v>
      </c>
      <c r="H34" s="705" t="s">
        <v>3438</v>
      </c>
      <c r="I34" s="238">
        <v>15.92</v>
      </c>
      <c r="J34" s="238">
        <v>50</v>
      </c>
      <c r="K34" s="713">
        <v>796</v>
      </c>
    </row>
    <row r="35" spans="1:11" ht="14.4" customHeight="1" x14ac:dyDescent="0.3">
      <c r="A35" s="680" t="s">
        <v>537</v>
      </c>
      <c r="B35" s="671" t="s">
        <v>539</v>
      </c>
      <c r="C35" s="705" t="s">
        <v>551</v>
      </c>
      <c r="D35" s="723" t="s">
        <v>552</v>
      </c>
      <c r="E35" s="705" t="s">
        <v>3359</v>
      </c>
      <c r="F35" s="723" t="s">
        <v>3360</v>
      </c>
      <c r="G35" s="705" t="s">
        <v>3439</v>
      </c>
      <c r="H35" s="705" t="s">
        <v>3440</v>
      </c>
      <c r="I35" s="238">
        <v>0.93500000000000005</v>
      </c>
      <c r="J35" s="238">
        <v>1500</v>
      </c>
      <c r="K35" s="713">
        <v>1405</v>
      </c>
    </row>
    <row r="36" spans="1:11" ht="14.4" customHeight="1" x14ac:dyDescent="0.3">
      <c r="A36" s="680" t="s">
        <v>537</v>
      </c>
      <c r="B36" s="671" t="s">
        <v>539</v>
      </c>
      <c r="C36" s="705" t="s">
        <v>551</v>
      </c>
      <c r="D36" s="723" t="s">
        <v>552</v>
      </c>
      <c r="E36" s="705" t="s">
        <v>3359</v>
      </c>
      <c r="F36" s="723" t="s">
        <v>3360</v>
      </c>
      <c r="G36" s="705" t="s">
        <v>3441</v>
      </c>
      <c r="H36" s="705" t="s">
        <v>3442</v>
      </c>
      <c r="I36" s="238">
        <v>1.4366666666666668</v>
      </c>
      <c r="J36" s="238">
        <v>1400</v>
      </c>
      <c r="K36" s="713">
        <v>2012</v>
      </c>
    </row>
    <row r="37" spans="1:11" ht="14.4" customHeight="1" x14ac:dyDescent="0.3">
      <c r="A37" s="680" t="s">
        <v>537</v>
      </c>
      <c r="B37" s="671" t="s">
        <v>539</v>
      </c>
      <c r="C37" s="705" t="s">
        <v>551</v>
      </c>
      <c r="D37" s="723" t="s">
        <v>552</v>
      </c>
      <c r="E37" s="705" t="s">
        <v>3359</v>
      </c>
      <c r="F37" s="723" t="s">
        <v>3360</v>
      </c>
      <c r="G37" s="705" t="s">
        <v>3443</v>
      </c>
      <c r="H37" s="705" t="s">
        <v>3444</v>
      </c>
      <c r="I37" s="238">
        <v>0.42</v>
      </c>
      <c r="J37" s="238">
        <v>600</v>
      </c>
      <c r="K37" s="713">
        <v>252</v>
      </c>
    </row>
    <row r="38" spans="1:11" ht="14.4" customHeight="1" x14ac:dyDescent="0.3">
      <c r="A38" s="680" t="s">
        <v>537</v>
      </c>
      <c r="B38" s="671" t="s">
        <v>539</v>
      </c>
      <c r="C38" s="705" t="s">
        <v>551</v>
      </c>
      <c r="D38" s="723" t="s">
        <v>552</v>
      </c>
      <c r="E38" s="705" t="s">
        <v>3359</v>
      </c>
      <c r="F38" s="723" t="s">
        <v>3360</v>
      </c>
      <c r="G38" s="705" t="s">
        <v>3445</v>
      </c>
      <c r="H38" s="705" t="s">
        <v>3446</v>
      </c>
      <c r="I38" s="238">
        <v>0.57999999999999996</v>
      </c>
      <c r="J38" s="238">
        <v>1100</v>
      </c>
      <c r="K38" s="713">
        <v>638</v>
      </c>
    </row>
    <row r="39" spans="1:11" ht="14.4" customHeight="1" x14ac:dyDescent="0.3">
      <c r="A39" s="680" t="s">
        <v>537</v>
      </c>
      <c r="B39" s="671" t="s">
        <v>539</v>
      </c>
      <c r="C39" s="705" t="s">
        <v>551</v>
      </c>
      <c r="D39" s="723" t="s">
        <v>552</v>
      </c>
      <c r="E39" s="705" t="s">
        <v>3359</v>
      </c>
      <c r="F39" s="723" t="s">
        <v>3360</v>
      </c>
      <c r="G39" s="705" t="s">
        <v>3447</v>
      </c>
      <c r="H39" s="705" t="s">
        <v>3448</v>
      </c>
      <c r="I39" s="238">
        <v>3.14</v>
      </c>
      <c r="J39" s="238">
        <v>50</v>
      </c>
      <c r="K39" s="713">
        <v>157</v>
      </c>
    </row>
    <row r="40" spans="1:11" ht="14.4" customHeight="1" x14ac:dyDescent="0.3">
      <c r="A40" s="680" t="s">
        <v>537</v>
      </c>
      <c r="B40" s="671" t="s">
        <v>539</v>
      </c>
      <c r="C40" s="705" t="s">
        <v>551</v>
      </c>
      <c r="D40" s="723" t="s">
        <v>552</v>
      </c>
      <c r="E40" s="705" t="s">
        <v>3359</v>
      </c>
      <c r="F40" s="723" t="s">
        <v>3360</v>
      </c>
      <c r="G40" s="705" t="s">
        <v>3449</v>
      </c>
      <c r="H40" s="705" t="s">
        <v>3450</v>
      </c>
      <c r="I40" s="238">
        <v>6.29</v>
      </c>
      <c r="J40" s="238">
        <v>100</v>
      </c>
      <c r="K40" s="713">
        <v>629</v>
      </c>
    </row>
    <row r="41" spans="1:11" ht="14.4" customHeight="1" x14ac:dyDescent="0.3">
      <c r="A41" s="680" t="s">
        <v>537</v>
      </c>
      <c r="B41" s="671" t="s">
        <v>539</v>
      </c>
      <c r="C41" s="705" t="s">
        <v>551</v>
      </c>
      <c r="D41" s="723" t="s">
        <v>552</v>
      </c>
      <c r="E41" s="705" t="s">
        <v>3359</v>
      </c>
      <c r="F41" s="723" t="s">
        <v>3360</v>
      </c>
      <c r="G41" s="705" t="s">
        <v>3451</v>
      </c>
      <c r="H41" s="705" t="s">
        <v>3452</v>
      </c>
      <c r="I41" s="238">
        <v>5.95</v>
      </c>
      <c r="J41" s="238">
        <v>20</v>
      </c>
      <c r="K41" s="713">
        <v>119</v>
      </c>
    </row>
    <row r="42" spans="1:11" ht="14.4" customHeight="1" x14ac:dyDescent="0.3">
      <c r="A42" s="680" t="s">
        <v>537</v>
      </c>
      <c r="B42" s="671" t="s">
        <v>539</v>
      </c>
      <c r="C42" s="705" t="s">
        <v>551</v>
      </c>
      <c r="D42" s="723" t="s">
        <v>552</v>
      </c>
      <c r="E42" s="705" t="s">
        <v>3359</v>
      </c>
      <c r="F42" s="723" t="s">
        <v>3360</v>
      </c>
      <c r="G42" s="705" t="s">
        <v>3453</v>
      </c>
      <c r="H42" s="705" t="s">
        <v>3454</v>
      </c>
      <c r="I42" s="238">
        <v>80.569999999999993</v>
      </c>
      <c r="J42" s="238">
        <v>10</v>
      </c>
      <c r="K42" s="713">
        <v>805.7</v>
      </c>
    </row>
    <row r="43" spans="1:11" ht="14.4" customHeight="1" x14ac:dyDescent="0.3">
      <c r="A43" s="680" t="s">
        <v>537</v>
      </c>
      <c r="B43" s="671" t="s">
        <v>539</v>
      </c>
      <c r="C43" s="705" t="s">
        <v>551</v>
      </c>
      <c r="D43" s="723" t="s">
        <v>552</v>
      </c>
      <c r="E43" s="705" t="s">
        <v>3359</v>
      </c>
      <c r="F43" s="723" t="s">
        <v>3360</v>
      </c>
      <c r="G43" s="705" t="s">
        <v>3455</v>
      </c>
      <c r="H43" s="705" t="s">
        <v>3456</v>
      </c>
      <c r="I43" s="238">
        <v>5.57</v>
      </c>
      <c r="J43" s="238">
        <v>150</v>
      </c>
      <c r="K43" s="713">
        <v>835.5</v>
      </c>
    </row>
    <row r="44" spans="1:11" ht="14.4" customHeight="1" x14ac:dyDescent="0.3">
      <c r="A44" s="680" t="s">
        <v>537</v>
      </c>
      <c r="B44" s="671" t="s">
        <v>539</v>
      </c>
      <c r="C44" s="705" t="s">
        <v>551</v>
      </c>
      <c r="D44" s="723" t="s">
        <v>552</v>
      </c>
      <c r="E44" s="705" t="s">
        <v>3359</v>
      </c>
      <c r="F44" s="723" t="s">
        <v>3360</v>
      </c>
      <c r="G44" s="705" t="s">
        <v>3457</v>
      </c>
      <c r="H44" s="705" t="s">
        <v>3458</v>
      </c>
      <c r="I44" s="238">
        <v>8.9649999999999999</v>
      </c>
      <c r="J44" s="238">
        <v>30</v>
      </c>
      <c r="K44" s="713">
        <v>269</v>
      </c>
    </row>
    <row r="45" spans="1:11" ht="14.4" customHeight="1" x14ac:dyDescent="0.3">
      <c r="A45" s="680" t="s">
        <v>537</v>
      </c>
      <c r="B45" s="671" t="s">
        <v>539</v>
      </c>
      <c r="C45" s="705" t="s">
        <v>551</v>
      </c>
      <c r="D45" s="723" t="s">
        <v>552</v>
      </c>
      <c r="E45" s="705" t="s">
        <v>3359</v>
      </c>
      <c r="F45" s="723" t="s">
        <v>3360</v>
      </c>
      <c r="G45" s="705" t="s">
        <v>3459</v>
      </c>
      <c r="H45" s="705" t="s">
        <v>3460</v>
      </c>
      <c r="I45" s="238">
        <v>59.72</v>
      </c>
      <c r="J45" s="238">
        <v>10</v>
      </c>
      <c r="K45" s="713">
        <v>597.20000000000005</v>
      </c>
    </row>
    <row r="46" spans="1:11" ht="14.4" customHeight="1" x14ac:dyDescent="0.3">
      <c r="A46" s="680" t="s">
        <v>537</v>
      </c>
      <c r="B46" s="671" t="s">
        <v>539</v>
      </c>
      <c r="C46" s="705" t="s">
        <v>551</v>
      </c>
      <c r="D46" s="723" t="s">
        <v>552</v>
      </c>
      <c r="E46" s="705" t="s">
        <v>3359</v>
      </c>
      <c r="F46" s="723" t="s">
        <v>3360</v>
      </c>
      <c r="G46" s="705" t="s">
        <v>3461</v>
      </c>
      <c r="H46" s="705" t="s">
        <v>3462</v>
      </c>
      <c r="I46" s="238">
        <v>1.78</v>
      </c>
      <c r="J46" s="238">
        <v>150</v>
      </c>
      <c r="K46" s="713">
        <v>267</v>
      </c>
    </row>
    <row r="47" spans="1:11" ht="14.4" customHeight="1" x14ac:dyDescent="0.3">
      <c r="A47" s="680" t="s">
        <v>537</v>
      </c>
      <c r="B47" s="671" t="s">
        <v>539</v>
      </c>
      <c r="C47" s="705" t="s">
        <v>551</v>
      </c>
      <c r="D47" s="723" t="s">
        <v>552</v>
      </c>
      <c r="E47" s="705" t="s">
        <v>3359</v>
      </c>
      <c r="F47" s="723" t="s">
        <v>3360</v>
      </c>
      <c r="G47" s="705" t="s">
        <v>3463</v>
      </c>
      <c r="H47" s="705" t="s">
        <v>3464</v>
      </c>
      <c r="I47" s="238">
        <v>1.78</v>
      </c>
      <c r="J47" s="238">
        <v>100</v>
      </c>
      <c r="K47" s="713">
        <v>178</v>
      </c>
    </row>
    <row r="48" spans="1:11" ht="14.4" customHeight="1" x14ac:dyDescent="0.3">
      <c r="A48" s="680" t="s">
        <v>537</v>
      </c>
      <c r="B48" s="671" t="s">
        <v>539</v>
      </c>
      <c r="C48" s="705" t="s">
        <v>551</v>
      </c>
      <c r="D48" s="723" t="s">
        <v>552</v>
      </c>
      <c r="E48" s="705" t="s">
        <v>3359</v>
      </c>
      <c r="F48" s="723" t="s">
        <v>3360</v>
      </c>
      <c r="G48" s="705" t="s">
        <v>3465</v>
      </c>
      <c r="H48" s="705" t="s">
        <v>3466</v>
      </c>
      <c r="I48" s="238">
        <v>2.84</v>
      </c>
      <c r="J48" s="238">
        <v>50</v>
      </c>
      <c r="K48" s="713">
        <v>142</v>
      </c>
    </row>
    <row r="49" spans="1:11" ht="14.4" customHeight="1" x14ac:dyDescent="0.3">
      <c r="A49" s="680" t="s">
        <v>537</v>
      </c>
      <c r="B49" s="671" t="s">
        <v>539</v>
      </c>
      <c r="C49" s="705" t="s">
        <v>551</v>
      </c>
      <c r="D49" s="723" t="s">
        <v>552</v>
      </c>
      <c r="E49" s="705" t="s">
        <v>3359</v>
      </c>
      <c r="F49" s="723" t="s">
        <v>3360</v>
      </c>
      <c r="G49" s="705" t="s">
        <v>3467</v>
      </c>
      <c r="H49" s="705" t="s">
        <v>3468</v>
      </c>
      <c r="I49" s="238">
        <v>1.76</v>
      </c>
      <c r="J49" s="238">
        <v>100</v>
      </c>
      <c r="K49" s="713">
        <v>176</v>
      </c>
    </row>
    <row r="50" spans="1:11" ht="14.4" customHeight="1" x14ac:dyDescent="0.3">
      <c r="A50" s="680" t="s">
        <v>537</v>
      </c>
      <c r="B50" s="671" t="s">
        <v>539</v>
      </c>
      <c r="C50" s="705" t="s">
        <v>551</v>
      </c>
      <c r="D50" s="723" t="s">
        <v>552</v>
      </c>
      <c r="E50" s="705" t="s">
        <v>3359</v>
      </c>
      <c r="F50" s="723" t="s">
        <v>3360</v>
      </c>
      <c r="G50" s="705" t="s">
        <v>3469</v>
      </c>
      <c r="H50" s="705" t="s">
        <v>3470</v>
      </c>
      <c r="I50" s="238">
        <v>1.4999999999999999E-2</v>
      </c>
      <c r="J50" s="238">
        <v>150</v>
      </c>
      <c r="K50" s="713">
        <v>2</v>
      </c>
    </row>
    <row r="51" spans="1:11" ht="14.4" customHeight="1" x14ac:dyDescent="0.3">
      <c r="A51" s="680" t="s">
        <v>537</v>
      </c>
      <c r="B51" s="671" t="s">
        <v>539</v>
      </c>
      <c r="C51" s="705" t="s">
        <v>551</v>
      </c>
      <c r="D51" s="723" t="s">
        <v>552</v>
      </c>
      <c r="E51" s="705" t="s">
        <v>3359</v>
      </c>
      <c r="F51" s="723" t="s">
        <v>3360</v>
      </c>
      <c r="G51" s="705" t="s">
        <v>3471</v>
      </c>
      <c r="H51" s="705" t="s">
        <v>3472</v>
      </c>
      <c r="I51" s="238">
        <v>2.06</v>
      </c>
      <c r="J51" s="238">
        <v>100</v>
      </c>
      <c r="K51" s="713">
        <v>206</v>
      </c>
    </row>
    <row r="52" spans="1:11" ht="14.4" customHeight="1" x14ac:dyDescent="0.3">
      <c r="A52" s="680" t="s">
        <v>537</v>
      </c>
      <c r="B52" s="671" t="s">
        <v>539</v>
      </c>
      <c r="C52" s="705" t="s">
        <v>551</v>
      </c>
      <c r="D52" s="723" t="s">
        <v>552</v>
      </c>
      <c r="E52" s="705" t="s">
        <v>3359</v>
      </c>
      <c r="F52" s="723" t="s">
        <v>3360</v>
      </c>
      <c r="G52" s="705" t="s">
        <v>3473</v>
      </c>
      <c r="H52" s="705" t="s">
        <v>3474</v>
      </c>
      <c r="I52" s="238">
        <v>2</v>
      </c>
      <c r="J52" s="238">
        <v>50</v>
      </c>
      <c r="K52" s="713">
        <v>100</v>
      </c>
    </row>
    <row r="53" spans="1:11" ht="14.4" customHeight="1" x14ac:dyDescent="0.3">
      <c r="A53" s="680" t="s">
        <v>537</v>
      </c>
      <c r="B53" s="671" t="s">
        <v>539</v>
      </c>
      <c r="C53" s="705" t="s">
        <v>551</v>
      </c>
      <c r="D53" s="723" t="s">
        <v>552</v>
      </c>
      <c r="E53" s="705" t="s">
        <v>3359</v>
      </c>
      <c r="F53" s="723" t="s">
        <v>3360</v>
      </c>
      <c r="G53" s="705" t="s">
        <v>3475</v>
      </c>
      <c r="H53" s="705" t="s">
        <v>3476</v>
      </c>
      <c r="I53" s="238">
        <v>2.41</v>
      </c>
      <c r="J53" s="238">
        <v>150</v>
      </c>
      <c r="K53" s="713">
        <v>361.5</v>
      </c>
    </row>
    <row r="54" spans="1:11" ht="14.4" customHeight="1" x14ac:dyDescent="0.3">
      <c r="A54" s="680" t="s">
        <v>537</v>
      </c>
      <c r="B54" s="671" t="s">
        <v>539</v>
      </c>
      <c r="C54" s="705" t="s">
        <v>551</v>
      </c>
      <c r="D54" s="723" t="s">
        <v>552</v>
      </c>
      <c r="E54" s="705" t="s">
        <v>3359</v>
      </c>
      <c r="F54" s="723" t="s">
        <v>3360</v>
      </c>
      <c r="G54" s="705" t="s">
        <v>3477</v>
      </c>
      <c r="H54" s="705" t="s">
        <v>3478</v>
      </c>
      <c r="I54" s="238">
        <v>4.24</v>
      </c>
      <c r="J54" s="238">
        <v>50</v>
      </c>
      <c r="K54" s="713">
        <v>212</v>
      </c>
    </row>
    <row r="55" spans="1:11" ht="14.4" customHeight="1" x14ac:dyDescent="0.3">
      <c r="A55" s="680" t="s">
        <v>537</v>
      </c>
      <c r="B55" s="671" t="s">
        <v>539</v>
      </c>
      <c r="C55" s="705" t="s">
        <v>551</v>
      </c>
      <c r="D55" s="723" t="s">
        <v>552</v>
      </c>
      <c r="E55" s="705" t="s">
        <v>3359</v>
      </c>
      <c r="F55" s="723" t="s">
        <v>3360</v>
      </c>
      <c r="G55" s="705" t="s">
        <v>3479</v>
      </c>
      <c r="H55" s="705" t="s">
        <v>3480</v>
      </c>
      <c r="I55" s="238">
        <v>2.1749999999999998</v>
      </c>
      <c r="J55" s="238">
        <v>900</v>
      </c>
      <c r="K55" s="713">
        <v>1957</v>
      </c>
    </row>
    <row r="56" spans="1:11" ht="14.4" customHeight="1" x14ac:dyDescent="0.3">
      <c r="A56" s="680" t="s">
        <v>537</v>
      </c>
      <c r="B56" s="671" t="s">
        <v>539</v>
      </c>
      <c r="C56" s="705" t="s">
        <v>551</v>
      </c>
      <c r="D56" s="723" t="s">
        <v>552</v>
      </c>
      <c r="E56" s="705" t="s">
        <v>3359</v>
      </c>
      <c r="F56" s="723" t="s">
        <v>3360</v>
      </c>
      <c r="G56" s="705" t="s">
        <v>3481</v>
      </c>
      <c r="H56" s="705" t="s">
        <v>3482</v>
      </c>
      <c r="I56" s="238">
        <v>5.8149999999999995</v>
      </c>
      <c r="J56" s="238">
        <v>20</v>
      </c>
      <c r="K56" s="713">
        <v>116.3</v>
      </c>
    </row>
    <row r="57" spans="1:11" ht="14.4" customHeight="1" x14ac:dyDescent="0.3">
      <c r="A57" s="680" t="s">
        <v>537</v>
      </c>
      <c r="B57" s="671" t="s">
        <v>539</v>
      </c>
      <c r="C57" s="705" t="s">
        <v>551</v>
      </c>
      <c r="D57" s="723" t="s">
        <v>552</v>
      </c>
      <c r="E57" s="705" t="s">
        <v>3359</v>
      </c>
      <c r="F57" s="723" t="s">
        <v>3360</v>
      </c>
      <c r="G57" s="705" t="s">
        <v>3483</v>
      </c>
      <c r="H57" s="705" t="s">
        <v>3484</v>
      </c>
      <c r="I57" s="238">
        <v>0.6</v>
      </c>
      <c r="J57" s="238">
        <v>2500</v>
      </c>
      <c r="K57" s="713">
        <v>1500</v>
      </c>
    </row>
    <row r="58" spans="1:11" ht="14.4" customHeight="1" x14ac:dyDescent="0.3">
      <c r="A58" s="680" t="s">
        <v>537</v>
      </c>
      <c r="B58" s="671" t="s">
        <v>539</v>
      </c>
      <c r="C58" s="705" t="s">
        <v>551</v>
      </c>
      <c r="D58" s="723" t="s">
        <v>552</v>
      </c>
      <c r="E58" s="705" t="s">
        <v>3359</v>
      </c>
      <c r="F58" s="723" t="s">
        <v>3360</v>
      </c>
      <c r="G58" s="705" t="s">
        <v>3485</v>
      </c>
      <c r="H58" s="705" t="s">
        <v>3486</v>
      </c>
      <c r="I58" s="238">
        <v>34.5</v>
      </c>
      <c r="J58" s="238">
        <v>10</v>
      </c>
      <c r="K58" s="713">
        <v>345</v>
      </c>
    </row>
    <row r="59" spans="1:11" ht="14.4" customHeight="1" x14ac:dyDescent="0.3">
      <c r="A59" s="680" t="s">
        <v>537</v>
      </c>
      <c r="B59" s="671" t="s">
        <v>539</v>
      </c>
      <c r="C59" s="705" t="s">
        <v>551</v>
      </c>
      <c r="D59" s="723" t="s">
        <v>552</v>
      </c>
      <c r="E59" s="705" t="s">
        <v>3359</v>
      </c>
      <c r="F59" s="723" t="s">
        <v>3360</v>
      </c>
      <c r="G59" s="705" t="s">
        <v>3487</v>
      </c>
      <c r="H59" s="705" t="s">
        <v>3488</v>
      </c>
      <c r="I59" s="238">
        <v>17.98</v>
      </c>
      <c r="J59" s="238">
        <v>100</v>
      </c>
      <c r="K59" s="713">
        <v>1798</v>
      </c>
    </row>
    <row r="60" spans="1:11" ht="14.4" customHeight="1" x14ac:dyDescent="0.3">
      <c r="A60" s="680" t="s">
        <v>537</v>
      </c>
      <c r="B60" s="671" t="s">
        <v>539</v>
      </c>
      <c r="C60" s="705" t="s">
        <v>551</v>
      </c>
      <c r="D60" s="723" t="s">
        <v>552</v>
      </c>
      <c r="E60" s="705" t="s">
        <v>3359</v>
      </c>
      <c r="F60" s="723" t="s">
        <v>3360</v>
      </c>
      <c r="G60" s="705" t="s">
        <v>3489</v>
      </c>
      <c r="H60" s="705" t="s">
        <v>3490</v>
      </c>
      <c r="I60" s="238">
        <v>17.98</v>
      </c>
      <c r="J60" s="238">
        <v>50</v>
      </c>
      <c r="K60" s="713">
        <v>899</v>
      </c>
    </row>
    <row r="61" spans="1:11" ht="14.4" customHeight="1" x14ac:dyDescent="0.3">
      <c r="A61" s="680" t="s">
        <v>537</v>
      </c>
      <c r="B61" s="671" t="s">
        <v>539</v>
      </c>
      <c r="C61" s="705" t="s">
        <v>551</v>
      </c>
      <c r="D61" s="723" t="s">
        <v>552</v>
      </c>
      <c r="E61" s="705" t="s">
        <v>3359</v>
      </c>
      <c r="F61" s="723" t="s">
        <v>3360</v>
      </c>
      <c r="G61" s="705" t="s">
        <v>3491</v>
      </c>
      <c r="H61" s="705" t="s">
        <v>3492</v>
      </c>
      <c r="I61" s="238">
        <v>12.105</v>
      </c>
      <c r="J61" s="238">
        <v>20</v>
      </c>
      <c r="K61" s="713">
        <v>242.1</v>
      </c>
    </row>
    <row r="62" spans="1:11" ht="14.4" customHeight="1" x14ac:dyDescent="0.3">
      <c r="A62" s="680" t="s">
        <v>537</v>
      </c>
      <c r="B62" s="671" t="s">
        <v>539</v>
      </c>
      <c r="C62" s="705" t="s">
        <v>551</v>
      </c>
      <c r="D62" s="723" t="s">
        <v>552</v>
      </c>
      <c r="E62" s="705" t="s">
        <v>3359</v>
      </c>
      <c r="F62" s="723" t="s">
        <v>3360</v>
      </c>
      <c r="G62" s="705" t="s">
        <v>3493</v>
      </c>
      <c r="H62" s="705" t="s">
        <v>3494</v>
      </c>
      <c r="I62" s="238">
        <v>5.21</v>
      </c>
      <c r="J62" s="238">
        <v>30</v>
      </c>
      <c r="K62" s="713">
        <v>156.30000000000001</v>
      </c>
    </row>
    <row r="63" spans="1:11" ht="14.4" customHeight="1" x14ac:dyDescent="0.3">
      <c r="A63" s="680" t="s">
        <v>537</v>
      </c>
      <c r="B63" s="671" t="s">
        <v>539</v>
      </c>
      <c r="C63" s="705" t="s">
        <v>551</v>
      </c>
      <c r="D63" s="723" t="s">
        <v>552</v>
      </c>
      <c r="E63" s="705" t="s">
        <v>3359</v>
      </c>
      <c r="F63" s="723" t="s">
        <v>3360</v>
      </c>
      <c r="G63" s="705" t="s">
        <v>3495</v>
      </c>
      <c r="H63" s="705" t="s">
        <v>3496</v>
      </c>
      <c r="I63" s="238">
        <v>13.2</v>
      </c>
      <c r="J63" s="238">
        <v>60</v>
      </c>
      <c r="K63" s="713">
        <v>792</v>
      </c>
    </row>
    <row r="64" spans="1:11" ht="14.4" customHeight="1" x14ac:dyDescent="0.3">
      <c r="A64" s="680" t="s">
        <v>537</v>
      </c>
      <c r="B64" s="671" t="s">
        <v>539</v>
      </c>
      <c r="C64" s="705" t="s">
        <v>551</v>
      </c>
      <c r="D64" s="723" t="s">
        <v>552</v>
      </c>
      <c r="E64" s="705" t="s">
        <v>3359</v>
      </c>
      <c r="F64" s="723" t="s">
        <v>3360</v>
      </c>
      <c r="G64" s="705" t="s">
        <v>3497</v>
      </c>
      <c r="H64" s="705" t="s">
        <v>3498</v>
      </c>
      <c r="I64" s="238">
        <v>1.5550000000000002</v>
      </c>
      <c r="J64" s="238">
        <v>225</v>
      </c>
      <c r="K64" s="713">
        <v>349.5</v>
      </c>
    </row>
    <row r="65" spans="1:11" ht="14.4" customHeight="1" x14ac:dyDescent="0.3">
      <c r="A65" s="680" t="s">
        <v>537</v>
      </c>
      <c r="B65" s="671" t="s">
        <v>539</v>
      </c>
      <c r="C65" s="705" t="s">
        <v>551</v>
      </c>
      <c r="D65" s="723" t="s">
        <v>552</v>
      </c>
      <c r="E65" s="705" t="s">
        <v>3359</v>
      </c>
      <c r="F65" s="723" t="s">
        <v>3360</v>
      </c>
      <c r="G65" s="705" t="s">
        <v>3499</v>
      </c>
      <c r="H65" s="705" t="s">
        <v>3500</v>
      </c>
      <c r="I65" s="238">
        <v>21.23</v>
      </c>
      <c r="J65" s="238">
        <v>10</v>
      </c>
      <c r="K65" s="713">
        <v>212.3</v>
      </c>
    </row>
    <row r="66" spans="1:11" ht="14.4" customHeight="1" x14ac:dyDescent="0.3">
      <c r="A66" s="680" t="s">
        <v>537</v>
      </c>
      <c r="B66" s="671" t="s">
        <v>539</v>
      </c>
      <c r="C66" s="705" t="s">
        <v>551</v>
      </c>
      <c r="D66" s="723" t="s">
        <v>552</v>
      </c>
      <c r="E66" s="705" t="s">
        <v>3359</v>
      </c>
      <c r="F66" s="723" t="s">
        <v>3360</v>
      </c>
      <c r="G66" s="705" t="s">
        <v>3501</v>
      </c>
      <c r="H66" s="705" t="s">
        <v>3502</v>
      </c>
      <c r="I66" s="238">
        <v>9.65</v>
      </c>
      <c r="J66" s="238">
        <v>20</v>
      </c>
      <c r="K66" s="713">
        <v>193</v>
      </c>
    </row>
    <row r="67" spans="1:11" ht="14.4" customHeight="1" x14ac:dyDescent="0.3">
      <c r="A67" s="680" t="s">
        <v>537</v>
      </c>
      <c r="B67" s="671" t="s">
        <v>539</v>
      </c>
      <c r="C67" s="705" t="s">
        <v>551</v>
      </c>
      <c r="D67" s="723" t="s">
        <v>552</v>
      </c>
      <c r="E67" s="705" t="s">
        <v>3359</v>
      </c>
      <c r="F67" s="723" t="s">
        <v>3360</v>
      </c>
      <c r="G67" s="705" t="s">
        <v>3503</v>
      </c>
      <c r="H67" s="705" t="s">
        <v>3504</v>
      </c>
      <c r="I67" s="238">
        <v>6.66</v>
      </c>
      <c r="J67" s="238">
        <v>5</v>
      </c>
      <c r="K67" s="713">
        <v>33.299999999999997</v>
      </c>
    </row>
    <row r="68" spans="1:11" ht="14.4" customHeight="1" x14ac:dyDescent="0.3">
      <c r="A68" s="680" t="s">
        <v>537</v>
      </c>
      <c r="B68" s="671" t="s">
        <v>539</v>
      </c>
      <c r="C68" s="705" t="s">
        <v>551</v>
      </c>
      <c r="D68" s="723" t="s">
        <v>552</v>
      </c>
      <c r="E68" s="705" t="s">
        <v>3359</v>
      </c>
      <c r="F68" s="723" t="s">
        <v>3360</v>
      </c>
      <c r="G68" s="705" t="s">
        <v>3505</v>
      </c>
      <c r="H68" s="705" t="s">
        <v>3506</v>
      </c>
      <c r="I68" s="238">
        <v>6.65</v>
      </c>
      <c r="J68" s="238">
        <v>10</v>
      </c>
      <c r="K68" s="713">
        <v>66.5</v>
      </c>
    </row>
    <row r="69" spans="1:11" ht="14.4" customHeight="1" x14ac:dyDescent="0.3">
      <c r="A69" s="680" t="s">
        <v>537</v>
      </c>
      <c r="B69" s="671" t="s">
        <v>539</v>
      </c>
      <c r="C69" s="705" t="s">
        <v>551</v>
      </c>
      <c r="D69" s="723" t="s">
        <v>552</v>
      </c>
      <c r="E69" s="705" t="s">
        <v>3359</v>
      </c>
      <c r="F69" s="723" t="s">
        <v>3360</v>
      </c>
      <c r="G69" s="705" t="s">
        <v>3507</v>
      </c>
      <c r="H69" s="705" t="s">
        <v>3508</v>
      </c>
      <c r="I69" s="238">
        <v>0.47</v>
      </c>
      <c r="J69" s="238">
        <v>600</v>
      </c>
      <c r="K69" s="713">
        <v>282</v>
      </c>
    </row>
    <row r="70" spans="1:11" ht="14.4" customHeight="1" x14ac:dyDescent="0.3">
      <c r="A70" s="680" t="s">
        <v>537</v>
      </c>
      <c r="B70" s="671" t="s">
        <v>539</v>
      </c>
      <c r="C70" s="705" t="s">
        <v>551</v>
      </c>
      <c r="D70" s="723" t="s">
        <v>552</v>
      </c>
      <c r="E70" s="705" t="s">
        <v>3359</v>
      </c>
      <c r="F70" s="723" t="s">
        <v>3360</v>
      </c>
      <c r="G70" s="705" t="s">
        <v>3509</v>
      </c>
      <c r="H70" s="705" t="s">
        <v>3510</v>
      </c>
      <c r="I70" s="238">
        <v>4.03</v>
      </c>
      <c r="J70" s="238">
        <v>50</v>
      </c>
      <c r="K70" s="713">
        <v>201.5</v>
      </c>
    </row>
    <row r="71" spans="1:11" ht="14.4" customHeight="1" x14ac:dyDescent="0.3">
      <c r="A71" s="680" t="s">
        <v>537</v>
      </c>
      <c r="B71" s="671" t="s">
        <v>539</v>
      </c>
      <c r="C71" s="705" t="s">
        <v>551</v>
      </c>
      <c r="D71" s="723" t="s">
        <v>552</v>
      </c>
      <c r="E71" s="705" t="s">
        <v>3359</v>
      </c>
      <c r="F71" s="723" t="s">
        <v>3360</v>
      </c>
      <c r="G71" s="705" t="s">
        <v>3511</v>
      </c>
      <c r="H71" s="705" t="s">
        <v>3512</v>
      </c>
      <c r="I71" s="238">
        <v>11.98</v>
      </c>
      <c r="J71" s="238">
        <v>150</v>
      </c>
      <c r="K71" s="713">
        <v>1797</v>
      </c>
    </row>
    <row r="72" spans="1:11" ht="14.4" customHeight="1" x14ac:dyDescent="0.3">
      <c r="A72" s="680" t="s">
        <v>537</v>
      </c>
      <c r="B72" s="671" t="s">
        <v>539</v>
      </c>
      <c r="C72" s="705" t="s">
        <v>551</v>
      </c>
      <c r="D72" s="723" t="s">
        <v>552</v>
      </c>
      <c r="E72" s="705" t="s">
        <v>3359</v>
      </c>
      <c r="F72" s="723" t="s">
        <v>3360</v>
      </c>
      <c r="G72" s="705" t="s">
        <v>3513</v>
      </c>
      <c r="H72" s="705" t="s">
        <v>3514</v>
      </c>
      <c r="I72" s="238">
        <v>62.92</v>
      </c>
      <c r="J72" s="238">
        <v>50</v>
      </c>
      <c r="K72" s="713">
        <v>3146</v>
      </c>
    </row>
    <row r="73" spans="1:11" ht="14.4" customHeight="1" x14ac:dyDescent="0.3">
      <c r="A73" s="680" t="s">
        <v>537</v>
      </c>
      <c r="B73" s="671" t="s">
        <v>539</v>
      </c>
      <c r="C73" s="705" t="s">
        <v>551</v>
      </c>
      <c r="D73" s="723" t="s">
        <v>552</v>
      </c>
      <c r="E73" s="705" t="s">
        <v>3359</v>
      </c>
      <c r="F73" s="723" t="s">
        <v>3360</v>
      </c>
      <c r="G73" s="705" t="s">
        <v>3515</v>
      </c>
      <c r="H73" s="705" t="s">
        <v>3516</v>
      </c>
      <c r="I73" s="238">
        <v>158.69</v>
      </c>
      <c r="J73" s="238">
        <v>5</v>
      </c>
      <c r="K73" s="713">
        <v>793.45</v>
      </c>
    </row>
    <row r="74" spans="1:11" ht="14.4" customHeight="1" x14ac:dyDescent="0.3">
      <c r="A74" s="680" t="s">
        <v>537</v>
      </c>
      <c r="B74" s="671" t="s">
        <v>539</v>
      </c>
      <c r="C74" s="705" t="s">
        <v>551</v>
      </c>
      <c r="D74" s="723" t="s">
        <v>552</v>
      </c>
      <c r="E74" s="705" t="s">
        <v>3359</v>
      </c>
      <c r="F74" s="723" t="s">
        <v>3360</v>
      </c>
      <c r="G74" s="705" t="s">
        <v>3517</v>
      </c>
      <c r="H74" s="705" t="s">
        <v>3518</v>
      </c>
      <c r="I74" s="238">
        <v>168.19</v>
      </c>
      <c r="J74" s="238">
        <v>10</v>
      </c>
      <c r="K74" s="713">
        <v>1681.9</v>
      </c>
    </row>
    <row r="75" spans="1:11" ht="14.4" customHeight="1" x14ac:dyDescent="0.3">
      <c r="A75" s="680" t="s">
        <v>537</v>
      </c>
      <c r="B75" s="671" t="s">
        <v>539</v>
      </c>
      <c r="C75" s="705" t="s">
        <v>551</v>
      </c>
      <c r="D75" s="723" t="s">
        <v>552</v>
      </c>
      <c r="E75" s="705" t="s">
        <v>3359</v>
      </c>
      <c r="F75" s="723" t="s">
        <v>3360</v>
      </c>
      <c r="G75" s="705" t="s">
        <v>3519</v>
      </c>
      <c r="H75" s="705" t="s">
        <v>3520</v>
      </c>
      <c r="I75" s="238">
        <v>9.1999999999999993</v>
      </c>
      <c r="J75" s="238">
        <v>450</v>
      </c>
      <c r="K75" s="713">
        <v>4140</v>
      </c>
    </row>
    <row r="76" spans="1:11" ht="14.4" customHeight="1" x14ac:dyDescent="0.3">
      <c r="A76" s="680" t="s">
        <v>537</v>
      </c>
      <c r="B76" s="671" t="s">
        <v>539</v>
      </c>
      <c r="C76" s="705" t="s">
        <v>551</v>
      </c>
      <c r="D76" s="723" t="s">
        <v>552</v>
      </c>
      <c r="E76" s="705" t="s">
        <v>3359</v>
      </c>
      <c r="F76" s="723" t="s">
        <v>3360</v>
      </c>
      <c r="G76" s="705" t="s">
        <v>3521</v>
      </c>
      <c r="H76" s="705" t="s">
        <v>3522</v>
      </c>
      <c r="I76" s="238">
        <v>9.68</v>
      </c>
      <c r="J76" s="238">
        <v>100</v>
      </c>
      <c r="K76" s="713">
        <v>968</v>
      </c>
    </row>
    <row r="77" spans="1:11" ht="14.4" customHeight="1" x14ac:dyDescent="0.3">
      <c r="A77" s="680" t="s">
        <v>537</v>
      </c>
      <c r="B77" s="671" t="s">
        <v>539</v>
      </c>
      <c r="C77" s="705" t="s">
        <v>551</v>
      </c>
      <c r="D77" s="723" t="s">
        <v>552</v>
      </c>
      <c r="E77" s="705" t="s">
        <v>3365</v>
      </c>
      <c r="F77" s="723" t="s">
        <v>3366</v>
      </c>
      <c r="G77" s="705" t="s">
        <v>3523</v>
      </c>
      <c r="H77" s="705" t="s">
        <v>3524</v>
      </c>
      <c r="I77" s="238">
        <v>267.79000000000002</v>
      </c>
      <c r="J77" s="238">
        <v>10</v>
      </c>
      <c r="K77" s="713">
        <v>2677.9</v>
      </c>
    </row>
    <row r="78" spans="1:11" ht="14.4" customHeight="1" x14ac:dyDescent="0.3">
      <c r="A78" s="680" t="s">
        <v>537</v>
      </c>
      <c r="B78" s="671" t="s">
        <v>539</v>
      </c>
      <c r="C78" s="705" t="s">
        <v>551</v>
      </c>
      <c r="D78" s="723" t="s">
        <v>552</v>
      </c>
      <c r="E78" s="705" t="s">
        <v>3369</v>
      </c>
      <c r="F78" s="723" t="s">
        <v>3370</v>
      </c>
      <c r="G78" s="705" t="s">
        <v>3525</v>
      </c>
      <c r="H78" s="705" t="s">
        <v>3526</v>
      </c>
      <c r="I78" s="238">
        <v>8.17</v>
      </c>
      <c r="J78" s="238">
        <v>400</v>
      </c>
      <c r="K78" s="713">
        <v>3268</v>
      </c>
    </row>
    <row r="79" spans="1:11" ht="14.4" customHeight="1" x14ac:dyDescent="0.3">
      <c r="A79" s="680" t="s">
        <v>537</v>
      </c>
      <c r="B79" s="671" t="s">
        <v>539</v>
      </c>
      <c r="C79" s="705" t="s">
        <v>551</v>
      </c>
      <c r="D79" s="723" t="s">
        <v>552</v>
      </c>
      <c r="E79" s="705" t="s">
        <v>3369</v>
      </c>
      <c r="F79" s="723" t="s">
        <v>3370</v>
      </c>
      <c r="G79" s="705" t="s">
        <v>3527</v>
      </c>
      <c r="H79" s="705" t="s">
        <v>3528</v>
      </c>
      <c r="I79" s="238">
        <v>7.01</v>
      </c>
      <c r="J79" s="238">
        <v>40</v>
      </c>
      <c r="K79" s="713">
        <v>280.39999999999998</v>
      </c>
    </row>
    <row r="80" spans="1:11" ht="14.4" customHeight="1" x14ac:dyDescent="0.3">
      <c r="A80" s="680" t="s">
        <v>537</v>
      </c>
      <c r="B80" s="671" t="s">
        <v>539</v>
      </c>
      <c r="C80" s="705" t="s">
        <v>551</v>
      </c>
      <c r="D80" s="723" t="s">
        <v>552</v>
      </c>
      <c r="E80" s="705" t="s">
        <v>3373</v>
      </c>
      <c r="F80" s="723" t="s">
        <v>3374</v>
      </c>
      <c r="G80" s="705" t="s">
        <v>3529</v>
      </c>
      <c r="H80" s="705" t="s">
        <v>3530</v>
      </c>
      <c r="I80" s="238">
        <v>0.68</v>
      </c>
      <c r="J80" s="238">
        <v>100</v>
      </c>
      <c r="K80" s="713">
        <v>68</v>
      </c>
    </row>
    <row r="81" spans="1:11" ht="14.4" customHeight="1" x14ac:dyDescent="0.3">
      <c r="A81" s="680" t="s">
        <v>537</v>
      </c>
      <c r="B81" s="671" t="s">
        <v>539</v>
      </c>
      <c r="C81" s="705" t="s">
        <v>551</v>
      </c>
      <c r="D81" s="723" t="s">
        <v>552</v>
      </c>
      <c r="E81" s="705" t="s">
        <v>3373</v>
      </c>
      <c r="F81" s="723" t="s">
        <v>3374</v>
      </c>
      <c r="G81" s="705" t="s">
        <v>3531</v>
      </c>
      <c r="H81" s="705" t="s">
        <v>3532</v>
      </c>
      <c r="I81" s="238">
        <v>0.48</v>
      </c>
      <c r="J81" s="238">
        <v>200</v>
      </c>
      <c r="K81" s="713">
        <v>96</v>
      </c>
    </row>
    <row r="82" spans="1:11" ht="14.4" customHeight="1" x14ac:dyDescent="0.3">
      <c r="A82" s="680" t="s">
        <v>537</v>
      </c>
      <c r="B82" s="671" t="s">
        <v>539</v>
      </c>
      <c r="C82" s="705" t="s">
        <v>551</v>
      </c>
      <c r="D82" s="723" t="s">
        <v>552</v>
      </c>
      <c r="E82" s="705" t="s">
        <v>3373</v>
      </c>
      <c r="F82" s="723" t="s">
        <v>3374</v>
      </c>
      <c r="G82" s="705" t="s">
        <v>3533</v>
      </c>
      <c r="H82" s="705" t="s">
        <v>3534</v>
      </c>
      <c r="I82" s="238">
        <v>0.3</v>
      </c>
      <c r="J82" s="238">
        <v>1000</v>
      </c>
      <c r="K82" s="713">
        <v>300</v>
      </c>
    </row>
    <row r="83" spans="1:11" ht="14.4" customHeight="1" x14ac:dyDescent="0.3">
      <c r="A83" s="680" t="s">
        <v>537</v>
      </c>
      <c r="B83" s="671" t="s">
        <v>539</v>
      </c>
      <c r="C83" s="705" t="s">
        <v>555</v>
      </c>
      <c r="D83" s="723" t="s">
        <v>556</v>
      </c>
      <c r="E83" s="705" t="s">
        <v>3357</v>
      </c>
      <c r="F83" s="723" t="s">
        <v>3358</v>
      </c>
      <c r="G83" s="705" t="s">
        <v>3535</v>
      </c>
      <c r="H83" s="705" t="s">
        <v>3536</v>
      </c>
      <c r="I83" s="238">
        <v>3.78</v>
      </c>
      <c r="J83" s="238">
        <v>60</v>
      </c>
      <c r="K83" s="713">
        <v>226.8</v>
      </c>
    </row>
    <row r="84" spans="1:11" ht="14.4" customHeight="1" x14ac:dyDescent="0.3">
      <c r="A84" s="680" t="s">
        <v>537</v>
      </c>
      <c r="B84" s="671" t="s">
        <v>539</v>
      </c>
      <c r="C84" s="705" t="s">
        <v>555</v>
      </c>
      <c r="D84" s="723" t="s">
        <v>556</v>
      </c>
      <c r="E84" s="705" t="s">
        <v>3357</v>
      </c>
      <c r="F84" s="723" t="s">
        <v>3358</v>
      </c>
      <c r="G84" s="705" t="s">
        <v>3537</v>
      </c>
      <c r="H84" s="705" t="s">
        <v>3538</v>
      </c>
      <c r="I84" s="238">
        <v>59.17</v>
      </c>
      <c r="J84" s="238">
        <v>4</v>
      </c>
      <c r="K84" s="713">
        <v>236.68</v>
      </c>
    </row>
    <row r="85" spans="1:11" ht="14.4" customHeight="1" x14ac:dyDescent="0.3">
      <c r="A85" s="680" t="s">
        <v>537</v>
      </c>
      <c r="B85" s="671" t="s">
        <v>539</v>
      </c>
      <c r="C85" s="705" t="s">
        <v>555</v>
      </c>
      <c r="D85" s="723" t="s">
        <v>556</v>
      </c>
      <c r="E85" s="705" t="s">
        <v>3357</v>
      </c>
      <c r="F85" s="723" t="s">
        <v>3358</v>
      </c>
      <c r="G85" s="705" t="s">
        <v>3381</v>
      </c>
      <c r="H85" s="705" t="s">
        <v>3382</v>
      </c>
      <c r="I85" s="238">
        <v>12.08</v>
      </c>
      <c r="J85" s="238">
        <v>30</v>
      </c>
      <c r="K85" s="713">
        <v>362.4</v>
      </c>
    </row>
    <row r="86" spans="1:11" ht="14.4" customHeight="1" x14ac:dyDescent="0.3">
      <c r="A86" s="680" t="s">
        <v>537</v>
      </c>
      <c r="B86" s="671" t="s">
        <v>539</v>
      </c>
      <c r="C86" s="705" t="s">
        <v>555</v>
      </c>
      <c r="D86" s="723" t="s">
        <v>556</v>
      </c>
      <c r="E86" s="705" t="s">
        <v>3357</v>
      </c>
      <c r="F86" s="723" t="s">
        <v>3358</v>
      </c>
      <c r="G86" s="705" t="s">
        <v>3539</v>
      </c>
      <c r="H86" s="705" t="s">
        <v>3540</v>
      </c>
      <c r="I86" s="238">
        <v>61.53</v>
      </c>
      <c r="J86" s="238">
        <v>10</v>
      </c>
      <c r="K86" s="713">
        <v>615.25</v>
      </c>
    </row>
    <row r="87" spans="1:11" ht="14.4" customHeight="1" x14ac:dyDescent="0.3">
      <c r="A87" s="680" t="s">
        <v>537</v>
      </c>
      <c r="B87" s="671" t="s">
        <v>539</v>
      </c>
      <c r="C87" s="705" t="s">
        <v>555</v>
      </c>
      <c r="D87" s="723" t="s">
        <v>556</v>
      </c>
      <c r="E87" s="705" t="s">
        <v>3357</v>
      </c>
      <c r="F87" s="723" t="s">
        <v>3358</v>
      </c>
      <c r="G87" s="705" t="s">
        <v>3387</v>
      </c>
      <c r="H87" s="705" t="s">
        <v>3388</v>
      </c>
      <c r="I87" s="238">
        <v>2.74</v>
      </c>
      <c r="J87" s="238">
        <v>50</v>
      </c>
      <c r="K87" s="713">
        <v>136.80000000000001</v>
      </c>
    </row>
    <row r="88" spans="1:11" ht="14.4" customHeight="1" x14ac:dyDescent="0.3">
      <c r="A88" s="680" t="s">
        <v>537</v>
      </c>
      <c r="B88" s="671" t="s">
        <v>539</v>
      </c>
      <c r="C88" s="705" t="s">
        <v>555</v>
      </c>
      <c r="D88" s="723" t="s">
        <v>556</v>
      </c>
      <c r="E88" s="705" t="s">
        <v>3357</v>
      </c>
      <c r="F88" s="723" t="s">
        <v>3358</v>
      </c>
      <c r="G88" s="705" t="s">
        <v>3541</v>
      </c>
      <c r="H88" s="705" t="s">
        <v>3542</v>
      </c>
      <c r="I88" s="238">
        <v>0.6</v>
      </c>
      <c r="J88" s="238">
        <v>400</v>
      </c>
      <c r="K88" s="713">
        <v>240</v>
      </c>
    </row>
    <row r="89" spans="1:11" ht="14.4" customHeight="1" x14ac:dyDescent="0.3">
      <c r="A89" s="680" t="s">
        <v>537</v>
      </c>
      <c r="B89" s="671" t="s">
        <v>539</v>
      </c>
      <c r="C89" s="705" t="s">
        <v>555</v>
      </c>
      <c r="D89" s="723" t="s">
        <v>556</v>
      </c>
      <c r="E89" s="705" t="s">
        <v>3357</v>
      </c>
      <c r="F89" s="723" t="s">
        <v>3358</v>
      </c>
      <c r="G89" s="705" t="s">
        <v>3543</v>
      </c>
      <c r="H89" s="705" t="s">
        <v>3544</v>
      </c>
      <c r="I89" s="238">
        <v>0.44</v>
      </c>
      <c r="J89" s="238">
        <v>3000</v>
      </c>
      <c r="K89" s="713">
        <v>1320</v>
      </c>
    </row>
    <row r="90" spans="1:11" ht="14.4" customHeight="1" x14ac:dyDescent="0.3">
      <c r="A90" s="680" t="s">
        <v>537</v>
      </c>
      <c r="B90" s="671" t="s">
        <v>539</v>
      </c>
      <c r="C90" s="705" t="s">
        <v>555</v>
      </c>
      <c r="D90" s="723" t="s">
        <v>556</v>
      </c>
      <c r="E90" s="705" t="s">
        <v>3357</v>
      </c>
      <c r="F90" s="723" t="s">
        <v>3358</v>
      </c>
      <c r="G90" s="705" t="s">
        <v>3395</v>
      </c>
      <c r="H90" s="705" t="s">
        <v>3396</v>
      </c>
      <c r="I90" s="238">
        <v>8.5749999999999993</v>
      </c>
      <c r="J90" s="238">
        <v>72</v>
      </c>
      <c r="K90" s="713">
        <v>617.4</v>
      </c>
    </row>
    <row r="91" spans="1:11" ht="14.4" customHeight="1" x14ac:dyDescent="0.3">
      <c r="A91" s="680" t="s">
        <v>537</v>
      </c>
      <c r="B91" s="671" t="s">
        <v>539</v>
      </c>
      <c r="C91" s="705" t="s">
        <v>555</v>
      </c>
      <c r="D91" s="723" t="s">
        <v>556</v>
      </c>
      <c r="E91" s="705" t="s">
        <v>3357</v>
      </c>
      <c r="F91" s="723" t="s">
        <v>3358</v>
      </c>
      <c r="G91" s="705" t="s">
        <v>3397</v>
      </c>
      <c r="H91" s="705" t="s">
        <v>3398</v>
      </c>
      <c r="I91" s="238">
        <v>27.94</v>
      </c>
      <c r="J91" s="238">
        <v>2</v>
      </c>
      <c r="K91" s="713">
        <v>55.88</v>
      </c>
    </row>
    <row r="92" spans="1:11" ht="14.4" customHeight="1" x14ac:dyDescent="0.3">
      <c r="A92" s="680" t="s">
        <v>537</v>
      </c>
      <c r="B92" s="671" t="s">
        <v>539</v>
      </c>
      <c r="C92" s="705" t="s">
        <v>555</v>
      </c>
      <c r="D92" s="723" t="s">
        <v>556</v>
      </c>
      <c r="E92" s="705" t="s">
        <v>3357</v>
      </c>
      <c r="F92" s="723" t="s">
        <v>3358</v>
      </c>
      <c r="G92" s="705" t="s">
        <v>3545</v>
      </c>
      <c r="H92" s="705" t="s">
        <v>3546</v>
      </c>
      <c r="I92" s="238">
        <v>64.91</v>
      </c>
      <c r="J92" s="238">
        <v>24</v>
      </c>
      <c r="K92" s="713">
        <v>1557.79</v>
      </c>
    </row>
    <row r="93" spans="1:11" ht="14.4" customHeight="1" x14ac:dyDescent="0.3">
      <c r="A93" s="680" t="s">
        <v>537</v>
      </c>
      <c r="B93" s="671" t="s">
        <v>539</v>
      </c>
      <c r="C93" s="705" t="s">
        <v>555</v>
      </c>
      <c r="D93" s="723" t="s">
        <v>556</v>
      </c>
      <c r="E93" s="705" t="s">
        <v>3357</v>
      </c>
      <c r="F93" s="723" t="s">
        <v>3358</v>
      </c>
      <c r="G93" s="705" t="s">
        <v>3547</v>
      </c>
      <c r="H93" s="705" t="s">
        <v>3548</v>
      </c>
      <c r="I93" s="238">
        <v>46.28</v>
      </c>
      <c r="J93" s="238">
        <v>1</v>
      </c>
      <c r="K93" s="713">
        <v>46.28</v>
      </c>
    </row>
    <row r="94" spans="1:11" ht="14.4" customHeight="1" x14ac:dyDescent="0.3">
      <c r="A94" s="680" t="s">
        <v>537</v>
      </c>
      <c r="B94" s="671" t="s">
        <v>539</v>
      </c>
      <c r="C94" s="705" t="s">
        <v>555</v>
      </c>
      <c r="D94" s="723" t="s">
        <v>556</v>
      </c>
      <c r="E94" s="705" t="s">
        <v>3357</v>
      </c>
      <c r="F94" s="723" t="s">
        <v>3358</v>
      </c>
      <c r="G94" s="705" t="s">
        <v>3549</v>
      </c>
      <c r="H94" s="705" t="s">
        <v>3550</v>
      </c>
      <c r="I94" s="238">
        <v>9.5399999999999991</v>
      </c>
      <c r="J94" s="238">
        <v>50</v>
      </c>
      <c r="K94" s="713">
        <v>477</v>
      </c>
    </row>
    <row r="95" spans="1:11" ht="14.4" customHeight="1" x14ac:dyDescent="0.3">
      <c r="A95" s="680" t="s">
        <v>537</v>
      </c>
      <c r="B95" s="671" t="s">
        <v>539</v>
      </c>
      <c r="C95" s="705" t="s">
        <v>555</v>
      </c>
      <c r="D95" s="723" t="s">
        <v>556</v>
      </c>
      <c r="E95" s="705" t="s">
        <v>3357</v>
      </c>
      <c r="F95" s="723" t="s">
        <v>3358</v>
      </c>
      <c r="G95" s="705" t="s">
        <v>3407</v>
      </c>
      <c r="H95" s="705" t="s">
        <v>3408</v>
      </c>
      <c r="I95" s="238">
        <v>0.85499999999999998</v>
      </c>
      <c r="J95" s="238">
        <v>300</v>
      </c>
      <c r="K95" s="713">
        <v>256</v>
      </c>
    </row>
    <row r="96" spans="1:11" ht="14.4" customHeight="1" x14ac:dyDescent="0.3">
      <c r="A96" s="680" t="s">
        <v>537</v>
      </c>
      <c r="B96" s="671" t="s">
        <v>539</v>
      </c>
      <c r="C96" s="705" t="s">
        <v>555</v>
      </c>
      <c r="D96" s="723" t="s">
        <v>556</v>
      </c>
      <c r="E96" s="705" t="s">
        <v>3357</v>
      </c>
      <c r="F96" s="723" t="s">
        <v>3358</v>
      </c>
      <c r="G96" s="705" t="s">
        <v>3551</v>
      </c>
      <c r="H96" s="705" t="s">
        <v>3552</v>
      </c>
      <c r="I96" s="238">
        <v>1.52</v>
      </c>
      <c r="J96" s="238">
        <v>100</v>
      </c>
      <c r="K96" s="713">
        <v>152</v>
      </c>
    </row>
    <row r="97" spans="1:11" ht="14.4" customHeight="1" x14ac:dyDescent="0.3">
      <c r="A97" s="680" t="s">
        <v>537</v>
      </c>
      <c r="B97" s="671" t="s">
        <v>539</v>
      </c>
      <c r="C97" s="705" t="s">
        <v>555</v>
      </c>
      <c r="D97" s="723" t="s">
        <v>556</v>
      </c>
      <c r="E97" s="705" t="s">
        <v>3357</v>
      </c>
      <c r="F97" s="723" t="s">
        <v>3358</v>
      </c>
      <c r="G97" s="705" t="s">
        <v>3553</v>
      </c>
      <c r="H97" s="705" t="s">
        <v>3554</v>
      </c>
      <c r="I97" s="238">
        <v>2.06</v>
      </c>
      <c r="J97" s="238">
        <v>100</v>
      </c>
      <c r="K97" s="713">
        <v>206</v>
      </c>
    </row>
    <row r="98" spans="1:11" ht="14.4" customHeight="1" x14ac:dyDescent="0.3">
      <c r="A98" s="680" t="s">
        <v>537</v>
      </c>
      <c r="B98" s="671" t="s">
        <v>539</v>
      </c>
      <c r="C98" s="705" t="s">
        <v>555</v>
      </c>
      <c r="D98" s="723" t="s">
        <v>556</v>
      </c>
      <c r="E98" s="705" t="s">
        <v>3357</v>
      </c>
      <c r="F98" s="723" t="s">
        <v>3358</v>
      </c>
      <c r="G98" s="705" t="s">
        <v>3555</v>
      </c>
      <c r="H98" s="705" t="s">
        <v>3556</v>
      </c>
      <c r="I98" s="238">
        <v>1318.2933333333333</v>
      </c>
      <c r="J98" s="238">
        <v>11</v>
      </c>
      <c r="K98" s="713">
        <v>14501.52</v>
      </c>
    </row>
    <row r="99" spans="1:11" ht="14.4" customHeight="1" x14ac:dyDescent="0.3">
      <c r="A99" s="680" t="s">
        <v>537</v>
      </c>
      <c r="B99" s="671" t="s">
        <v>539</v>
      </c>
      <c r="C99" s="705" t="s">
        <v>555</v>
      </c>
      <c r="D99" s="723" t="s">
        <v>556</v>
      </c>
      <c r="E99" s="705" t="s">
        <v>3357</v>
      </c>
      <c r="F99" s="723" t="s">
        <v>3358</v>
      </c>
      <c r="G99" s="705" t="s">
        <v>3557</v>
      </c>
      <c r="H99" s="705" t="s">
        <v>3558</v>
      </c>
      <c r="I99" s="238">
        <v>879.25</v>
      </c>
      <c r="J99" s="238">
        <v>2</v>
      </c>
      <c r="K99" s="713">
        <v>1758.5</v>
      </c>
    </row>
    <row r="100" spans="1:11" ht="14.4" customHeight="1" x14ac:dyDescent="0.3">
      <c r="A100" s="680" t="s">
        <v>537</v>
      </c>
      <c r="B100" s="671" t="s">
        <v>539</v>
      </c>
      <c r="C100" s="705" t="s">
        <v>555</v>
      </c>
      <c r="D100" s="723" t="s">
        <v>556</v>
      </c>
      <c r="E100" s="705" t="s">
        <v>3357</v>
      </c>
      <c r="F100" s="723" t="s">
        <v>3358</v>
      </c>
      <c r="G100" s="705" t="s">
        <v>3559</v>
      </c>
      <c r="H100" s="705" t="s">
        <v>3560</v>
      </c>
      <c r="I100" s="238">
        <v>2.88</v>
      </c>
      <c r="J100" s="238">
        <v>10</v>
      </c>
      <c r="K100" s="713">
        <v>28.8</v>
      </c>
    </row>
    <row r="101" spans="1:11" ht="14.4" customHeight="1" x14ac:dyDescent="0.3">
      <c r="A101" s="680" t="s">
        <v>537</v>
      </c>
      <c r="B101" s="671" t="s">
        <v>539</v>
      </c>
      <c r="C101" s="705" t="s">
        <v>555</v>
      </c>
      <c r="D101" s="723" t="s">
        <v>556</v>
      </c>
      <c r="E101" s="705" t="s">
        <v>3357</v>
      </c>
      <c r="F101" s="723" t="s">
        <v>3358</v>
      </c>
      <c r="G101" s="705" t="s">
        <v>3421</v>
      </c>
      <c r="H101" s="705" t="s">
        <v>3422</v>
      </c>
      <c r="I101" s="238">
        <v>7.09</v>
      </c>
      <c r="J101" s="238">
        <v>1</v>
      </c>
      <c r="K101" s="713">
        <v>7.09</v>
      </c>
    </row>
    <row r="102" spans="1:11" ht="14.4" customHeight="1" x14ac:dyDescent="0.3">
      <c r="A102" s="680" t="s">
        <v>537</v>
      </c>
      <c r="B102" s="671" t="s">
        <v>539</v>
      </c>
      <c r="C102" s="705" t="s">
        <v>555</v>
      </c>
      <c r="D102" s="723" t="s">
        <v>556</v>
      </c>
      <c r="E102" s="705" t="s">
        <v>3357</v>
      </c>
      <c r="F102" s="723" t="s">
        <v>3358</v>
      </c>
      <c r="G102" s="705" t="s">
        <v>3561</v>
      </c>
      <c r="H102" s="705" t="s">
        <v>3562</v>
      </c>
      <c r="I102" s="238">
        <v>2.54</v>
      </c>
      <c r="J102" s="238">
        <v>15</v>
      </c>
      <c r="K102" s="713">
        <v>38.15</v>
      </c>
    </row>
    <row r="103" spans="1:11" ht="14.4" customHeight="1" x14ac:dyDescent="0.3">
      <c r="A103" s="680" t="s">
        <v>537</v>
      </c>
      <c r="B103" s="671" t="s">
        <v>539</v>
      </c>
      <c r="C103" s="705" t="s">
        <v>555</v>
      </c>
      <c r="D103" s="723" t="s">
        <v>556</v>
      </c>
      <c r="E103" s="705" t="s">
        <v>3357</v>
      </c>
      <c r="F103" s="723" t="s">
        <v>3358</v>
      </c>
      <c r="G103" s="705" t="s">
        <v>3563</v>
      </c>
      <c r="H103" s="705" t="s">
        <v>3564</v>
      </c>
      <c r="I103" s="238">
        <v>1490.21</v>
      </c>
      <c r="J103" s="238">
        <v>1</v>
      </c>
      <c r="K103" s="713">
        <v>1490.21</v>
      </c>
    </row>
    <row r="104" spans="1:11" ht="14.4" customHeight="1" x14ac:dyDescent="0.3">
      <c r="A104" s="680" t="s">
        <v>537</v>
      </c>
      <c r="B104" s="671" t="s">
        <v>539</v>
      </c>
      <c r="C104" s="705" t="s">
        <v>555</v>
      </c>
      <c r="D104" s="723" t="s">
        <v>556</v>
      </c>
      <c r="E104" s="705" t="s">
        <v>3359</v>
      </c>
      <c r="F104" s="723" t="s">
        <v>3360</v>
      </c>
      <c r="G104" s="705" t="s">
        <v>3435</v>
      </c>
      <c r="H104" s="705" t="s">
        <v>3436</v>
      </c>
      <c r="I104" s="238">
        <v>3.51</v>
      </c>
      <c r="J104" s="238">
        <v>20</v>
      </c>
      <c r="K104" s="713">
        <v>70.2</v>
      </c>
    </row>
    <row r="105" spans="1:11" ht="14.4" customHeight="1" x14ac:dyDescent="0.3">
      <c r="A105" s="680" t="s">
        <v>537</v>
      </c>
      <c r="B105" s="671" t="s">
        <v>539</v>
      </c>
      <c r="C105" s="705" t="s">
        <v>555</v>
      </c>
      <c r="D105" s="723" t="s">
        <v>556</v>
      </c>
      <c r="E105" s="705" t="s">
        <v>3359</v>
      </c>
      <c r="F105" s="723" t="s">
        <v>3360</v>
      </c>
      <c r="G105" s="705" t="s">
        <v>3437</v>
      </c>
      <c r="H105" s="705" t="s">
        <v>3438</v>
      </c>
      <c r="I105" s="238">
        <v>15.92</v>
      </c>
      <c r="J105" s="238">
        <v>100</v>
      </c>
      <c r="K105" s="713">
        <v>1592</v>
      </c>
    </row>
    <row r="106" spans="1:11" ht="14.4" customHeight="1" x14ac:dyDescent="0.3">
      <c r="A106" s="680" t="s">
        <v>537</v>
      </c>
      <c r="B106" s="671" t="s">
        <v>539</v>
      </c>
      <c r="C106" s="705" t="s">
        <v>555</v>
      </c>
      <c r="D106" s="723" t="s">
        <v>556</v>
      </c>
      <c r="E106" s="705" t="s">
        <v>3359</v>
      </c>
      <c r="F106" s="723" t="s">
        <v>3360</v>
      </c>
      <c r="G106" s="705" t="s">
        <v>3565</v>
      </c>
      <c r="H106" s="705" t="s">
        <v>3566</v>
      </c>
      <c r="I106" s="238">
        <v>2.75</v>
      </c>
      <c r="J106" s="238">
        <v>100</v>
      </c>
      <c r="K106" s="713">
        <v>275</v>
      </c>
    </row>
    <row r="107" spans="1:11" ht="14.4" customHeight="1" x14ac:dyDescent="0.3">
      <c r="A107" s="680" t="s">
        <v>537</v>
      </c>
      <c r="B107" s="671" t="s">
        <v>539</v>
      </c>
      <c r="C107" s="705" t="s">
        <v>555</v>
      </c>
      <c r="D107" s="723" t="s">
        <v>556</v>
      </c>
      <c r="E107" s="705" t="s">
        <v>3359</v>
      </c>
      <c r="F107" s="723" t="s">
        <v>3360</v>
      </c>
      <c r="G107" s="705" t="s">
        <v>3439</v>
      </c>
      <c r="H107" s="705" t="s">
        <v>3440</v>
      </c>
      <c r="I107" s="238">
        <v>0.93500000000000005</v>
      </c>
      <c r="J107" s="238">
        <v>1400</v>
      </c>
      <c r="K107" s="713">
        <v>1308</v>
      </c>
    </row>
    <row r="108" spans="1:11" ht="14.4" customHeight="1" x14ac:dyDescent="0.3">
      <c r="A108" s="680" t="s">
        <v>537</v>
      </c>
      <c r="B108" s="671" t="s">
        <v>539</v>
      </c>
      <c r="C108" s="705" t="s">
        <v>555</v>
      </c>
      <c r="D108" s="723" t="s">
        <v>556</v>
      </c>
      <c r="E108" s="705" t="s">
        <v>3359</v>
      </c>
      <c r="F108" s="723" t="s">
        <v>3360</v>
      </c>
      <c r="G108" s="705" t="s">
        <v>3441</v>
      </c>
      <c r="H108" s="705" t="s">
        <v>3442</v>
      </c>
      <c r="I108" s="238">
        <v>1.43</v>
      </c>
      <c r="J108" s="238">
        <v>600</v>
      </c>
      <c r="K108" s="713">
        <v>858</v>
      </c>
    </row>
    <row r="109" spans="1:11" ht="14.4" customHeight="1" x14ac:dyDescent="0.3">
      <c r="A109" s="680" t="s">
        <v>537</v>
      </c>
      <c r="B109" s="671" t="s">
        <v>539</v>
      </c>
      <c r="C109" s="705" t="s">
        <v>555</v>
      </c>
      <c r="D109" s="723" t="s">
        <v>556</v>
      </c>
      <c r="E109" s="705" t="s">
        <v>3359</v>
      </c>
      <c r="F109" s="723" t="s">
        <v>3360</v>
      </c>
      <c r="G109" s="705" t="s">
        <v>3443</v>
      </c>
      <c r="H109" s="705" t="s">
        <v>3444</v>
      </c>
      <c r="I109" s="238">
        <v>0.42</v>
      </c>
      <c r="J109" s="238">
        <v>300</v>
      </c>
      <c r="K109" s="713">
        <v>126</v>
      </c>
    </row>
    <row r="110" spans="1:11" ht="14.4" customHeight="1" x14ac:dyDescent="0.3">
      <c r="A110" s="680" t="s">
        <v>537</v>
      </c>
      <c r="B110" s="671" t="s">
        <v>539</v>
      </c>
      <c r="C110" s="705" t="s">
        <v>555</v>
      </c>
      <c r="D110" s="723" t="s">
        <v>556</v>
      </c>
      <c r="E110" s="705" t="s">
        <v>3359</v>
      </c>
      <c r="F110" s="723" t="s">
        <v>3360</v>
      </c>
      <c r="G110" s="705" t="s">
        <v>3445</v>
      </c>
      <c r="H110" s="705" t="s">
        <v>3446</v>
      </c>
      <c r="I110" s="238">
        <v>0.57999999999999996</v>
      </c>
      <c r="J110" s="238">
        <v>1800</v>
      </c>
      <c r="K110" s="713">
        <v>1044</v>
      </c>
    </row>
    <row r="111" spans="1:11" ht="14.4" customHeight="1" x14ac:dyDescent="0.3">
      <c r="A111" s="680" t="s">
        <v>537</v>
      </c>
      <c r="B111" s="671" t="s">
        <v>539</v>
      </c>
      <c r="C111" s="705" t="s">
        <v>555</v>
      </c>
      <c r="D111" s="723" t="s">
        <v>556</v>
      </c>
      <c r="E111" s="705" t="s">
        <v>3359</v>
      </c>
      <c r="F111" s="723" t="s">
        <v>3360</v>
      </c>
      <c r="G111" s="705" t="s">
        <v>3449</v>
      </c>
      <c r="H111" s="705" t="s">
        <v>3450</v>
      </c>
      <c r="I111" s="238">
        <v>6.29</v>
      </c>
      <c r="J111" s="238">
        <v>60</v>
      </c>
      <c r="K111" s="713">
        <v>377.4</v>
      </c>
    </row>
    <row r="112" spans="1:11" ht="14.4" customHeight="1" x14ac:dyDescent="0.3">
      <c r="A112" s="680" t="s">
        <v>537</v>
      </c>
      <c r="B112" s="671" t="s">
        <v>539</v>
      </c>
      <c r="C112" s="705" t="s">
        <v>555</v>
      </c>
      <c r="D112" s="723" t="s">
        <v>556</v>
      </c>
      <c r="E112" s="705" t="s">
        <v>3359</v>
      </c>
      <c r="F112" s="723" t="s">
        <v>3360</v>
      </c>
      <c r="G112" s="705" t="s">
        <v>3567</v>
      </c>
      <c r="H112" s="705" t="s">
        <v>3568</v>
      </c>
      <c r="I112" s="238">
        <v>5.32</v>
      </c>
      <c r="J112" s="238">
        <v>100</v>
      </c>
      <c r="K112" s="713">
        <v>532.4</v>
      </c>
    </row>
    <row r="113" spans="1:11" ht="14.4" customHeight="1" x14ac:dyDescent="0.3">
      <c r="A113" s="680" t="s">
        <v>537</v>
      </c>
      <c r="B113" s="671" t="s">
        <v>539</v>
      </c>
      <c r="C113" s="705" t="s">
        <v>555</v>
      </c>
      <c r="D113" s="723" t="s">
        <v>556</v>
      </c>
      <c r="E113" s="705" t="s">
        <v>3359</v>
      </c>
      <c r="F113" s="723" t="s">
        <v>3360</v>
      </c>
      <c r="G113" s="705" t="s">
        <v>3455</v>
      </c>
      <c r="H113" s="705" t="s">
        <v>3456</v>
      </c>
      <c r="I113" s="238">
        <v>5.57</v>
      </c>
      <c r="J113" s="238">
        <v>150</v>
      </c>
      <c r="K113" s="713">
        <v>835.5</v>
      </c>
    </row>
    <row r="114" spans="1:11" ht="14.4" customHeight="1" x14ac:dyDescent="0.3">
      <c r="A114" s="680" t="s">
        <v>537</v>
      </c>
      <c r="B114" s="671" t="s">
        <v>539</v>
      </c>
      <c r="C114" s="705" t="s">
        <v>555</v>
      </c>
      <c r="D114" s="723" t="s">
        <v>556</v>
      </c>
      <c r="E114" s="705" t="s">
        <v>3359</v>
      </c>
      <c r="F114" s="723" t="s">
        <v>3360</v>
      </c>
      <c r="G114" s="705" t="s">
        <v>3461</v>
      </c>
      <c r="H114" s="705" t="s">
        <v>3462</v>
      </c>
      <c r="I114" s="238">
        <v>1.78</v>
      </c>
      <c r="J114" s="238">
        <v>150</v>
      </c>
      <c r="K114" s="713">
        <v>267</v>
      </c>
    </row>
    <row r="115" spans="1:11" ht="14.4" customHeight="1" x14ac:dyDescent="0.3">
      <c r="A115" s="680" t="s">
        <v>537</v>
      </c>
      <c r="B115" s="671" t="s">
        <v>539</v>
      </c>
      <c r="C115" s="705" t="s">
        <v>555</v>
      </c>
      <c r="D115" s="723" t="s">
        <v>556</v>
      </c>
      <c r="E115" s="705" t="s">
        <v>3359</v>
      </c>
      <c r="F115" s="723" t="s">
        <v>3360</v>
      </c>
      <c r="G115" s="705" t="s">
        <v>3463</v>
      </c>
      <c r="H115" s="705" t="s">
        <v>3464</v>
      </c>
      <c r="I115" s="238">
        <v>1.8</v>
      </c>
      <c r="J115" s="238">
        <v>50</v>
      </c>
      <c r="K115" s="713">
        <v>90</v>
      </c>
    </row>
    <row r="116" spans="1:11" ht="14.4" customHeight="1" x14ac:dyDescent="0.3">
      <c r="A116" s="680" t="s">
        <v>537</v>
      </c>
      <c r="B116" s="671" t="s">
        <v>539</v>
      </c>
      <c r="C116" s="705" t="s">
        <v>555</v>
      </c>
      <c r="D116" s="723" t="s">
        <v>556</v>
      </c>
      <c r="E116" s="705" t="s">
        <v>3359</v>
      </c>
      <c r="F116" s="723" t="s">
        <v>3360</v>
      </c>
      <c r="G116" s="705" t="s">
        <v>3467</v>
      </c>
      <c r="H116" s="705" t="s">
        <v>3468</v>
      </c>
      <c r="I116" s="238">
        <v>1.75</v>
      </c>
      <c r="J116" s="238">
        <v>100</v>
      </c>
      <c r="K116" s="713">
        <v>175</v>
      </c>
    </row>
    <row r="117" spans="1:11" ht="14.4" customHeight="1" x14ac:dyDescent="0.3">
      <c r="A117" s="680" t="s">
        <v>537</v>
      </c>
      <c r="B117" s="671" t="s">
        <v>539</v>
      </c>
      <c r="C117" s="705" t="s">
        <v>555</v>
      </c>
      <c r="D117" s="723" t="s">
        <v>556</v>
      </c>
      <c r="E117" s="705" t="s">
        <v>3359</v>
      </c>
      <c r="F117" s="723" t="s">
        <v>3360</v>
      </c>
      <c r="G117" s="705" t="s">
        <v>3469</v>
      </c>
      <c r="H117" s="705" t="s">
        <v>3470</v>
      </c>
      <c r="I117" s="238">
        <v>0.01</v>
      </c>
      <c r="J117" s="238">
        <v>100</v>
      </c>
      <c r="K117" s="713">
        <v>1</v>
      </c>
    </row>
    <row r="118" spans="1:11" ht="14.4" customHeight="1" x14ac:dyDescent="0.3">
      <c r="A118" s="680" t="s">
        <v>537</v>
      </c>
      <c r="B118" s="671" t="s">
        <v>539</v>
      </c>
      <c r="C118" s="705" t="s">
        <v>555</v>
      </c>
      <c r="D118" s="723" t="s">
        <v>556</v>
      </c>
      <c r="E118" s="705" t="s">
        <v>3359</v>
      </c>
      <c r="F118" s="723" t="s">
        <v>3360</v>
      </c>
      <c r="G118" s="705" t="s">
        <v>3471</v>
      </c>
      <c r="H118" s="705" t="s">
        <v>3472</v>
      </c>
      <c r="I118" s="238">
        <v>2.06</v>
      </c>
      <c r="J118" s="238">
        <v>100</v>
      </c>
      <c r="K118" s="713">
        <v>206</v>
      </c>
    </row>
    <row r="119" spans="1:11" ht="14.4" customHeight="1" x14ac:dyDescent="0.3">
      <c r="A119" s="680" t="s">
        <v>537</v>
      </c>
      <c r="B119" s="671" t="s">
        <v>539</v>
      </c>
      <c r="C119" s="705" t="s">
        <v>555</v>
      </c>
      <c r="D119" s="723" t="s">
        <v>556</v>
      </c>
      <c r="E119" s="705" t="s">
        <v>3359</v>
      </c>
      <c r="F119" s="723" t="s">
        <v>3360</v>
      </c>
      <c r="G119" s="705" t="s">
        <v>3479</v>
      </c>
      <c r="H119" s="705" t="s">
        <v>3480</v>
      </c>
      <c r="I119" s="238">
        <v>2.1800000000000002</v>
      </c>
      <c r="J119" s="238">
        <v>300</v>
      </c>
      <c r="K119" s="713">
        <v>654</v>
      </c>
    </row>
    <row r="120" spans="1:11" ht="14.4" customHeight="1" x14ac:dyDescent="0.3">
      <c r="A120" s="680" t="s">
        <v>537</v>
      </c>
      <c r="B120" s="671" t="s">
        <v>539</v>
      </c>
      <c r="C120" s="705" t="s">
        <v>555</v>
      </c>
      <c r="D120" s="723" t="s">
        <v>556</v>
      </c>
      <c r="E120" s="705" t="s">
        <v>3359</v>
      </c>
      <c r="F120" s="723" t="s">
        <v>3360</v>
      </c>
      <c r="G120" s="705" t="s">
        <v>3569</v>
      </c>
      <c r="H120" s="705" t="s">
        <v>3570</v>
      </c>
      <c r="I120" s="238">
        <v>149.6</v>
      </c>
      <c r="J120" s="238">
        <v>5</v>
      </c>
      <c r="K120" s="713">
        <v>748</v>
      </c>
    </row>
    <row r="121" spans="1:11" ht="14.4" customHeight="1" x14ac:dyDescent="0.3">
      <c r="A121" s="680" t="s">
        <v>537</v>
      </c>
      <c r="B121" s="671" t="s">
        <v>539</v>
      </c>
      <c r="C121" s="705" t="s">
        <v>555</v>
      </c>
      <c r="D121" s="723" t="s">
        <v>556</v>
      </c>
      <c r="E121" s="705" t="s">
        <v>3359</v>
      </c>
      <c r="F121" s="723" t="s">
        <v>3360</v>
      </c>
      <c r="G121" s="705" t="s">
        <v>3571</v>
      </c>
      <c r="H121" s="705" t="s">
        <v>3572</v>
      </c>
      <c r="I121" s="238">
        <v>2.0499999999999998</v>
      </c>
      <c r="J121" s="238">
        <v>40</v>
      </c>
      <c r="K121" s="713">
        <v>82</v>
      </c>
    </row>
    <row r="122" spans="1:11" ht="14.4" customHeight="1" x14ac:dyDescent="0.3">
      <c r="A122" s="680" t="s">
        <v>537</v>
      </c>
      <c r="B122" s="671" t="s">
        <v>539</v>
      </c>
      <c r="C122" s="705" t="s">
        <v>555</v>
      </c>
      <c r="D122" s="723" t="s">
        <v>556</v>
      </c>
      <c r="E122" s="705" t="s">
        <v>3359</v>
      </c>
      <c r="F122" s="723" t="s">
        <v>3360</v>
      </c>
      <c r="G122" s="705" t="s">
        <v>3573</v>
      </c>
      <c r="H122" s="705" t="s">
        <v>3574</v>
      </c>
      <c r="I122" s="238">
        <v>5.13</v>
      </c>
      <c r="J122" s="238">
        <v>160</v>
      </c>
      <c r="K122" s="713">
        <v>820.8</v>
      </c>
    </row>
    <row r="123" spans="1:11" ht="14.4" customHeight="1" x14ac:dyDescent="0.3">
      <c r="A123" s="680" t="s">
        <v>537</v>
      </c>
      <c r="B123" s="671" t="s">
        <v>539</v>
      </c>
      <c r="C123" s="705" t="s">
        <v>555</v>
      </c>
      <c r="D123" s="723" t="s">
        <v>556</v>
      </c>
      <c r="E123" s="705" t="s">
        <v>3359</v>
      </c>
      <c r="F123" s="723" t="s">
        <v>3360</v>
      </c>
      <c r="G123" s="705" t="s">
        <v>3489</v>
      </c>
      <c r="H123" s="705" t="s">
        <v>3490</v>
      </c>
      <c r="I123" s="238">
        <v>17.98</v>
      </c>
      <c r="J123" s="238">
        <v>100</v>
      </c>
      <c r="K123" s="713">
        <v>1798</v>
      </c>
    </row>
    <row r="124" spans="1:11" ht="14.4" customHeight="1" x14ac:dyDescent="0.3">
      <c r="A124" s="680" t="s">
        <v>537</v>
      </c>
      <c r="B124" s="671" t="s">
        <v>539</v>
      </c>
      <c r="C124" s="705" t="s">
        <v>555</v>
      </c>
      <c r="D124" s="723" t="s">
        <v>556</v>
      </c>
      <c r="E124" s="705" t="s">
        <v>3359</v>
      </c>
      <c r="F124" s="723" t="s">
        <v>3360</v>
      </c>
      <c r="G124" s="705" t="s">
        <v>3575</v>
      </c>
      <c r="H124" s="705" t="s">
        <v>3576</v>
      </c>
      <c r="I124" s="238">
        <v>1.68</v>
      </c>
      <c r="J124" s="238">
        <v>5</v>
      </c>
      <c r="K124" s="713">
        <v>8.4</v>
      </c>
    </row>
    <row r="125" spans="1:11" ht="14.4" customHeight="1" x14ac:dyDescent="0.3">
      <c r="A125" s="680" t="s">
        <v>537</v>
      </c>
      <c r="B125" s="671" t="s">
        <v>539</v>
      </c>
      <c r="C125" s="705" t="s">
        <v>555</v>
      </c>
      <c r="D125" s="723" t="s">
        <v>556</v>
      </c>
      <c r="E125" s="705" t="s">
        <v>3359</v>
      </c>
      <c r="F125" s="723" t="s">
        <v>3360</v>
      </c>
      <c r="G125" s="705" t="s">
        <v>3491</v>
      </c>
      <c r="H125" s="705" t="s">
        <v>3492</v>
      </c>
      <c r="I125" s="238">
        <v>12.1</v>
      </c>
      <c r="J125" s="238">
        <v>10</v>
      </c>
      <c r="K125" s="713">
        <v>121</v>
      </c>
    </row>
    <row r="126" spans="1:11" ht="14.4" customHeight="1" x14ac:dyDescent="0.3">
      <c r="A126" s="680" t="s">
        <v>537</v>
      </c>
      <c r="B126" s="671" t="s">
        <v>539</v>
      </c>
      <c r="C126" s="705" t="s">
        <v>555</v>
      </c>
      <c r="D126" s="723" t="s">
        <v>556</v>
      </c>
      <c r="E126" s="705" t="s">
        <v>3359</v>
      </c>
      <c r="F126" s="723" t="s">
        <v>3360</v>
      </c>
      <c r="G126" s="705" t="s">
        <v>3577</v>
      </c>
      <c r="H126" s="705" t="s">
        <v>3578</v>
      </c>
      <c r="I126" s="238">
        <v>456.5</v>
      </c>
      <c r="J126" s="238">
        <v>1</v>
      </c>
      <c r="K126" s="713">
        <v>456.5</v>
      </c>
    </row>
    <row r="127" spans="1:11" ht="14.4" customHeight="1" x14ac:dyDescent="0.3">
      <c r="A127" s="680" t="s">
        <v>537</v>
      </c>
      <c r="B127" s="671" t="s">
        <v>539</v>
      </c>
      <c r="C127" s="705" t="s">
        <v>555</v>
      </c>
      <c r="D127" s="723" t="s">
        <v>556</v>
      </c>
      <c r="E127" s="705" t="s">
        <v>3359</v>
      </c>
      <c r="F127" s="723" t="s">
        <v>3360</v>
      </c>
      <c r="G127" s="705" t="s">
        <v>3579</v>
      </c>
      <c r="H127" s="705" t="s">
        <v>3580</v>
      </c>
      <c r="I127" s="238">
        <v>2.84</v>
      </c>
      <c r="J127" s="238">
        <v>50</v>
      </c>
      <c r="K127" s="713">
        <v>142</v>
      </c>
    </row>
    <row r="128" spans="1:11" ht="14.4" customHeight="1" x14ac:dyDescent="0.3">
      <c r="A128" s="680" t="s">
        <v>537</v>
      </c>
      <c r="B128" s="671" t="s">
        <v>539</v>
      </c>
      <c r="C128" s="705" t="s">
        <v>555</v>
      </c>
      <c r="D128" s="723" t="s">
        <v>556</v>
      </c>
      <c r="E128" s="705" t="s">
        <v>3359</v>
      </c>
      <c r="F128" s="723" t="s">
        <v>3360</v>
      </c>
      <c r="G128" s="705" t="s">
        <v>3581</v>
      </c>
      <c r="H128" s="705" t="s">
        <v>3582</v>
      </c>
      <c r="I128" s="238">
        <v>44.54</v>
      </c>
      <c r="J128" s="238">
        <v>30</v>
      </c>
      <c r="K128" s="713">
        <v>1336.1</v>
      </c>
    </row>
    <row r="129" spans="1:11" ht="14.4" customHeight="1" x14ac:dyDescent="0.3">
      <c r="A129" s="680" t="s">
        <v>537</v>
      </c>
      <c r="B129" s="671" t="s">
        <v>539</v>
      </c>
      <c r="C129" s="705" t="s">
        <v>555</v>
      </c>
      <c r="D129" s="723" t="s">
        <v>556</v>
      </c>
      <c r="E129" s="705" t="s">
        <v>3359</v>
      </c>
      <c r="F129" s="723" t="s">
        <v>3360</v>
      </c>
      <c r="G129" s="705" t="s">
        <v>3495</v>
      </c>
      <c r="H129" s="705" t="s">
        <v>3496</v>
      </c>
      <c r="I129" s="238">
        <v>13.2</v>
      </c>
      <c r="J129" s="238">
        <v>40</v>
      </c>
      <c r="K129" s="713">
        <v>528</v>
      </c>
    </row>
    <row r="130" spans="1:11" ht="14.4" customHeight="1" x14ac:dyDescent="0.3">
      <c r="A130" s="680" t="s">
        <v>537</v>
      </c>
      <c r="B130" s="671" t="s">
        <v>539</v>
      </c>
      <c r="C130" s="705" t="s">
        <v>555</v>
      </c>
      <c r="D130" s="723" t="s">
        <v>556</v>
      </c>
      <c r="E130" s="705" t="s">
        <v>3359</v>
      </c>
      <c r="F130" s="723" t="s">
        <v>3360</v>
      </c>
      <c r="G130" s="705" t="s">
        <v>3583</v>
      </c>
      <c r="H130" s="705" t="s">
        <v>3584</v>
      </c>
      <c r="I130" s="238">
        <v>13.2</v>
      </c>
      <c r="J130" s="238">
        <v>10</v>
      </c>
      <c r="K130" s="713">
        <v>132</v>
      </c>
    </row>
    <row r="131" spans="1:11" ht="14.4" customHeight="1" x14ac:dyDescent="0.3">
      <c r="A131" s="680" t="s">
        <v>537</v>
      </c>
      <c r="B131" s="671" t="s">
        <v>539</v>
      </c>
      <c r="C131" s="705" t="s">
        <v>555</v>
      </c>
      <c r="D131" s="723" t="s">
        <v>556</v>
      </c>
      <c r="E131" s="705" t="s">
        <v>3359</v>
      </c>
      <c r="F131" s="723" t="s">
        <v>3360</v>
      </c>
      <c r="G131" s="705" t="s">
        <v>3497</v>
      </c>
      <c r="H131" s="705" t="s">
        <v>3498</v>
      </c>
      <c r="I131" s="238">
        <v>1.5550000000000002</v>
      </c>
      <c r="J131" s="238">
        <v>150</v>
      </c>
      <c r="K131" s="713">
        <v>233.25</v>
      </c>
    </row>
    <row r="132" spans="1:11" ht="14.4" customHeight="1" x14ac:dyDescent="0.3">
      <c r="A132" s="680" t="s">
        <v>537</v>
      </c>
      <c r="B132" s="671" t="s">
        <v>539</v>
      </c>
      <c r="C132" s="705" t="s">
        <v>555</v>
      </c>
      <c r="D132" s="723" t="s">
        <v>556</v>
      </c>
      <c r="E132" s="705" t="s">
        <v>3359</v>
      </c>
      <c r="F132" s="723" t="s">
        <v>3360</v>
      </c>
      <c r="G132" s="705" t="s">
        <v>3585</v>
      </c>
      <c r="H132" s="705" t="s">
        <v>3586</v>
      </c>
      <c r="I132" s="238">
        <v>21.24</v>
      </c>
      <c r="J132" s="238">
        <v>50</v>
      </c>
      <c r="K132" s="713">
        <v>1062</v>
      </c>
    </row>
    <row r="133" spans="1:11" ht="14.4" customHeight="1" x14ac:dyDescent="0.3">
      <c r="A133" s="680" t="s">
        <v>537</v>
      </c>
      <c r="B133" s="671" t="s">
        <v>539</v>
      </c>
      <c r="C133" s="705" t="s">
        <v>555</v>
      </c>
      <c r="D133" s="723" t="s">
        <v>556</v>
      </c>
      <c r="E133" s="705" t="s">
        <v>3359</v>
      </c>
      <c r="F133" s="723" t="s">
        <v>3360</v>
      </c>
      <c r="G133" s="705" t="s">
        <v>3501</v>
      </c>
      <c r="H133" s="705" t="s">
        <v>3502</v>
      </c>
      <c r="I133" s="238">
        <v>9.65</v>
      </c>
      <c r="J133" s="238">
        <v>10</v>
      </c>
      <c r="K133" s="713">
        <v>96.5</v>
      </c>
    </row>
    <row r="134" spans="1:11" ht="14.4" customHeight="1" x14ac:dyDescent="0.3">
      <c r="A134" s="680" t="s">
        <v>537</v>
      </c>
      <c r="B134" s="671" t="s">
        <v>539</v>
      </c>
      <c r="C134" s="705" t="s">
        <v>555</v>
      </c>
      <c r="D134" s="723" t="s">
        <v>556</v>
      </c>
      <c r="E134" s="705" t="s">
        <v>3359</v>
      </c>
      <c r="F134" s="723" t="s">
        <v>3360</v>
      </c>
      <c r="G134" s="705" t="s">
        <v>3505</v>
      </c>
      <c r="H134" s="705" t="s">
        <v>3506</v>
      </c>
      <c r="I134" s="238">
        <v>6.66</v>
      </c>
      <c r="J134" s="238">
        <v>6</v>
      </c>
      <c r="K134" s="713">
        <v>39.96</v>
      </c>
    </row>
    <row r="135" spans="1:11" ht="14.4" customHeight="1" x14ac:dyDescent="0.3">
      <c r="A135" s="680" t="s">
        <v>537</v>
      </c>
      <c r="B135" s="671" t="s">
        <v>539</v>
      </c>
      <c r="C135" s="705" t="s">
        <v>555</v>
      </c>
      <c r="D135" s="723" t="s">
        <v>556</v>
      </c>
      <c r="E135" s="705" t="s">
        <v>3359</v>
      </c>
      <c r="F135" s="723" t="s">
        <v>3360</v>
      </c>
      <c r="G135" s="705" t="s">
        <v>3587</v>
      </c>
      <c r="H135" s="705" t="s">
        <v>3588</v>
      </c>
      <c r="I135" s="238">
        <v>0.47</v>
      </c>
      <c r="J135" s="238">
        <v>600</v>
      </c>
      <c r="K135" s="713">
        <v>282</v>
      </c>
    </row>
    <row r="136" spans="1:11" ht="14.4" customHeight="1" x14ac:dyDescent="0.3">
      <c r="A136" s="680" t="s">
        <v>537</v>
      </c>
      <c r="B136" s="671" t="s">
        <v>539</v>
      </c>
      <c r="C136" s="705" t="s">
        <v>555</v>
      </c>
      <c r="D136" s="723" t="s">
        <v>556</v>
      </c>
      <c r="E136" s="705" t="s">
        <v>3359</v>
      </c>
      <c r="F136" s="723" t="s">
        <v>3360</v>
      </c>
      <c r="G136" s="705" t="s">
        <v>3509</v>
      </c>
      <c r="H136" s="705" t="s">
        <v>3510</v>
      </c>
      <c r="I136" s="238">
        <v>4.03</v>
      </c>
      <c r="J136" s="238">
        <v>50</v>
      </c>
      <c r="K136" s="713">
        <v>201.5</v>
      </c>
    </row>
    <row r="137" spans="1:11" ht="14.4" customHeight="1" x14ac:dyDescent="0.3">
      <c r="A137" s="680" t="s">
        <v>537</v>
      </c>
      <c r="B137" s="671" t="s">
        <v>539</v>
      </c>
      <c r="C137" s="705" t="s">
        <v>555</v>
      </c>
      <c r="D137" s="723" t="s">
        <v>556</v>
      </c>
      <c r="E137" s="705" t="s">
        <v>3359</v>
      </c>
      <c r="F137" s="723" t="s">
        <v>3360</v>
      </c>
      <c r="G137" s="705" t="s">
        <v>3589</v>
      </c>
      <c r="H137" s="705" t="s">
        <v>3590</v>
      </c>
      <c r="I137" s="238">
        <v>2.79</v>
      </c>
      <c r="J137" s="238">
        <v>50</v>
      </c>
      <c r="K137" s="713">
        <v>139.5</v>
      </c>
    </row>
    <row r="138" spans="1:11" ht="14.4" customHeight="1" x14ac:dyDescent="0.3">
      <c r="A138" s="680" t="s">
        <v>537</v>
      </c>
      <c r="B138" s="671" t="s">
        <v>539</v>
      </c>
      <c r="C138" s="705" t="s">
        <v>555</v>
      </c>
      <c r="D138" s="723" t="s">
        <v>556</v>
      </c>
      <c r="E138" s="705" t="s">
        <v>3359</v>
      </c>
      <c r="F138" s="723" t="s">
        <v>3360</v>
      </c>
      <c r="G138" s="705" t="s">
        <v>3591</v>
      </c>
      <c r="H138" s="705" t="s">
        <v>3592</v>
      </c>
      <c r="I138" s="238">
        <v>527.96</v>
      </c>
      <c r="J138" s="238">
        <v>10</v>
      </c>
      <c r="K138" s="713">
        <v>5279.65</v>
      </c>
    </row>
    <row r="139" spans="1:11" ht="14.4" customHeight="1" x14ac:dyDescent="0.3">
      <c r="A139" s="680" t="s">
        <v>537</v>
      </c>
      <c r="B139" s="671" t="s">
        <v>539</v>
      </c>
      <c r="C139" s="705" t="s">
        <v>555</v>
      </c>
      <c r="D139" s="723" t="s">
        <v>556</v>
      </c>
      <c r="E139" s="705" t="s">
        <v>3359</v>
      </c>
      <c r="F139" s="723" t="s">
        <v>3360</v>
      </c>
      <c r="G139" s="705" t="s">
        <v>3593</v>
      </c>
      <c r="H139" s="705" t="s">
        <v>3594</v>
      </c>
      <c r="I139" s="238">
        <v>28.05</v>
      </c>
      <c r="J139" s="238">
        <v>3</v>
      </c>
      <c r="K139" s="713">
        <v>84.15</v>
      </c>
    </row>
    <row r="140" spans="1:11" ht="14.4" customHeight="1" x14ac:dyDescent="0.3">
      <c r="A140" s="680" t="s">
        <v>537</v>
      </c>
      <c r="B140" s="671" t="s">
        <v>539</v>
      </c>
      <c r="C140" s="705" t="s">
        <v>555</v>
      </c>
      <c r="D140" s="723" t="s">
        <v>556</v>
      </c>
      <c r="E140" s="705" t="s">
        <v>3359</v>
      </c>
      <c r="F140" s="723" t="s">
        <v>3360</v>
      </c>
      <c r="G140" s="705" t="s">
        <v>3519</v>
      </c>
      <c r="H140" s="705" t="s">
        <v>3520</v>
      </c>
      <c r="I140" s="238">
        <v>9.1999999999999993</v>
      </c>
      <c r="J140" s="238">
        <v>300</v>
      </c>
      <c r="K140" s="713">
        <v>2760</v>
      </c>
    </row>
    <row r="141" spans="1:11" ht="14.4" customHeight="1" x14ac:dyDescent="0.3">
      <c r="A141" s="680" t="s">
        <v>537</v>
      </c>
      <c r="B141" s="671" t="s">
        <v>539</v>
      </c>
      <c r="C141" s="705" t="s">
        <v>555</v>
      </c>
      <c r="D141" s="723" t="s">
        <v>556</v>
      </c>
      <c r="E141" s="705" t="s">
        <v>3359</v>
      </c>
      <c r="F141" s="723" t="s">
        <v>3360</v>
      </c>
      <c r="G141" s="705" t="s">
        <v>3521</v>
      </c>
      <c r="H141" s="705" t="s">
        <v>3522</v>
      </c>
      <c r="I141" s="238">
        <v>9.68</v>
      </c>
      <c r="J141" s="238">
        <v>200</v>
      </c>
      <c r="K141" s="713">
        <v>1936</v>
      </c>
    </row>
    <row r="142" spans="1:11" ht="14.4" customHeight="1" x14ac:dyDescent="0.3">
      <c r="A142" s="680" t="s">
        <v>537</v>
      </c>
      <c r="B142" s="671" t="s">
        <v>539</v>
      </c>
      <c r="C142" s="705" t="s">
        <v>555</v>
      </c>
      <c r="D142" s="723" t="s">
        <v>556</v>
      </c>
      <c r="E142" s="705" t="s">
        <v>3359</v>
      </c>
      <c r="F142" s="723" t="s">
        <v>3360</v>
      </c>
      <c r="G142" s="705" t="s">
        <v>3595</v>
      </c>
      <c r="H142" s="705" t="s">
        <v>3596</v>
      </c>
      <c r="I142" s="238">
        <v>32.590000000000003</v>
      </c>
      <c r="J142" s="238">
        <v>50</v>
      </c>
      <c r="K142" s="713">
        <v>1629.5</v>
      </c>
    </row>
    <row r="143" spans="1:11" ht="14.4" customHeight="1" x14ac:dyDescent="0.3">
      <c r="A143" s="680" t="s">
        <v>537</v>
      </c>
      <c r="B143" s="671" t="s">
        <v>539</v>
      </c>
      <c r="C143" s="705" t="s">
        <v>555</v>
      </c>
      <c r="D143" s="723" t="s">
        <v>556</v>
      </c>
      <c r="E143" s="705" t="s">
        <v>3359</v>
      </c>
      <c r="F143" s="723" t="s">
        <v>3360</v>
      </c>
      <c r="G143" s="705" t="s">
        <v>3597</v>
      </c>
      <c r="H143" s="705" t="s">
        <v>3598</v>
      </c>
      <c r="I143" s="238">
        <v>48.5</v>
      </c>
      <c r="J143" s="238">
        <v>4</v>
      </c>
      <c r="K143" s="713">
        <v>194</v>
      </c>
    </row>
    <row r="144" spans="1:11" ht="14.4" customHeight="1" x14ac:dyDescent="0.3">
      <c r="A144" s="680" t="s">
        <v>537</v>
      </c>
      <c r="B144" s="671" t="s">
        <v>539</v>
      </c>
      <c r="C144" s="705" t="s">
        <v>555</v>
      </c>
      <c r="D144" s="723" t="s">
        <v>556</v>
      </c>
      <c r="E144" s="705" t="s">
        <v>3369</v>
      </c>
      <c r="F144" s="723" t="s">
        <v>3370</v>
      </c>
      <c r="G144" s="705" t="s">
        <v>3525</v>
      </c>
      <c r="H144" s="705" t="s">
        <v>3526</v>
      </c>
      <c r="I144" s="238">
        <v>8.17</v>
      </c>
      <c r="J144" s="238">
        <v>500</v>
      </c>
      <c r="K144" s="713">
        <v>4085</v>
      </c>
    </row>
    <row r="145" spans="1:11" ht="14.4" customHeight="1" x14ac:dyDescent="0.3">
      <c r="A145" s="680" t="s">
        <v>537</v>
      </c>
      <c r="B145" s="671" t="s">
        <v>539</v>
      </c>
      <c r="C145" s="705" t="s">
        <v>555</v>
      </c>
      <c r="D145" s="723" t="s">
        <v>556</v>
      </c>
      <c r="E145" s="705" t="s">
        <v>3373</v>
      </c>
      <c r="F145" s="723" t="s">
        <v>3374</v>
      </c>
      <c r="G145" s="705" t="s">
        <v>3531</v>
      </c>
      <c r="H145" s="705" t="s">
        <v>3532</v>
      </c>
      <c r="I145" s="238">
        <v>0.48</v>
      </c>
      <c r="J145" s="238">
        <v>300</v>
      </c>
      <c r="K145" s="713">
        <v>144</v>
      </c>
    </row>
    <row r="146" spans="1:11" ht="14.4" customHeight="1" x14ac:dyDescent="0.3">
      <c r="A146" s="680" t="s">
        <v>537</v>
      </c>
      <c r="B146" s="671" t="s">
        <v>539</v>
      </c>
      <c r="C146" s="705" t="s">
        <v>555</v>
      </c>
      <c r="D146" s="723" t="s">
        <v>556</v>
      </c>
      <c r="E146" s="705" t="s">
        <v>3373</v>
      </c>
      <c r="F146" s="723" t="s">
        <v>3374</v>
      </c>
      <c r="G146" s="705" t="s">
        <v>3533</v>
      </c>
      <c r="H146" s="705" t="s">
        <v>3534</v>
      </c>
      <c r="I146" s="238">
        <v>0.3</v>
      </c>
      <c r="J146" s="238">
        <v>2000</v>
      </c>
      <c r="K146" s="713">
        <v>600</v>
      </c>
    </row>
    <row r="147" spans="1:11" ht="14.4" customHeight="1" x14ac:dyDescent="0.3">
      <c r="A147" s="680" t="s">
        <v>537</v>
      </c>
      <c r="B147" s="671" t="s">
        <v>539</v>
      </c>
      <c r="C147" s="705" t="s">
        <v>555</v>
      </c>
      <c r="D147" s="723" t="s">
        <v>556</v>
      </c>
      <c r="E147" s="705" t="s">
        <v>3375</v>
      </c>
      <c r="F147" s="723" t="s">
        <v>3376</v>
      </c>
      <c r="G147" s="705" t="s">
        <v>3599</v>
      </c>
      <c r="H147" s="705" t="s">
        <v>3600</v>
      </c>
      <c r="I147" s="238">
        <v>0.78</v>
      </c>
      <c r="J147" s="238">
        <v>500</v>
      </c>
      <c r="K147" s="713">
        <v>390</v>
      </c>
    </row>
    <row r="148" spans="1:11" ht="14.4" customHeight="1" x14ac:dyDescent="0.3">
      <c r="A148" s="680" t="s">
        <v>537</v>
      </c>
      <c r="B148" s="671" t="s">
        <v>539</v>
      </c>
      <c r="C148" s="705" t="s">
        <v>555</v>
      </c>
      <c r="D148" s="723" t="s">
        <v>556</v>
      </c>
      <c r="E148" s="705" t="s">
        <v>3375</v>
      </c>
      <c r="F148" s="723" t="s">
        <v>3376</v>
      </c>
      <c r="G148" s="705" t="s">
        <v>3601</v>
      </c>
      <c r="H148" s="705" t="s">
        <v>3602</v>
      </c>
      <c r="I148" s="238">
        <v>0.77500000000000002</v>
      </c>
      <c r="J148" s="238">
        <v>4500</v>
      </c>
      <c r="K148" s="713">
        <v>3485</v>
      </c>
    </row>
    <row r="149" spans="1:11" ht="14.4" customHeight="1" x14ac:dyDescent="0.3">
      <c r="A149" s="680" t="s">
        <v>537</v>
      </c>
      <c r="B149" s="671" t="s">
        <v>539</v>
      </c>
      <c r="C149" s="705" t="s">
        <v>555</v>
      </c>
      <c r="D149" s="723" t="s">
        <v>556</v>
      </c>
      <c r="E149" s="705" t="s">
        <v>3355</v>
      </c>
      <c r="F149" s="723" t="s">
        <v>3356</v>
      </c>
      <c r="G149" s="705" t="s">
        <v>3603</v>
      </c>
      <c r="H149" s="705" t="s">
        <v>3604</v>
      </c>
      <c r="I149" s="238">
        <v>139.44</v>
      </c>
      <c r="J149" s="238">
        <v>6</v>
      </c>
      <c r="K149" s="713">
        <v>836.64</v>
      </c>
    </row>
    <row r="150" spans="1:11" ht="14.4" customHeight="1" x14ac:dyDescent="0.3">
      <c r="A150" s="680" t="s">
        <v>537</v>
      </c>
      <c r="B150" s="671" t="s">
        <v>539</v>
      </c>
      <c r="C150" s="705" t="s">
        <v>555</v>
      </c>
      <c r="D150" s="723" t="s">
        <v>556</v>
      </c>
      <c r="E150" s="705" t="s">
        <v>3355</v>
      </c>
      <c r="F150" s="723" t="s">
        <v>3356</v>
      </c>
      <c r="G150" s="705" t="s">
        <v>3605</v>
      </c>
      <c r="H150" s="705" t="s">
        <v>3606</v>
      </c>
      <c r="I150" s="238">
        <v>139.43</v>
      </c>
      <c r="J150" s="238">
        <v>6</v>
      </c>
      <c r="K150" s="713">
        <v>836.57</v>
      </c>
    </row>
    <row r="151" spans="1:11" ht="14.4" customHeight="1" x14ac:dyDescent="0.3">
      <c r="A151" s="680" t="s">
        <v>537</v>
      </c>
      <c r="B151" s="671" t="s">
        <v>539</v>
      </c>
      <c r="C151" s="705" t="s">
        <v>557</v>
      </c>
      <c r="D151" s="723" t="s">
        <v>558</v>
      </c>
      <c r="E151" s="705" t="s">
        <v>3357</v>
      </c>
      <c r="F151" s="723" t="s">
        <v>3358</v>
      </c>
      <c r="G151" s="705" t="s">
        <v>3385</v>
      </c>
      <c r="H151" s="705" t="s">
        <v>3386</v>
      </c>
      <c r="I151" s="238">
        <v>27.37</v>
      </c>
      <c r="J151" s="238">
        <v>40</v>
      </c>
      <c r="K151" s="713">
        <v>1094.8</v>
      </c>
    </row>
    <row r="152" spans="1:11" ht="14.4" customHeight="1" x14ac:dyDescent="0.3">
      <c r="A152" s="680" t="s">
        <v>537</v>
      </c>
      <c r="B152" s="671" t="s">
        <v>539</v>
      </c>
      <c r="C152" s="705" t="s">
        <v>557</v>
      </c>
      <c r="D152" s="723" t="s">
        <v>558</v>
      </c>
      <c r="E152" s="705" t="s">
        <v>3357</v>
      </c>
      <c r="F152" s="723" t="s">
        <v>3358</v>
      </c>
      <c r="G152" s="705" t="s">
        <v>3607</v>
      </c>
      <c r="H152" s="705" t="s">
        <v>3608</v>
      </c>
      <c r="I152" s="238">
        <v>0.83</v>
      </c>
      <c r="J152" s="238">
        <v>1500</v>
      </c>
      <c r="K152" s="713">
        <v>1245</v>
      </c>
    </row>
    <row r="153" spans="1:11" ht="14.4" customHeight="1" x14ac:dyDescent="0.3">
      <c r="A153" s="680" t="s">
        <v>537</v>
      </c>
      <c r="B153" s="671" t="s">
        <v>539</v>
      </c>
      <c r="C153" s="705" t="s">
        <v>557</v>
      </c>
      <c r="D153" s="723" t="s">
        <v>558</v>
      </c>
      <c r="E153" s="705" t="s">
        <v>3357</v>
      </c>
      <c r="F153" s="723" t="s">
        <v>3358</v>
      </c>
      <c r="G153" s="705" t="s">
        <v>3609</v>
      </c>
      <c r="H153" s="705" t="s">
        <v>3610</v>
      </c>
      <c r="I153" s="238">
        <v>0.32</v>
      </c>
      <c r="J153" s="238">
        <v>3000</v>
      </c>
      <c r="K153" s="713">
        <v>960</v>
      </c>
    </row>
    <row r="154" spans="1:11" ht="14.4" customHeight="1" x14ac:dyDescent="0.3">
      <c r="A154" s="680" t="s">
        <v>537</v>
      </c>
      <c r="B154" s="671" t="s">
        <v>539</v>
      </c>
      <c r="C154" s="705" t="s">
        <v>557</v>
      </c>
      <c r="D154" s="723" t="s">
        <v>558</v>
      </c>
      <c r="E154" s="705" t="s">
        <v>3357</v>
      </c>
      <c r="F154" s="723" t="s">
        <v>3358</v>
      </c>
      <c r="G154" s="705" t="s">
        <v>3391</v>
      </c>
      <c r="H154" s="705" t="s">
        <v>3392</v>
      </c>
      <c r="I154" s="238">
        <v>30.17</v>
      </c>
      <c r="J154" s="238">
        <v>20</v>
      </c>
      <c r="K154" s="713">
        <v>603.4</v>
      </c>
    </row>
    <row r="155" spans="1:11" ht="14.4" customHeight="1" x14ac:dyDescent="0.3">
      <c r="A155" s="680" t="s">
        <v>537</v>
      </c>
      <c r="B155" s="671" t="s">
        <v>539</v>
      </c>
      <c r="C155" s="705" t="s">
        <v>557</v>
      </c>
      <c r="D155" s="723" t="s">
        <v>558</v>
      </c>
      <c r="E155" s="705" t="s">
        <v>3357</v>
      </c>
      <c r="F155" s="723" t="s">
        <v>3358</v>
      </c>
      <c r="G155" s="705" t="s">
        <v>3543</v>
      </c>
      <c r="H155" s="705" t="s">
        <v>3544</v>
      </c>
      <c r="I155" s="238">
        <v>0.44</v>
      </c>
      <c r="J155" s="238">
        <v>3000</v>
      </c>
      <c r="K155" s="713">
        <v>1320</v>
      </c>
    </row>
    <row r="156" spans="1:11" ht="14.4" customHeight="1" x14ac:dyDescent="0.3">
      <c r="A156" s="680" t="s">
        <v>537</v>
      </c>
      <c r="B156" s="671" t="s">
        <v>539</v>
      </c>
      <c r="C156" s="705" t="s">
        <v>557</v>
      </c>
      <c r="D156" s="723" t="s">
        <v>558</v>
      </c>
      <c r="E156" s="705" t="s">
        <v>3357</v>
      </c>
      <c r="F156" s="723" t="s">
        <v>3358</v>
      </c>
      <c r="G156" s="705" t="s">
        <v>3395</v>
      </c>
      <c r="H156" s="705" t="s">
        <v>3396</v>
      </c>
      <c r="I156" s="238">
        <v>8.58</v>
      </c>
      <c r="J156" s="238">
        <v>60</v>
      </c>
      <c r="K156" s="713">
        <v>514.79999999999995</v>
      </c>
    </row>
    <row r="157" spans="1:11" ht="14.4" customHeight="1" x14ac:dyDescent="0.3">
      <c r="A157" s="680" t="s">
        <v>537</v>
      </c>
      <c r="B157" s="671" t="s">
        <v>539</v>
      </c>
      <c r="C157" s="705" t="s">
        <v>557</v>
      </c>
      <c r="D157" s="723" t="s">
        <v>558</v>
      </c>
      <c r="E157" s="705" t="s">
        <v>3357</v>
      </c>
      <c r="F157" s="723" t="s">
        <v>3358</v>
      </c>
      <c r="G157" s="705" t="s">
        <v>3611</v>
      </c>
      <c r="H157" s="705" t="s">
        <v>3612</v>
      </c>
      <c r="I157" s="238">
        <v>13.02</v>
      </c>
      <c r="J157" s="238">
        <v>3</v>
      </c>
      <c r="K157" s="713">
        <v>39.06</v>
      </c>
    </row>
    <row r="158" spans="1:11" ht="14.4" customHeight="1" x14ac:dyDescent="0.3">
      <c r="A158" s="680" t="s">
        <v>537</v>
      </c>
      <c r="B158" s="671" t="s">
        <v>539</v>
      </c>
      <c r="C158" s="705" t="s">
        <v>557</v>
      </c>
      <c r="D158" s="723" t="s">
        <v>558</v>
      </c>
      <c r="E158" s="705" t="s">
        <v>3357</v>
      </c>
      <c r="F158" s="723" t="s">
        <v>3358</v>
      </c>
      <c r="G158" s="705" t="s">
        <v>3401</v>
      </c>
      <c r="H158" s="705" t="s">
        <v>3402</v>
      </c>
      <c r="I158" s="238">
        <v>98.38</v>
      </c>
      <c r="J158" s="238">
        <v>3</v>
      </c>
      <c r="K158" s="713">
        <v>295.14</v>
      </c>
    </row>
    <row r="159" spans="1:11" ht="14.4" customHeight="1" x14ac:dyDescent="0.3">
      <c r="A159" s="680" t="s">
        <v>537</v>
      </c>
      <c r="B159" s="671" t="s">
        <v>539</v>
      </c>
      <c r="C159" s="705" t="s">
        <v>557</v>
      </c>
      <c r="D159" s="723" t="s">
        <v>558</v>
      </c>
      <c r="E159" s="705" t="s">
        <v>3357</v>
      </c>
      <c r="F159" s="723" t="s">
        <v>3358</v>
      </c>
      <c r="G159" s="705" t="s">
        <v>3613</v>
      </c>
      <c r="H159" s="705" t="s">
        <v>3614</v>
      </c>
      <c r="I159" s="238">
        <v>0.86</v>
      </c>
      <c r="J159" s="238">
        <v>300</v>
      </c>
      <c r="K159" s="713">
        <v>259.44</v>
      </c>
    </row>
    <row r="160" spans="1:11" ht="14.4" customHeight="1" x14ac:dyDescent="0.3">
      <c r="A160" s="680" t="s">
        <v>537</v>
      </c>
      <c r="B160" s="671" t="s">
        <v>539</v>
      </c>
      <c r="C160" s="705" t="s">
        <v>557</v>
      </c>
      <c r="D160" s="723" t="s">
        <v>558</v>
      </c>
      <c r="E160" s="705" t="s">
        <v>3357</v>
      </c>
      <c r="F160" s="723" t="s">
        <v>3358</v>
      </c>
      <c r="G160" s="705" t="s">
        <v>3403</v>
      </c>
      <c r="H160" s="705" t="s">
        <v>3404</v>
      </c>
      <c r="I160" s="238">
        <v>8.01</v>
      </c>
      <c r="J160" s="238">
        <v>100</v>
      </c>
      <c r="K160" s="713">
        <v>801.03</v>
      </c>
    </row>
    <row r="161" spans="1:11" ht="14.4" customHeight="1" x14ac:dyDescent="0.3">
      <c r="A161" s="680" t="s">
        <v>537</v>
      </c>
      <c r="B161" s="671" t="s">
        <v>539</v>
      </c>
      <c r="C161" s="705" t="s">
        <v>557</v>
      </c>
      <c r="D161" s="723" t="s">
        <v>558</v>
      </c>
      <c r="E161" s="705" t="s">
        <v>3357</v>
      </c>
      <c r="F161" s="723" t="s">
        <v>3358</v>
      </c>
      <c r="G161" s="705" t="s">
        <v>3615</v>
      </c>
      <c r="H161" s="705" t="s">
        <v>3616</v>
      </c>
      <c r="I161" s="238">
        <v>35.32</v>
      </c>
      <c r="J161" s="238">
        <v>100</v>
      </c>
      <c r="K161" s="713">
        <v>3531.65</v>
      </c>
    </row>
    <row r="162" spans="1:11" ht="14.4" customHeight="1" x14ac:dyDescent="0.3">
      <c r="A162" s="680" t="s">
        <v>537</v>
      </c>
      <c r="B162" s="671" t="s">
        <v>539</v>
      </c>
      <c r="C162" s="705" t="s">
        <v>557</v>
      </c>
      <c r="D162" s="723" t="s">
        <v>558</v>
      </c>
      <c r="E162" s="705" t="s">
        <v>3357</v>
      </c>
      <c r="F162" s="723" t="s">
        <v>3358</v>
      </c>
      <c r="G162" s="705" t="s">
        <v>3617</v>
      </c>
      <c r="H162" s="705" t="s">
        <v>3618</v>
      </c>
      <c r="I162" s="238">
        <v>93.45</v>
      </c>
      <c r="J162" s="238">
        <v>20</v>
      </c>
      <c r="K162" s="713">
        <v>1869</v>
      </c>
    </row>
    <row r="163" spans="1:11" ht="14.4" customHeight="1" x14ac:dyDescent="0.3">
      <c r="A163" s="680" t="s">
        <v>537</v>
      </c>
      <c r="B163" s="671" t="s">
        <v>539</v>
      </c>
      <c r="C163" s="705" t="s">
        <v>557</v>
      </c>
      <c r="D163" s="723" t="s">
        <v>558</v>
      </c>
      <c r="E163" s="705" t="s">
        <v>3357</v>
      </c>
      <c r="F163" s="723" t="s">
        <v>3358</v>
      </c>
      <c r="G163" s="705" t="s">
        <v>3619</v>
      </c>
      <c r="H163" s="705" t="s">
        <v>3620</v>
      </c>
      <c r="I163" s="238">
        <v>69.7</v>
      </c>
      <c r="J163" s="238">
        <v>10</v>
      </c>
      <c r="K163" s="713">
        <v>697</v>
      </c>
    </row>
    <row r="164" spans="1:11" ht="14.4" customHeight="1" x14ac:dyDescent="0.3">
      <c r="A164" s="680" t="s">
        <v>537</v>
      </c>
      <c r="B164" s="671" t="s">
        <v>539</v>
      </c>
      <c r="C164" s="705" t="s">
        <v>557</v>
      </c>
      <c r="D164" s="723" t="s">
        <v>558</v>
      </c>
      <c r="E164" s="705" t="s">
        <v>3357</v>
      </c>
      <c r="F164" s="723" t="s">
        <v>3358</v>
      </c>
      <c r="G164" s="705" t="s">
        <v>3621</v>
      </c>
      <c r="H164" s="705" t="s">
        <v>3622</v>
      </c>
      <c r="I164" s="238">
        <v>140.46</v>
      </c>
      <c r="J164" s="238">
        <v>1</v>
      </c>
      <c r="K164" s="713">
        <v>140.46</v>
      </c>
    </row>
    <row r="165" spans="1:11" ht="14.4" customHeight="1" x14ac:dyDescent="0.3">
      <c r="A165" s="680" t="s">
        <v>537</v>
      </c>
      <c r="B165" s="671" t="s">
        <v>539</v>
      </c>
      <c r="C165" s="705" t="s">
        <v>557</v>
      </c>
      <c r="D165" s="723" t="s">
        <v>558</v>
      </c>
      <c r="E165" s="705" t="s">
        <v>3357</v>
      </c>
      <c r="F165" s="723" t="s">
        <v>3358</v>
      </c>
      <c r="G165" s="705" t="s">
        <v>3623</v>
      </c>
      <c r="H165" s="705" t="s">
        <v>3624</v>
      </c>
      <c r="I165" s="238">
        <v>135.02000000000001</v>
      </c>
      <c r="J165" s="238">
        <v>10</v>
      </c>
      <c r="K165" s="713">
        <v>1350.22</v>
      </c>
    </row>
    <row r="166" spans="1:11" ht="14.4" customHeight="1" x14ac:dyDescent="0.3">
      <c r="A166" s="680" t="s">
        <v>537</v>
      </c>
      <c r="B166" s="671" t="s">
        <v>539</v>
      </c>
      <c r="C166" s="705" t="s">
        <v>557</v>
      </c>
      <c r="D166" s="723" t="s">
        <v>558</v>
      </c>
      <c r="E166" s="705" t="s">
        <v>3357</v>
      </c>
      <c r="F166" s="723" t="s">
        <v>3358</v>
      </c>
      <c r="G166" s="705" t="s">
        <v>3429</v>
      </c>
      <c r="H166" s="705" t="s">
        <v>3430</v>
      </c>
      <c r="I166" s="238">
        <v>410.36</v>
      </c>
      <c r="J166" s="238">
        <v>2</v>
      </c>
      <c r="K166" s="713">
        <v>820.71</v>
      </c>
    </row>
    <row r="167" spans="1:11" ht="14.4" customHeight="1" x14ac:dyDescent="0.3">
      <c r="A167" s="680" t="s">
        <v>537</v>
      </c>
      <c r="B167" s="671" t="s">
        <v>539</v>
      </c>
      <c r="C167" s="705" t="s">
        <v>557</v>
      </c>
      <c r="D167" s="723" t="s">
        <v>558</v>
      </c>
      <c r="E167" s="705" t="s">
        <v>3359</v>
      </c>
      <c r="F167" s="723" t="s">
        <v>3360</v>
      </c>
      <c r="G167" s="705" t="s">
        <v>3625</v>
      </c>
      <c r="H167" s="705" t="s">
        <v>3626</v>
      </c>
      <c r="I167" s="238">
        <v>11.145</v>
      </c>
      <c r="J167" s="238">
        <v>150</v>
      </c>
      <c r="K167" s="713">
        <v>1672</v>
      </c>
    </row>
    <row r="168" spans="1:11" ht="14.4" customHeight="1" x14ac:dyDescent="0.3">
      <c r="A168" s="680" t="s">
        <v>537</v>
      </c>
      <c r="B168" s="671" t="s">
        <v>539</v>
      </c>
      <c r="C168" s="705" t="s">
        <v>557</v>
      </c>
      <c r="D168" s="723" t="s">
        <v>558</v>
      </c>
      <c r="E168" s="705" t="s">
        <v>3359</v>
      </c>
      <c r="F168" s="723" t="s">
        <v>3360</v>
      </c>
      <c r="G168" s="705" t="s">
        <v>3439</v>
      </c>
      <c r="H168" s="705" t="s">
        <v>3440</v>
      </c>
      <c r="I168" s="238">
        <v>0.93</v>
      </c>
      <c r="J168" s="238">
        <v>1400</v>
      </c>
      <c r="K168" s="713">
        <v>1302</v>
      </c>
    </row>
    <row r="169" spans="1:11" ht="14.4" customHeight="1" x14ac:dyDescent="0.3">
      <c r="A169" s="680" t="s">
        <v>537</v>
      </c>
      <c r="B169" s="671" t="s">
        <v>539</v>
      </c>
      <c r="C169" s="705" t="s">
        <v>557</v>
      </c>
      <c r="D169" s="723" t="s">
        <v>558</v>
      </c>
      <c r="E169" s="705" t="s">
        <v>3359</v>
      </c>
      <c r="F169" s="723" t="s">
        <v>3360</v>
      </c>
      <c r="G169" s="705" t="s">
        <v>3441</v>
      </c>
      <c r="H169" s="705" t="s">
        <v>3442</v>
      </c>
      <c r="I169" s="238">
        <v>1.44</v>
      </c>
      <c r="J169" s="238">
        <v>800</v>
      </c>
      <c r="K169" s="713">
        <v>1152</v>
      </c>
    </row>
    <row r="170" spans="1:11" ht="14.4" customHeight="1" x14ac:dyDescent="0.3">
      <c r="A170" s="680" t="s">
        <v>537</v>
      </c>
      <c r="B170" s="671" t="s">
        <v>539</v>
      </c>
      <c r="C170" s="705" t="s">
        <v>557</v>
      </c>
      <c r="D170" s="723" t="s">
        <v>558</v>
      </c>
      <c r="E170" s="705" t="s">
        <v>3359</v>
      </c>
      <c r="F170" s="723" t="s">
        <v>3360</v>
      </c>
      <c r="G170" s="705" t="s">
        <v>3445</v>
      </c>
      <c r="H170" s="705" t="s">
        <v>3446</v>
      </c>
      <c r="I170" s="238">
        <v>0.57999999999999996</v>
      </c>
      <c r="J170" s="238">
        <v>800</v>
      </c>
      <c r="K170" s="713">
        <v>464</v>
      </c>
    </row>
    <row r="171" spans="1:11" ht="14.4" customHeight="1" x14ac:dyDescent="0.3">
      <c r="A171" s="680" t="s">
        <v>537</v>
      </c>
      <c r="B171" s="671" t="s">
        <v>539</v>
      </c>
      <c r="C171" s="705" t="s">
        <v>557</v>
      </c>
      <c r="D171" s="723" t="s">
        <v>558</v>
      </c>
      <c r="E171" s="705" t="s">
        <v>3359</v>
      </c>
      <c r="F171" s="723" t="s">
        <v>3360</v>
      </c>
      <c r="G171" s="705" t="s">
        <v>3451</v>
      </c>
      <c r="H171" s="705" t="s">
        <v>3452</v>
      </c>
      <c r="I171" s="238">
        <v>5.95</v>
      </c>
      <c r="J171" s="238">
        <v>40</v>
      </c>
      <c r="K171" s="713">
        <v>238</v>
      </c>
    </row>
    <row r="172" spans="1:11" ht="14.4" customHeight="1" x14ac:dyDescent="0.3">
      <c r="A172" s="680" t="s">
        <v>537</v>
      </c>
      <c r="B172" s="671" t="s">
        <v>539</v>
      </c>
      <c r="C172" s="705" t="s">
        <v>557</v>
      </c>
      <c r="D172" s="723" t="s">
        <v>558</v>
      </c>
      <c r="E172" s="705" t="s">
        <v>3359</v>
      </c>
      <c r="F172" s="723" t="s">
        <v>3360</v>
      </c>
      <c r="G172" s="705" t="s">
        <v>3455</v>
      </c>
      <c r="H172" s="705" t="s">
        <v>3456</v>
      </c>
      <c r="I172" s="238">
        <v>5.57</v>
      </c>
      <c r="J172" s="238">
        <v>200</v>
      </c>
      <c r="K172" s="713">
        <v>1114</v>
      </c>
    </row>
    <row r="173" spans="1:11" ht="14.4" customHeight="1" x14ac:dyDescent="0.3">
      <c r="A173" s="680" t="s">
        <v>537</v>
      </c>
      <c r="B173" s="671" t="s">
        <v>539</v>
      </c>
      <c r="C173" s="705" t="s">
        <v>557</v>
      </c>
      <c r="D173" s="723" t="s">
        <v>558</v>
      </c>
      <c r="E173" s="705" t="s">
        <v>3359</v>
      </c>
      <c r="F173" s="723" t="s">
        <v>3360</v>
      </c>
      <c r="G173" s="705" t="s">
        <v>3461</v>
      </c>
      <c r="H173" s="705" t="s">
        <v>3462</v>
      </c>
      <c r="I173" s="238">
        <v>1.78</v>
      </c>
      <c r="J173" s="238">
        <v>300</v>
      </c>
      <c r="K173" s="713">
        <v>534</v>
      </c>
    </row>
    <row r="174" spans="1:11" ht="14.4" customHeight="1" x14ac:dyDescent="0.3">
      <c r="A174" s="680" t="s">
        <v>537</v>
      </c>
      <c r="B174" s="671" t="s">
        <v>539</v>
      </c>
      <c r="C174" s="705" t="s">
        <v>557</v>
      </c>
      <c r="D174" s="723" t="s">
        <v>558</v>
      </c>
      <c r="E174" s="705" t="s">
        <v>3359</v>
      </c>
      <c r="F174" s="723" t="s">
        <v>3360</v>
      </c>
      <c r="G174" s="705" t="s">
        <v>3463</v>
      </c>
      <c r="H174" s="705" t="s">
        <v>3464</v>
      </c>
      <c r="I174" s="238">
        <v>1.77</v>
      </c>
      <c r="J174" s="238">
        <v>200</v>
      </c>
      <c r="K174" s="713">
        <v>354</v>
      </c>
    </row>
    <row r="175" spans="1:11" ht="14.4" customHeight="1" x14ac:dyDescent="0.3">
      <c r="A175" s="680" t="s">
        <v>537</v>
      </c>
      <c r="B175" s="671" t="s">
        <v>539</v>
      </c>
      <c r="C175" s="705" t="s">
        <v>557</v>
      </c>
      <c r="D175" s="723" t="s">
        <v>558</v>
      </c>
      <c r="E175" s="705" t="s">
        <v>3359</v>
      </c>
      <c r="F175" s="723" t="s">
        <v>3360</v>
      </c>
      <c r="G175" s="705" t="s">
        <v>3627</v>
      </c>
      <c r="H175" s="705" t="s">
        <v>3628</v>
      </c>
      <c r="I175" s="238">
        <v>2.8</v>
      </c>
      <c r="J175" s="238">
        <v>200</v>
      </c>
      <c r="K175" s="713">
        <v>560</v>
      </c>
    </row>
    <row r="176" spans="1:11" ht="14.4" customHeight="1" x14ac:dyDescent="0.3">
      <c r="A176" s="680" t="s">
        <v>537</v>
      </c>
      <c r="B176" s="671" t="s">
        <v>539</v>
      </c>
      <c r="C176" s="705" t="s">
        <v>557</v>
      </c>
      <c r="D176" s="723" t="s">
        <v>558</v>
      </c>
      <c r="E176" s="705" t="s">
        <v>3359</v>
      </c>
      <c r="F176" s="723" t="s">
        <v>3360</v>
      </c>
      <c r="G176" s="705" t="s">
        <v>3473</v>
      </c>
      <c r="H176" s="705" t="s">
        <v>3474</v>
      </c>
      <c r="I176" s="238">
        <v>2</v>
      </c>
      <c r="J176" s="238">
        <v>300</v>
      </c>
      <c r="K176" s="713">
        <v>600</v>
      </c>
    </row>
    <row r="177" spans="1:11" ht="14.4" customHeight="1" x14ac:dyDescent="0.3">
      <c r="A177" s="680" t="s">
        <v>537</v>
      </c>
      <c r="B177" s="671" t="s">
        <v>539</v>
      </c>
      <c r="C177" s="705" t="s">
        <v>557</v>
      </c>
      <c r="D177" s="723" t="s">
        <v>558</v>
      </c>
      <c r="E177" s="705" t="s">
        <v>3359</v>
      </c>
      <c r="F177" s="723" t="s">
        <v>3360</v>
      </c>
      <c r="G177" s="705" t="s">
        <v>3475</v>
      </c>
      <c r="H177" s="705" t="s">
        <v>3476</v>
      </c>
      <c r="I177" s="238">
        <v>2.41</v>
      </c>
      <c r="J177" s="238">
        <v>300</v>
      </c>
      <c r="K177" s="713">
        <v>723</v>
      </c>
    </row>
    <row r="178" spans="1:11" ht="14.4" customHeight="1" x14ac:dyDescent="0.3">
      <c r="A178" s="680" t="s">
        <v>537</v>
      </c>
      <c r="B178" s="671" t="s">
        <v>539</v>
      </c>
      <c r="C178" s="705" t="s">
        <v>557</v>
      </c>
      <c r="D178" s="723" t="s">
        <v>558</v>
      </c>
      <c r="E178" s="705" t="s">
        <v>3359</v>
      </c>
      <c r="F178" s="723" t="s">
        <v>3360</v>
      </c>
      <c r="G178" s="705" t="s">
        <v>3479</v>
      </c>
      <c r="H178" s="705" t="s">
        <v>3480</v>
      </c>
      <c r="I178" s="238">
        <v>2.1800000000000002</v>
      </c>
      <c r="J178" s="238">
        <v>480</v>
      </c>
      <c r="K178" s="713">
        <v>1046.4000000000001</v>
      </c>
    </row>
    <row r="179" spans="1:11" ht="14.4" customHeight="1" x14ac:dyDescent="0.3">
      <c r="A179" s="680" t="s">
        <v>537</v>
      </c>
      <c r="B179" s="671" t="s">
        <v>539</v>
      </c>
      <c r="C179" s="705" t="s">
        <v>557</v>
      </c>
      <c r="D179" s="723" t="s">
        <v>558</v>
      </c>
      <c r="E179" s="705" t="s">
        <v>3359</v>
      </c>
      <c r="F179" s="723" t="s">
        <v>3360</v>
      </c>
      <c r="G179" s="705" t="s">
        <v>3573</v>
      </c>
      <c r="H179" s="705" t="s">
        <v>3574</v>
      </c>
      <c r="I179" s="238">
        <v>5.13</v>
      </c>
      <c r="J179" s="238">
        <v>200</v>
      </c>
      <c r="K179" s="713">
        <v>1026</v>
      </c>
    </row>
    <row r="180" spans="1:11" ht="14.4" customHeight="1" x14ac:dyDescent="0.3">
      <c r="A180" s="680" t="s">
        <v>537</v>
      </c>
      <c r="B180" s="671" t="s">
        <v>539</v>
      </c>
      <c r="C180" s="705" t="s">
        <v>557</v>
      </c>
      <c r="D180" s="723" t="s">
        <v>558</v>
      </c>
      <c r="E180" s="705" t="s">
        <v>3359</v>
      </c>
      <c r="F180" s="723" t="s">
        <v>3360</v>
      </c>
      <c r="G180" s="705" t="s">
        <v>3629</v>
      </c>
      <c r="H180" s="705" t="s">
        <v>3630</v>
      </c>
      <c r="I180" s="238">
        <v>8.69</v>
      </c>
      <c r="J180" s="238">
        <v>150</v>
      </c>
      <c r="K180" s="713">
        <v>1303.67</v>
      </c>
    </row>
    <row r="181" spans="1:11" ht="14.4" customHeight="1" x14ac:dyDescent="0.3">
      <c r="A181" s="680" t="s">
        <v>537</v>
      </c>
      <c r="B181" s="671" t="s">
        <v>539</v>
      </c>
      <c r="C181" s="705" t="s">
        <v>557</v>
      </c>
      <c r="D181" s="723" t="s">
        <v>558</v>
      </c>
      <c r="E181" s="705" t="s">
        <v>3359</v>
      </c>
      <c r="F181" s="723" t="s">
        <v>3360</v>
      </c>
      <c r="G181" s="705" t="s">
        <v>3491</v>
      </c>
      <c r="H181" s="705" t="s">
        <v>3492</v>
      </c>
      <c r="I181" s="238">
        <v>12.11</v>
      </c>
      <c r="J181" s="238">
        <v>30</v>
      </c>
      <c r="K181" s="713">
        <v>363.3</v>
      </c>
    </row>
    <row r="182" spans="1:11" ht="14.4" customHeight="1" x14ac:dyDescent="0.3">
      <c r="A182" s="680" t="s">
        <v>537</v>
      </c>
      <c r="B182" s="671" t="s">
        <v>539</v>
      </c>
      <c r="C182" s="705" t="s">
        <v>557</v>
      </c>
      <c r="D182" s="723" t="s">
        <v>558</v>
      </c>
      <c r="E182" s="705" t="s">
        <v>3359</v>
      </c>
      <c r="F182" s="723" t="s">
        <v>3360</v>
      </c>
      <c r="G182" s="705" t="s">
        <v>3579</v>
      </c>
      <c r="H182" s="705" t="s">
        <v>3580</v>
      </c>
      <c r="I182" s="238">
        <v>2.84</v>
      </c>
      <c r="J182" s="238">
        <v>50</v>
      </c>
      <c r="K182" s="713">
        <v>142</v>
      </c>
    </row>
    <row r="183" spans="1:11" ht="14.4" customHeight="1" x14ac:dyDescent="0.3">
      <c r="A183" s="680" t="s">
        <v>537</v>
      </c>
      <c r="B183" s="671" t="s">
        <v>539</v>
      </c>
      <c r="C183" s="705" t="s">
        <v>557</v>
      </c>
      <c r="D183" s="723" t="s">
        <v>558</v>
      </c>
      <c r="E183" s="705" t="s">
        <v>3359</v>
      </c>
      <c r="F183" s="723" t="s">
        <v>3360</v>
      </c>
      <c r="G183" s="705" t="s">
        <v>3499</v>
      </c>
      <c r="H183" s="705" t="s">
        <v>3500</v>
      </c>
      <c r="I183" s="238">
        <v>21.24</v>
      </c>
      <c r="J183" s="238">
        <v>200</v>
      </c>
      <c r="K183" s="713">
        <v>4248</v>
      </c>
    </row>
    <row r="184" spans="1:11" ht="14.4" customHeight="1" x14ac:dyDescent="0.3">
      <c r="A184" s="680" t="s">
        <v>537</v>
      </c>
      <c r="B184" s="671" t="s">
        <v>539</v>
      </c>
      <c r="C184" s="705" t="s">
        <v>557</v>
      </c>
      <c r="D184" s="723" t="s">
        <v>558</v>
      </c>
      <c r="E184" s="705" t="s">
        <v>3359</v>
      </c>
      <c r="F184" s="723" t="s">
        <v>3360</v>
      </c>
      <c r="G184" s="705" t="s">
        <v>3587</v>
      </c>
      <c r="H184" s="705" t="s">
        <v>3588</v>
      </c>
      <c r="I184" s="238">
        <v>0.47</v>
      </c>
      <c r="J184" s="238">
        <v>1000</v>
      </c>
      <c r="K184" s="713">
        <v>470</v>
      </c>
    </row>
    <row r="185" spans="1:11" ht="14.4" customHeight="1" x14ac:dyDescent="0.3">
      <c r="A185" s="680" t="s">
        <v>537</v>
      </c>
      <c r="B185" s="671" t="s">
        <v>539</v>
      </c>
      <c r="C185" s="705" t="s">
        <v>557</v>
      </c>
      <c r="D185" s="723" t="s">
        <v>558</v>
      </c>
      <c r="E185" s="705" t="s">
        <v>3359</v>
      </c>
      <c r="F185" s="723" t="s">
        <v>3360</v>
      </c>
      <c r="G185" s="705" t="s">
        <v>3519</v>
      </c>
      <c r="H185" s="705" t="s">
        <v>3520</v>
      </c>
      <c r="I185" s="238">
        <v>9.1999999999999993</v>
      </c>
      <c r="J185" s="238">
        <v>200</v>
      </c>
      <c r="K185" s="713">
        <v>1840</v>
      </c>
    </row>
    <row r="186" spans="1:11" ht="14.4" customHeight="1" x14ac:dyDescent="0.3">
      <c r="A186" s="680" t="s">
        <v>537</v>
      </c>
      <c r="B186" s="671" t="s">
        <v>539</v>
      </c>
      <c r="C186" s="705" t="s">
        <v>557</v>
      </c>
      <c r="D186" s="723" t="s">
        <v>558</v>
      </c>
      <c r="E186" s="705" t="s">
        <v>3359</v>
      </c>
      <c r="F186" s="723" t="s">
        <v>3360</v>
      </c>
      <c r="G186" s="705" t="s">
        <v>3521</v>
      </c>
      <c r="H186" s="705" t="s">
        <v>3522</v>
      </c>
      <c r="I186" s="238">
        <v>9.68</v>
      </c>
      <c r="J186" s="238">
        <v>600</v>
      </c>
      <c r="K186" s="713">
        <v>5808</v>
      </c>
    </row>
    <row r="187" spans="1:11" ht="14.4" customHeight="1" x14ac:dyDescent="0.3">
      <c r="A187" s="680" t="s">
        <v>537</v>
      </c>
      <c r="B187" s="671" t="s">
        <v>539</v>
      </c>
      <c r="C187" s="705" t="s">
        <v>557</v>
      </c>
      <c r="D187" s="723" t="s">
        <v>558</v>
      </c>
      <c r="E187" s="705" t="s">
        <v>3369</v>
      </c>
      <c r="F187" s="723" t="s">
        <v>3370</v>
      </c>
      <c r="G187" s="705" t="s">
        <v>3525</v>
      </c>
      <c r="H187" s="705" t="s">
        <v>3526</v>
      </c>
      <c r="I187" s="238">
        <v>8.17</v>
      </c>
      <c r="J187" s="238">
        <v>400</v>
      </c>
      <c r="K187" s="713">
        <v>3268</v>
      </c>
    </row>
    <row r="188" spans="1:11" ht="14.4" customHeight="1" x14ac:dyDescent="0.3">
      <c r="A188" s="680" t="s">
        <v>537</v>
      </c>
      <c r="B188" s="671" t="s">
        <v>539</v>
      </c>
      <c r="C188" s="705" t="s">
        <v>557</v>
      </c>
      <c r="D188" s="723" t="s">
        <v>558</v>
      </c>
      <c r="E188" s="705" t="s">
        <v>3373</v>
      </c>
      <c r="F188" s="723" t="s">
        <v>3374</v>
      </c>
      <c r="G188" s="705" t="s">
        <v>3631</v>
      </c>
      <c r="H188" s="705" t="s">
        <v>3632</v>
      </c>
      <c r="I188" s="238">
        <v>0.3</v>
      </c>
      <c r="J188" s="238">
        <v>500</v>
      </c>
      <c r="K188" s="713">
        <v>150</v>
      </c>
    </row>
    <row r="189" spans="1:11" ht="14.4" customHeight="1" x14ac:dyDescent="0.3">
      <c r="A189" s="680" t="s">
        <v>537</v>
      </c>
      <c r="B189" s="671" t="s">
        <v>539</v>
      </c>
      <c r="C189" s="705" t="s">
        <v>557</v>
      </c>
      <c r="D189" s="723" t="s">
        <v>558</v>
      </c>
      <c r="E189" s="705" t="s">
        <v>3373</v>
      </c>
      <c r="F189" s="723" t="s">
        <v>3374</v>
      </c>
      <c r="G189" s="705" t="s">
        <v>3531</v>
      </c>
      <c r="H189" s="705" t="s">
        <v>3532</v>
      </c>
      <c r="I189" s="238">
        <v>0.48</v>
      </c>
      <c r="J189" s="238">
        <v>100</v>
      </c>
      <c r="K189" s="713">
        <v>48</v>
      </c>
    </row>
    <row r="190" spans="1:11" ht="14.4" customHeight="1" x14ac:dyDescent="0.3">
      <c r="A190" s="680" t="s">
        <v>537</v>
      </c>
      <c r="B190" s="671" t="s">
        <v>539</v>
      </c>
      <c r="C190" s="705" t="s">
        <v>557</v>
      </c>
      <c r="D190" s="723" t="s">
        <v>558</v>
      </c>
      <c r="E190" s="705" t="s">
        <v>3373</v>
      </c>
      <c r="F190" s="723" t="s">
        <v>3374</v>
      </c>
      <c r="G190" s="705" t="s">
        <v>3533</v>
      </c>
      <c r="H190" s="705" t="s">
        <v>3534</v>
      </c>
      <c r="I190" s="238">
        <v>0.3</v>
      </c>
      <c r="J190" s="238">
        <v>1000</v>
      </c>
      <c r="K190" s="713">
        <v>300</v>
      </c>
    </row>
    <row r="191" spans="1:11" ht="14.4" customHeight="1" x14ac:dyDescent="0.3">
      <c r="A191" s="680" t="s">
        <v>537</v>
      </c>
      <c r="B191" s="671" t="s">
        <v>539</v>
      </c>
      <c r="C191" s="705" t="s">
        <v>557</v>
      </c>
      <c r="D191" s="723" t="s">
        <v>558</v>
      </c>
      <c r="E191" s="705" t="s">
        <v>3375</v>
      </c>
      <c r="F191" s="723" t="s">
        <v>3376</v>
      </c>
      <c r="G191" s="705" t="s">
        <v>3599</v>
      </c>
      <c r="H191" s="705" t="s">
        <v>3600</v>
      </c>
      <c r="I191" s="238">
        <v>0.78</v>
      </c>
      <c r="J191" s="238">
        <v>2000</v>
      </c>
      <c r="K191" s="713">
        <v>1560</v>
      </c>
    </row>
    <row r="192" spans="1:11" ht="14.4" customHeight="1" x14ac:dyDescent="0.3">
      <c r="A192" s="680" t="s">
        <v>537</v>
      </c>
      <c r="B192" s="671" t="s">
        <v>539</v>
      </c>
      <c r="C192" s="705" t="s">
        <v>557</v>
      </c>
      <c r="D192" s="723" t="s">
        <v>558</v>
      </c>
      <c r="E192" s="705" t="s">
        <v>3375</v>
      </c>
      <c r="F192" s="723" t="s">
        <v>3376</v>
      </c>
      <c r="G192" s="705" t="s">
        <v>3601</v>
      </c>
      <c r="H192" s="705" t="s">
        <v>3602</v>
      </c>
      <c r="I192" s="238">
        <v>0.77</v>
      </c>
      <c r="J192" s="238">
        <v>2000</v>
      </c>
      <c r="K192" s="713">
        <v>1540</v>
      </c>
    </row>
    <row r="193" spans="1:11" ht="14.4" customHeight="1" x14ac:dyDescent="0.3">
      <c r="A193" s="680" t="s">
        <v>537</v>
      </c>
      <c r="B193" s="671" t="s">
        <v>539</v>
      </c>
      <c r="C193" s="705" t="s">
        <v>557</v>
      </c>
      <c r="D193" s="723" t="s">
        <v>558</v>
      </c>
      <c r="E193" s="705" t="s">
        <v>3375</v>
      </c>
      <c r="F193" s="723" t="s">
        <v>3376</v>
      </c>
      <c r="G193" s="705" t="s">
        <v>3633</v>
      </c>
      <c r="H193" s="705" t="s">
        <v>3634</v>
      </c>
      <c r="I193" s="238">
        <v>0.78</v>
      </c>
      <c r="J193" s="238">
        <v>2000</v>
      </c>
      <c r="K193" s="713">
        <v>1560</v>
      </c>
    </row>
    <row r="194" spans="1:11" ht="14.4" customHeight="1" x14ac:dyDescent="0.3">
      <c r="A194" s="680" t="s">
        <v>537</v>
      </c>
      <c r="B194" s="671" t="s">
        <v>539</v>
      </c>
      <c r="C194" s="705" t="s">
        <v>557</v>
      </c>
      <c r="D194" s="723" t="s">
        <v>558</v>
      </c>
      <c r="E194" s="705" t="s">
        <v>3355</v>
      </c>
      <c r="F194" s="723" t="s">
        <v>3356</v>
      </c>
      <c r="G194" s="705" t="s">
        <v>3603</v>
      </c>
      <c r="H194" s="705" t="s">
        <v>3604</v>
      </c>
      <c r="I194" s="238">
        <v>139.44</v>
      </c>
      <c r="J194" s="238">
        <v>8</v>
      </c>
      <c r="K194" s="713">
        <v>1115.52</v>
      </c>
    </row>
    <row r="195" spans="1:11" ht="14.4" customHeight="1" x14ac:dyDescent="0.3">
      <c r="A195" s="680" t="s">
        <v>537</v>
      </c>
      <c r="B195" s="671" t="s">
        <v>539</v>
      </c>
      <c r="C195" s="705" t="s">
        <v>557</v>
      </c>
      <c r="D195" s="723" t="s">
        <v>558</v>
      </c>
      <c r="E195" s="705" t="s">
        <v>3355</v>
      </c>
      <c r="F195" s="723" t="s">
        <v>3356</v>
      </c>
      <c r="G195" s="705" t="s">
        <v>3605</v>
      </c>
      <c r="H195" s="705" t="s">
        <v>3606</v>
      </c>
      <c r="I195" s="238">
        <v>139.43</v>
      </c>
      <c r="J195" s="238">
        <v>8</v>
      </c>
      <c r="K195" s="713">
        <v>1115.43</v>
      </c>
    </row>
    <row r="196" spans="1:11" ht="14.4" customHeight="1" x14ac:dyDescent="0.3">
      <c r="A196" s="680" t="s">
        <v>537</v>
      </c>
      <c r="B196" s="671" t="s">
        <v>539</v>
      </c>
      <c r="C196" s="705" t="s">
        <v>559</v>
      </c>
      <c r="D196" s="723" t="s">
        <v>560</v>
      </c>
      <c r="E196" s="705" t="s">
        <v>3357</v>
      </c>
      <c r="F196" s="723" t="s">
        <v>3358</v>
      </c>
      <c r="G196" s="705" t="s">
        <v>3379</v>
      </c>
      <c r="H196" s="705" t="s">
        <v>3380</v>
      </c>
      <c r="I196" s="238">
        <v>2.39</v>
      </c>
      <c r="J196" s="238">
        <v>100</v>
      </c>
      <c r="K196" s="713">
        <v>239</v>
      </c>
    </row>
    <row r="197" spans="1:11" ht="14.4" customHeight="1" x14ac:dyDescent="0.3">
      <c r="A197" s="680" t="s">
        <v>537</v>
      </c>
      <c r="B197" s="671" t="s">
        <v>539</v>
      </c>
      <c r="C197" s="705" t="s">
        <v>559</v>
      </c>
      <c r="D197" s="723" t="s">
        <v>560</v>
      </c>
      <c r="E197" s="705" t="s">
        <v>3357</v>
      </c>
      <c r="F197" s="723" t="s">
        <v>3358</v>
      </c>
      <c r="G197" s="705" t="s">
        <v>3635</v>
      </c>
      <c r="H197" s="705" t="s">
        <v>3636</v>
      </c>
      <c r="I197" s="238">
        <v>3.1</v>
      </c>
      <c r="J197" s="238">
        <v>20</v>
      </c>
      <c r="K197" s="713">
        <v>62</v>
      </c>
    </row>
    <row r="198" spans="1:11" ht="14.4" customHeight="1" x14ac:dyDescent="0.3">
      <c r="A198" s="680" t="s">
        <v>537</v>
      </c>
      <c r="B198" s="671" t="s">
        <v>539</v>
      </c>
      <c r="C198" s="705" t="s">
        <v>559</v>
      </c>
      <c r="D198" s="723" t="s">
        <v>560</v>
      </c>
      <c r="E198" s="705" t="s">
        <v>3357</v>
      </c>
      <c r="F198" s="723" t="s">
        <v>3358</v>
      </c>
      <c r="G198" s="705" t="s">
        <v>3385</v>
      </c>
      <c r="H198" s="705" t="s">
        <v>3386</v>
      </c>
      <c r="I198" s="238">
        <v>27.37</v>
      </c>
      <c r="J198" s="238">
        <v>20</v>
      </c>
      <c r="K198" s="713">
        <v>547.4</v>
      </c>
    </row>
    <row r="199" spans="1:11" ht="14.4" customHeight="1" x14ac:dyDescent="0.3">
      <c r="A199" s="680" t="s">
        <v>537</v>
      </c>
      <c r="B199" s="671" t="s">
        <v>539</v>
      </c>
      <c r="C199" s="705" t="s">
        <v>559</v>
      </c>
      <c r="D199" s="723" t="s">
        <v>560</v>
      </c>
      <c r="E199" s="705" t="s">
        <v>3357</v>
      </c>
      <c r="F199" s="723" t="s">
        <v>3358</v>
      </c>
      <c r="G199" s="705" t="s">
        <v>3637</v>
      </c>
      <c r="H199" s="705" t="s">
        <v>3638</v>
      </c>
      <c r="I199" s="238">
        <v>1.92</v>
      </c>
      <c r="J199" s="238">
        <v>500</v>
      </c>
      <c r="K199" s="713">
        <v>957.61</v>
      </c>
    </row>
    <row r="200" spans="1:11" ht="14.4" customHeight="1" x14ac:dyDescent="0.3">
      <c r="A200" s="680" t="s">
        <v>537</v>
      </c>
      <c r="B200" s="671" t="s">
        <v>539</v>
      </c>
      <c r="C200" s="705" t="s">
        <v>559</v>
      </c>
      <c r="D200" s="723" t="s">
        <v>560</v>
      </c>
      <c r="E200" s="705" t="s">
        <v>3357</v>
      </c>
      <c r="F200" s="723" t="s">
        <v>3358</v>
      </c>
      <c r="G200" s="705" t="s">
        <v>3639</v>
      </c>
      <c r="H200" s="705" t="s">
        <v>3640</v>
      </c>
      <c r="I200" s="238">
        <v>2.0499999999999998</v>
      </c>
      <c r="J200" s="238">
        <v>300</v>
      </c>
      <c r="K200" s="713">
        <v>615.58000000000004</v>
      </c>
    </row>
    <row r="201" spans="1:11" ht="14.4" customHeight="1" x14ac:dyDescent="0.3">
      <c r="A201" s="680" t="s">
        <v>537</v>
      </c>
      <c r="B201" s="671" t="s">
        <v>539</v>
      </c>
      <c r="C201" s="705" t="s">
        <v>559</v>
      </c>
      <c r="D201" s="723" t="s">
        <v>560</v>
      </c>
      <c r="E201" s="705" t="s">
        <v>3357</v>
      </c>
      <c r="F201" s="723" t="s">
        <v>3358</v>
      </c>
      <c r="G201" s="705" t="s">
        <v>3391</v>
      </c>
      <c r="H201" s="705" t="s">
        <v>3392</v>
      </c>
      <c r="I201" s="238">
        <v>30.18</v>
      </c>
      <c r="J201" s="238">
        <v>40</v>
      </c>
      <c r="K201" s="713">
        <v>1207.2</v>
      </c>
    </row>
    <row r="202" spans="1:11" ht="14.4" customHeight="1" x14ac:dyDescent="0.3">
      <c r="A202" s="680" t="s">
        <v>537</v>
      </c>
      <c r="B202" s="671" t="s">
        <v>539</v>
      </c>
      <c r="C202" s="705" t="s">
        <v>559</v>
      </c>
      <c r="D202" s="723" t="s">
        <v>560</v>
      </c>
      <c r="E202" s="705" t="s">
        <v>3357</v>
      </c>
      <c r="F202" s="723" t="s">
        <v>3358</v>
      </c>
      <c r="G202" s="705" t="s">
        <v>3641</v>
      </c>
      <c r="H202" s="705" t="s">
        <v>3642</v>
      </c>
      <c r="I202" s="238">
        <v>2.76</v>
      </c>
      <c r="J202" s="238">
        <v>200</v>
      </c>
      <c r="K202" s="713">
        <v>552</v>
      </c>
    </row>
    <row r="203" spans="1:11" ht="14.4" customHeight="1" x14ac:dyDescent="0.3">
      <c r="A203" s="680" t="s">
        <v>537</v>
      </c>
      <c r="B203" s="671" t="s">
        <v>539</v>
      </c>
      <c r="C203" s="705" t="s">
        <v>559</v>
      </c>
      <c r="D203" s="723" t="s">
        <v>560</v>
      </c>
      <c r="E203" s="705" t="s">
        <v>3357</v>
      </c>
      <c r="F203" s="723" t="s">
        <v>3358</v>
      </c>
      <c r="G203" s="705" t="s">
        <v>3541</v>
      </c>
      <c r="H203" s="705" t="s">
        <v>3542</v>
      </c>
      <c r="I203" s="238">
        <v>0.6</v>
      </c>
      <c r="J203" s="238">
        <v>500</v>
      </c>
      <c r="K203" s="713">
        <v>300</v>
      </c>
    </row>
    <row r="204" spans="1:11" ht="14.4" customHeight="1" x14ac:dyDescent="0.3">
      <c r="A204" s="680" t="s">
        <v>537</v>
      </c>
      <c r="B204" s="671" t="s">
        <v>539</v>
      </c>
      <c r="C204" s="705" t="s">
        <v>559</v>
      </c>
      <c r="D204" s="723" t="s">
        <v>560</v>
      </c>
      <c r="E204" s="705" t="s">
        <v>3357</v>
      </c>
      <c r="F204" s="723" t="s">
        <v>3358</v>
      </c>
      <c r="G204" s="705" t="s">
        <v>3643</v>
      </c>
      <c r="H204" s="705" t="s">
        <v>3644</v>
      </c>
      <c r="I204" s="238">
        <v>26.37</v>
      </c>
      <c r="J204" s="238">
        <v>24</v>
      </c>
      <c r="K204" s="713">
        <v>632.87</v>
      </c>
    </row>
    <row r="205" spans="1:11" ht="14.4" customHeight="1" x14ac:dyDescent="0.3">
      <c r="A205" s="680" t="s">
        <v>537</v>
      </c>
      <c r="B205" s="671" t="s">
        <v>539</v>
      </c>
      <c r="C205" s="705" t="s">
        <v>559</v>
      </c>
      <c r="D205" s="723" t="s">
        <v>560</v>
      </c>
      <c r="E205" s="705" t="s">
        <v>3357</v>
      </c>
      <c r="F205" s="723" t="s">
        <v>3358</v>
      </c>
      <c r="G205" s="705" t="s">
        <v>3645</v>
      </c>
      <c r="H205" s="705" t="s">
        <v>3646</v>
      </c>
      <c r="I205" s="238">
        <v>1.59</v>
      </c>
      <c r="J205" s="238">
        <v>200</v>
      </c>
      <c r="K205" s="713">
        <v>317.5</v>
      </c>
    </row>
    <row r="206" spans="1:11" ht="14.4" customHeight="1" x14ac:dyDescent="0.3">
      <c r="A206" s="680" t="s">
        <v>537</v>
      </c>
      <c r="B206" s="671" t="s">
        <v>539</v>
      </c>
      <c r="C206" s="705" t="s">
        <v>559</v>
      </c>
      <c r="D206" s="723" t="s">
        <v>560</v>
      </c>
      <c r="E206" s="705" t="s">
        <v>3357</v>
      </c>
      <c r="F206" s="723" t="s">
        <v>3358</v>
      </c>
      <c r="G206" s="705" t="s">
        <v>3615</v>
      </c>
      <c r="H206" s="705" t="s">
        <v>3616</v>
      </c>
      <c r="I206" s="238">
        <v>35.32</v>
      </c>
      <c r="J206" s="238">
        <v>200</v>
      </c>
      <c r="K206" s="713">
        <v>7063.3</v>
      </c>
    </row>
    <row r="207" spans="1:11" ht="14.4" customHeight="1" x14ac:dyDescent="0.3">
      <c r="A207" s="680" t="s">
        <v>537</v>
      </c>
      <c r="B207" s="671" t="s">
        <v>539</v>
      </c>
      <c r="C207" s="705" t="s">
        <v>559</v>
      </c>
      <c r="D207" s="723" t="s">
        <v>560</v>
      </c>
      <c r="E207" s="705" t="s">
        <v>3357</v>
      </c>
      <c r="F207" s="723" t="s">
        <v>3358</v>
      </c>
      <c r="G207" s="705" t="s">
        <v>3421</v>
      </c>
      <c r="H207" s="705" t="s">
        <v>3422</v>
      </c>
      <c r="I207" s="238">
        <v>7.1</v>
      </c>
      <c r="J207" s="238">
        <v>2</v>
      </c>
      <c r="K207" s="713">
        <v>14.2</v>
      </c>
    </row>
    <row r="208" spans="1:11" ht="14.4" customHeight="1" x14ac:dyDescent="0.3">
      <c r="A208" s="680" t="s">
        <v>537</v>
      </c>
      <c r="B208" s="671" t="s">
        <v>539</v>
      </c>
      <c r="C208" s="705" t="s">
        <v>559</v>
      </c>
      <c r="D208" s="723" t="s">
        <v>560</v>
      </c>
      <c r="E208" s="705" t="s">
        <v>3357</v>
      </c>
      <c r="F208" s="723" t="s">
        <v>3358</v>
      </c>
      <c r="G208" s="705" t="s">
        <v>3425</v>
      </c>
      <c r="H208" s="705" t="s">
        <v>3426</v>
      </c>
      <c r="I208" s="238">
        <v>5.92</v>
      </c>
      <c r="J208" s="238">
        <v>2</v>
      </c>
      <c r="K208" s="713">
        <v>11.84</v>
      </c>
    </row>
    <row r="209" spans="1:11" ht="14.4" customHeight="1" x14ac:dyDescent="0.3">
      <c r="A209" s="680" t="s">
        <v>537</v>
      </c>
      <c r="B209" s="671" t="s">
        <v>539</v>
      </c>
      <c r="C209" s="705" t="s">
        <v>559</v>
      </c>
      <c r="D209" s="723" t="s">
        <v>560</v>
      </c>
      <c r="E209" s="705" t="s">
        <v>3357</v>
      </c>
      <c r="F209" s="723" t="s">
        <v>3358</v>
      </c>
      <c r="G209" s="705" t="s">
        <v>3647</v>
      </c>
      <c r="H209" s="705" t="s">
        <v>3648</v>
      </c>
      <c r="I209" s="238">
        <v>5.27</v>
      </c>
      <c r="J209" s="238">
        <v>200</v>
      </c>
      <c r="K209" s="713">
        <v>1054</v>
      </c>
    </row>
    <row r="210" spans="1:11" ht="14.4" customHeight="1" x14ac:dyDescent="0.3">
      <c r="A210" s="680" t="s">
        <v>537</v>
      </c>
      <c r="B210" s="671" t="s">
        <v>539</v>
      </c>
      <c r="C210" s="705" t="s">
        <v>559</v>
      </c>
      <c r="D210" s="723" t="s">
        <v>560</v>
      </c>
      <c r="E210" s="705" t="s">
        <v>3359</v>
      </c>
      <c r="F210" s="723" t="s">
        <v>3360</v>
      </c>
      <c r="G210" s="705" t="s">
        <v>3439</v>
      </c>
      <c r="H210" s="705" t="s">
        <v>3440</v>
      </c>
      <c r="I210" s="238">
        <v>0.94</v>
      </c>
      <c r="J210" s="238">
        <v>100</v>
      </c>
      <c r="K210" s="713">
        <v>94</v>
      </c>
    </row>
    <row r="211" spans="1:11" ht="14.4" customHeight="1" x14ac:dyDescent="0.3">
      <c r="A211" s="680" t="s">
        <v>537</v>
      </c>
      <c r="B211" s="671" t="s">
        <v>539</v>
      </c>
      <c r="C211" s="705" t="s">
        <v>559</v>
      </c>
      <c r="D211" s="723" t="s">
        <v>560</v>
      </c>
      <c r="E211" s="705" t="s">
        <v>3359</v>
      </c>
      <c r="F211" s="723" t="s">
        <v>3360</v>
      </c>
      <c r="G211" s="705" t="s">
        <v>3649</v>
      </c>
      <c r="H211" s="705" t="s">
        <v>3650</v>
      </c>
      <c r="I211" s="238">
        <v>1.76</v>
      </c>
      <c r="J211" s="238">
        <v>50</v>
      </c>
      <c r="K211" s="713">
        <v>88</v>
      </c>
    </row>
    <row r="212" spans="1:11" ht="14.4" customHeight="1" x14ac:dyDescent="0.3">
      <c r="A212" s="680" t="s">
        <v>537</v>
      </c>
      <c r="B212" s="671" t="s">
        <v>539</v>
      </c>
      <c r="C212" s="705" t="s">
        <v>559</v>
      </c>
      <c r="D212" s="723" t="s">
        <v>560</v>
      </c>
      <c r="E212" s="705" t="s">
        <v>3359</v>
      </c>
      <c r="F212" s="723" t="s">
        <v>3360</v>
      </c>
      <c r="G212" s="705" t="s">
        <v>3467</v>
      </c>
      <c r="H212" s="705" t="s">
        <v>3468</v>
      </c>
      <c r="I212" s="238">
        <v>1.75</v>
      </c>
      <c r="J212" s="238">
        <v>300</v>
      </c>
      <c r="K212" s="713">
        <v>525</v>
      </c>
    </row>
    <row r="213" spans="1:11" ht="14.4" customHeight="1" x14ac:dyDescent="0.3">
      <c r="A213" s="680" t="s">
        <v>537</v>
      </c>
      <c r="B213" s="671" t="s">
        <v>539</v>
      </c>
      <c r="C213" s="705" t="s">
        <v>559</v>
      </c>
      <c r="D213" s="723" t="s">
        <v>560</v>
      </c>
      <c r="E213" s="705" t="s">
        <v>3359</v>
      </c>
      <c r="F213" s="723" t="s">
        <v>3360</v>
      </c>
      <c r="G213" s="705" t="s">
        <v>3471</v>
      </c>
      <c r="H213" s="705" t="s">
        <v>3472</v>
      </c>
      <c r="I213" s="238">
        <v>2.06</v>
      </c>
      <c r="J213" s="238">
        <v>100</v>
      </c>
      <c r="K213" s="713">
        <v>206</v>
      </c>
    </row>
    <row r="214" spans="1:11" ht="14.4" customHeight="1" x14ac:dyDescent="0.3">
      <c r="A214" s="680" t="s">
        <v>537</v>
      </c>
      <c r="B214" s="671" t="s">
        <v>539</v>
      </c>
      <c r="C214" s="705" t="s">
        <v>559</v>
      </c>
      <c r="D214" s="723" t="s">
        <v>560</v>
      </c>
      <c r="E214" s="705" t="s">
        <v>3359</v>
      </c>
      <c r="F214" s="723" t="s">
        <v>3360</v>
      </c>
      <c r="G214" s="705" t="s">
        <v>3627</v>
      </c>
      <c r="H214" s="705" t="s">
        <v>3628</v>
      </c>
      <c r="I214" s="238">
        <v>2.8</v>
      </c>
      <c r="J214" s="238">
        <v>100</v>
      </c>
      <c r="K214" s="713">
        <v>280</v>
      </c>
    </row>
    <row r="215" spans="1:11" ht="14.4" customHeight="1" x14ac:dyDescent="0.3">
      <c r="A215" s="680" t="s">
        <v>537</v>
      </c>
      <c r="B215" s="671" t="s">
        <v>539</v>
      </c>
      <c r="C215" s="705" t="s">
        <v>559</v>
      </c>
      <c r="D215" s="723" t="s">
        <v>560</v>
      </c>
      <c r="E215" s="705" t="s">
        <v>3359</v>
      </c>
      <c r="F215" s="723" t="s">
        <v>3360</v>
      </c>
      <c r="G215" s="705" t="s">
        <v>3473</v>
      </c>
      <c r="H215" s="705" t="s">
        <v>3474</v>
      </c>
      <c r="I215" s="238">
        <v>2</v>
      </c>
      <c r="J215" s="238">
        <v>200</v>
      </c>
      <c r="K215" s="713">
        <v>400</v>
      </c>
    </row>
    <row r="216" spans="1:11" ht="14.4" customHeight="1" x14ac:dyDescent="0.3">
      <c r="A216" s="680" t="s">
        <v>537</v>
      </c>
      <c r="B216" s="671" t="s">
        <v>539</v>
      </c>
      <c r="C216" s="705" t="s">
        <v>559</v>
      </c>
      <c r="D216" s="723" t="s">
        <v>560</v>
      </c>
      <c r="E216" s="705" t="s">
        <v>3359</v>
      </c>
      <c r="F216" s="723" t="s">
        <v>3360</v>
      </c>
      <c r="G216" s="705" t="s">
        <v>3475</v>
      </c>
      <c r="H216" s="705" t="s">
        <v>3476</v>
      </c>
      <c r="I216" s="238">
        <v>2.41</v>
      </c>
      <c r="J216" s="238">
        <v>200</v>
      </c>
      <c r="K216" s="713">
        <v>482</v>
      </c>
    </row>
    <row r="217" spans="1:11" ht="14.4" customHeight="1" x14ac:dyDescent="0.3">
      <c r="A217" s="680" t="s">
        <v>537</v>
      </c>
      <c r="B217" s="671" t="s">
        <v>539</v>
      </c>
      <c r="C217" s="705" t="s">
        <v>559</v>
      </c>
      <c r="D217" s="723" t="s">
        <v>560</v>
      </c>
      <c r="E217" s="705" t="s">
        <v>3359</v>
      </c>
      <c r="F217" s="723" t="s">
        <v>3360</v>
      </c>
      <c r="G217" s="705" t="s">
        <v>3483</v>
      </c>
      <c r="H217" s="705" t="s">
        <v>3484</v>
      </c>
      <c r="I217" s="238">
        <v>0.6</v>
      </c>
      <c r="J217" s="238">
        <v>2000</v>
      </c>
      <c r="K217" s="713">
        <v>1200</v>
      </c>
    </row>
    <row r="218" spans="1:11" ht="14.4" customHeight="1" x14ac:dyDescent="0.3">
      <c r="A218" s="680" t="s">
        <v>537</v>
      </c>
      <c r="B218" s="671" t="s">
        <v>539</v>
      </c>
      <c r="C218" s="705" t="s">
        <v>559</v>
      </c>
      <c r="D218" s="723" t="s">
        <v>560</v>
      </c>
      <c r="E218" s="705" t="s">
        <v>3359</v>
      </c>
      <c r="F218" s="723" t="s">
        <v>3360</v>
      </c>
      <c r="G218" s="705" t="s">
        <v>3569</v>
      </c>
      <c r="H218" s="705" t="s">
        <v>3570</v>
      </c>
      <c r="I218" s="238">
        <v>149.6</v>
      </c>
      <c r="J218" s="238">
        <v>1</v>
      </c>
      <c r="K218" s="713">
        <v>149.6</v>
      </c>
    </row>
    <row r="219" spans="1:11" ht="14.4" customHeight="1" x14ac:dyDescent="0.3">
      <c r="A219" s="680" t="s">
        <v>537</v>
      </c>
      <c r="B219" s="671" t="s">
        <v>539</v>
      </c>
      <c r="C219" s="705" t="s">
        <v>559</v>
      </c>
      <c r="D219" s="723" t="s">
        <v>560</v>
      </c>
      <c r="E219" s="705" t="s">
        <v>3359</v>
      </c>
      <c r="F219" s="723" t="s">
        <v>3360</v>
      </c>
      <c r="G219" s="705" t="s">
        <v>3579</v>
      </c>
      <c r="H219" s="705" t="s">
        <v>3580</v>
      </c>
      <c r="I219" s="238">
        <v>2.84</v>
      </c>
      <c r="J219" s="238">
        <v>200</v>
      </c>
      <c r="K219" s="713">
        <v>568</v>
      </c>
    </row>
    <row r="220" spans="1:11" ht="14.4" customHeight="1" x14ac:dyDescent="0.3">
      <c r="A220" s="680" t="s">
        <v>537</v>
      </c>
      <c r="B220" s="671" t="s">
        <v>539</v>
      </c>
      <c r="C220" s="705" t="s">
        <v>559</v>
      </c>
      <c r="D220" s="723" t="s">
        <v>560</v>
      </c>
      <c r="E220" s="705" t="s">
        <v>3359</v>
      </c>
      <c r="F220" s="723" t="s">
        <v>3360</v>
      </c>
      <c r="G220" s="705" t="s">
        <v>3585</v>
      </c>
      <c r="H220" s="705" t="s">
        <v>3586</v>
      </c>
      <c r="I220" s="238">
        <v>21.23</v>
      </c>
      <c r="J220" s="238">
        <v>20</v>
      </c>
      <c r="K220" s="713">
        <v>424.6</v>
      </c>
    </row>
    <row r="221" spans="1:11" ht="14.4" customHeight="1" x14ac:dyDescent="0.3">
      <c r="A221" s="680" t="s">
        <v>537</v>
      </c>
      <c r="B221" s="671" t="s">
        <v>539</v>
      </c>
      <c r="C221" s="705" t="s">
        <v>559</v>
      </c>
      <c r="D221" s="723" t="s">
        <v>560</v>
      </c>
      <c r="E221" s="705" t="s">
        <v>3359</v>
      </c>
      <c r="F221" s="723" t="s">
        <v>3360</v>
      </c>
      <c r="G221" s="705" t="s">
        <v>3651</v>
      </c>
      <c r="H221" s="705" t="s">
        <v>3652</v>
      </c>
      <c r="I221" s="238">
        <v>2.6</v>
      </c>
      <c r="J221" s="238">
        <v>10</v>
      </c>
      <c r="K221" s="713">
        <v>26</v>
      </c>
    </row>
    <row r="222" spans="1:11" ht="14.4" customHeight="1" x14ac:dyDescent="0.3">
      <c r="A222" s="680" t="s">
        <v>537</v>
      </c>
      <c r="B222" s="671" t="s">
        <v>539</v>
      </c>
      <c r="C222" s="705" t="s">
        <v>559</v>
      </c>
      <c r="D222" s="723" t="s">
        <v>560</v>
      </c>
      <c r="E222" s="705" t="s">
        <v>3359</v>
      </c>
      <c r="F222" s="723" t="s">
        <v>3360</v>
      </c>
      <c r="G222" s="705" t="s">
        <v>3653</v>
      </c>
      <c r="H222" s="705" t="s">
        <v>3654</v>
      </c>
      <c r="I222" s="238">
        <v>2.6</v>
      </c>
      <c r="J222" s="238">
        <v>10</v>
      </c>
      <c r="K222" s="713">
        <v>26</v>
      </c>
    </row>
    <row r="223" spans="1:11" ht="14.4" customHeight="1" x14ac:dyDescent="0.3">
      <c r="A223" s="680" t="s">
        <v>537</v>
      </c>
      <c r="B223" s="671" t="s">
        <v>539</v>
      </c>
      <c r="C223" s="705" t="s">
        <v>559</v>
      </c>
      <c r="D223" s="723" t="s">
        <v>560</v>
      </c>
      <c r="E223" s="705" t="s">
        <v>3359</v>
      </c>
      <c r="F223" s="723" t="s">
        <v>3360</v>
      </c>
      <c r="G223" s="705" t="s">
        <v>3655</v>
      </c>
      <c r="H223" s="705" t="s">
        <v>3656</v>
      </c>
      <c r="I223" s="238">
        <v>0.62</v>
      </c>
      <c r="J223" s="238">
        <v>1000</v>
      </c>
      <c r="K223" s="713">
        <v>620</v>
      </c>
    </row>
    <row r="224" spans="1:11" ht="14.4" customHeight="1" x14ac:dyDescent="0.3">
      <c r="A224" s="680" t="s">
        <v>537</v>
      </c>
      <c r="B224" s="671" t="s">
        <v>539</v>
      </c>
      <c r="C224" s="705" t="s">
        <v>559</v>
      </c>
      <c r="D224" s="723" t="s">
        <v>560</v>
      </c>
      <c r="E224" s="705" t="s">
        <v>3371</v>
      </c>
      <c r="F224" s="723" t="s">
        <v>3372</v>
      </c>
      <c r="G224" s="705" t="s">
        <v>3657</v>
      </c>
      <c r="H224" s="705" t="s">
        <v>3658</v>
      </c>
      <c r="I224" s="238">
        <v>50.12</v>
      </c>
      <c r="J224" s="238">
        <v>36</v>
      </c>
      <c r="K224" s="713">
        <v>1804.21</v>
      </c>
    </row>
    <row r="225" spans="1:11" ht="14.4" customHeight="1" x14ac:dyDescent="0.3">
      <c r="A225" s="680" t="s">
        <v>537</v>
      </c>
      <c r="B225" s="671" t="s">
        <v>539</v>
      </c>
      <c r="C225" s="705" t="s">
        <v>559</v>
      </c>
      <c r="D225" s="723" t="s">
        <v>560</v>
      </c>
      <c r="E225" s="705" t="s">
        <v>3371</v>
      </c>
      <c r="F225" s="723" t="s">
        <v>3372</v>
      </c>
      <c r="G225" s="705" t="s">
        <v>3659</v>
      </c>
      <c r="H225" s="705" t="s">
        <v>3660</v>
      </c>
      <c r="I225" s="238">
        <v>34.880000000000003</v>
      </c>
      <c r="J225" s="238">
        <v>36</v>
      </c>
      <c r="K225" s="713">
        <v>1255.68</v>
      </c>
    </row>
    <row r="226" spans="1:11" ht="14.4" customHeight="1" x14ac:dyDescent="0.3">
      <c r="A226" s="680" t="s">
        <v>537</v>
      </c>
      <c r="B226" s="671" t="s">
        <v>539</v>
      </c>
      <c r="C226" s="705" t="s">
        <v>559</v>
      </c>
      <c r="D226" s="723" t="s">
        <v>560</v>
      </c>
      <c r="E226" s="705" t="s">
        <v>3371</v>
      </c>
      <c r="F226" s="723" t="s">
        <v>3372</v>
      </c>
      <c r="G226" s="705" t="s">
        <v>3661</v>
      </c>
      <c r="H226" s="705" t="s">
        <v>3662</v>
      </c>
      <c r="I226" s="238">
        <v>50.12</v>
      </c>
      <c r="J226" s="238">
        <v>36</v>
      </c>
      <c r="K226" s="713">
        <v>1804.21</v>
      </c>
    </row>
    <row r="227" spans="1:11" ht="14.4" customHeight="1" x14ac:dyDescent="0.3">
      <c r="A227" s="680" t="s">
        <v>537</v>
      </c>
      <c r="B227" s="671" t="s">
        <v>539</v>
      </c>
      <c r="C227" s="705" t="s">
        <v>559</v>
      </c>
      <c r="D227" s="723" t="s">
        <v>560</v>
      </c>
      <c r="E227" s="705" t="s">
        <v>3375</v>
      </c>
      <c r="F227" s="723" t="s">
        <v>3376</v>
      </c>
      <c r="G227" s="705" t="s">
        <v>3663</v>
      </c>
      <c r="H227" s="705" t="s">
        <v>3664</v>
      </c>
      <c r="I227" s="238">
        <v>2.44</v>
      </c>
      <c r="J227" s="238">
        <v>200</v>
      </c>
      <c r="K227" s="713">
        <v>488.43</v>
      </c>
    </row>
    <row r="228" spans="1:11" ht="14.4" customHeight="1" x14ac:dyDescent="0.3">
      <c r="A228" s="680" t="s">
        <v>537</v>
      </c>
      <c r="B228" s="671" t="s">
        <v>539</v>
      </c>
      <c r="C228" s="705" t="s">
        <v>559</v>
      </c>
      <c r="D228" s="723" t="s">
        <v>560</v>
      </c>
      <c r="E228" s="705" t="s">
        <v>3375</v>
      </c>
      <c r="F228" s="723" t="s">
        <v>3376</v>
      </c>
      <c r="G228" s="705" t="s">
        <v>3665</v>
      </c>
      <c r="H228" s="705" t="s">
        <v>3666</v>
      </c>
      <c r="I228" s="238">
        <v>2.44</v>
      </c>
      <c r="J228" s="238">
        <v>1000</v>
      </c>
      <c r="K228" s="713">
        <v>2442.14</v>
      </c>
    </row>
    <row r="229" spans="1:11" ht="14.4" customHeight="1" x14ac:dyDescent="0.3">
      <c r="A229" s="680" t="s">
        <v>537</v>
      </c>
      <c r="B229" s="671" t="s">
        <v>539</v>
      </c>
      <c r="C229" s="705" t="s">
        <v>559</v>
      </c>
      <c r="D229" s="723" t="s">
        <v>560</v>
      </c>
      <c r="E229" s="705" t="s">
        <v>3375</v>
      </c>
      <c r="F229" s="723" t="s">
        <v>3376</v>
      </c>
      <c r="G229" s="705" t="s">
        <v>3667</v>
      </c>
      <c r="H229" s="705" t="s">
        <v>3668</v>
      </c>
      <c r="I229" s="238">
        <v>2.44</v>
      </c>
      <c r="J229" s="238">
        <v>500</v>
      </c>
      <c r="K229" s="713">
        <v>1221.07</v>
      </c>
    </row>
    <row r="230" spans="1:11" ht="14.4" customHeight="1" x14ac:dyDescent="0.3">
      <c r="A230" s="680" t="s">
        <v>537</v>
      </c>
      <c r="B230" s="671" t="s">
        <v>539</v>
      </c>
      <c r="C230" s="705" t="s">
        <v>559</v>
      </c>
      <c r="D230" s="723" t="s">
        <v>560</v>
      </c>
      <c r="E230" s="705" t="s">
        <v>3375</v>
      </c>
      <c r="F230" s="723" t="s">
        <v>3376</v>
      </c>
      <c r="G230" s="705" t="s">
        <v>3669</v>
      </c>
      <c r="H230" s="705" t="s">
        <v>3670</v>
      </c>
      <c r="I230" s="238">
        <v>0.65</v>
      </c>
      <c r="J230" s="238">
        <v>200</v>
      </c>
      <c r="K230" s="713">
        <v>130.86000000000001</v>
      </c>
    </row>
    <row r="231" spans="1:11" ht="14.4" customHeight="1" x14ac:dyDescent="0.3">
      <c r="A231" s="680" t="s">
        <v>537</v>
      </c>
      <c r="B231" s="671" t="s">
        <v>539</v>
      </c>
      <c r="C231" s="705" t="s">
        <v>559</v>
      </c>
      <c r="D231" s="723" t="s">
        <v>560</v>
      </c>
      <c r="E231" s="705" t="s">
        <v>3375</v>
      </c>
      <c r="F231" s="723" t="s">
        <v>3376</v>
      </c>
      <c r="G231" s="705" t="s">
        <v>3671</v>
      </c>
      <c r="H231" s="705" t="s">
        <v>3672</v>
      </c>
      <c r="I231" s="238">
        <v>7.5</v>
      </c>
      <c r="J231" s="238">
        <v>60</v>
      </c>
      <c r="K231" s="713">
        <v>450</v>
      </c>
    </row>
    <row r="232" spans="1:11" ht="14.4" customHeight="1" x14ac:dyDescent="0.3">
      <c r="A232" s="680" t="s">
        <v>537</v>
      </c>
      <c r="B232" s="671" t="s">
        <v>539</v>
      </c>
      <c r="C232" s="705" t="s">
        <v>559</v>
      </c>
      <c r="D232" s="723" t="s">
        <v>560</v>
      </c>
      <c r="E232" s="705" t="s">
        <v>3375</v>
      </c>
      <c r="F232" s="723" t="s">
        <v>3376</v>
      </c>
      <c r="G232" s="705" t="s">
        <v>3673</v>
      </c>
      <c r="H232" s="705" t="s">
        <v>3674</v>
      </c>
      <c r="I232" s="238">
        <v>7.5</v>
      </c>
      <c r="J232" s="238">
        <v>60</v>
      </c>
      <c r="K232" s="713">
        <v>450</v>
      </c>
    </row>
    <row r="233" spans="1:11" ht="14.4" customHeight="1" x14ac:dyDescent="0.3">
      <c r="A233" s="680" t="s">
        <v>537</v>
      </c>
      <c r="B233" s="671" t="s">
        <v>539</v>
      </c>
      <c r="C233" s="705" t="s">
        <v>559</v>
      </c>
      <c r="D233" s="723" t="s">
        <v>560</v>
      </c>
      <c r="E233" s="705" t="s">
        <v>3375</v>
      </c>
      <c r="F233" s="723" t="s">
        <v>3376</v>
      </c>
      <c r="G233" s="705" t="s">
        <v>3675</v>
      </c>
      <c r="H233" s="705" t="s">
        <v>3676</v>
      </c>
      <c r="I233" s="238">
        <v>7.5</v>
      </c>
      <c r="J233" s="238">
        <v>60</v>
      </c>
      <c r="K233" s="713">
        <v>450</v>
      </c>
    </row>
    <row r="234" spans="1:11" ht="14.4" customHeight="1" x14ac:dyDescent="0.3">
      <c r="A234" s="680" t="s">
        <v>537</v>
      </c>
      <c r="B234" s="671" t="s">
        <v>539</v>
      </c>
      <c r="C234" s="705" t="s">
        <v>561</v>
      </c>
      <c r="D234" s="723" t="s">
        <v>562</v>
      </c>
      <c r="E234" s="705" t="s">
        <v>3357</v>
      </c>
      <c r="F234" s="723" t="s">
        <v>3358</v>
      </c>
      <c r="G234" s="705" t="s">
        <v>3677</v>
      </c>
      <c r="H234" s="705" t="s">
        <v>3678</v>
      </c>
      <c r="I234" s="238">
        <v>4.6100000000000003</v>
      </c>
      <c r="J234" s="238">
        <v>30</v>
      </c>
      <c r="K234" s="713">
        <v>138.30000000000001</v>
      </c>
    </row>
    <row r="235" spans="1:11" ht="14.4" customHeight="1" x14ac:dyDescent="0.3">
      <c r="A235" s="680" t="s">
        <v>537</v>
      </c>
      <c r="B235" s="671" t="s">
        <v>539</v>
      </c>
      <c r="C235" s="705" t="s">
        <v>561</v>
      </c>
      <c r="D235" s="723" t="s">
        <v>562</v>
      </c>
      <c r="E235" s="705" t="s">
        <v>3357</v>
      </c>
      <c r="F235" s="723" t="s">
        <v>3358</v>
      </c>
      <c r="G235" s="705" t="s">
        <v>3379</v>
      </c>
      <c r="H235" s="705" t="s">
        <v>3380</v>
      </c>
      <c r="I235" s="238">
        <v>2.39</v>
      </c>
      <c r="J235" s="238">
        <v>40</v>
      </c>
      <c r="K235" s="713">
        <v>95.6</v>
      </c>
    </row>
    <row r="236" spans="1:11" ht="14.4" customHeight="1" x14ac:dyDescent="0.3">
      <c r="A236" s="680" t="s">
        <v>537</v>
      </c>
      <c r="B236" s="671" t="s">
        <v>539</v>
      </c>
      <c r="C236" s="705" t="s">
        <v>561</v>
      </c>
      <c r="D236" s="723" t="s">
        <v>562</v>
      </c>
      <c r="E236" s="705" t="s">
        <v>3357</v>
      </c>
      <c r="F236" s="723" t="s">
        <v>3358</v>
      </c>
      <c r="G236" s="705" t="s">
        <v>3635</v>
      </c>
      <c r="H236" s="705" t="s">
        <v>3636</v>
      </c>
      <c r="I236" s="238">
        <v>3.1</v>
      </c>
      <c r="J236" s="238">
        <v>20</v>
      </c>
      <c r="K236" s="713">
        <v>62</v>
      </c>
    </row>
    <row r="237" spans="1:11" ht="14.4" customHeight="1" x14ac:dyDescent="0.3">
      <c r="A237" s="680" t="s">
        <v>537</v>
      </c>
      <c r="B237" s="671" t="s">
        <v>539</v>
      </c>
      <c r="C237" s="705" t="s">
        <v>561</v>
      </c>
      <c r="D237" s="723" t="s">
        <v>562</v>
      </c>
      <c r="E237" s="705" t="s">
        <v>3357</v>
      </c>
      <c r="F237" s="723" t="s">
        <v>3358</v>
      </c>
      <c r="G237" s="705" t="s">
        <v>3535</v>
      </c>
      <c r="H237" s="705" t="s">
        <v>3536</v>
      </c>
      <c r="I237" s="238">
        <v>3.78</v>
      </c>
      <c r="J237" s="238">
        <v>20</v>
      </c>
      <c r="K237" s="713">
        <v>75.599999999999994</v>
      </c>
    </row>
    <row r="238" spans="1:11" ht="14.4" customHeight="1" x14ac:dyDescent="0.3">
      <c r="A238" s="680" t="s">
        <v>537</v>
      </c>
      <c r="B238" s="671" t="s">
        <v>539</v>
      </c>
      <c r="C238" s="705" t="s">
        <v>561</v>
      </c>
      <c r="D238" s="723" t="s">
        <v>562</v>
      </c>
      <c r="E238" s="705" t="s">
        <v>3357</v>
      </c>
      <c r="F238" s="723" t="s">
        <v>3358</v>
      </c>
      <c r="G238" s="705" t="s">
        <v>3679</v>
      </c>
      <c r="H238" s="705" t="s">
        <v>3680</v>
      </c>
      <c r="I238" s="238">
        <v>7.59</v>
      </c>
      <c r="J238" s="238">
        <v>3</v>
      </c>
      <c r="K238" s="713">
        <v>22.77</v>
      </c>
    </row>
    <row r="239" spans="1:11" ht="14.4" customHeight="1" x14ac:dyDescent="0.3">
      <c r="A239" s="680" t="s">
        <v>537</v>
      </c>
      <c r="B239" s="671" t="s">
        <v>539</v>
      </c>
      <c r="C239" s="705" t="s">
        <v>561</v>
      </c>
      <c r="D239" s="723" t="s">
        <v>562</v>
      </c>
      <c r="E239" s="705" t="s">
        <v>3357</v>
      </c>
      <c r="F239" s="723" t="s">
        <v>3358</v>
      </c>
      <c r="G239" s="705" t="s">
        <v>3383</v>
      </c>
      <c r="H239" s="705" t="s">
        <v>3384</v>
      </c>
      <c r="I239" s="238">
        <v>0.4</v>
      </c>
      <c r="J239" s="238">
        <v>600</v>
      </c>
      <c r="K239" s="713">
        <v>240</v>
      </c>
    </row>
    <row r="240" spans="1:11" ht="14.4" customHeight="1" x14ac:dyDescent="0.3">
      <c r="A240" s="680" t="s">
        <v>537</v>
      </c>
      <c r="B240" s="671" t="s">
        <v>539</v>
      </c>
      <c r="C240" s="705" t="s">
        <v>561</v>
      </c>
      <c r="D240" s="723" t="s">
        <v>562</v>
      </c>
      <c r="E240" s="705" t="s">
        <v>3357</v>
      </c>
      <c r="F240" s="723" t="s">
        <v>3358</v>
      </c>
      <c r="G240" s="705" t="s">
        <v>3385</v>
      </c>
      <c r="H240" s="705" t="s">
        <v>3386</v>
      </c>
      <c r="I240" s="238">
        <v>27.36</v>
      </c>
      <c r="J240" s="238">
        <v>10</v>
      </c>
      <c r="K240" s="713">
        <v>273.60000000000002</v>
      </c>
    </row>
    <row r="241" spans="1:11" ht="14.4" customHeight="1" x14ac:dyDescent="0.3">
      <c r="A241" s="680" t="s">
        <v>537</v>
      </c>
      <c r="B241" s="671" t="s">
        <v>539</v>
      </c>
      <c r="C241" s="705" t="s">
        <v>561</v>
      </c>
      <c r="D241" s="723" t="s">
        <v>562</v>
      </c>
      <c r="E241" s="705" t="s">
        <v>3357</v>
      </c>
      <c r="F241" s="723" t="s">
        <v>3358</v>
      </c>
      <c r="G241" s="705" t="s">
        <v>3607</v>
      </c>
      <c r="H241" s="705" t="s">
        <v>3608</v>
      </c>
      <c r="I241" s="238">
        <v>0.84</v>
      </c>
      <c r="J241" s="238">
        <v>2000</v>
      </c>
      <c r="K241" s="713">
        <v>1680</v>
      </c>
    </row>
    <row r="242" spans="1:11" ht="14.4" customHeight="1" x14ac:dyDescent="0.3">
      <c r="A242" s="680" t="s">
        <v>537</v>
      </c>
      <c r="B242" s="671" t="s">
        <v>539</v>
      </c>
      <c r="C242" s="705" t="s">
        <v>561</v>
      </c>
      <c r="D242" s="723" t="s">
        <v>562</v>
      </c>
      <c r="E242" s="705" t="s">
        <v>3357</v>
      </c>
      <c r="F242" s="723" t="s">
        <v>3358</v>
      </c>
      <c r="G242" s="705" t="s">
        <v>3681</v>
      </c>
      <c r="H242" s="705" t="s">
        <v>3682</v>
      </c>
      <c r="I242" s="238">
        <v>233.79</v>
      </c>
      <c r="J242" s="238">
        <v>10</v>
      </c>
      <c r="K242" s="713">
        <v>2337.9499999999998</v>
      </c>
    </row>
    <row r="243" spans="1:11" ht="14.4" customHeight="1" x14ac:dyDescent="0.3">
      <c r="A243" s="680" t="s">
        <v>537</v>
      </c>
      <c r="B243" s="671" t="s">
        <v>539</v>
      </c>
      <c r="C243" s="705" t="s">
        <v>561</v>
      </c>
      <c r="D243" s="723" t="s">
        <v>562</v>
      </c>
      <c r="E243" s="705" t="s">
        <v>3357</v>
      </c>
      <c r="F243" s="723" t="s">
        <v>3358</v>
      </c>
      <c r="G243" s="705" t="s">
        <v>3395</v>
      </c>
      <c r="H243" s="705" t="s">
        <v>3396</v>
      </c>
      <c r="I243" s="238">
        <v>8.5749999999999993</v>
      </c>
      <c r="J243" s="238">
        <v>84</v>
      </c>
      <c r="K243" s="713">
        <v>720.3599999999999</v>
      </c>
    </row>
    <row r="244" spans="1:11" ht="14.4" customHeight="1" x14ac:dyDescent="0.3">
      <c r="A244" s="680" t="s">
        <v>537</v>
      </c>
      <c r="B244" s="671" t="s">
        <v>539</v>
      </c>
      <c r="C244" s="705" t="s">
        <v>561</v>
      </c>
      <c r="D244" s="723" t="s">
        <v>562</v>
      </c>
      <c r="E244" s="705" t="s">
        <v>3357</v>
      </c>
      <c r="F244" s="723" t="s">
        <v>3358</v>
      </c>
      <c r="G244" s="705" t="s">
        <v>3611</v>
      </c>
      <c r="H244" s="705" t="s">
        <v>3612</v>
      </c>
      <c r="I244" s="238">
        <v>13.02</v>
      </c>
      <c r="J244" s="238">
        <v>6</v>
      </c>
      <c r="K244" s="713">
        <v>78.12</v>
      </c>
    </row>
    <row r="245" spans="1:11" ht="14.4" customHeight="1" x14ac:dyDescent="0.3">
      <c r="A245" s="680" t="s">
        <v>537</v>
      </c>
      <c r="B245" s="671" t="s">
        <v>539</v>
      </c>
      <c r="C245" s="705" t="s">
        <v>561</v>
      </c>
      <c r="D245" s="723" t="s">
        <v>562</v>
      </c>
      <c r="E245" s="705" t="s">
        <v>3357</v>
      </c>
      <c r="F245" s="723" t="s">
        <v>3358</v>
      </c>
      <c r="G245" s="705" t="s">
        <v>3397</v>
      </c>
      <c r="H245" s="705" t="s">
        <v>3398</v>
      </c>
      <c r="I245" s="238">
        <v>27.94</v>
      </c>
      <c r="J245" s="238">
        <v>12</v>
      </c>
      <c r="K245" s="713">
        <v>335.28</v>
      </c>
    </row>
    <row r="246" spans="1:11" ht="14.4" customHeight="1" x14ac:dyDescent="0.3">
      <c r="A246" s="680" t="s">
        <v>537</v>
      </c>
      <c r="B246" s="671" t="s">
        <v>539</v>
      </c>
      <c r="C246" s="705" t="s">
        <v>561</v>
      </c>
      <c r="D246" s="723" t="s">
        <v>562</v>
      </c>
      <c r="E246" s="705" t="s">
        <v>3357</v>
      </c>
      <c r="F246" s="723" t="s">
        <v>3358</v>
      </c>
      <c r="G246" s="705" t="s">
        <v>3683</v>
      </c>
      <c r="H246" s="705" t="s">
        <v>3684</v>
      </c>
      <c r="I246" s="238">
        <v>283.02</v>
      </c>
      <c r="J246" s="238">
        <v>10</v>
      </c>
      <c r="K246" s="713">
        <v>2830.15</v>
      </c>
    </row>
    <row r="247" spans="1:11" ht="14.4" customHeight="1" x14ac:dyDescent="0.3">
      <c r="A247" s="680" t="s">
        <v>537</v>
      </c>
      <c r="B247" s="671" t="s">
        <v>539</v>
      </c>
      <c r="C247" s="705" t="s">
        <v>561</v>
      </c>
      <c r="D247" s="723" t="s">
        <v>562</v>
      </c>
      <c r="E247" s="705" t="s">
        <v>3357</v>
      </c>
      <c r="F247" s="723" t="s">
        <v>3358</v>
      </c>
      <c r="G247" s="705" t="s">
        <v>3403</v>
      </c>
      <c r="H247" s="705" t="s">
        <v>3404</v>
      </c>
      <c r="I247" s="238">
        <v>8.01</v>
      </c>
      <c r="J247" s="238">
        <v>200</v>
      </c>
      <c r="K247" s="713">
        <v>1602.02</v>
      </c>
    </row>
    <row r="248" spans="1:11" ht="14.4" customHeight="1" x14ac:dyDescent="0.3">
      <c r="A248" s="680" t="s">
        <v>537</v>
      </c>
      <c r="B248" s="671" t="s">
        <v>539</v>
      </c>
      <c r="C248" s="705" t="s">
        <v>561</v>
      </c>
      <c r="D248" s="723" t="s">
        <v>562</v>
      </c>
      <c r="E248" s="705" t="s">
        <v>3357</v>
      </c>
      <c r="F248" s="723" t="s">
        <v>3358</v>
      </c>
      <c r="G248" s="705" t="s">
        <v>3685</v>
      </c>
      <c r="H248" s="705" t="s">
        <v>3686</v>
      </c>
      <c r="I248" s="238">
        <v>7.49</v>
      </c>
      <c r="J248" s="238">
        <v>24</v>
      </c>
      <c r="K248" s="713">
        <v>179.76</v>
      </c>
    </row>
    <row r="249" spans="1:11" ht="14.4" customHeight="1" x14ac:dyDescent="0.3">
      <c r="A249" s="680" t="s">
        <v>537</v>
      </c>
      <c r="B249" s="671" t="s">
        <v>539</v>
      </c>
      <c r="C249" s="705" t="s">
        <v>561</v>
      </c>
      <c r="D249" s="723" t="s">
        <v>562</v>
      </c>
      <c r="E249" s="705" t="s">
        <v>3357</v>
      </c>
      <c r="F249" s="723" t="s">
        <v>3358</v>
      </c>
      <c r="G249" s="705" t="s">
        <v>3429</v>
      </c>
      <c r="H249" s="705" t="s">
        <v>3430</v>
      </c>
      <c r="I249" s="238">
        <v>410.36</v>
      </c>
      <c r="J249" s="238">
        <v>2</v>
      </c>
      <c r="K249" s="713">
        <v>820.71</v>
      </c>
    </row>
    <row r="250" spans="1:11" ht="14.4" customHeight="1" x14ac:dyDescent="0.3">
      <c r="A250" s="680" t="s">
        <v>537</v>
      </c>
      <c r="B250" s="671" t="s">
        <v>539</v>
      </c>
      <c r="C250" s="705" t="s">
        <v>561</v>
      </c>
      <c r="D250" s="723" t="s">
        <v>562</v>
      </c>
      <c r="E250" s="705" t="s">
        <v>3359</v>
      </c>
      <c r="F250" s="723" t="s">
        <v>3360</v>
      </c>
      <c r="G250" s="705" t="s">
        <v>3687</v>
      </c>
      <c r="H250" s="705" t="s">
        <v>3688</v>
      </c>
      <c r="I250" s="238">
        <v>58.37</v>
      </c>
      <c r="J250" s="238">
        <v>10</v>
      </c>
      <c r="K250" s="713">
        <v>583.70000000000005</v>
      </c>
    </row>
    <row r="251" spans="1:11" ht="14.4" customHeight="1" x14ac:dyDescent="0.3">
      <c r="A251" s="680" t="s">
        <v>537</v>
      </c>
      <c r="B251" s="671" t="s">
        <v>539</v>
      </c>
      <c r="C251" s="705" t="s">
        <v>561</v>
      </c>
      <c r="D251" s="723" t="s">
        <v>562</v>
      </c>
      <c r="E251" s="705" t="s">
        <v>3359</v>
      </c>
      <c r="F251" s="723" t="s">
        <v>3360</v>
      </c>
      <c r="G251" s="705" t="s">
        <v>3689</v>
      </c>
      <c r="H251" s="705" t="s">
        <v>3690</v>
      </c>
      <c r="I251" s="238">
        <v>37.51</v>
      </c>
      <c r="J251" s="238">
        <v>160</v>
      </c>
      <c r="K251" s="713">
        <v>6001.6</v>
      </c>
    </row>
    <row r="252" spans="1:11" ht="14.4" customHeight="1" x14ac:dyDescent="0.3">
      <c r="A252" s="680" t="s">
        <v>537</v>
      </c>
      <c r="B252" s="671" t="s">
        <v>539</v>
      </c>
      <c r="C252" s="705" t="s">
        <v>561</v>
      </c>
      <c r="D252" s="723" t="s">
        <v>562</v>
      </c>
      <c r="E252" s="705" t="s">
        <v>3359</v>
      </c>
      <c r="F252" s="723" t="s">
        <v>3360</v>
      </c>
      <c r="G252" s="705" t="s">
        <v>3435</v>
      </c>
      <c r="H252" s="705" t="s">
        <v>3436</v>
      </c>
      <c r="I252" s="238">
        <v>3.51</v>
      </c>
      <c r="J252" s="238">
        <v>30</v>
      </c>
      <c r="K252" s="713">
        <v>105.3</v>
      </c>
    </row>
    <row r="253" spans="1:11" ht="14.4" customHeight="1" x14ac:dyDescent="0.3">
      <c r="A253" s="680" t="s">
        <v>537</v>
      </c>
      <c r="B253" s="671" t="s">
        <v>539</v>
      </c>
      <c r="C253" s="705" t="s">
        <v>561</v>
      </c>
      <c r="D253" s="723" t="s">
        <v>562</v>
      </c>
      <c r="E253" s="705" t="s">
        <v>3359</v>
      </c>
      <c r="F253" s="723" t="s">
        <v>3360</v>
      </c>
      <c r="G253" s="705" t="s">
        <v>3437</v>
      </c>
      <c r="H253" s="705" t="s">
        <v>3438</v>
      </c>
      <c r="I253" s="238">
        <v>15.93</v>
      </c>
      <c r="J253" s="238">
        <v>250</v>
      </c>
      <c r="K253" s="713">
        <v>3982.5</v>
      </c>
    </row>
    <row r="254" spans="1:11" ht="14.4" customHeight="1" x14ac:dyDescent="0.3">
      <c r="A254" s="680" t="s">
        <v>537</v>
      </c>
      <c r="B254" s="671" t="s">
        <v>539</v>
      </c>
      <c r="C254" s="705" t="s">
        <v>561</v>
      </c>
      <c r="D254" s="723" t="s">
        <v>562</v>
      </c>
      <c r="E254" s="705" t="s">
        <v>3359</v>
      </c>
      <c r="F254" s="723" t="s">
        <v>3360</v>
      </c>
      <c r="G254" s="705" t="s">
        <v>3691</v>
      </c>
      <c r="H254" s="705" t="s">
        <v>3692</v>
      </c>
      <c r="I254" s="238">
        <v>7.43</v>
      </c>
      <c r="J254" s="238">
        <v>300</v>
      </c>
      <c r="K254" s="713">
        <v>2229</v>
      </c>
    </row>
    <row r="255" spans="1:11" ht="14.4" customHeight="1" x14ac:dyDescent="0.3">
      <c r="A255" s="680" t="s">
        <v>537</v>
      </c>
      <c r="B255" s="671" t="s">
        <v>539</v>
      </c>
      <c r="C255" s="705" t="s">
        <v>561</v>
      </c>
      <c r="D255" s="723" t="s">
        <v>562</v>
      </c>
      <c r="E255" s="705" t="s">
        <v>3359</v>
      </c>
      <c r="F255" s="723" t="s">
        <v>3360</v>
      </c>
      <c r="G255" s="705" t="s">
        <v>3693</v>
      </c>
      <c r="H255" s="705" t="s">
        <v>3694</v>
      </c>
      <c r="I255" s="238">
        <v>31.75</v>
      </c>
      <c r="J255" s="238">
        <v>6</v>
      </c>
      <c r="K255" s="713">
        <v>177.10000000000002</v>
      </c>
    </row>
    <row r="256" spans="1:11" ht="14.4" customHeight="1" x14ac:dyDescent="0.3">
      <c r="A256" s="680" t="s">
        <v>537</v>
      </c>
      <c r="B256" s="671" t="s">
        <v>539</v>
      </c>
      <c r="C256" s="705" t="s">
        <v>561</v>
      </c>
      <c r="D256" s="723" t="s">
        <v>562</v>
      </c>
      <c r="E256" s="705" t="s">
        <v>3359</v>
      </c>
      <c r="F256" s="723" t="s">
        <v>3360</v>
      </c>
      <c r="G256" s="705" t="s">
        <v>3439</v>
      </c>
      <c r="H256" s="705" t="s">
        <v>3440</v>
      </c>
      <c r="I256" s="238">
        <v>0.93</v>
      </c>
      <c r="J256" s="238">
        <v>3000</v>
      </c>
      <c r="K256" s="713">
        <v>2790</v>
      </c>
    </row>
    <row r="257" spans="1:11" ht="14.4" customHeight="1" x14ac:dyDescent="0.3">
      <c r="A257" s="680" t="s">
        <v>537</v>
      </c>
      <c r="B257" s="671" t="s">
        <v>539</v>
      </c>
      <c r="C257" s="705" t="s">
        <v>561</v>
      </c>
      <c r="D257" s="723" t="s">
        <v>562</v>
      </c>
      <c r="E257" s="705" t="s">
        <v>3359</v>
      </c>
      <c r="F257" s="723" t="s">
        <v>3360</v>
      </c>
      <c r="G257" s="705" t="s">
        <v>3441</v>
      </c>
      <c r="H257" s="705" t="s">
        <v>3442</v>
      </c>
      <c r="I257" s="238">
        <v>1.43</v>
      </c>
      <c r="J257" s="238">
        <v>1600</v>
      </c>
      <c r="K257" s="713">
        <v>2288</v>
      </c>
    </row>
    <row r="258" spans="1:11" ht="14.4" customHeight="1" x14ac:dyDescent="0.3">
      <c r="A258" s="680" t="s">
        <v>537</v>
      </c>
      <c r="B258" s="671" t="s">
        <v>539</v>
      </c>
      <c r="C258" s="705" t="s">
        <v>561</v>
      </c>
      <c r="D258" s="723" t="s">
        <v>562</v>
      </c>
      <c r="E258" s="705" t="s">
        <v>3359</v>
      </c>
      <c r="F258" s="723" t="s">
        <v>3360</v>
      </c>
      <c r="G258" s="705" t="s">
        <v>3443</v>
      </c>
      <c r="H258" s="705" t="s">
        <v>3444</v>
      </c>
      <c r="I258" s="238">
        <v>0.42</v>
      </c>
      <c r="J258" s="238">
        <v>600</v>
      </c>
      <c r="K258" s="713">
        <v>252</v>
      </c>
    </row>
    <row r="259" spans="1:11" ht="14.4" customHeight="1" x14ac:dyDescent="0.3">
      <c r="A259" s="680" t="s">
        <v>537</v>
      </c>
      <c r="B259" s="671" t="s">
        <v>539</v>
      </c>
      <c r="C259" s="705" t="s">
        <v>561</v>
      </c>
      <c r="D259" s="723" t="s">
        <v>562</v>
      </c>
      <c r="E259" s="705" t="s">
        <v>3359</v>
      </c>
      <c r="F259" s="723" t="s">
        <v>3360</v>
      </c>
      <c r="G259" s="705" t="s">
        <v>3445</v>
      </c>
      <c r="H259" s="705" t="s">
        <v>3446</v>
      </c>
      <c r="I259" s="238">
        <v>0.57499999999999996</v>
      </c>
      <c r="J259" s="238">
        <v>1900</v>
      </c>
      <c r="K259" s="713">
        <v>1087</v>
      </c>
    </row>
    <row r="260" spans="1:11" ht="14.4" customHeight="1" x14ac:dyDescent="0.3">
      <c r="A260" s="680" t="s">
        <v>537</v>
      </c>
      <c r="B260" s="671" t="s">
        <v>539</v>
      </c>
      <c r="C260" s="705" t="s">
        <v>561</v>
      </c>
      <c r="D260" s="723" t="s">
        <v>562</v>
      </c>
      <c r="E260" s="705" t="s">
        <v>3359</v>
      </c>
      <c r="F260" s="723" t="s">
        <v>3360</v>
      </c>
      <c r="G260" s="705" t="s">
        <v>3695</v>
      </c>
      <c r="H260" s="705" t="s">
        <v>3696</v>
      </c>
      <c r="I260" s="238">
        <v>22.53</v>
      </c>
      <c r="J260" s="238">
        <v>10</v>
      </c>
      <c r="K260" s="713">
        <v>225.3</v>
      </c>
    </row>
    <row r="261" spans="1:11" ht="14.4" customHeight="1" x14ac:dyDescent="0.3">
      <c r="A261" s="680" t="s">
        <v>537</v>
      </c>
      <c r="B261" s="671" t="s">
        <v>539</v>
      </c>
      <c r="C261" s="705" t="s">
        <v>561</v>
      </c>
      <c r="D261" s="723" t="s">
        <v>562</v>
      </c>
      <c r="E261" s="705" t="s">
        <v>3359</v>
      </c>
      <c r="F261" s="723" t="s">
        <v>3360</v>
      </c>
      <c r="G261" s="705" t="s">
        <v>3447</v>
      </c>
      <c r="H261" s="705" t="s">
        <v>3448</v>
      </c>
      <c r="I261" s="238">
        <v>3.14</v>
      </c>
      <c r="J261" s="238">
        <v>100</v>
      </c>
      <c r="K261" s="713">
        <v>314</v>
      </c>
    </row>
    <row r="262" spans="1:11" ht="14.4" customHeight="1" x14ac:dyDescent="0.3">
      <c r="A262" s="680" t="s">
        <v>537</v>
      </c>
      <c r="B262" s="671" t="s">
        <v>539</v>
      </c>
      <c r="C262" s="705" t="s">
        <v>561</v>
      </c>
      <c r="D262" s="723" t="s">
        <v>562</v>
      </c>
      <c r="E262" s="705" t="s">
        <v>3359</v>
      </c>
      <c r="F262" s="723" t="s">
        <v>3360</v>
      </c>
      <c r="G262" s="705" t="s">
        <v>3697</v>
      </c>
      <c r="H262" s="705" t="s">
        <v>3698</v>
      </c>
      <c r="I262" s="238">
        <v>203.76</v>
      </c>
      <c r="J262" s="238">
        <v>5</v>
      </c>
      <c r="K262" s="713">
        <v>1018.8</v>
      </c>
    </row>
    <row r="263" spans="1:11" ht="14.4" customHeight="1" x14ac:dyDescent="0.3">
      <c r="A263" s="680" t="s">
        <v>537</v>
      </c>
      <c r="B263" s="671" t="s">
        <v>539</v>
      </c>
      <c r="C263" s="705" t="s">
        <v>561</v>
      </c>
      <c r="D263" s="723" t="s">
        <v>562</v>
      </c>
      <c r="E263" s="705" t="s">
        <v>3359</v>
      </c>
      <c r="F263" s="723" t="s">
        <v>3360</v>
      </c>
      <c r="G263" s="705" t="s">
        <v>3453</v>
      </c>
      <c r="H263" s="705" t="s">
        <v>3454</v>
      </c>
      <c r="I263" s="238">
        <v>80.58</v>
      </c>
      <c r="J263" s="238">
        <v>20</v>
      </c>
      <c r="K263" s="713">
        <v>1611.6</v>
      </c>
    </row>
    <row r="264" spans="1:11" ht="14.4" customHeight="1" x14ac:dyDescent="0.3">
      <c r="A264" s="680" t="s">
        <v>537</v>
      </c>
      <c r="B264" s="671" t="s">
        <v>539</v>
      </c>
      <c r="C264" s="705" t="s">
        <v>561</v>
      </c>
      <c r="D264" s="723" t="s">
        <v>562</v>
      </c>
      <c r="E264" s="705" t="s">
        <v>3359</v>
      </c>
      <c r="F264" s="723" t="s">
        <v>3360</v>
      </c>
      <c r="G264" s="705" t="s">
        <v>3455</v>
      </c>
      <c r="H264" s="705" t="s">
        <v>3456</v>
      </c>
      <c r="I264" s="238">
        <v>5.5649999999999995</v>
      </c>
      <c r="J264" s="238">
        <v>200</v>
      </c>
      <c r="K264" s="713">
        <v>1113</v>
      </c>
    </row>
    <row r="265" spans="1:11" ht="14.4" customHeight="1" x14ac:dyDescent="0.3">
      <c r="A265" s="680" t="s">
        <v>537</v>
      </c>
      <c r="B265" s="671" t="s">
        <v>539</v>
      </c>
      <c r="C265" s="705" t="s">
        <v>561</v>
      </c>
      <c r="D265" s="723" t="s">
        <v>562</v>
      </c>
      <c r="E265" s="705" t="s">
        <v>3359</v>
      </c>
      <c r="F265" s="723" t="s">
        <v>3360</v>
      </c>
      <c r="G265" s="705" t="s">
        <v>3699</v>
      </c>
      <c r="H265" s="705" t="s">
        <v>3700</v>
      </c>
      <c r="I265" s="238">
        <v>102.85</v>
      </c>
      <c r="J265" s="238">
        <v>10</v>
      </c>
      <c r="K265" s="713">
        <v>1028.5</v>
      </c>
    </row>
    <row r="266" spans="1:11" ht="14.4" customHeight="1" x14ac:dyDescent="0.3">
      <c r="A266" s="680" t="s">
        <v>537</v>
      </c>
      <c r="B266" s="671" t="s">
        <v>539</v>
      </c>
      <c r="C266" s="705" t="s">
        <v>561</v>
      </c>
      <c r="D266" s="723" t="s">
        <v>562</v>
      </c>
      <c r="E266" s="705" t="s">
        <v>3359</v>
      </c>
      <c r="F266" s="723" t="s">
        <v>3360</v>
      </c>
      <c r="G266" s="705" t="s">
        <v>3701</v>
      </c>
      <c r="H266" s="705" t="s">
        <v>3702</v>
      </c>
      <c r="I266" s="238">
        <v>108.88</v>
      </c>
      <c r="J266" s="238">
        <v>4</v>
      </c>
      <c r="K266" s="713">
        <v>435.5</v>
      </c>
    </row>
    <row r="267" spans="1:11" ht="14.4" customHeight="1" x14ac:dyDescent="0.3">
      <c r="A267" s="680" t="s">
        <v>537</v>
      </c>
      <c r="B267" s="671" t="s">
        <v>539</v>
      </c>
      <c r="C267" s="705" t="s">
        <v>561</v>
      </c>
      <c r="D267" s="723" t="s">
        <v>562</v>
      </c>
      <c r="E267" s="705" t="s">
        <v>3359</v>
      </c>
      <c r="F267" s="723" t="s">
        <v>3360</v>
      </c>
      <c r="G267" s="705" t="s">
        <v>3703</v>
      </c>
      <c r="H267" s="705" t="s">
        <v>3704</v>
      </c>
      <c r="I267" s="238">
        <v>167.2</v>
      </c>
      <c r="J267" s="238">
        <v>4</v>
      </c>
      <c r="K267" s="713">
        <v>668.8</v>
      </c>
    </row>
    <row r="268" spans="1:11" ht="14.4" customHeight="1" x14ac:dyDescent="0.3">
      <c r="A268" s="680" t="s">
        <v>537</v>
      </c>
      <c r="B268" s="671" t="s">
        <v>539</v>
      </c>
      <c r="C268" s="705" t="s">
        <v>561</v>
      </c>
      <c r="D268" s="723" t="s">
        <v>562</v>
      </c>
      <c r="E268" s="705" t="s">
        <v>3359</v>
      </c>
      <c r="F268" s="723" t="s">
        <v>3360</v>
      </c>
      <c r="G268" s="705" t="s">
        <v>3705</v>
      </c>
      <c r="H268" s="705" t="s">
        <v>3706</v>
      </c>
      <c r="I268" s="238">
        <v>2.37</v>
      </c>
      <c r="J268" s="238">
        <v>50</v>
      </c>
      <c r="K268" s="713">
        <v>118.5</v>
      </c>
    </row>
    <row r="269" spans="1:11" ht="14.4" customHeight="1" x14ac:dyDescent="0.3">
      <c r="A269" s="680" t="s">
        <v>537</v>
      </c>
      <c r="B269" s="671" t="s">
        <v>539</v>
      </c>
      <c r="C269" s="705" t="s">
        <v>561</v>
      </c>
      <c r="D269" s="723" t="s">
        <v>562</v>
      </c>
      <c r="E269" s="705" t="s">
        <v>3359</v>
      </c>
      <c r="F269" s="723" t="s">
        <v>3360</v>
      </c>
      <c r="G269" s="705" t="s">
        <v>3461</v>
      </c>
      <c r="H269" s="705" t="s">
        <v>3462</v>
      </c>
      <c r="I269" s="238">
        <v>1.78</v>
      </c>
      <c r="J269" s="238">
        <v>600</v>
      </c>
      <c r="K269" s="713">
        <v>1068</v>
      </c>
    </row>
    <row r="270" spans="1:11" ht="14.4" customHeight="1" x14ac:dyDescent="0.3">
      <c r="A270" s="680" t="s">
        <v>537</v>
      </c>
      <c r="B270" s="671" t="s">
        <v>539</v>
      </c>
      <c r="C270" s="705" t="s">
        <v>561</v>
      </c>
      <c r="D270" s="723" t="s">
        <v>562</v>
      </c>
      <c r="E270" s="705" t="s">
        <v>3359</v>
      </c>
      <c r="F270" s="723" t="s">
        <v>3360</v>
      </c>
      <c r="G270" s="705" t="s">
        <v>3465</v>
      </c>
      <c r="H270" s="705" t="s">
        <v>3466</v>
      </c>
      <c r="I270" s="238">
        <v>2.84</v>
      </c>
      <c r="J270" s="238">
        <v>50</v>
      </c>
      <c r="K270" s="713">
        <v>142</v>
      </c>
    </row>
    <row r="271" spans="1:11" ht="14.4" customHeight="1" x14ac:dyDescent="0.3">
      <c r="A271" s="680" t="s">
        <v>537</v>
      </c>
      <c r="B271" s="671" t="s">
        <v>539</v>
      </c>
      <c r="C271" s="705" t="s">
        <v>561</v>
      </c>
      <c r="D271" s="723" t="s">
        <v>562</v>
      </c>
      <c r="E271" s="705" t="s">
        <v>3359</v>
      </c>
      <c r="F271" s="723" t="s">
        <v>3360</v>
      </c>
      <c r="G271" s="705" t="s">
        <v>3707</v>
      </c>
      <c r="H271" s="705" t="s">
        <v>3708</v>
      </c>
      <c r="I271" s="238">
        <v>4.82</v>
      </c>
      <c r="J271" s="238">
        <v>200</v>
      </c>
      <c r="K271" s="713">
        <v>964</v>
      </c>
    </row>
    <row r="272" spans="1:11" ht="14.4" customHeight="1" x14ac:dyDescent="0.3">
      <c r="A272" s="680" t="s">
        <v>537</v>
      </c>
      <c r="B272" s="671" t="s">
        <v>539</v>
      </c>
      <c r="C272" s="705" t="s">
        <v>561</v>
      </c>
      <c r="D272" s="723" t="s">
        <v>562</v>
      </c>
      <c r="E272" s="705" t="s">
        <v>3359</v>
      </c>
      <c r="F272" s="723" t="s">
        <v>3360</v>
      </c>
      <c r="G272" s="705" t="s">
        <v>3469</v>
      </c>
      <c r="H272" s="705" t="s">
        <v>3470</v>
      </c>
      <c r="I272" s="238">
        <v>0.01</v>
      </c>
      <c r="J272" s="238">
        <v>100</v>
      </c>
      <c r="K272" s="713">
        <v>1</v>
      </c>
    </row>
    <row r="273" spans="1:11" ht="14.4" customHeight="1" x14ac:dyDescent="0.3">
      <c r="A273" s="680" t="s">
        <v>537</v>
      </c>
      <c r="B273" s="671" t="s">
        <v>539</v>
      </c>
      <c r="C273" s="705" t="s">
        <v>561</v>
      </c>
      <c r="D273" s="723" t="s">
        <v>562</v>
      </c>
      <c r="E273" s="705" t="s">
        <v>3359</v>
      </c>
      <c r="F273" s="723" t="s">
        <v>3360</v>
      </c>
      <c r="G273" s="705" t="s">
        <v>3473</v>
      </c>
      <c r="H273" s="705" t="s">
        <v>3474</v>
      </c>
      <c r="I273" s="238">
        <v>2</v>
      </c>
      <c r="J273" s="238">
        <v>200</v>
      </c>
      <c r="K273" s="713">
        <v>400</v>
      </c>
    </row>
    <row r="274" spans="1:11" ht="14.4" customHeight="1" x14ac:dyDescent="0.3">
      <c r="A274" s="680" t="s">
        <v>537</v>
      </c>
      <c r="B274" s="671" t="s">
        <v>539</v>
      </c>
      <c r="C274" s="705" t="s">
        <v>561</v>
      </c>
      <c r="D274" s="723" t="s">
        <v>562</v>
      </c>
      <c r="E274" s="705" t="s">
        <v>3359</v>
      </c>
      <c r="F274" s="723" t="s">
        <v>3360</v>
      </c>
      <c r="G274" s="705" t="s">
        <v>3475</v>
      </c>
      <c r="H274" s="705" t="s">
        <v>3476</v>
      </c>
      <c r="I274" s="238">
        <v>2.41</v>
      </c>
      <c r="J274" s="238">
        <v>550</v>
      </c>
      <c r="K274" s="713">
        <v>1325.5</v>
      </c>
    </row>
    <row r="275" spans="1:11" ht="14.4" customHeight="1" x14ac:dyDescent="0.3">
      <c r="A275" s="680" t="s">
        <v>537</v>
      </c>
      <c r="B275" s="671" t="s">
        <v>539</v>
      </c>
      <c r="C275" s="705" t="s">
        <v>561</v>
      </c>
      <c r="D275" s="723" t="s">
        <v>562</v>
      </c>
      <c r="E275" s="705" t="s">
        <v>3359</v>
      </c>
      <c r="F275" s="723" t="s">
        <v>3360</v>
      </c>
      <c r="G275" s="705" t="s">
        <v>3477</v>
      </c>
      <c r="H275" s="705" t="s">
        <v>3478</v>
      </c>
      <c r="I275" s="238">
        <v>4.2300000000000004</v>
      </c>
      <c r="J275" s="238">
        <v>20</v>
      </c>
      <c r="K275" s="713">
        <v>84.6</v>
      </c>
    </row>
    <row r="276" spans="1:11" ht="14.4" customHeight="1" x14ac:dyDescent="0.3">
      <c r="A276" s="680" t="s">
        <v>537</v>
      </c>
      <c r="B276" s="671" t="s">
        <v>539</v>
      </c>
      <c r="C276" s="705" t="s">
        <v>561</v>
      </c>
      <c r="D276" s="723" t="s">
        <v>562</v>
      </c>
      <c r="E276" s="705" t="s">
        <v>3359</v>
      </c>
      <c r="F276" s="723" t="s">
        <v>3360</v>
      </c>
      <c r="G276" s="705" t="s">
        <v>3479</v>
      </c>
      <c r="H276" s="705" t="s">
        <v>3480</v>
      </c>
      <c r="I276" s="238">
        <v>2.1749999999999998</v>
      </c>
      <c r="J276" s="238">
        <v>700</v>
      </c>
      <c r="K276" s="713">
        <v>1523</v>
      </c>
    </row>
    <row r="277" spans="1:11" ht="14.4" customHeight="1" x14ac:dyDescent="0.3">
      <c r="A277" s="680" t="s">
        <v>537</v>
      </c>
      <c r="B277" s="671" t="s">
        <v>539</v>
      </c>
      <c r="C277" s="705" t="s">
        <v>561</v>
      </c>
      <c r="D277" s="723" t="s">
        <v>562</v>
      </c>
      <c r="E277" s="705" t="s">
        <v>3359</v>
      </c>
      <c r="F277" s="723" t="s">
        <v>3360</v>
      </c>
      <c r="G277" s="705" t="s">
        <v>3709</v>
      </c>
      <c r="H277" s="705" t="s">
        <v>3710</v>
      </c>
      <c r="I277" s="238">
        <v>2.86</v>
      </c>
      <c r="J277" s="238">
        <v>100</v>
      </c>
      <c r="K277" s="713">
        <v>286</v>
      </c>
    </row>
    <row r="278" spans="1:11" ht="14.4" customHeight="1" x14ac:dyDescent="0.3">
      <c r="A278" s="680" t="s">
        <v>537</v>
      </c>
      <c r="B278" s="671" t="s">
        <v>539</v>
      </c>
      <c r="C278" s="705" t="s">
        <v>561</v>
      </c>
      <c r="D278" s="723" t="s">
        <v>562</v>
      </c>
      <c r="E278" s="705" t="s">
        <v>3359</v>
      </c>
      <c r="F278" s="723" t="s">
        <v>3360</v>
      </c>
      <c r="G278" s="705" t="s">
        <v>3711</v>
      </c>
      <c r="H278" s="705" t="s">
        <v>3712</v>
      </c>
      <c r="I278" s="238">
        <v>34.729999999999997</v>
      </c>
      <c r="J278" s="238">
        <v>40</v>
      </c>
      <c r="K278" s="713">
        <v>1389.1</v>
      </c>
    </row>
    <row r="279" spans="1:11" ht="14.4" customHeight="1" x14ac:dyDescent="0.3">
      <c r="A279" s="680" t="s">
        <v>537</v>
      </c>
      <c r="B279" s="671" t="s">
        <v>539</v>
      </c>
      <c r="C279" s="705" t="s">
        <v>561</v>
      </c>
      <c r="D279" s="723" t="s">
        <v>562</v>
      </c>
      <c r="E279" s="705" t="s">
        <v>3359</v>
      </c>
      <c r="F279" s="723" t="s">
        <v>3360</v>
      </c>
      <c r="G279" s="705" t="s">
        <v>3713</v>
      </c>
      <c r="H279" s="705" t="s">
        <v>3714</v>
      </c>
      <c r="I279" s="238">
        <v>1.5750000000000002</v>
      </c>
      <c r="J279" s="238">
        <v>400</v>
      </c>
      <c r="K279" s="713">
        <v>631</v>
      </c>
    </row>
    <row r="280" spans="1:11" ht="14.4" customHeight="1" x14ac:dyDescent="0.3">
      <c r="A280" s="680" t="s">
        <v>537</v>
      </c>
      <c r="B280" s="671" t="s">
        <v>539</v>
      </c>
      <c r="C280" s="705" t="s">
        <v>561</v>
      </c>
      <c r="D280" s="723" t="s">
        <v>562</v>
      </c>
      <c r="E280" s="705" t="s">
        <v>3359</v>
      </c>
      <c r="F280" s="723" t="s">
        <v>3360</v>
      </c>
      <c r="G280" s="705" t="s">
        <v>3571</v>
      </c>
      <c r="H280" s="705" t="s">
        <v>3572</v>
      </c>
      <c r="I280" s="238">
        <v>2.0499999999999998</v>
      </c>
      <c r="J280" s="238">
        <v>20</v>
      </c>
      <c r="K280" s="713">
        <v>41</v>
      </c>
    </row>
    <row r="281" spans="1:11" ht="14.4" customHeight="1" x14ac:dyDescent="0.3">
      <c r="A281" s="680" t="s">
        <v>537</v>
      </c>
      <c r="B281" s="671" t="s">
        <v>539</v>
      </c>
      <c r="C281" s="705" t="s">
        <v>561</v>
      </c>
      <c r="D281" s="723" t="s">
        <v>562</v>
      </c>
      <c r="E281" s="705" t="s">
        <v>3359</v>
      </c>
      <c r="F281" s="723" t="s">
        <v>3360</v>
      </c>
      <c r="G281" s="705" t="s">
        <v>3715</v>
      </c>
      <c r="H281" s="705" t="s">
        <v>3716</v>
      </c>
      <c r="I281" s="238">
        <v>7.95</v>
      </c>
      <c r="J281" s="238">
        <v>400</v>
      </c>
      <c r="K281" s="713">
        <v>3180</v>
      </c>
    </row>
    <row r="282" spans="1:11" ht="14.4" customHeight="1" x14ac:dyDescent="0.3">
      <c r="A282" s="680" t="s">
        <v>537</v>
      </c>
      <c r="B282" s="671" t="s">
        <v>539</v>
      </c>
      <c r="C282" s="705" t="s">
        <v>561</v>
      </c>
      <c r="D282" s="723" t="s">
        <v>562</v>
      </c>
      <c r="E282" s="705" t="s">
        <v>3359</v>
      </c>
      <c r="F282" s="723" t="s">
        <v>3360</v>
      </c>
      <c r="G282" s="705" t="s">
        <v>3485</v>
      </c>
      <c r="H282" s="705" t="s">
        <v>3486</v>
      </c>
      <c r="I282" s="238">
        <v>34.504999999999995</v>
      </c>
      <c r="J282" s="238">
        <v>30</v>
      </c>
      <c r="K282" s="713">
        <v>1035.1300000000001</v>
      </c>
    </row>
    <row r="283" spans="1:11" ht="14.4" customHeight="1" x14ac:dyDescent="0.3">
      <c r="A283" s="680" t="s">
        <v>537</v>
      </c>
      <c r="B283" s="671" t="s">
        <v>539</v>
      </c>
      <c r="C283" s="705" t="s">
        <v>561</v>
      </c>
      <c r="D283" s="723" t="s">
        <v>562</v>
      </c>
      <c r="E283" s="705" t="s">
        <v>3359</v>
      </c>
      <c r="F283" s="723" t="s">
        <v>3360</v>
      </c>
      <c r="G283" s="705" t="s">
        <v>3487</v>
      </c>
      <c r="H283" s="705" t="s">
        <v>3488</v>
      </c>
      <c r="I283" s="238">
        <v>17.98</v>
      </c>
      <c r="J283" s="238">
        <v>100</v>
      </c>
      <c r="K283" s="713">
        <v>1798</v>
      </c>
    </row>
    <row r="284" spans="1:11" ht="14.4" customHeight="1" x14ac:dyDescent="0.3">
      <c r="A284" s="680" t="s">
        <v>537</v>
      </c>
      <c r="B284" s="671" t="s">
        <v>539</v>
      </c>
      <c r="C284" s="705" t="s">
        <v>561</v>
      </c>
      <c r="D284" s="723" t="s">
        <v>562</v>
      </c>
      <c r="E284" s="705" t="s">
        <v>3359</v>
      </c>
      <c r="F284" s="723" t="s">
        <v>3360</v>
      </c>
      <c r="G284" s="705" t="s">
        <v>3489</v>
      </c>
      <c r="H284" s="705" t="s">
        <v>3490</v>
      </c>
      <c r="I284" s="238">
        <v>17.98</v>
      </c>
      <c r="J284" s="238">
        <v>100</v>
      </c>
      <c r="K284" s="713">
        <v>1798</v>
      </c>
    </row>
    <row r="285" spans="1:11" ht="14.4" customHeight="1" x14ac:dyDescent="0.3">
      <c r="A285" s="680" t="s">
        <v>537</v>
      </c>
      <c r="B285" s="671" t="s">
        <v>539</v>
      </c>
      <c r="C285" s="705" t="s">
        <v>561</v>
      </c>
      <c r="D285" s="723" t="s">
        <v>562</v>
      </c>
      <c r="E285" s="705" t="s">
        <v>3359</v>
      </c>
      <c r="F285" s="723" t="s">
        <v>3360</v>
      </c>
      <c r="G285" s="705" t="s">
        <v>3717</v>
      </c>
      <c r="H285" s="705" t="s">
        <v>3718</v>
      </c>
      <c r="I285" s="238">
        <v>4.43</v>
      </c>
      <c r="J285" s="238">
        <v>40</v>
      </c>
      <c r="K285" s="713">
        <v>177.2</v>
      </c>
    </row>
    <row r="286" spans="1:11" ht="14.4" customHeight="1" x14ac:dyDescent="0.3">
      <c r="A286" s="680" t="s">
        <v>537</v>
      </c>
      <c r="B286" s="671" t="s">
        <v>539</v>
      </c>
      <c r="C286" s="705" t="s">
        <v>561</v>
      </c>
      <c r="D286" s="723" t="s">
        <v>562</v>
      </c>
      <c r="E286" s="705" t="s">
        <v>3359</v>
      </c>
      <c r="F286" s="723" t="s">
        <v>3360</v>
      </c>
      <c r="G286" s="705" t="s">
        <v>3491</v>
      </c>
      <c r="H286" s="705" t="s">
        <v>3492</v>
      </c>
      <c r="I286" s="238">
        <v>12.1</v>
      </c>
      <c r="J286" s="238">
        <v>40</v>
      </c>
      <c r="K286" s="713">
        <v>484</v>
      </c>
    </row>
    <row r="287" spans="1:11" ht="14.4" customHeight="1" x14ac:dyDescent="0.3">
      <c r="A287" s="680" t="s">
        <v>537</v>
      </c>
      <c r="B287" s="671" t="s">
        <v>539</v>
      </c>
      <c r="C287" s="705" t="s">
        <v>561</v>
      </c>
      <c r="D287" s="723" t="s">
        <v>562</v>
      </c>
      <c r="E287" s="705" t="s">
        <v>3359</v>
      </c>
      <c r="F287" s="723" t="s">
        <v>3360</v>
      </c>
      <c r="G287" s="705" t="s">
        <v>3719</v>
      </c>
      <c r="H287" s="705" t="s">
        <v>3720</v>
      </c>
      <c r="I287" s="238">
        <v>178</v>
      </c>
      <c r="J287" s="238">
        <v>6</v>
      </c>
      <c r="K287" s="713">
        <v>1068.02</v>
      </c>
    </row>
    <row r="288" spans="1:11" ht="14.4" customHeight="1" x14ac:dyDescent="0.3">
      <c r="A288" s="680" t="s">
        <v>537</v>
      </c>
      <c r="B288" s="671" t="s">
        <v>539</v>
      </c>
      <c r="C288" s="705" t="s">
        <v>561</v>
      </c>
      <c r="D288" s="723" t="s">
        <v>562</v>
      </c>
      <c r="E288" s="705" t="s">
        <v>3359</v>
      </c>
      <c r="F288" s="723" t="s">
        <v>3360</v>
      </c>
      <c r="G288" s="705" t="s">
        <v>3721</v>
      </c>
      <c r="H288" s="705" t="s">
        <v>3722</v>
      </c>
      <c r="I288" s="238">
        <v>1.94</v>
      </c>
      <c r="J288" s="238">
        <v>100</v>
      </c>
      <c r="K288" s="713">
        <v>194</v>
      </c>
    </row>
    <row r="289" spans="1:11" ht="14.4" customHeight="1" x14ac:dyDescent="0.3">
      <c r="A289" s="680" t="s">
        <v>537</v>
      </c>
      <c r="B289" s="671" t="s">
        <v>539</v>
      </c>
      <c r="C289" s="705" t="s">
        <v>561</v>
      </c>
      <c r="D289" s="723" t="s">
        <v>562</v>
      </c>
      <c r="E289" s="705" t="s">
        <v>3359</v>
      </c>
      <c r="F289" s="723" t="s">
        <v>3360</v>
      </c>
      <c r="G289" s="705" t="s">
        <v>3723</v>
      </c>
      <c r="H289" s="705" t="s">
        <v>3724</v>
      </c>
      <c r="I289" s="238">
        <v>194.3</v>
      </c>
      <c r="J289" s="238">
        <v>5</v>
      </c>
      <c r="K289" s="713">
        <v>971.5</v>
      </c>
    </row>
    <row r="290" spans="1:11" ht="14.4" customHeight="1" x14ac:dyDescent="0.3">
      <c r="A290" s="680" t="s">
        <v>537</v>
      </c>
      <c r="B290" s="671" t="s">
        <v>539</v>
      </c>
      <c r="C290" s="705" t="s">
        <v>561</v>
      </c>
      <c r="D290" s="723" t="s">
        <v>562</v>
      </c>
      <c r="E290" s="705" t="s">
        <v>3359</v>
      </c>
      <c r="F290" s="723" t="s">
        <v>3360</v>
      </c>
      <c r="G290" s="705" t="s">
        <v>3497</v>
      </c>
      <c r="H290" s="705" t="s">
        <v>3498</v>
      </c>
      <c r="I290" s="238">
        <v>1.5550000000000002</v>
      </c>
      <c r="J290" s="238">
        <v>150</v>
      </c>
      <c r="K290" s="713">
        <v>233.25</v>
      </c>
    </row>
    <row r="291" spans="1:11" ht="14.4" customHeight="1" x14ac:dyDescent="0.3">
      <c r="A291" s="680" t="s">
        <v>537</v>
      </c>
      <c r="B291" s="671" t="s">
        <v>539</v>
      </c>
      <c r="C291" s="705" t="s">
        <v>561</v>
      </c>
      <c r="D291" s="723" t="s">
        <v>562</v>
      </c>
      <c r="E291" s="705" t="s">
        <v>3359</v>
      </c>
      <c r="F291" s="723" t="s">
        <v>3360</v>
      </c>
      <c r="G291" s="705" t="s">
        <v>3585</v>
      </c>
      <c r="H291" s="705" t="s">
        <v>3586</v>
      </c>
      <c r="I291" s="238">
        <v>21.24</v>
      </c>
      <c r="J291" s="238">
        <v>30</v>
      </c>
      <c r="K291" s="713">
        <v>637.20000000000005</v>
      </c>
    </row>
    <row r="292" spans="1:11" ht="14.4" customHeight="1" x14ac:dyDescent="0.3">
      <c r="A292" s="680" t="s">
        <v>537</v>
      </c>
      <c r="B292" s="671" t="s">
        <v>539</v>
      </c>
      <c r="C292" s="705" t="s">
        <v>561</v>
      </c>
      <c r="D292" s="723" t="s">
        <v>562</v>
      </c>
      <c r="E292" s="705" t="s">
        <v>3359</v>
      </c>
      <c r="F292" s="723" t="s">
        <v>3360</v>
      </c>
      <c r="G292" s="705" t="s">
        <v>3501</v>
      </c>
      <c r="H292" s="705" t="s">
        <v>3502</v>
      </c>
      <c r="I292" s="238">
        <v>9.65</v>
      </c>
      <c r="J292" s="238">
        <v>100</v>
      </c>
      <c r="K292" s="713">
        <v>965</v>
      </c>
    </row>
    <row r="293" spans="1:11" ht="14.4" customHeight="1" x14ac:dyDescent="0.3">
      <c r="A293" s="680" t="s">
        <v>537</v>
      </c>
      <c r="B293" s="671" t="s">
        <v>539</v>
      </c>
      <c r="C293" s="705" t="s">
        <v>561</v>
      </c>
      <c r="D293" s="723" t="s">
        <v>562</v>
      </c>
      <c r="E293" s="705" t="s">
        <v>3359</v>
      </c>
      <c r="F293" s="723" t="s">
        <v>3360</v>
      </c>
      <c r="G293" s="705" t="s">
        <v>3587</v>
      </c>
      <c r="H293" s="705" t="s">
        <v>3588</v>
      </c>
      <c r="I293" s="238">
        <v>0.47</v>
      </c>
      <c r="J293" s="238">
        <v>1000</v>
      </c>
      <c r="K293" s="713">
        <v>470</v>
      </c>
    </row>
    <row r="294" spans="1:11" ht="14.4" customHeight="1" x14ac:dyDescent="0.3">
      <c r="A294" s="680" t="s">
        <v>537</v>
      </c>
      <c r="B294" s="671" t="s">
        <v>539</v>
      </c>
      <c r="C294" s="705" t="s">
        <v>561</v>
      </c>
      <c r="D294" s="723" t="s">
        <v>562</v>
      </c>
      <c r="E294" s="705" t="s">
        <v>3359</v>
      </c>
      <c r="F294" s="723" t="s">
        <v>3360</v>
      </c>
      <c r="G294" s="705" t="s">
        <v>3509</v>
      </c>
      <c r="H294" s="705" t="s">
        <v>3510</v>
      </c>
      <c r="I294" s="238">
        <v>4.03</v>
      </c>
      <c r="J294" s="238">
        <v>600</v>
      </c>
      <c r="K294" s="713">
        <v>2418</v>
      </c>
    </row>
    <row r="295" spans="1:11" ht="14.4" customHeight="1" x14ac:dyDescent="0.3">
      <c r="A295" s="680" t="s">
        <v>537</v>
      </c>
      <c r="B295" s="671" t="s">
        <v>539</v>
      </c>
      <c r="C295" s="705" t="s">
        <v>561</v>
      </c>
      <c r="D295" s="723" t="s">
        <v>562</v>
      </c>
      <c r="E295" s="705" t="s">
        <v>3359</v>
      </c>
      <c r="F295" s="723" t="s">
        <v>3360</v>
      </c>
      <c r="G295" s="705" t="s">
        <v>3653</v>
      </c>
      <c r="H295" s="705" t="s">
        <v>3654</v>
      </c>
      <c r="I295" s="238">
        <v>2.6</v>
      </c>
      <c r="J295" s="238">
        <v>200</v>
      </c>
      <c r="K295" s="713">
        <v>520</v>
      </c>
    </row>
    <row r="296" spans="1:11" ht="14.4" customHeight="1" x14ac:dyDescent="0.3">
      <c r="A296" s="680" t="s">
        <v>537</v>
      </c>
      <c r="B296" s="671" t="s">
        <v>539</v>
      </c>
      <c r="C296" s="705" t="s">
        <v>561</v>
      </c>
      <c r="D296" s="723" t="s">
        <v>562</v>
      </c>
      <c r="E296" s="705" t="s">
        <v>3359</v>
      </c>
      <c r="F296" s="723" t="s">
        <v>3360</v>
      </c>
      <c r="G296" s="705" t="s">
        <v>3725</v>
      </c>
      <c r="H296" s="705" t="s">
        <v>3726</v>
      </c>
      <c r="I296" s="238">
        <v>15.39</v>
      </c>
      <c r="J296" s="238">
        <v>50</v>
      </c>
      <c r="K296" s="713">
        <v>769.5</v>
      </c>
    </row>
    <row r="297" spans="1:11" ht="14.4" customHeight="1" x14ac:dyDescent="0.3">
      <c r="A297" s="680" t="s">
        <v>537</v>
      </c>
      <c r="B297" s="671" t="s">
        <v>539</v>
      </c>
      <c r="C297" s="705" t="s">
        <v>561</v>
      </c>
      <c r="D297" s="723" t="s">
        <v>562</v>
      </c>
      <c r="E297" s="705" t="s">
        <v>3359</v>
      </c>
      <c r="F297" s="723" t="s">
        <v>3360</v>
      </c>
      <c r="G297" s="705" t="s">
        <v>3511</v>
      </c>
      <c r="H297" s="705" t="s">
        <v>3512</v>
      </c>
      <c r="I297" s="238">
        <v>11.98</v>
      </c>
      <c r="J297" s="238">
        <v>150</v>
      </c>
      <c r="K297" s="713">
        <v>1797</v>
      </c>
    </row>
    <row r="298" spans="1:11" ht="14.4" customHeight="1" x14ac:dyDescent="0.3">
      <c r="A298" s="680" t="s">
        <v>537</v>
      </c>
      <c r="B298" s="671" t="s">
        <v>539</v>
      </c>
      <c r="C298" s="705" t="s">
        <v>561</v>
      </c>
      <c r="D298" s="723" t="s">
        <v>562</v>
      </c>
      <c r="E298" s="705" t="s">
        <v>3359</v>
      </c>
      <c r="F298" s="723" t="s">
        <v>3360</v>
      </c>
      <c r="G298" s="705" t="s">
        <v>3513</v>
      </c>
      <c r="H298" s="705" t="s">
        <v>3514</v>
      </c>
      <c r="I298" s="238">
        <v>62.92</v>
      </c>
      <c r="J298" s="238">
        <v>50</v>
      </c>
      <c r="K298" s="713">
        <v>3146</v>
      </c>
    </row>
    <row r="299" spans="1:11" ht="14.4" customHeight="1" x14ac:dyDescent="0.3">
      <c r="A299" s="680" t="s">
        <v>537</v>
      </c>
      <c r="B299" s="671" t="s">
        <v>539</v>
      </c>
      <c r="C299" s="705" t="s">
        <v>561</v>
      </c>
      <c r="D299" s="723" t="s">
        <v>562</v>
      </c>
      <c r="E299" s="705" t="s">
        <v>3359</v>
      </c>
      <c r="F299" s="723" t="s">
        <v>3360</v>
      </c>
      <c r="G299" s="705" t="s">
        <v>3727</v>
      </c>
      <c r="H299" s="705" t="s">
        <v>3728</v>
      </c>
      <c r="I299" s="238">
        <v>36</v>
      </c>
      <c r="J299" s="238">
        <v>50</v>
      </c>
      <c r="K299" s="713">
        <v>1799.75</v>
      </c>
    </row>
    <row r="300" spans="1:11" ht="14.4" customHeight="1" x14ac:dyDescent="0.3">
      <c r="A300" s="680" t="s">
        <v>537</v>
      </c>
      <c r="B300" s="671" t="s">
        <v>539</v>
      </c>
      <c r="C300" s="705" t="s">
        <v>561</v>
      </c>
      <c r="D300" s="723" t="s">
        <v>562</v>
      </c>
      <c r="E300" s="705" t="s">
        <v>3359</v>
      </c>
      <c r="F300" s="723" t="s">
        <v>3360</v>
      </c>
      <c r="G300" s="705" t="s">
        <v>3729</v>
      </c>
      <c r="H300" s="705" t="s">
        <v>3730</v>
      </c>
      <c r="I300" s="238">
        <v>1109.27</v>
      </c>
      <c r="J300" s="238">
        <v>2</v>
      </c>
      <c r="K300" s="713">
        <v>2218.54</v>
      </c>
    </row>
    <row r="301" spans="1:11" ht="14.4" customHeight="1" x14ac:dyDescent="0.3">
      <c r="A301" s="680" t="s">
        <v>537</v>
      </c>
      <c r="B301" s="671" t="s">
        <v>539</v>
      </c>
      <c r="C301" s="705" t="s">
        <v>561</v>
      </c>
      <c r="D301" s="723" t="s">
        <v>562</v>
      </c>
      <c r="E301" s="705" t="s">
        <v>3359</v>
      </c>
      <c r="F301" s="723" t="s">
        <v>3360</v>
      </c>
      <c r="G301" s="705" t="s">
        <v>3731</v>
      </c>
      <c r="H301" s="705" t="s">
        <v>3732</v>
      </c>
      <c r="I301" s="238">
        <v>229.9</v>
      </c>
      <c r="J301" s="238">
        <v>20</v>
      </c>
      <c r="K301" s="713">
        <v>4598</v>
      </c>
    </row>
    <row r="302" spans="1:11" ht="14.4" customHeight="1" x14ac:dyDescent="0.3">
      <c r="A302" s="680" t="s">
        <v>537</v>
      </c>
      <c r="B302" s="671" t="s">
        <v>539</v>
      </c>
      <c r="C302" s="705" t="s">
        <v>561</v>
      </c>
      <c r="D302" s="723" t="s">
        <v>562</v>
      </c>
      <c r="E302" s="705" t="s">
        <v>3359</v>
      </c>
      <c r="F302" s="723" t="s">
        <v>3360</v>
      </c>
      <c r="G302" s="705" t="s">
        <v>3733</v>
      </c>
      <c r="H302" s="705" t="s">
        <v>3734</v>
      </c>
      <c r="I302" s="238">
        <v>60.54</v>
      </c>
      <c r="J302" s="238">
        <v>25</v>
      </c>
      <c r="K302" s="713">
        <v>1513.5</v>
      </c>
    </row>
    <row r="303" spans="1:11" ht="14.4" customHeight="1" x14ac:dyDescent="0.3">
      <c r="A303" s="680" t="s">
        <v>537</v>
      </c>
      <c r="B303" s="671" t="s">
        <v>539</v>
      </c>
      <c r="C303" s="705" t="s">
        <v>561</v>
      </c>
      <c r="D303" s="723" t="s">
        <v>562</v>
      </c>
      <c r="E303" s="705" t="s">
        <v>3359</v>
      </c>
      <c r="F303" s="723" t="s">
        <v>3360</v>
      </c>
      <c r="G303" s="705" t="s">
        <v>3735</v>
      </c>
      <c r="H303" s="705" t="s">
        <v>3736</v>
      </c>
      <c r="I303" s="238">
        <v>168.19</v>
      </c>
      <c r="J303" s="238">
        <v>10</v>
      </c>
      <c r="K303" s="713">
        <v>1681.9</v>
      </c>
    </row>
    <row r="304" spans="1:11" ht="14.4" customHeight="1" x14ac:dyDescent="0.3">
      <c r="A304" s="680" t="s">
        <v>537</v>
      </c>
      <c r="B304" s="671" t="s">
        <v>539</v>
      </c>
      <c r="C304" s="705" t="s">
        <v>561</v>
      </c>
      <c r="D304" s="723" t="s">
        <v>562</v>
      </c>
      <c r="E304" s="705" t="s">
        <v>3359</v>
      </c>
      <c r="F304" s="723" t="s">
        <v>3360</v>
      </c>
      <c r="G304" s="705" t="s">
        <v>3519</v>
      </c>
      <c r="H304" s="705" t="s">
        <v>3520</v>
      </c>
      <c r="I304" s="238">
        <v>9.1999999999999993</v>
      </c>
      <c r="J304" s="238">
        <v>700</v>
      </c>
      <c r="K304" s="713">
        <v>6440</v>
      </c>
    </row>
    <row r="305" spans="1:11" ht="14.4" customHeight="1" x14ac:dyDescent="0.3">
      <c r="A305" s="680" t="s">
        <v>537</v>
      </c>
      <c r="B305" s="671" t="s">
        <v>539</v>
      </c>
      <c r="C305" s="705" t="s">
        <v>561</v>
      </c>
      <c r="D305" s="723" t="s">
        <v>562</v>
      </c>
      <c r="E305" s="705" t="s">
        <v>3359</v>
      </c>
      <c r="F305" s="723" t="s">
        <v>3360</v>
      </c>
      <c r="G305" s="705" t="s">
        <v>3521</v>
      </c>
      <c r="H305" s="705" t="s">
        <v>3522</v>
      </c>
      <c r="I305" s="238">
        <v>9.68</v>
      </c>
      <c r="J305" s="238">
        <v>300</v>
      </c>
      <c r="K305" s="713">
        <v>2904</v>
      </c>
    </row>
    <row r="306" spans="1:11" ht="14.4" customHeight="1" x14ac:dyDescent="0.3">
      <c r="A306" s="680" t="s">
        <v>537</v>
      </c>
      <c r="B306" s="671" t="s">
        <v>539</v>
      </c>
      <c r="C306" s="705" t="s">
        <v>561</v>
      </c>
      <c r="D306" s="723" t="s">
        <v>562</v>
      </c>
      <c r="E306" s="705" t="s">
        <v>3359</v>
      </c>
      <c r="F306" s="723" t="s">
        <v>3360</v>
      </c>
      <c r="G306" s="705" t="s">
        <v>3737</v>
      </c>
      <c r="H306" s="705" t="s">
        <v>3738</v>
      </c>
      <c r="I306" s="238">
        <v>217.8</v>
      </c>
      <c r="J306" s="238">
        <v>6</v>
      </c>
      <c r="K306" s="713">
        <v>1306.8</v>
      </c>
    </row>
    <row r="307" spans="1:11" ht="14.4" customHeight="1" x14ac:dyDescent="0.3">
      <c r="A307" s="680" t="s">
        <v>537</v>
      </c>
      <c r="B307" s="671" t="s">
        <v>539</v>
      </c>
      <c r="C307" s="705" t="s">
        <v>561</v>
      </c>
      <c r="D307" s="723" t="s">
        <v>562</v>
      </c>
      <c r="E307" s="705" t="s">
        <v>3359</v>
      </c>
      <c r="F307" s="723" t="s">
        <v>3360</v>
      </c>
      <c r="G307" s="705" t="s">
        <v>3739</v>
      </c>
      <c r="H307" s="705" t="s">
        <v>3740</v>
      </c>
      <c r="I307" s="238">
        <v>304.89999999999998</v>
      </c>
      <c r="J307" s="238">
        <v>10</v>
      </c>
      <c r="K307" s="713">
        <v>3049</v>
      </c>
    </row>
    <row r="308" spans="1:11" ht="14.4" customHeight="1" x14ac:dyDescent="0.3">
      <c r="A308" s="680" t="s">
        <v>537</v>
      </c>
      <c r="B308" s="671" t="s">
        <v>539</v>
      </c>
      <c r="C308" s="705" t="s">
        <v>561</v>
      </c>
      <c r="D308" s="723" t="s">
        <v>562</v>
      </c>
      <c r="E308" s="705" t="s">
        <v>3359</v>
      </c>
      <c r="F308" s="723" t="s">
        <v>3360</v>
      </c>
      <c r="G308" s="705" t="s">
        <v>3741</v>
      </c>
      <c r="H308" s="705" t="s">
        <v>3742</v>
      </c>
      <c r="I308" s="238">
        <v>331.24</v>
      </c>
      <c r="J308" s="238">
        <v>1</v>
      </c>
      <c r="K308" s="713">
        <v>331.24</v>
      </c>
    </row>
    <row r="309" spans="1:11" ht="14.4" customHeight="1" x14ac:dyDescent="0.3">
      <c r="A309" s="680" t="s">
        <v>537</v>
      </c>
      <c r="B309" s="671" t="s">
        <v>539</v>
      </c>
      <c r="C309" s="705" t="s">
        <v>561</v>
      </c>
      <c r="D309" s="723" t="s">
        <v>562</v>
      </c>
      <c r="E309" s="705" t="s">
        <v>3361</v>
      </c>
      <c r="F309" s="723" t="s">
        <v>3362</v>
      </c>
      <c r="G309" s="705" t="s">
        <v>3743</v>
      </c>
      <c r="H309" s="705" t="s">
        <v>3744</v>
      </c>
      <c r="I309" s="238">
        <v>154.41999999999999</v>
      </c>
      <c r="J309" s="238">
        <v>1</v>
      </c>
      <c r="K309" s="713">
        <v>154.41999999999999</v>
      </c>
    </row>
    <row r="310" spans="1:11" ht="14.4" customHeight="1" x14ac:dyDescent="0.3">
      <c r="A310" s="680" t="s">
        <v>537</v>
      </c>
      <c r="B310" s="671" t="s">
        <v>539</v>
      </c>
      <c r="C310" s="705" t="s">
        <v>561</v>
      </c>
      <c r="D310" s="723" t="s">
        <v>562</v>
      </c>
      <c r="E310" s="705" t="s">
        <v>3369</v>
      </c>
      <c r="F310" s="723" t="s">
        <v>3370</v>
      </c>
      <c r="G310" s="705" t="s">
        <v>3525</v>
      </c>
      <c r="H310" s="705" t="s">
        <v>3526</v>
      </c>
      <c r="I310" s="238">
        <v>8.17</v>
      </c>
      <c r="J310" s="238">
        <v>900</v>
      </c>
      <c r="K310" s="713">
        <v>7353</v>
      </c>
    </row>
    <row r="311" spans="1:11" ht="14.4" customHeight="1" x14ac:dyDescent="0.3">
      <c r="A311" s="680" t="s">
        <v>537</v>
      </c>
      <c r="B311" s="671" t="s">
        <v>539</v>
      </c>
      <c r="C311" s="705" t="s">
        <v>561</v>
      </c>
      <c r="D311" s="723" t="s">
        <v>562</v>
      </c>
      <c r="E311" s="705" t="s">
        <v>3369</v>
      </c>
      <c r="F311" s="723" t="s">
        <v>3370</v>
      </c>
      <c r="G311" s="705" t="s">
        <v>3745</v>
      </c>
      <c r="H311" s="705" t="s">
        <v>3746</v>
      </c>
      <c r="I311" s="238">
        <v>12.7</v>
      </c>
      <c r="J311" s="238">
        <v>60</v>
      </c>
      <c r="K311" s="713">
        <v>762</v>
      </c>
    </row>
    <row r="312" spans="1:11" ht="14.4" customHeight="1" x14ac:dyDescent="0.3">
      <c r="A312" s="680" t="s">
        <v>537</v>
      </c>
      <c r="B312" s="671" t="s">
        <v>539</v>
      </c>
      <c r="C312" s="705" t="s">
        <v>561</v>
      </c>
      <c r="D312" s="723" t="s">
        <v>562</v>
      </c>
      <c r="E312" s="705" t="s">
        <v>3373</v>
      </c>
      <c r="F312" s="723" t="s">
        <v>3374</v>
      </c>
      <c r="G312" s="705" t="s">
        <v>3747</v>
      </c>
      <c r="H312" s="705" t="s">
        <v>3748</v>
      </c>
      <c r="I312" s="238">
        <v>0.3</v>
      </c>
      <c r="J312" s="238">
        <v>400</v>
      </c>
      <c r="K312" s="713">
        <v>120</v>
      </c>
    </row>
    <row r="313" spans="1:11" ht="14.4" customHeight="1" x14ac:dyDescent="0.3">
      <c r="A313" s="680" t="s">
        <v>537</v>
      </c>
      <c r="B313" s="671" t="s">
        <v>539</v>
      </c>
      <c r="C313" s="705" t="s">
        <v>561</v>
      </c>
      <c r="D313" s="723" t="s">
        <v>562</v>
      </c>
      <c r="E313" s="705" t="s">
        <v>3373</v>
      </c>
      <c r="F313" s="723" t="s">
        <v>3374</v>
      </c>
      <c r="G313" s="705" t="s">
        <v>3749</v>
      </c>
      <c r="H313" s="705" t="s">
        <v>3750</v>
      </c>
      <c r="I313" s="238">
        <v>0.30499999999999999</v>
      </c>
      <c r="J313" s="238">
        <v>200</v>
      </c>
      <c r="K313" s="713">
        <v>61</v>
      </c>
    </row>
    <row r="314" spans="1:11" ht="14.4" customHeight="1" x14ac:dyDescent="0.3">
      <c r="A314" s="680" t="s">
        <v>537</v>
      </c>
      <c r="B314" s="671" t="s">
        <v>539</v>
      </c>
      <c r="C314" s="705" t="s">
        <v>561</v>
      </c>
      <c r="D314" s="723" t="s">
        <v>562</v>
      </c>
      <c r="E314" s="705" t="s">
        <v>3373</v>
      </c>
      <c r="F314" s="723" t="s">
        <v>3374</v>
      </c>
      <c r="G314" s="705" t="s">
        <v>3751</v>
      </c>
      <c r="H314" s="705" t="s">
        <v>3752</v>
      </c>
      <c r="I314" s="238">
        <v>0.30499999999999999</v>
      </c>
      <c r="J314" s="238">
        <v>300</v>
      </c>
      <c r="K314" s="713">
        <v>91</v>
      </c>
    </row>
    <row r="315" spans="1:11" ht="14.4" customHeight="1" x14ac:dyDescent="0.3">
      <c r="A315" s="680" t="s">
        <v>537</v>
      </c>
      <c r="B315" s="671" t="s">
        <v>539</v>
      </c>
      <c r="C315" s="705" t="s">
        <v>561</v>
      </c>
      <c r="D315" s="723" t="s">
        <v>562</v>
      </c>
      <c r="E315" s="705" t="s">
        <v>3373</v>
      </c>
      <c r="F315" s="723" t="s">
        <v>3374</v>
      </c>
      <c r="G315" s="705" t="s">
        <v>3631</v>
      </c>
      <c r="H315" s="705" t="s">
        <v>3632</v>
      </c>
      <c r="I315" s="238">
        <v>0.30499999999999999</v>
      </c>
      <c r="J315" s="238">
        <v>500</v>
      </c>
      <c r="K315" s="713">
        <v>153</v>
      </c>
    </row>
    <row r="316" spans="1:11" ht="14.4" customHeight="1" x14ac:dyDescent="0.3">
      <c r="A316" s="680" t="s">
        <v>537</v>
      </c>
      <c r="B316" s="671" t="s">
        <v>539</v>
      </c>
      <c r="C316" s="705" t="s">
        <v>561</v>
      </c>
      <c r="D316" s="723" t="s">
        <v>562</v>
      </c>
      <c r="E316" s="705" t="s">
        <v>3373</v>
      </c>
      <c r="F316" s="723" t="s">
        <v>3374</v>
      </c>
      <c r="G316" s="705" t="s">
        <v>3753</v>
      </c>
      <c r="H316" s="705" t="s">
        <v>3754</v>
      </c>
      <c r="I316" s="238">
        <v>0.3</v>
      </c>
      <c r="J316" s="238">
        <v>200</v>
      </c>
      <c r="K316" s="713">
        <v>60</v>
      </c>
    </row>
    <row r="317" spans="1:11" ht="14.4" customHeight="1" x14ac:dyDescent="0.3">
      <c r="A317" s="680" t="s">
        <v>537</v>
      </c>
      <c r="B317" s="671" t="s">
        <v>539</v>
      </c>
      <c r="C317" s="705" t="s">
        <v>561</v>
      </c>
      <c r="D317" s="723" t="s">
        <v>562</v>
      </c>
      <c r="E317" s="705" t="s">
        <v>3373</v>
      </c>
      <c r="F317" s="723" t="s">
        <v>3374</v>
      </c>
      <c r="G317" s="705" t="s">
        <v>3533</v>
      </c>
      <c r="H317" s="705" t="s">
        <v>3534</v>
      </c>
      <c r="I317" s="238">
        <v>0.3</v>
      </c>
      <c r="J317" s="238">
        <v>3000</v>
      </c>
      <c r="K317" s="713">
        <v>900</v>
      </c>
    </row>
    <row r="318" spans="1:11" ht="14.4" customHeight="1" x14ac:dyDescent="0.3">
      <c r="A318" s="680" t="s">
        <v>537</v>
      </c>
      <c r="B318" s="671" t="s">
        <v>539</v>
      </c>
      <c r="C318" s="705" t="s">
        <v>561</v>
      </c>
      <c r="D318" s="723" t="s">
        <v>562</v>
      </c>
      <c r="E318" s="705" t="s">
        <v>3375</v>
      </c>
      <c r="F318" s="723" t="s">
        <v>3376</v>
      </c>
      <c r="G318" s="705" t="s">
        <v>3599</v>
      </c>
      <c r="H318" s="705" t="s">
        <v>3600</v>
      </c>
      <c r="I318" s="238">
        <v>0.77500000000000002</v>
      </c>
      <c r="J318" s="238">
        <v>3000</v>
      </c>
      <c r="K318" s="713">
        <v>2320</v>
      </c>
    </row>
    <row r="319" spans="1:11" ht="14.4" customHeight="1" x14ac:dyDescent="0.3">
      <c r="A319" s="680" t="s">
        <v>537</v>
      </c>
      <c r="B319" s="671" t="s">
        <v>539</v>
      </c>
      <c r="C319" s="705" t="s">
        <v>561</v>
      </c>
      <c r="D319" s="723" t="s">
        <v>562</v>
      </c>
      <c r="E319" s="705" t="s">
        <v>3375</v>
      </c>
      <c r="F319" s="723" t="s">
        <v>3376</v>
      </c>
      <c r="G319" s="705" t="s">
        <v>3601</v>
      </c>
      <c r="H319" s="705" t="s">
        <v>3602</v>
      </c>
      <c r="I319" s="238">
        <v>0.77</v>
      </c>
      <c r="J319" s="238">
        <v>12000</v>
      </c>
      <c r="K319" s="713">
        <v>9260</v>
      </c>
    </row>
    <row r="320" spans="1:11" ht="14.4" customHeight="1" x14ac:dyDescent="0.3">
      <c r="A320" s="680" t="s">
        <v>537</v>
      </c>
      <c r="B320" s="671" t="s">
        <v>539</v>
      </c>
      <c r="C320" s="705" t="s">
        <v>561</v>
      </c>
      <c r="D320" s="723" t="s">
        <v>562</v>
      </c>
      <c r="E320" s="705" t="s">
        <v>3375</v>
      </c>
      <c r="F320" s="723" t="s">
        <v>3376</v>
      </c>
      <c r="G320" s="705" t="s">
        <v>3633</v>
      </c>
      <c r="H320" s="705" t="s">
        <v>3634</v>
      </c>
      <c r="I320" s="238">
        <v>0.77</v>
      </c>
      <c r="J320" s="238">
        <v>3000</v>
      </c>
      <c r="K320" s="713">
        <v>2310</v>
      </c>
    </row>
    <row r="321" spans="1:11" ht="14.4" customHeight="1" x14ac:dyDescent="0.3">
      <c r="A321" s="680" t="s">
        <v>537</v>
      </c>
      <c r="B321" s="671" t="s">
        <v>539</v>
      </c>
      <c r="C321" s="705" t="s">
        <v>561</v>
      </c>
      <c r="D321" s="723" t="s">
        <v>562</v>
      </c>
      <c r="E321" s="705" t="s">
        <v>3355</v>
      </c>
      <c r="F321" s="723" t="s">
        <v>3356</v>
      </c>
      <c r="G321" s="705" t="s">
        <v>3603</v>
      </c>
      <c r="H321" s="705" t="s">
        <v>3604</v>
      </c>
      <c r="I321" s="238">
        <v>139.44</v>
      </c>
      <c r="J321" s="238">
        <v>10</v>
      </c>
      <c r="K321" s="713">
        <v>1394.4</v>
      </c>
    </row>
    <row r="322" spans="1:11" ht="14.4" customHeight="1" x14ac:dyDescent="0.3">
      <c r="A322" s="680" t="s">
        <v>537</v>
      </c>
      <c r="B322" s="671" t="s">
        <v>539</v>
      </c>
      <c r="C322" s="705" t="s">
        <v>561</v>
      </c>
      <c r="D322" s="723" t="s">
        <v>562</v>
      </c>
      <c r="E322" s="705" t="s">
        <v>3355</v>
      </c>
      <c r="F322" s="723" t="s">
        <v>3356</v>
      </c>
      <c r="G322" s="705" t="s">
        <v>3605</v>
      </c>
      <c r="H322" s="705" t="s">
        <v>3606</v>
      </c>
      <c r="I322" s="238">
        <v>139.43</v>
      </c>
      <c r="J322" s="238">
        <v>10</v>
      </c>
      <c r="K322" s="713">
        <v>1394.28</v>
      </c>
    </row>
    <row r="323" spans="1:11" ht="14.4" customHeight="1" x14ac:dyDescent="0.3">
      <c r="A323" s="680" t="s">
        <v>537</v>
      </c>
      <c r="B323" s="671" t="s">
        <v>539</v>
      </c>
      <c r="C323" s="705" t="s">
        <v>561</v>
      </c>
      <c r="D323" s="723" t="s">
        <v>562</v>
      </c>
      <c r="E323" s="705" t="s">
        <v>3355</v>
      </c>
      <c r="F323" s="723" t="s">
        <v>3356</v>
      </c>
      <c r="G323" s="705" t="s">
        <v>3755</v>
      </c>
      <c r="H323" s="705" t="s">
        <v>3756</v>
      </c>
      <c r="I323" s="238">
        <v>152.46</v>
      </c>
      <c r="J323" s="238">
        <v>2</v>
      </c>
      <c r="K323" s="713">
        <v>304.92</v>
      </c>
    </row>
    <row r="324" spans="1:11" ht="14.4" customHeight="1" x14ac:dyDescent="0.3">
      <c r="A324" s="680" t="s">
        <v>537</v>
      </c>
      <c r="B324" s="671" t="s">
        <v>539</v>
      </c>
      <c r="C324" s="705" t="s">
        <v>563</v>
      </c>
      <c r="D324" s="723" t="s">
        <v>564</v>
      </c>
      <c r="E324" s="705" t="s">
        <v>3359</v>
      </c>
      <c r="F324" s="723" t="s">
        <v>3360</v>
      </c>
      <c r="G324" s="705" t="s">
        <v>3757</v>
      </c>
      <c r="H324" s="705" t="s">
        <v>3758</v>
      </c>
      <c r="I324" s="238">
        <v>12584</v>
      </c>
      <c r="J324" s="238">
        <v>5</v>
      </c>
      <c r="K324" s="713">
        <v>62920</v>
      </c>
    </row>
    <row r="325" spans="1:11" ht="14.4" customHeight="1" x14ac:dyDescent="0.3">
      <c r="A325" s="680" t="s">
        <v>537</v>
      </c>
      <c r="B325" s="671" t="s">
        <v>539</v>
      </c>
      <c r="C325" s="705" t="s">
        <v>563</v>
      </c>
      <c r="D325" s="723" t="s">
        <v>564</v>
      </c>
      <c r="E325" s="705" t="s">
        <v>3359</v>
      </c>
      <c r="F325" s="723" t="s">
        <v>3360</v>
      </c>
      <c r="G325" s="705" t="s">
        <v>3759</v>
      </c>
      <c r="H325" s="705" t="s">
        <v>3760</v>
      </c>
      <c r="I325" s="238">
        <v>6116.7</v>
      </c>
      <c r="J325" s="238">
        <v>1</v>
      </c>
      <c r="K325" s="713">
        <v>6116.7</v>
      </c>
    </row>
    <row r="326" spans="1:11" ht="14.4" customHeight="1" x14ac:dyDescent="0.3">
      <c r="A326" s="680" t="s">
        <v>537</v>
      </c>
      <c r="B326" s="671" t="s">
        <v>539</v>
      </c>
      <c r="C326" s="705" t="s">
        <v>563</v>
      </c>
      <c r="D326" s="723" t="s">
        <v>564</v>
      </c>
      <c r="E326" s="705" t="s">
        <v>3359</v>
      </c>
      <c r="F326" s="723" t="s">
        <v>3360</v>
      </c>
      <c r="G326" s="705" t="s">
        <v>3761</v>
      </c>
      <c r="H326" s="705" t="s">
        <v>3762</v>
      </c>
      <c r="I326" s="238">
        <v>6591.87</v>
      </c>
      <c r="J326" s="238">
        <v>9</v>
      </c>
      <c r="K326" s="713">
        <v>59326.87</v>
      </c>
    </row>
    <row r="327" spans="1:11" ht="14.4" customHeight="1" x14ac:dyDescent="0.3">
      <c r="A327" s="680" t="s">
        <v>537</v>
      </c>
      <c r="B327" s="671" t="s">
        <v>539</v>
      </c>
      <c r="C327" s="705" t="s">
        <v>563</v>
      </c>
      <c r="D327" s="723" t="s">
        <v>564</v>
      </c>
      <c r="E327" s="705" t="s">
        <v>3359</v>
      </c>
      <c r="F327" s="723" t="s">
        <v>3360</v>
      </c>
      <c r="G327" s="705" t="s">
        <v>3763</v>
      </c>
      <c r="H327" s="705" t="s">
        <v>3764</v>
      </c>
      <c r="I327" s="238">
        <v>4194.9399999999996</v>
      </c>
      <c r="J327" s="238">
        <v>3</v>
      </c>
      <c r="K327" s="713">
        <v>12584.81</v>
      </c>
    </row>
    <row r="328" spans="1:11" ht="14.4" customHeight="1" x14ac:dyDescent="0.3">
      <c r="A328" s="680" t="s">
        <v>537</v>
      </c>
      <c r="B328" s="671" t="s">
        <v>539</v>
      </c>
      <c r="C328" s="705" t="s">
        <v>563</v>
      </c>
      <c r="D328" s="723" t="s">
        <v>564</v>
      </c>
      <c r="E328" s="705" t="s">
        <v>3359</v>
      </c>
      <c r="F328" s="723" t="s">
        <v>3360</v>
      </c>
      <c r="G328" s="705" t="s">
        <v>3765</v>
      </c>
      <c r="H328" s="705" t="s">
        <v>3766</v>
      </c>
      <c r="I328" s="238">
        <v>13186.526666666667</v>
      </c>
      <c r="J328" s="238">
        <v>8</v>
      </c>
      <c r="K328" s="713">
        <v>105491.31</v>
      </c>
    </row>
    <row r="329" spans="1:11" ht="14.4" customHeight="1" x14ac:dyDescent="0.3">
      <c r="A329" s="680" t="s">
        <v>537</v>
      </c>
      <c r="B329" s="671" t="s">
        <v>539</v>
      </c>
      <c r="C329" s="705" t="s">
        <v>563</v>
      </c>
      <c r="D329" s="723" t="s">
        <v>564</v>
      </c>
      <c r="E329" s="705" t="s">
        <v>3359</v>
      </c>
      <c r="F329" s="723" t="s">
        <v>3360</v>
      </c>
      <c r="G329" s="705" t="s">
        <v>3767</v>
      </c>
      <c r="H329" s="705" t="s">
        <v>3768</v>
      </c>
      <c r="I329" s="238">
        <v>6517.14</v>
      </c>
      <c r="J329" s="238">
        <v>1</v>
      </c>
      <c r="K329" s="713">
        <v>6517.14</v>
      </c>
    </row>
    <row r="330" spans="1:11" ht="14.4" customHeight="1" x14ac:dyDescent="0.3">
      <c r="A330" s="680" t="s">
        <v>537</v>
      </c>
      <c r="B330" s="671" t="s">
        <v>539</v>
      </c>
      <c r="C330" s="705" t="s">
        <v>563</v>
      </c>
      <c r="D330" s="723" t="s">
        <v>564</v>
      </c>
      <c r="E330" s="705" t="s">
        <v>3359</v>
      </c>
      <c r="F330" s="723" t="s">
        <v>3360</v>
      </c>
      <c r="G330" s="705" t="s">
        <v>3769</v>
      </c>
      <c r="H330" s="705" t="s">
        <v>3770</v>
      </c>
      <c r="I330" s="238">
        <v>12584</v>
      </c>
      <c r="J330" s="238">
        <v>1</v>
      </c>
      <c r="K330" s="713">
        <v>12584</v>
      </c>
    </row>
    <row r="331" spans="1:11" ht="14.4" customHeight="1" x14ac:dyDescent="0.3">
      <c r="A331" s="680" t="s">
        <v>537</v>
      </c>
      <c r="B331" s="671" t="s">
        <v>539</v>
      </c>
      <c r="C331" s="705" t="s">
        <v>563</v>
      </c>
      <c r="D331" s="723" t="s">
        <v>564</v>
      </c>
      <c r="E331" s="705" t="s">
        <v>3359</v>
      </c>
      <c r="F331" s="723" t="s">
        <v>3360</v>
      </c>
      <c r="G331" s="705" t="s">
        <v>3771</v>
      </c>
      <c r="H331" s="705" t="s">
        <v>3772</v>
      </c>
      <c r="I331" s="238">
        <v>9106.73</v>
      </c>
      <c r="J331" s="238">
        <v>1</v>
      </c>
      <c r="K331" s="713">
        <v>9106.73</v>
      </c>
    </row>
    <row r="332" spans="1:11" ht="14.4" customHeight="1" x14ac:dyDescent="0.3">
      <c r="A332" s="680" t="s">
        <v>537</v>
      </c>
      <c r="B332" s="671" t="s">
        <v>539</v>
      </c>
      <c r="C332" s="705" t="s">
        <v>563</v>
      </c>
      <c r="D332" s="723" t="s">
        <v>564</v>
      </c>
      <c r="E332" s="705" t="s">
        <v>3359</v>
      </c>
      <c r="F332" s="723" t="s">
        <v>3360</v>
      </c>
      <c r="G332" s="705" t="s">
        <v>3773</v>
      </c>
      <c r="H332" s="705" t="s">
        <v>3774</v>
      </c>
      <c r="I332" s="238">
        <v>4904.78</v>
      </c>
      <c r="J332" s="238">
        <v>5</v>
      </c>
      <c r="K332" s="713">
        <v>24523.919999999998</v>
      </c>
    </row>
    <row r="333" spans="1:11" ht="14.4" customHeight="1" x14ac:dyDescent="0.3">
      <c r="A333" s="680" t="s">
        <v>537</v>
      </c>
      <c r="B333" s="671" t="s">
        <v>539</v>
      </c>
      <c r="C333" s="705" t="s">
        <v>563</v>
      </c>
      <c r="D333" s="723" t="s">
        <v>564</v>
      </c>
      <c r="E333" s="705" t="s">
        <v>3359</v>
      </c>
      <c r="F333" s="723" t="s">
        <v>3360</v>
      </c>
      <c r="G333" s="705" t="s">
        <v>3775</v>
      </c>
      <c r="H333" s="705" t="s">
        <v>3776</v>
      </c>
      <c r="I333" s="238">
        <v>563.45000000000005</v>
      </c>
      <c r="J333" s="238">
        <v>10</v>
      </c>
      <c r="K333" s="713">
        <v>5634.5</v>
      </c>
    </row>
    <row r="334" spans="1:11" ht="14.4" customHeight="1" x14ac:dyDescent="0.3">
      <c r="A334" s="680" t="s">
        <v>537</v>
      </c>
      <c r="B334" s="671" t="s">
        <v>539</v>
      </c>
      <c r="C334" s="705" t="s">
        <v>563</v>
      </c>
      <c r="D334" s="723" t="s">
        <v>564</v>
      </c>
      <c r="E334" s="705" t="s">
        <v>3359</v>
      </c>
      <c r="F334" s="723" t="s">
        <v>3360</v>
      </c>
      <c r="G334" s="705" t="s">
        <v>3777</v>
      </c>
      <c r="H334" s="705" t="s">
        <v>3778</v>
      </c>
      <c r="I334" s="238">
        <v>953.52</v>
      </c>
      <c r="J334" s="238">
        <v>20</v>
      </c>
      <c r="K334" s="713">
        <v>19070.439999999999</v>
      </c>
    </row>
    <row r="335" spans="1:11" ht="14.4" customHeight="1" x14ac:dyDescent="0.3">
      <c r="A335" s="680" t="s">
        <v>537</v>
      </c>
      <c r="B335" s="671" t="s">
        <v>539</v>
      </c>
      <c r="C335" s="705" t="s">
        <v>563</v>
      </c>
      <c r="D335" s="723" t="s">
        <v>564</v>
      </c>
      <c r="E335" s="705" t="s">
        <v>3359</v>
      </c>
      <c r="F335" s="723" t="s">
        <v>3360</v>
      </c>
      <c r="G335" s="705" t="s">
        <v>3779</v>
      </c>
      <c r="H335" s="705" t="s">
        <v>3780</v>
      </c>
      <c r="I335" s="238">
        <v>12006.95</v>
      </c>
      <c r="J335" s="238">
        <v>6</v>
      </c>
      <c r="K335" s="713">
        <v>72041.710000000006</v>
      </c>
    </row>
    <row r="336" spans="1:11" ht="14.4" customHeight="1" x14ac:dyDescent="0.3">
      <c r="A336" s="680" t="s">
        <v>537</v>
      </c>
      <c r="B336" s="671" t="s">
        <v>539</v>
      </c>
      <c r="C336" s="705" t="s">
        <v>563</v>
      </c>
      <c r="D336" s="723" t="s">
        <v>564</v>
      </c>
      <c r="E336" s="705" t="s">
        <v>3359</v>
      </c>
      <c r="F336" s="723" t="s">
        <v>3360</v>
      </c>
      <c r="G336" s="705" t="s">
        <v>3781</v>
      </c>
      <c r="H336" s="705" t="s">
        <v>3782</v>
      </c>
      <c r="I336" s="238">
        <v>4904.78</v>
      </c>
      <c r="J336" s="238">
        <v>3</v>
      </c>
      <c r="K336" s="713">
        <v>14714.35</v>
      </c>
    </row>
    <row r="337" spans="1:11" ht="14.4" customHeight="1" x14ac:dyDescent="0.3">
      <c r="A337" s="680" t="s">
        <v>537</v>
      </c>
      <c r="B337" s="671" t="s">
        <v>539</v>
      </c>
      <c r="C337" s="705" t="s">
        <v>563</v>
      </c>
      <c r="D337" s="723" t="s">
        <v>564</v>
      </c>
      <c r="E337" s="705" t="s">
        <v>3359</v>
      </c>
      <c r="F337" s="723" t="s">
        <v>3360</v>
      </c>
      <c r="G337" s="705" t="s">
        <v>3783</v>
      </c>
      <c r="H337" s="705" t="s">
        <v>3784</v>
      </c>
      <c r="I337" s="238">
        <v>16287.04</v>
      </c>
      <c r="J337" s="238">
        <v>1</v>
      </c>
      <c r="K337" s="713">
        <v>16287.04</v>
      </c>
    </row>
    <row r="338" spans="1:11" ht="14.4" customHeight="1" x14ac:dyDescent="0.3">
      <c r="A338" s="680" t="s">
        <v>537</v>
      </c>
      <c r="B338" s="671" t="s">
        <v>539</v>
      </c>
      <c r="C338" s="705" t="s">
        <v>563</v>
      </c>
      <c r="D338" s="723" t="s">
        <v>564</v>
      </c>
      <c r="E338" s="705" t="s">
        <v>3359</v>
      </c>
      <c r="F338" s="723" t="s">
        <v>3360</v>
      </c>
      <c r="G338" s="705" t="s">
        <v>3785</v>
      </c>
      <c r="H338" s="705" t="s">
        <v>3786</v>
      </c>
      <c r="I338" s="238">
        <v>4195.0499999999993</v>
      </c>
      <c r="J338" s="238">
        <v>3</v>
      </c>
      <c r="K338" s="713">
        <v>12585.259999999998</v>
      </c>
    </row>
    <row r="339" spans="1:11" ht="14.4" customHeight="1" x14ac:dyDescent="0.3">
      <c r="A339" s="680" t="s">
        <v>537</v>
      </c>
      <c r="B339" s="671" t="s">
        <v>539</v>
      </c>
      <c r="C339" s="705" t="s">
        <v>563</v>
      </c>
      <c r="D339" s="723" t="s">
        <v>564</v>
      </c>
      <c r="E339" s="705" t="s">
        <v>3363</v>
      </c>
      <c r="F339" s="723" t="s">
        <v>3364</v>
      </c>
      <c r="G339" s="705" t="s">
        <v>3787</v>
      </c>
      <c r="H339" s="705" t="s">
        <v>3788</v>
      </c>
      <c r="I339" s="238">
        <v>4124.5200000000004</v>
      </c>
      <c r="J339" s="238">
        <v>1</v>
      </c>
      <c r="K339" s="713">
        <v>4124.5200000000004</v>
      </c>
    </row>
    <row r="340" spans="1:11" ht="14.4" customHeight="1" x14ac:dyDescent="0.3">
      <c r="A340" s="680" t="s">
        <v>537</v>
      </c>
      <c r="B340" s="671" t="s">
        <v>539</v>
      </c>
      <c r="C340" s="705" t="s">
        <v>563</v>
      </c>
      <c r="D340" s="723" t="s">
        <v>564</v>
      </c>
      <c r="E340" s="705" t="s">
        <v>3363</v>
      </c>
      <c r="F340" s="723" t="s">
        <v>3364</v>
      </c>
      <c r="G340" s="705" t="s">
        <v>3789</v>
      </c>
      <c r="H340" s="705" t="s">
        <v>3790</v>
      </c>
      <c r="I340" s="238">
        <v>466.27</v>
      </c>
      <c r="J340" s="238">
        <v>1</v>
      </c>
      <c r="K340" s="713">
        <v>466.27</v>
      </c>
    </row>
    <row r="341" spans="1:11" ht="14.4" customHeight="1" x14ac:dyDescent="0.3">
      <c r="A341" s="680" t="s">
        <v>537</v>
      </c>
      <c r="B341" s="671" t="s">
        <v>539</v>
      </c>
      <c r="C341" s="705" t="s">
        <v>563</v>
      </c>
      <c r="D341" s="723" t="s">
        <v>564</v>
      </c>
      <c r="E341" s="705" t="s">
        <v>3363</v>
      </c>
      <c r="F341" s="723" t="s">
        <v>3364</v>
      </c>
      <c r="G341" s="705" t="s">
        <v>3791</v>
      </c>
      <c r="H341" s="705" t="s">
        <v>3792</v>
      </c>
      <c r="I341" s="238">
        <v>466.27</v>
      </c>
      <c r="J341" s="238">
        <v>1</v>
      </c>
      <c r="K341" s="713">
        <v>466.27</v>
      </c>
    </row>
    <row r="342" spans="1:11" ht="14.4" customHeight="1" x14ac:dyDescent="0.3">
      <c r="A342" s="680" t="s">
        <v>537</v>
      </c>
      <c r="B342" s="671" t="s">
        <v>539</v>
      </c>
      <c r="C342" s="705" t="s">
        <v>563</v>
      </c>
      <c r="D342" s="723" t="s">
        <v>564</v>
      </c>
      <c r="E342" s="705" t="s">
        <v>3363</v>
      </c>
      <c r="F342" s="723" t="s">
        <v>3364</v>
      </c>
      <c r="G342" s="705" t="s">
        <v>3793</v>
      </c>
      <c r="H342" s="705" t="s">
        <v>3794</v>
      </c>
      <c r="I342" s="238">
        <v>4435.75</v>
      </c>
      <c r="J342" s="238">
        <v>1</v>
      </c>
      <c r="K342" s="713">
        <v>4435.75</v>
      </c>
    </row>
    <row r="343" spans="1:11" ht="14.4" customHeight="1" x14ac:dyDescent="0.3">
      <c r="A343" s="680" t="s">
        <v>537</v>
      </c>
      <c r="B343" s="671" t="s">
        <v>539</v>
      </c>
      <c r="C343" s="705" t="s">
        <v>563</v>
      </c>
      <c r="D343" s="723" t="s">
        <v>564</v>
      </c>
      <c r="E343" s="705" t="s">
        <v>3363</v>
      </c>
      <c r="F343" s="723" t="s">
        <v>3364</v>
      </c>
      <c r="G343" s="705" t="s">
        <v>3795</v>
      </c>
      <c r="H343" s="705" t="s">
        <v>3796</v>
      </c>
      <c r="I343" s="238">
        <v>712.51</v>
      </c>
      <c r="J343" s="238">
        <v>1</v>
      </c>
      <c r="K343" s="713">
        <v>712.51</v>
      </c>
    </row>
    <row r="344" spans="1:11" ht="14.4" customHeight="1" x14ac:dyDescent="0.3">
      <c r="A344" s="680" t="s">
        <v>537</v>
      </c>
      <c r="B344" s="671" t="s">
        <v>539</v>
      </c>
      <c r="C344" s="705" t="s">
        <v>563</v>
      </c>
      <c r="D344" s="723" t="s">
        <v>564</v>
      </c>
      <c r="E344" s="705" t="s">
        <v>3363</v>
      </c>
      <c r="F344" s="723" t="s">
        <v>3364</v>
      </c>
      <c r="G344" s="705" t="s">
        <v>3797</v>
      </c>
      <c r="H344" s="705" t="s">
        <v>3798</v>
      </c>
      <c r="I344" s="238">
        <v>466.26</v>
      </c>
      <c r="J344" s="238">
        <v>2</v>
      </c>
      <c r="K344" s="713">
        <v>932.52</v>
      </c>
    </row>
    <row r="345" spans="1:11" ht="14.4" customHeight="1" x14ac:dyDescent="0.3">
      <c r="A345" s="680" t="s">
        <v>537</v>
      </c>
      <c r="B345" s="671" t="s">
        <v>539</v>
      </c>
      <c r="C345" s="705" t="s">
        <v>563</v>
      </c>
      <c r="D345" s="723" t="s">
        <v>564</v>
      </c>
      <c r="E345" s="705" t="s">
        <v>3365</v>
      </c>
      <c r="F345" s="723" t="s">
        <v>3366</v>
      </c>
      <c r="G345" s="705" t="s">
        <v>3799</v>
      </c>
      <c r="H345" s="705" t="s">
        <v>3800</v>
      </c>
      <c r="I345" s="238">
        <v>173.03</v>
      </c>
      <c r="J345" s="238">
        <v>5</v>
      </c>
      <c r="K345" s="713">
        <v>865.15</v>
      </c>
    </row>
    <row r="346" spans="1:11" ht="14.4" customHeight="1" x14ac:dyDescent="0.3">
      <c r="A346" s="680" t="s">
        <v>537</v>
      </c>
      <c r="B346" s="671" t="s">
        <v>539</v>
      </c>
      <c r="C346" s="705" t="s">
        <v>563</v>
      </c>
      <c r="D346" s="723" t="s">
        <v>564</v>
      </c>
      <c r="E346" s="705" t="s">
        <v>3367</v>
      </c>
      <c r="F346" s="723" t="s">
        <v>3368</v>
      </c>
      <c r="G346" s="705" t="s">
        <v>3801</v>
      </c>
      <c r="H346" s="705" t="s">
        <v>3802</v>
      </c>
      <c r="I346" s="238">
        <v>9768.7199999999993</v>
      </c>
      <c r="J346" s="238">
        <v>2</v>
      </c>
      <c r="K346" s="713">
        <v>19537.43</v>
      </c>
    </row>
    <row r="347" spans="1:11" ht="14.4" customHeight="1" x14ac:dyDescent="0.3">
      <c r="A347" s="680" t="s">
        <v>537</v>
      </c>
      <c r="B347" s="671" t="s">
        <v>539</v>
      </c>
      <c r="C347" s="705" t="s">
        <v>563</v>
      </c>
      <c r="D347" s="723" t="s">
        <v>564</v>
      </c>
      <c r="E347" s="705" t="s">
        <v>3367</v>
      </c>
      <c r="F347" s="723" t="s">
        <v>3368</v>
      </c>
      <c r="G347" s="705" t="s">
        <v>3803</v>
      </c>
      <c r="H347" s="705" t="s">
        <v>3804</v>
      </c>
      <c r="I347" s="238">
        <v>5249.21</v>
      </c>
      <c r="J347" s="238">
        <v>5</v>
      </c>
      <c r="K347" s="713">
        <v>26246.05</v>
      </c>
    </row>
    <row r="348" spans="1:11" ht="14.4" customHeight="1" x14ac:dyDescent="0.3">
      <c r="A348" s="680" t="s">
        <v>537</v>
      </c>
      <c r="B348" s="671" t="s">
        <v>539</v>
      </c>
      <c r="C348" s="705" t="s">
        <v>563</v>
      </c>
      <c r="D348" s="723" t="s">
        <v>564</v>
      </c>
      <c r="E348" s="705" t="s">
        <v>3367</v>
      </c>
      <c r="F348" s="723" t="s">
        <v>3368</v>
      </c>
      <c r="G348" s="705" t="s">
        <v>3805</v>
      </c>
      <c r="H348" s="705" t="s">
        <v>3806</v>
      </c>
      <c r="I348" s="238">
        <v>6339.69</v>
      </c>
      <c r="J348" s="238">
        <v>4</v>
      </c>
      <c r="K348" s="713">
        <v>25358.74</v>
      </c>
    </row>
    <row r="349" spans="1:11" ht="14.4" customHeight="1" x14ac:dyDescent="0.3">
      <c r="A349" s="680" t="s">
        <v>537</v>
      </c>
      <c r="B349" s="671" t="s">
        <v>539</v>
      </c>
      <c r="C349" s="705" t="s">
        <v>563</v>
      </c>
      <c r="D349" s="723" t="s">
        <v>564</v>
      </c>
      <c r="E349" s="705" t="s">
        <v>3367</v>
      </c>
      <c r="F349" s="723" t="s">
        <v>3368</v>
      </c>
      <c r="G349" s="705" t="s">
        <v>3807</v>
      </c>
      <c r="H349" s="705" t="s">
        <v>3808</v>
      </c>
      <c r="I349" s="238">
        <v>468.18</v>
      </c>
      <c r="J349" s="238">
        <v>54</v>
      </c>
      <c r="K349" s="713">
        <v>25281.68</v>
      </c>
    </row>
    <row r="350" spans="1:11" ht="14.4" customHeight="1" x14ac:dyDescent="0.3">
      <c r="A350" s="680" t="s">
        <v>537</v>
      </c>
      <c r="B350" s="671" t="s">
        <v>539</v>
      </c>
      <c r="C350" s="705" t="s">
        <v>563</v>
      </c>
      <c r="D350" s="723" t="s">
        <v>564</v>
      </c>
      <c r="E350" s="705" t="s">
        <v>3367</v>
      </c>
      <c r="F350" s="723" t="s">
        <v>3368</v>
      </c>
      <c r="G350" s="705" t="s">
        <v>3809</v>
      </c>
      <c r="H350" s="705" t="s">
        <v>3810</v>
      </c>
      <c r="I350" s="238">
        <v>3152.33</v>
      </c>
      <c r="J350" s="238">
        <v>20</v>
      </c>
      <c r="K350" s="713">
        <v>63046.57</v>
      </c>
    </row>
    <row r="351" spans="1:11" ht="14.4" customHeight="1" x14ac:dyDescent="0.3">
      <c r="A351" s="680" t="s">
        <v>537</v>
      </c>
      <c r="B351" s="671" t="s">
        <v>539</v>
      </c>
      <c r="C351" s="705" t="s">
        <v>563</v>
      </c>
      <c r="D351" s="723" t="s">
        <v>564</v>
      </c>
      <c r="E351" s="705" t="s">
        <v>3367</v>
      </c>
      <c r="F351" s="723" t="s">
        <v>3368</v>
      </c>
      <c r="G351" s="705" t="s">
        <v>3811</v>
      </c>
      <c r="H351" s="705" t="s">
        <v>3812</v>
      </c>
      <c r="I351" s="238">
        <v>15370.52</v>
      </c>
      <c r="J351" s="238">
        <v>10</v>
      </c>
      <c r="K351" s="713">
        <v>153705.21000000002</v>
      </c>
    </row>
    <row r="352" spans="1:11" ht="14.4" customHeight="1" x14ac:dyDescent="0.3">
      <c r="A352" s="680" t="s">
        <v>537</v>
      </c>
      <c r="B352" s="671" t="s">
        <v>539</v>
      </c>
      <c r="C352" s="705" t="s">
        <v>563</v>
      </c>
      <c r="D352" s="723" t="s">
        <v>564</v>
      </c>
      <c r="E352" s="705" t="s">
        <v>3367</v>
      </c>
      <c r="F352" s="723" t="s">
        <v>3368</v>
      </c>
      <c r="G352" s="705" t="s">
        <v>3813</v>
      </c>
      <c r="H352" s="705" t="s">
        <v>3814</v>
      </c>
      <c r="I352" s="238">
        <v>15370.519999999999</v>
      </c>
      <c r="J352" s="238">
        <v>12</v>
      </c>
      <c r="K352" s="713">
        <v>184446.25</v>
      </c>
    </row>
    <row r="353" spans="1:11" ht="14.4" customHeight="1" x14ac:dyDescent="0.3">
      <c r="A353" s="680" t="s">
        <v>537</v>
      </c>
      <c r="B353" s="671" t="s">
        <v>539</v>
      </c>
      <c r="C353" s="705" t="s">
        <v>563</v>
      </c>
      <c r="D353" s="723" t="s">
        <v>564</v>
      </c>
      <c r="E353" s="705" t="s">
        <v>3367</v>
      </c>
      <c r="F353" s="723" t="s">
        <v>3368</v>
      </c>
      <c r="G353" s="705" t="s">
        <v>3815</v>
      </c>
      <c r="H353" s="705" t="s">
        <v>3816</v>
      </c>
      <c r="I353" s="238">
        <v>6339.69</v>
      </c>
      <c r="J353" s="238">
        <v>2</v>
      </c>
      <c r="K353" s="713">
        <v>12679.37</v>
      </c>
    </row>
    <row r="354" spans="1:11" ht="14.4" customHeight="1" x14ac:dyDescent="0.3">
      <c r="A354" s="680" t="s">
        <v>537</v>
      </c>
      <c r="B354" s="671" t="s">
        <v>539</v>
      </c>
      <c r="C354" s="705" t="s">
        <v>563</v>
      </c>
      <c r="D354" s="723" t="s">
        <v>564</v>
      </c>
      <c r="E354" s="705" t="s">
        <v>3367</v>
      </c>
      <c r="F354" s="723" t="s">
        <v>3368</v>
      </c>
      <c r="G354" s="705" t="s">
        <v>3817</v>
      </c>
      <c r="H354" s="705" t="s">
        <v>3818</v>
      </c>
      <c r="I354" s="238">
        <v>7744</v>
      </c>
      <c r="J354" s="238">
        <v>4</v>
      </c>
      <c r="K354" s="713">
        <v>30976</v>
      </c>
    </row>
    <row r="355" spans="1:11" ht="14.4" customHeight="1" x14ac:dyDescent="0.3">
      <c r="A355" s="680" t="s">
        <v>537</v>
      </c>
      <c r="B355" s="671" t="s">
        <v>539</v>
      </c>
      <c r="C355" s="705" t="s">
        <v>563</v>
      </c>
      <c r="D355" s="723" t="s">
        <v>564</v>
      </c>
      <c r="E355" s="705" t="s">
        <v>3367</v>
      </c>
      <c r="F355" s="723" t="s">
        <v>3368</v>
      </c>
      <c r="G355" s="705" t="s">
        <v>3819</v>
      </c>
      <c r="H355" s="705" t="s">
        <v>3820</v>
      </c>
      <c r="I355" s="238">
        <v>228.77</v>
      </c>
      <c r="J355" s="238">
        <v>72</v>
      </c>
      <c r="K355" s="713">
        <v>16471.490000000002</v>
      </c>
    </row>
    <row r="356" spans="1:11" ht="14.4" customHeight="1" x14ac:dyDescent="0.3">
      <c r="A356" s="680" t="s">
        <v>537</v>
      </c>
      <c r="B356" s="671" t="s">
        <v>539</v>
      </c>
      <c r="C356" s="705" t="s">
        <v>563</v>
      </c>
      <c r="D356" s="723" t="s">
        <v>564</v>
      </c>
      <c r="E356" s="705" t="s">
        <v>3367</v>
      </c>
      <c r="F356" s="723" t="s">
        <v>3368</v>
      </c>
      <c r="G356" s="705" t="s">
        <v>3821</v>
      </c>
      <c r="H356" s="705" t="s">
        <v>3822</v>
      </c>
      <c r="I356" s="238">
        <v>5249.21</v>
      </c>
      <c r="J356" s="238">
        <v>3</v>
      </c>
      <c r="K356" s="713">
        <v>15747.63</v>
      </c>
    </row>
    <row r="357" spans="1:11" ht="14.4" customHeight="1" x14ac:dyDescent="0.3">
      <c r="A357" s="680" t="s">
        <v>537</v>
      </c>
      <c r="B357" s="671" t="s">
        <v>539</v>
      </c>
      <c r="C357" s="705" t="s">
        <v>563</v>
      </c>
      <c r="D357" s="723" t="s">
        <v>564</v>
      </c>
      <c r="E357" s="705" t="s">
        <v>3367</v>
      </c>
      <c r="F357" s="723" t="s">
        <v>3368</v>
      </c>
      <c r="G357" s="705" t="s">
        <v>3823</v>
      </c>
      <c r="H357" s="705" t="s">
        <v>3824</v>
      </c>
      <c r="I357" s="238">
        <v>1213.06</v>
      </c>
      <c r="J357" s="238">
        <v>12</v>
      </c>
      <c r="K357" s="713">
        <v>14556.74</v>
      </c>
    </row>
    <row r="358" spans="1:11" ht="14.4" customHeight="1" x14ac:dyDescent="0.3">
      <c r="A358" s="680" t="s">
        <v>537</v>
      </c>
      <c r="B358" s="671" t="s">
        <v>539</v>
      </c>
      <c r="C358" s="705" t="s">
        <v>563</v>
      </c>
      <c r="D358" s="723" t="s">
        <v>564</v>
      </c>
      <c r="E358" s="705" t="s">
        <v>3367</v>
      </c>
      <c r="F358" s="723" t="s">
        <v>3368</v>
      </c>
      <c r="G358" s="705" t="s">
        <v>3825</v>
      </c>
      <c r="H358" s="705" t="s">
        <v>3826</v>
      </c>
      <c r="I358" s="238">
        <v>3412.68</v>
      </c>
      <c r="J358" s="238">
        <v>6</v>
      </c>
      <c r="K358" s="713">
        <v>20476.099999999999</v>
      </c>
    </row>
    <row r="359" spans="1:11" ht="14.4" customHeight="1" x14ac:dyDescent="0.3">
      <c r="A359" s="680" t="s">
        <v>537</v>
      </c>
      <c r="B359" s="671" t="s">
        <v>539</v>
      </c>
      <c r="C359" s="705" t="s">
        <v>563</v>
      </c>
      <c r="D359" s="723" t="s">
        <v>564</v>
      </c>
      <c r="E359" s="705" t="s">
        <v>3367</v>
      </c>
      <c r="F359" s="723" t="s">
        <v>3368</v>
      </c>
      <c r="G359" s="705" t="s">
        <v>3827</v>
      </c>
      <c r="H359" s="705" t="s">
        <v>3828</v>
      </c>
      <c r="I359" s="238">
        <v>16287.03</v>
      </c>
      <c r="J359" s="238">
        <v>2</v>
      </c>
      <c r="K359" s="713">
        <v>32574.07</v>
      </c>
    </row>
    <row r="360" spans="1:11" ht="14.4" customHeight="1" x14ac:dyDescent="0.3">
      <c r="A360" s="680" t="s">
        <v>537</v>
      </c>
      <c r="B360" s="671" t="s">
        <v>539</v>
      </c>
      <c r="C360" s="705" t="s">
        <v>563</v>
      </c>
      <c r="D360" s="723" t="s">
        <v>564</v>
      </c>
      <c r="E360" s="705" t="s">
        <v>3367</v>
      </c>
      <c r="F360" s="723" t="s">
        <v>3368</v>
      </c>
      <c r="G360" s="705" t="s">
        <v>3829</v>
      </c>
      <c r="H360" s="705" t="s">
        <v>3830</v>
      </c>
      <c r="I360" s="238">
        <v>9046.02</v>
      </c>
      <c r="J360" s="238">
        <v>7</v>
      </c>
      <c r="K360" s="713">
        <v>63322.14</v>
      </c>
    </row>
    <row r="361" spans="1:11" ht="14.4" customHeight="1" x14ac:dyDescent="0.3">
      <c r="A361" s="680" t="s">
        <v>537</v>
      </c>
      <c r="B361" s="671" t="s">
        <v>539</v>
      </c>
      <c r="C361" s="705" t="s">
        <v>563</v>
      </c>
      <c r="D361" s="723" t="s">
        <v>564</v>
      </c>
      <c r="E361" s="705" t="s">
        <v>3367</v>
      </c>
      <c r="F361" s="723" t="s">
        <v>3368</v>
      </c>
      <c r="G361" s="705" t="s">
        <v>3831</v>
      </c>
      <c r="H361" s="705" t="s">
        <v>3832</v>
      </c>
      <c r="I361" s="238">
        <v>6365.36</v>
      </c>
      <c r="J361" s="238">
        <v>21</v>
      </c>
      <c r="K361" s="713">
        <v>133672.61000000002</v>
      </c>
    </row>
    <row r="362" spans="1:11" ht="14.4" customHeight="1" x14ac:dyDescent="0.3">
      <c r="A362" s="680" t="s">
        <v>537</v>
      </c>
      <c r="B362" s="671" t="s">
        <v>539</v>
      </c>
      <c r="C362" s="705" t="s">
        <v>563</v>
      </c>
      <c r="D362" s="723" t="s">
        <v>564</v>
      </c>
      <c r="E362" s="705" t="s">
        <v>3367</v>
      </c>
      <c r="F362" s="723" t="s">
        <v>3368</v>
      </c>
      <c r="G362" s="705" t="s">
        <v>3833</v>
      </c>
      <c r="H362" s="705" t="s">
        <v>3834</v>
      </c>
      <c r="I362" s="238">
        <v>10023.24</v>
      </c>
      <c r="J362" s="238">
        <v>1</v>
      </c>
      <c r="K362" s="713">
        <v>10023.24</v>
      </c>
    </row>
    <row r="363" spans="1:11" ht="14.4" customHeight="1" x14ac:dyDescent="0.3">
      <c r="A363" s="680" t="s">
        <v>537</v>
      </c>
      <c r="B363" s="671" t="s">
        <v>539</v>
      </c>
      <c r="C363" s="705" t="s">
        <v>563</v>
      </c>
      <c r="D363" s="723" t="s">
        <v>564</v>
      </c>
      <c r="E363" s="705" t="s">
        <v>3367</v>
      </c>
      <c r="F363" s="723" t="s">
        <v>3368</v>
      </c>
      <c r="G363" s="705" t="s">
        <v>3835</v>
      </c>
      <c r="H363" s="705" t="s">
        <v>3836</v>
      </c>
      <c r="I363" s="238">
        <v>6365.36</v>
      </c>
      <c r="J363" s="238">
        <v>1</v>
      </c>
      <c r="K363" s="713">
        <v>6365.36</v>
      </c>
    </row>
    <row r="364" spans="1:11" ht="14.4" customHeight="1" x14ac:dyDescent="0.3">
      <c r="A364" s="680" t="s">
        <v>537</v>
      </c>
      <c r="B364" s="671" t="s">
        <v>539</v>
      </c>
      <c r="C364" s="705" t="s">
        <v>563</v>
      </c>
      <c r="D364" s="723" t="s">
        <v>564</v>
      </c>
      <c r="E364" s="705" t="s">
        <v>3367</v>
      </c>
      <c r="F364" s="723" t="s">
        <v>3368</v>
      </c>
      <c r="G364" s="705" t="s">
        <v>3837</v>
      </c>
      <c r="H364" s="705" t="s">
        <v>3838</v>
      </c>
      <c r="I364" s="238">
        <v>8593.01</v>
      </c>
      <c r="J364" s="238">
        <v>3</v>
      </c>
      <c r="K364" s="713">
        <v>25779.03</v>
      </c>
    </row>
    <row r="365" spans="1:11" ht="14.4" customHeight="1" x14ac:dyDescent="0.3">
      <c r="A365" s="680" t="s">
        <v>537</v>
      </c>
      <c r="B365" s="671" t="s">
        <v>539</v>
      </c>
      <c r="C365" s="705" t="s">
        <v>563</v>
      </c>
      <c r="D365" s="723" t="s">
        <v>564</v>
      </c>
      <c r="E365" s="705" t="s">
        <v>3367</v>
      </c>
      <c r="F365" s="723" t="s">
        <v>3368</v>
      </c>
      <c r="G365" s="705" t="s">
        <v>3839</v>
      </c>
      <c r="H365" s="705" t="s">
        <v>3840</v>
      </c>
      <c r="I365" s="238">
        <v>5225.8599999999997</v>
      </c>
      <c r="J365" s="238">
        <v>6</v>
      </c>
      <c r="K365" s="713">
        <v>31355.14</v>
      </c>
    </row>
    <row r="366" spans="1:11" ht="14.4" customHeight="1" x14ac:dyDescent="0.3">
      <c r="A366" s="680" t="s">
        <v>537</v>
      </c>
      <c r="B366" s="671" t="s">
        <v>539</v>
      </c>
      <c r="C366" s="705" t="s">
        <v>563</v>
      </c>
      <c r="D366" s="723" t="s">
        <v>564</v>
      </c>
      <c r="E366" s="705" t="s">
        <v>3367</v>
      </c>
      <c r="F366" s="723" t="s">
        <v>3368</v>
      </c>
      <c r="G366" s="705" t="s">
        <v>3841</v>
      </c>
      <c r="H366" s="705" t="s">
        <v>3842</v>
      </c>
      <c r="I366" s="238">
        <v>22055</v>
      </c>
      <c r="J366" s="238">
        <v>1</v>
      </c>
      <c r="K366" s="713">
        <v>22055</v>
      </c>
    </row>
    <row r="367" spans="1:11" ht="14.4" customHeight="1" x14ac:dyDescent="0.3">
      <c r="A367" s="680" t="s">
        <v>537</v>
      </c>
      <c r="B367" s="671" t="s">
        <v>539</v>
      </c>
      <c r="C367" s="705" t="s">
        <v>3377</v>
      </c>
      <c r="D367" s="723" t="s">
        <v>3378</v>
      </c>
      <c r="E367" s="705" t="s">
        <v>3359</v>
      </c>
      <c r="F367" s="723" t="s">
        <v>3360</v>
      </c>
      <c r="G367" s="705" t="s">
        <v>3775</v>
      </c>
      <c r="H367" s="705" t="s">
        <v>3776</v>
      </c>
      <c r="I367" s="238">
        <v>563.45000000000005</v>
      </c>
      <c r="J367" s="238">
        <v>10</v>
      </c>
      <c r="K367" s="713">
        <v>5634.5</v>
      </c>
    </row>
    <row r="368" spans="1:11" ht="14.4" customHeight="1" x14ac:dyDescent="0.3">
      <c r="A368" s="680" t="s">
        <v>537</v>
      </c>
      <c r="B368" s="671" t="s">
        <v>539</v>
      </c>
      <c r="C368" s="705" t="s">
        <v>3377</v>
      </c>
      <c r="D368" s="723" t="s">
        <v>3378</v>
      </c>
      <c r="E368" s="705" t="s">
        <v>3367</v>
      </c>
      <c r="F368" s="723" t="s">
        <v>3368</v>
      </c>
      <c r="G368" s="705" t="s">
        <v>3801</v>
      </c>
      <c r="H368" s="705" t="s">
        <v>3802</v>
      </c>
      <c r="I368" s="238">
        <v>9768.7199999999993</v>
      </c>
      <c r="J368" s="238">
        <v>3</v>
      </c>
      <c r="K368" s="713">
        <v>29306.15</v>
      </c>
    </row>
    <row r="369" spans="1:11" ht="14.4" customHeight="1" x14ac:dyDescent="0.3">
      <c r="A369" s="680" t="s">
        <v>537</v>
      </c>
      <c r="B369" s="671" t="s">
        <v>539</v>
      </c>
      <c r="C369" s="705" t="s">
        <v>3377</v>
      </c>
      <c r="D369" s="723" t="s">
        <v>3378</v>
      </c>
      <c r="E369" s="705" t="s">
        <v>3367</v>
      </c>
      <c r="F369" s="723" t="s">
        <v>3368</v>
      </c>
      <c r="G369" s="705" t="s">
        <v>3803</v>
      </c>
      <c r="H369" s="705" t="s">
        <v>3804</v>
      </c>
      <c r="I369" s="238">
        <v>5249.21</v>
      </c>
      <c r="J369" s="238">
        <v>1</v>
      </c>
      <c r="K369" s="713">
        <v>5249.21</v>
      </c>
    </row>
    <row r="370" spans="1:11" ht="14.4" customHeight="1" x14ac:dyDescent="0.3">
      <c r="A370" s="680" t="s">
        <v>537</v>
      </c>
      <c r="B370" s="671" t="s">
        <v>539</v>
      </c>
      <c r="C370" s="705" t="s">
        <v>3377</v>
      </c>
      <c r="D370" s="723" t="s">
        <v>3378</v>
      </c>
      <c r="E370" s="705" t="s">
        <v>3367</v>
      </c>
      <c r="F370" s="723" t="s">
        <v>3368</v>
      </c>
      <c r="G370" s="705" t="s">
        <v>3821</v>
      </c>
      <c r="H370" s="705" t="s">
        <v>3822</v>
      </c>
      <c r="I370" s="238">
        <v>5249.21</v>
      </c>
      <c r="J370" s="238">
        <v>2</v>
      </c>
      <c r="K370" s="713">
        <v>10498.42</v>
      </c>
    </row>
    <row r="371" spans="1:11" ht="14.4" customHeight="1" x14ac:dyDescent="0.3">
      <c r="A371" s="680" t="s">
        <v>537</v>
      </c>
      <c r="B371" s="671" t="s">
        <v>539</v>
      </c>
      <c r="C371" s="705" t="s">
        <v>565</v>
      </c>
      <c r="D371" s="723" t="s">
        <v>566</v>
      </c>
      <c r="E371" s="705" t="s">
        <v>3357</v>
      </c>
      <c r="F371" s="723" t="s">
        <v>3358</v>
      </c>
      <c r="G371" s="705" t="s">
        <v>3385</v>
      </c>
      <c r="H371" s="705" t="s">
        <v>3386</v>
      </c>
      <c r="I371" s="238">
        <v>27.37</v>
      </c>
      <c r="J371" s="238">
        <v>5</v>
      </c>
      <c r="K371" s="713">
        <v>136.85</v>
      </c>
    </row>
    <row r="372" spans="1:11" ht="14.4" customHeight="1" x14ac:dyDescent="0.3">
      <c r="A372" s="680" t="s">
        <v>537</v>
      </c>
      <c r="B372" s="671" t="s">
        <v>539</v>
      </c>
      <c r="C372" s="705" t="s">
        <v>565</v>
      </c>
      <c r="D372" s="723" t="s">
        <v>566</v>
      </c>
      <c r="E372" s="705" t="s">
        <v>3359</v>
      </c>
      <c r="F372" s="723" t="s">
        <v>3360</v>
      </c>
      <c r="G372" s="705" t="s">
        <v>3439</v>
      </c>
      <c r="H372" s="705" t="s">
        <v>3440</v>
      </c>
      <c r="I372" s="238">
        <v>0.93</v>
      </c>
      <c r="J372" s="238">
        <v>100</v>
      </c>
      <c r="K372" s="713">
        <v>93</v>
      </c>
    </row>
    <row r="373" spans="1:11" ht="14.4" customHeight="1" x14ac:dyDescent="0.3">
      <c r="A373" s="680" t="s">
        <v>537</v>
      </c>
      <c r="B373" s="671" t="s">
        <v>539</v>
      </c>
      <c r="C373" s="705" t="s">
        <v>565</v>
      </c>
      <c r="D373" s="723" t="s">
        <v>566</v>
      </c>
      <c r="E373" s="705" t="s">
        <v>3359</v>
      </c>
      <c r="F373" s="723" t="s">
        <v>3360</v>
      </c>
      <c r="G373" s="705" t="s">
        <v>3453</v>
      </c>
      <c r="H373" s="705" t="s">
        <v>3454</v>
      </c>
      <c r="I373" s="238">
        <v>80.574999999999989</v>
      </c>
      <c r="J373" s="238">
        <v>40</v>
      </c>
      <c r="K373" s="713">
        <v>3223</v>
      </c>
    </row>
    <row r="374" spans="1:11" ht="14.4" customHeight="1" x14ac:dyDescent="0.3">
      <c r="A374" s="680" t="s">
        <v>537</v>
      </c>
      <c r="B374" s="671" t="s">
        <v>539</v>
      </c>
      <c r="C374" s="705" t="s">
        <v>565</v>
      </c>
      <c r="D374" s="723" t="s">
        <v>566</v>
      </c>
      <c r="E374" s="705" t="s">
        <v>3359</v>
      </c>
      <c r="F374" s="723" t="s">
        <v>3360</v>
      </c>
      <c r="G374" s="705" t="s">
        <v>3627</v>
      </c>
      <c r="H374" s="705" t="s">
        <v>3628</v>
      </c>
      <c r="I374" s="238">
        <v>2.8</v>
      </c>
      <c r="J374" s="238">
        <v>50</v>
      </c>
      <c r="K374" s="713">
        <v>140</v>
      </c>
    </row>
    <row r="375" spans="1:11" ht="14.4" customHeight="1" x14ac:dyDescent="0.3">
      <c r="A375" s="680" t="s">
        <v>537</v>
      </c>
      <c r="B375" s="671" t="s">
        <v>539</v>
      </c>
      <c r="C375" s="705" t="s">
        <v>565</v>
      </c>
      <c r="D375" s="723" t="s">
        <v>566</v>
      </c>
      <c r="E375" s="705" t="s">
        <v>3359</v>
      </c>
      <c r="F375" s="723" t="s">
        <v>3360</v>
      </c>
      <c r="G375" s="705" t="s">
        <v>3487</v>
      </c>
      <c r="H375" s="705" t="s">
        <v>3488</v>
      </c>
      <c r="I375" s="238">
        <v>17.98</v>
      </c>
      <c r="J375" s="238">
        <v>50</v>
      </c>
      <c r="K375" s="713">
        <v>899</v>
      </c>
    </row>
    <row r="376" spans="1:11" ht="14.4" customHeight="1" x14ac:dyDescent="0.3">
      <c r="A376" s="680" t="s">
        <v>537</v>
      </c>
      <c r="B376" s="671" t="s">
        <v>539</v>
      </c>
      <c r="C376" s="705" t="s">
        <v>565</v>
      </c>
      <c r="D376" s="723" t="s">
        <v>566</v>
      </c>
      <c r="E376" s="705" t="s">
        <v>3359</v>
      </c>
      <c r="F376" s="723" t="s">
        <v>3360</v>
      </c>
      <c r="G376" s="705" t="s">
        <v>3491</v>
      </c>
      <c r="H376" s="705" t="s">
        <v>3492</v>
      </c>
      <c r="I376" s="238">
        <v>12.1</v>
      </c>
      <c r="J376" s="238">
        <v>20</v>
      </c>
      <c r="K376" s="713">
        <v>242</v>
      </c>
    </row>
    <row r="377" spans="1:11" ht="14.4" customHeight="1" thickBot="1" x14ac:dyDescent="0.35">
      <c r="A377" s="637" t="s">
        <v>537</v>
      </c>
      <c r="B377" s="673" t="s">
        <v>539</v>
      </c>
      <c r="C377" s="709" t="s">
        <v>565</v>
      </c>
      <c r="D377" s="724" t="s">
        <v>566</v>
      </c>
      <c r="E377" s="709" t="s">
        <v>3355</v>
      </c>
      <c r="F377" s="724" t="s">
        <v>3356</v>
      </c>
      <c r="G377" s="709" t="s">
        <v>3843</v>
      </c>
      <c r="H377" s="709" t="s">
        <v>3844</v>
      </c>
      <c r="I377" s="674">
        <v>282.02999999999997</v>
      </c>
      <c r="J377" s="674">
        <v>2</v>
      </c>
      <c r="K377" s="714">
        <v>564.05999999999995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0" t="s">
        <v>134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2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3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107.3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25.2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62.1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16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4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31260.730000000003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7941.6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17338.13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4829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1152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560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560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0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1331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1331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0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0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100</v>
      </c>
      <c r="C14" s="424">
        <f xml:space="preserve">
IF($A$4&lt;=12,SUMIFS('ON Data'!E:E,'ON Data'!$B:$B,$A$4,'ON Data'!$C:$C,5),SUMIFS('ON Data'!E:E,'ON Data'!$C:$C,5))</f>
        <v>100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24564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16664</v>
      </c>
      <c r="G18" s="421">
        <f t="shared" si="0"/>
        <v>0</v>
      </c>
      <c r="H18" s="421">
        <f t="shared" si="0"/>
        <v>0</v>
      </c>
      <c r="I18" s="421">
        <f t="shared" si="0"/>
        <v>7900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24564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16664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7900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7919920</v>
      </c>
      <c r="C20" s="436">
        <f xml:space="preserve">
IF($A$4&lt;=12,SUMIFS('ON Data'!E:E,'ON Data'!$B:$B,$A$4,'ON Data'!$C:$C,6),SUMIFS('ON Data'!E:E,'ON Data'!$C:$C,6))</f>
        <v>20000</v>
      </c>
      <c r="D20" s="437">
        <f xml:space="preserve">
IF($A$4&lt;=12,SUMIFS('ON Data'!F:F,'ON Data'!$B:$B,$A$4,'ON Data'!$C:$C,6),SUMIFS('ON Data'!F:F,'ON Data'!$C:$C,6))</f>
        <v>4176627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3015818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531950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175525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25" t="s">
        <v>272</v>
      </c>
      <c r="E24" s="525" t="s">
        <v>291</v>
      </c>
      <c r="F24" s="525"/>
      <c r="G24" s="525"/>
      <c r="H24" s="525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726">
        <v>0</v>
      </c>
      <c r="E25" s="524">
        <v>0</v>
      </c>
      <c r="F25" s="524"/>
      <c r="G25" s="524"/>
      <c r="H25" s="524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726">
        <v>0</v>
      </c>
      <c r="E26" s="524">
        <v>0</v>
      </c>
      <c r="F26" s="524"/>
      <c r="G26" s="524"/>
      <c r="H26" s="524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726">
        <v>0</v>
      </c>
      <c r="E27" s="524">
        <v>0</v>
      </c>
      <c r="F27" s="524"/>
      <c r="G27" s="524"/>
      <c r="H27" s="524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727">
        <v>0</v>
      </c>
      <c r="E28" s="519">
        <v>0</v>
      </c>
      <c r="F28" s="519"/>
      <c r="G28" s="519"/>
      <c r="H28" s="519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8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3846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7977950.3300000001</v>
      </c>
      <c r="E3" s="386">
        <f t="shared" si="0"/>
        <v>20100</v>
      </c>
      <c r="F3" s="386">
        <f t="shared" si="0"/>
        <v>4186510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3049944.33</v>
      </c>
      <c r="J3" s="386">
        <f t="shared" si="1"/>
        <v>0</v>
      </c>
      <c r="K3" s="386">
        <f t="shared" si="1"/>
        <v>0</v>
      </c>
      <c r="L3" s="386">
        <f t="shared" si="1"/>
        <v>544711</v>
      </c>
      <c r="M3" s="386">
        <f t="shared" si="1"/>
        <v>0</v>
      </c>
      <c r="N3" s="386">
        <f t="shared" si="1"/>
        <v>176685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4</v>
      </c>
      <c r="B5" s="385">
        <v>1</v>
      </c>
      <c r="C5" s="385">
        <v>1</v>
      </c>
      <c r="D5" s="385">
        <v>108.3</v>
      </c>
      <c r="E5" s="385">
        <v>0</v>
      </c>
      <c r="F5" s="385">
        <v>25.2</v>
      </c>
      <c r="G5" s="385">
        <v>0</v>
      </c>
      <c r="H5" s="385">
        <v>0</v>
      </c>
      <c r="I5" s="385">
        <v>62.6</v>
      </c>
      <c r="J5" s="385">
        <v>0</v>
      </c>
      <c r="K5" s="385">
        <v>0</v>
      </c>
      <c r="L5" s="385">
        <v>16.5</v>
      </c>
      <c r="M5" s="385">
        <v>0</v>
      </c>
      <c r="N5" s="385">
        <v>4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4</v>
      </c>
      <c r="B6" s="385">
        <v>1</v>
      </c>
      <c r="C6" s="385">
        <v>2</v>
      </c>
      <c r="D6" s="385">
        <v>16827.45</v>
      </c>
      <c r="E6" s="385">
        <v>0</v>
      </c>
      <c r="F6" s="385">
        <v>4375.2</v>
      </c>
      <c r="G6" s="385">
        <v>0</v>
      </c>
      <c r="H6" s="385">
        <v>0</v>
      </c>
      <c r="I6" s="385">
        <v>9396.25</v>
      </c>
      <c r="J6" s="385">
        <v>0</v>
      </c>
      <c r="K6" s="385">
        <v>0</v>
      </c>
      <c r="L6" s="385">
        <v>2504</v>
      </c>
      <c r="M6" s="385">
        <v>0</v>
      </c>
      <c r="N6" s="385">
        <v>552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4</v>
      </c>
      <c r="B7" s="385">
        <v>1</v>
      </c>
      <c r="C7" s="385">
        <v>3</v>
      </c>
      <c r="D7" s="385">
        <v>293</v>
      </c>
      <c r="E7" s="385">
        <v>0</v>
      </c>
      <c r="F7" s="385">
        <v>293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4</v>
      </c>
      <c r="B8" s="385">
        <v>1</v>
      </c>
      <c r="C8" s="385">
        <v>4</v>
      </c>
      <c r="D8" s="385">
        <v>650</v>
      </c>
      <c r="E8" s="385">
        <v>0</v>
      </c>
      <c r="F8" s="385">
        <v>650</v>
      </c>
      <c r="G8" s="385">
        <v>0</v>
      </c>
      <c r="H8" s="385">
        <v>0</v>
      </c>
      <c r="I8" s="385">
        <v>0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4</v>
      </c>
      <c r="B9" s="385">
        <v>1</v>
      </c>
      <c r="C9" s="385">
        <v>5</v>
      </c>
      <c r="D9" s="385">
        <v>44</v>
      </c>
      <c r="E9" s="385">
        <v>44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4</v>
      </c>
      <c r="B10" s="385">
        <v>1</v>
      </c>
      <c r="C10" s="385">
        <v>6</v>
      </c>
      <c r="D10" s="385">
        <v>3972288</v>
      </c>
      <c r="E10" s="385">
        <v>8800</v>
      </c>
      <c r="F10" s="385">
        <v>2091162</v>
      </c>
      <c r="G10" s="385">
        <v>0</v>
      </c>
      <c r="H10" s="385">
        <v>0</v>
      </c>
      <c r="I10" s="385">
        <v>1521517</v>
      </c>
      <c r="J10" s="385">
        <v>0</v>
      </c>
      <c r="K10" s="385">
        <v>0</v>
      </c>
      <c r="L10" s="385">
        <v>259168</v>
      </c>
      <c r="M10" s="385">
        <v>0</v>
      </c>
      <c r="N10" s="385">
        <v>91641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4</v>
      </c>
      <c r="B11" s="385">
        <v>1</v>
      </c>
      <c r="C11" s="385">
        <v>9</v>
      </c>
      <c r="D11" s="385">
        <v>15232</v>
      </c>
      <c r="E11" s="385">
        <v>0</v>
      </c>
      <c r="F11" s="385">
        <v>0</v>
      </c>
      <c r="G11" s="385">
        <v>0</v>
      </c>
      <c r="H11" s="385">
        <v>0</v>
      </c>
      <c r="I11" s="385">
        <v>9332</v>
      </c>
      <c r="J11" s="385">
        <v>0</v>
      </c>
      <c r="K11" s="385">
        <v>0</v>
      </c>
      <c r="L11" s="385">
        <v>5900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4</v>
      </c>
      <c r="B12" s="385">
        <v>2</v>
      </c>
      <c r="C12" s="385">
        <v>1</v>
      </c>
      <c r="D12" s="385">
        <v>106.3</v>
      </c>
      <c r="E12" s="385">
        <v>0</v>
      </c>
      <c r="F12" s="385">
        <v>25.2</v>
      </c>
      <c r="G12" s="385">
        <v>0</v>
      </c>
      <c r="H12" s="385">
        <v>0</v>
      </c>
      <c r="I12" s="385">
        <v>61.6</v>
      </c>
      <c r="J12" s="385">
        <v>0</v>
      </c>
      <c r="K12" s="385">
        <v>0</v>
      </c>
      <c r="L12" s="385">
        <v>15.5</v>
      </c>
      <c r="M12" s="385">
        <v>0</v>
      </c>
      <c r="N12" s="385">
        <v>4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4</v>
      </c>
      <c r="B13" s="385">
        <v>2</v>
      </c>
      <c r="C13" s="385">
        <v>2</v>
      </c>
      <c r="D13" s="385">
        <v>14433.28</v>
      </c>
      <c r="E13" s="385">
        <v>0</v>
      </c>
      <c r="F13" s="385">
        <v>3566.4</v>
      </c>
      <c r="G13" s="385">
        <v>0</v>
      </c>
      <c r="H13" s="385">
        <v>0</v>
      </c>
      <c r="I13" s="385">
        <v>7941.88</v>
      </c>
      <c r="J13" s="385">
        <v>0</v>
      </c>
      <c r="K13" s="385">
        <v>0</v>
      </c>
      <c r="L13" s="385">
        <v>2325</v>
      </c>
      <c r="M13" s="385">
        <v>0</v>
      </c>
      <c r="N13" s="385">
        <v>600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4</v>
      </c>
      <c r="B14" s="385">
        <v>2</v>
      </c>
      <c r="C14" s="385">
        <v>3</v>
      </c>
      <c r="D14" s="385">
        <v>267</v>
      </c>
      <c r="E14" s="385">
        <v>0</v>
      </c>
      <c r="F14" s="385">
        <v>267</v>
      </c>
      <c r="G14" s="385">
        <v>0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4</v>
      </c>
      <c r="B15" s="385">
        <v>2</v>
      </c>
      <c r="C15" s="385">
        <v>4</v>
      </c>
      <c r="D15" s="385">
        <v>681</v>
      </c>
      <c r="E15" s="385">
        <v>0</v>
      </c>
      <c r="F15" s="385">
        <v>681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4</v>
      </c>
      <c r="B16" s="385">
        <v>2</v>
      </c>
      <c r="C16" s="385">
        <v>5</v>
      </c>
      <c r="D16" s="385">
        <v>56</v>
      </c>
      <c r="E16" s="385">
        <v>56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4</v>
      </c>
      <c r="B17" s="385">
        <v>2</v>
      </c>
      <c r="C17" s="385">
        <v>6</v>
      </c>
      <c r="D17" s="385">
        <v>3947632</v>
      </c>
      <c r="E17" s="385">
        <v>11200</v>
      </c>
      <c r="F17" s="385">
        <v>2085465</v>
      </c>
      <c r="G17" s="385">
        <v>0</v>
      </c>
      <c r="H17" s="385">
        <v>0</v>
      </c>
      <c r="I17" s="385">
        <v>1494301</v>
      </c>
      <c r="J17" s="385">
        <v>0</v>
      </c>
      <c r="K17" s="385">
        <v>0</v>
      </c>
      <c r="L17" s="385">
        <v>272782</v>
      </c>
      <c r="M17" s="385">
        <v>0</v>
      </c>
      <c r="N17" s="385">
        <v>83884</v>
      </c>
      <c r="O17" s="385">
        <v>0</v>
      </c>
    </row>
    <row r="18" spans="1:15" x14ac:dyDescent="0.3">
      <c r="A18" s="385">
        <v>4</v>
      </c>
      <c r="B18" s="385">
        <v>2</v>
      </c>
      <c r="C18" s="385">
        <v>9</v>
      </c>
      <c r="D18" s="385">
        <v>9332</v>
      </c>
      <c r="E18" s="385">
        <v>0</v>
      </c>
      <c r="F18" s="385">
        <v>0</v>
      </c>
      <c r="G18" s="385">
        <v>0</v>
      </c>
      <c r="H18" s="385">
        <v>0</v>
      </c>
      <c r="I18" s="385">
        <v>7332</v>
      </c>
      <c r="J18" s="385">
        <v>0</v>
      </c>
      <c r="K18" s="385">
        <v>0</v>
      </c>
      <c r="L18" s="385">
        <v>2000</v>
      </c>
      <c r="M18" s="385">
        <v>0</v>
      </c>
      <c r="N18" s="385">
        <v>0</v>
      </c>
      <c r="O18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7" t="s">
        <v>3851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755337</v>
      </c>
      <c r="C3" s="358">
        <f t="shared" ref="C3:R3" si="0">SUBTOTAL(9,C6:C1048576)</f>
        <v>2</v>
      </c>
      <c r="D3" s="358">
        <f t="shared" si="0"/>
        <v>610461</v>
      </c>
      <c r="E3" s="358">
        <f t="shared" si="0"/>
        <v>1.7163926311821887</v>
      </c>
      <c r="F3" s="358">
        <f t="shared" si="0"/>
        <v>693574</v>
      </c>
      <c r="G3" s="359">
        <f>IF(B3&lt;&gt;0,F3/B3,"")</f>
        <v>0.91823120011332693</v>
      </c>
      <c r="H3" s="360">
        <f t="shared" si="0"/>
        <v>4030.96</v>
      </c>
      <c r="I3" s="358">
        <f t="shared" si="0"/>
        <v>1</v>
      </c>
      <c r="J3" s="358">
        <f t="shared" si="0"/>
        <v>3093.2000000000003</v>
      </c>
      <c r="K3" s="358">
        <f t="shared" si="0"/>
        <v>0.767360628733602</v>
      </c>
      <c r="L3" s="358">
        <f t="shared" si="0"/>
        <v>6317.7499999999991</v>
      </c>
      <c r="M3" s="361">
        <f>IF(H3&lt;&gt;0,L3/H3,"")</f>
        <v>1.5673065473237142</v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126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3847</v>
      </c>
      <c r="B6" s="732">
        <v>702297</v>
      </c>
      <c r="C6" s="697">
        <v>1</v>
      </c>
      <c r="D6" s="732">
        <v>561857</v>
      </c>
      <c r="E6" s="697">
        <v>0.80002762364071045</v>
      </c>
      <c r="F6" s="732">
        <v>631164</v>
      </c>
      <c r="G6" s="702">
        <v>0.89871379202815904</v>
      </c>
      <c r="H6" s="732">
        <v>4030.96</v>
      </c>
      <c r="I6" s="697">
        <v>1</v>
      </c>
      <c r="J6" s="732">
        <v>3093.2000000000003</v>
      </c>
      <c r="K6" s="697">
        <v>0.767360628733602</v>
      </c>
      <c r="L6" s="732">
        <v>6317.7499999999991</v>
      </c>
      <c r="M6" s="702">
        <v>1.5673065473237142</v>
      </c>
      <c r="N6" s="732"/>
      <c r="O6" s="697"/>
      <c r="P6" s="732"/>
      <c r="Q6" s="697"/>
      <c r="R6" s="732"/>
      <c r="S6" s="241"/>
    </row>
    <row r="7" spans="1:19" ht="14.4" customHeight="1" thickBot="1" x14ac:dyDescent="0.35">
      <c r="A7" s="734" t="s">
        <v>3848</v>
      </c>
      <c r="B7" s="733">
        <v>53040</v>
      </c>
      <c r="C7" s="673">
        <v>1</v>
      </c>
      <c r="D7" s="733">
        <v>48604</v>
      </c>
      <c r="E7" s="673">
        <v>0.91636500754147809</v>
      </c>
      <c r="F7" s="733">
        <v>62410</v>
      </c>
      <c r="G7" s="683">
        <v>1.176659125188537</v>
      </c>
      <c r="H7" s="733"/>
      <c r="I7" s="673"/>
      <c r="J7" s="733"/>
      <c r="K7" s="673"/>
      <c r="L7" s="733"/>
      <c r="M7" s="683"/>
      <c r="N7" s="733"/>
      <c r="O7" s="673"/>
      <c r="P7" s="733"/>
      <c r="Q7" s="673"/>
      <c r="R7" s="733"/>
      <c r="S7" s="684"/>
    </row>
    <row r="8" spans="1:19" ht="14.4" customHeight="1" x14ac:dyDescent="0.3">
      <c r="A8" s="735" t="s">
        <v>3849</v>
      </c>
    </row>
    <row r="9" spans="1:19" ht="14.4" customHeight="1" x14ac:dyDescent="0.3">
      <c r="A9" s="736" t="s">
        <v>239</v>
      </c>
    </row>
    <row r="10" spans="1:19" ht="14.4" customHeight="1" x14ac:dyDescent="0.3">
      <c r="A10" s="735" t="s">
        <v>3850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2" t="s">
        <v>3975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5416.1</v>
      </c>
      <c r="F3" s="218">
        <f t="shared" si="0"/>
        <v>759367.96</v>
      </c>
      <c r="G3" s="78"/>
      <c r="H3" s="78"/>
      <c r="I3" s="218">
        <f t="shared" si="0"/>
        <v>5251</v>
      </c>
      <c r="J3" s="218">
        <f t="shared" si="0"/>
        <v>613554.19999999995</v>
      </c>
      <c r="K3" s="78"/>
      <c r="L3" s="78"/>
      <c r="M3" s="218">
        <f t="shared" si="0"/>
        <v>6259.5</v>
      </c>
      <c r="N3" s="218">
        <f t="shared" si="0"/>
        <v>699891.75</v>
      </c>
      <c r="O3" s="79">
        <f>IF(F3=0,0,N3/F3)</f>
        <v>0.92167669281174314</v>
      </c>
      <c r="P3" s="219">
        <f>IF(M3=0,0,N3/M3)</f>
        <v>111.81272465851904</v>
      </c>
    </row>
    <row r="4" spans="1:16" ht="14.4" customHeight="1" x14ac:dyDescent="0.3">
      <c r="A4" s="533" t="s">
        <v>122</v>
      </c>
      <c r="B4" s="534" t="s">
        <v>123</v>
      </c>
      <c r="C4" s="535" t="s">
        <v>124</v>
      </c>
      <c r="D4" s="536" t="s">
        <v>84</v>
      </c>
      <c r="E4" s="537">
        <v>2012</v>
      </c>
      <c r="F4" s="538"/>
      <c r="G4" s="216"/>
      <c r="H4" s="216"/>
      <c r="I4" s="537">
        <v>2013</v>
      </c>
      <c r="J4" s="538"/>
      <c r="K4" s="216"/>
      <c r="L4" s="216"/>
      <c r="M4" s="537">
        <v>2014</v>
      </c>
      <c r="N4" s="538"/>
      <c r="O4" s="539" t="s">
        <v>5</v>
      </c>
      <c r="P4" s="532" t="s">
        <v>125</v>
      </c>
    </row>
    <row r="5" spans="1:16" ht="14.4" customHeight="1" thickBot="1" x14ac:dyDescent="0.35">
      <c r="A5" s="737"/>
      <c r="B5" s="738"/>
      <c r="C5" s="739"/>
      <c r="D5" s="740"/>
      <c r="E5" s="741" t="s">
        <v>94</v>
      </c>
      <c r="F5" s="742" t="s">
        <v>17</v>
      </c>
      <c r="G5" s="743"/>
      <c r="H5" s="743"/>
      <c r="I5" s="741" t="s">
        <v>94</v>
      </c>
      <c r="J5" s="742" t="s">
        <v>17</v>
      </c>
      <c r="K5" s="743"/>
      <c r="L5" s="743"/>
      <c r="M5" s="741" t="s">
        <v>94</v>
      </c>
      <c r="N5" s="742" t="s">
        <v>17</v>
      </c>
      <c r="O5" s="744"/>
      <c r="P5" s="745"/>
    </row>
    <row r="6" spans="1:16" ht="14.4" customHeight="1" x14ac:dyDescent="0.3">
      <c r="A6" s="696" t="s">
        <v>3852</v>
      </c>
      <c r="B6" s="697" t="s">
        <v>3853</v>
      </c>
      <c r="C6" s="697" t="s">
        <v>3854</v>
      </c>
      <c r="D6" s="697" t="s">
        <v>3855</v>
      </c>
      <c r="E6" s="235">
        <v>0.1</v>
      </c>
      <c r="F6" s="235">
        <v>14.56</v>
      </c>
      <c r="G6" s="697">
        <v>1</v>
      </c>
      <c r="H6" s="697">
        <v>145.6</v>
      </c>
      <c r="I6" s="235"/>
      <c r="J6" s="235"/>
      <c r="K6" s="697"/>
      <c r="L6" s="697"/>
      <c r="M6" s="235">
        <v>2.4000000000000004</v>
      </c>
      <c r="N6" s="235">
        <v>378.99</v>
      </c>
      <c r="O6" s="702">
        <v>26.029532967032967</v>
      </c>
      <c r="P6" s="712">
        <v>157.91249999999999</v>
      </c>
    </row>
    <row r="7" spans="1:16" ht="14.4" customHeight="1" x14ac:dyDescent="0.3">
      <c r="A7" s="680" t="s">
        <v>3852</v>
      </c>
      <c r="B7" s="671" t="s">
        <v>3853</v>
      </c>
      <c r="C7" s="671" t="s">
        <v>3856</v>
      </c>
      <c r="D7" s="671" t="s">
        <v>3857</v>
      </c>
      <c r="E7" s="238"/>
      <c r="F7" s="238"/>
      <c r="G7" s="671"/>
      <c r="H7" s="671"/>
      <c r="I7" s="238"/>
      <c r="J7" s="238"/>
      <c r="K7" s="671"/>
      <c r="L7" s="671"/>
      <c r="M7" s="238">
        <v>0.5</v>
      </c>
      <c r="N7" s="238">
        <v>49.05</v>
      </c>
      <c r="O7" s="682"/>
      <c r="P7" s="713">
        <v>98.1</v>
      </c>
    </row>
    <row r="8" spans="1:16" ht="14.4" customHeight="1" x14ac:dyDescent="0.3">
      <c r="A8" s="680" t="s">
        <v>3852</v>
      </c>
      <c r="B8" s="671" t="s">
        <v>3853</v>
      </c>
      <c r="C8" s="671" t="s">
        <v>3858</v>
      </c>
      <c r="D8" s="671" t="s">
        <v>3859</v>
      </c>
      <c r="E8" s="238"/>
      <c r="F8" s="238"/>
      <c r="G8" s="671"/>
      <c r="H8" s="671"/>
      <c r="I8" s="238"/>
      <c r="J8" s="238"/>
      <c r="K8" s="671"/>
      <c r="L8" s="671"/>
      <c r="M8" s="238">
        <v>4.5999999999999996</v>
      </c>
      <c r="N8" s="238">
        <v>247.25</v>
      </c>
      <c r="O8" s="682"/>
      <c r="P8" s="713">
        <v>53.750000000000007</v>
      </c>
    </row>
    <row r="9" spans="1:16" ht="14.4" customHeight="1" x14ac:dyDescent="0.3">
      <c r="A9" s="680" t="s">
        <v>3852</v>
      </c>
      <c r="B9" s="671" t="s">
        <v>3853</v>
      </c>
      <c r="C9" s="671" t="s">
        <v>3860</v>
      </c>
      <c r="D9" s="671" t="s">
        <v>3861</v>
      </c>
      <c r="E9" s="238"/>
      <c r="F9" s="238"/>
      <c r="G9" s="671"/>
      <c r="H9" s="671"/>
      <c r="I9" s="238"/>
      <c r="J9" s="238"/>
      <c r="K9" s="671"/>
      <c r="L9" s="671"/>
      <c r="M9" s="238">
        <v>2</v>
      </c>
      <c r="N9" s="238">
        <v>107.26</v>
      </c>
      <c r="O9" s="682"/>
      <c r="P9" s="713">
        <v>53.63</v>
      </c>
    </row>
    <row r="10" spans="1:16" ht="14.4" customHeight="1" x14ac:dyDescent="0.3">
      <c r="A10" s="680" t="s">
        <v>3852</v>
      </c>
      <c r="B10" s="671" t="s">
        <v>3862</v>
      </c>
      <c r="C10" s="671" t="s">
        <v>3863</v>
      </c>
      <c r="D10" s="671" t="s">
        <v>3864</v>
      </c>
      <c r="E10" s="238">
        <v>2</v>
      </c>
      <c r="F10" s="238">
        <v>2714</v>
      </c>
      <c r="G10" s="671">
        <v>1</v>
      </c>
      <c r="H10" s="671">
        <v>1357</v>
      </c>
      <c r="I10" s="238"/>
      <c r="J10" s="238"/>
      <c r="K10" s="671"/>
      <c r="L10" s="671"/>
      <c r="M10" s="238"/>
      <c r="N10" s="238"/>
      <c r="O10" s="682"/>
      <c r="P10" s="713"/>
    </row>
    <row r="11" spans="1:16" ht="14.4" customHeight="1" x14ac:dyDescent="0.3">
      <c r="A11" s="680" t="s">
        <v>3852</v>
      </c>
      <c r="B11" s="671" t="s">
        <v>3862</v>
      </c>
      <c r="C11" s="671" t="s">
        <v>3865</v>
      </c>
      <c r="D11" s="671" t="s">
        <v>3866</v>
      </c>
      <c r="E11" s="238">
        <v>8</v>
      </c>
      <c r="F11" s="238">
        <v>1302.3999999999999</v>
      </c>
      <c r="G11" s="671">
        <v>1</v>
      </c>
      <c r="H11" s="671">
        <v>162.79999999999998</v>
      </c>
      <c r="I11" s="238">
        <v>19</v>
      </c>
      <c r="J11" s="238">
        <v>3093.2000000000003</v>
      </c>
      <c r="K11" s="671">
        <v>2.3750000000000004</v>
      </c>
      <c r="L11" s="671">
        <v>162.80000000000001</v>
      </c>
      <c r="M11" s="238">
        <v>34</v>
      </c>
      <c r="N11" s="238">
        <v>5535.2</v>
      </c>
      <c r="O11" s="682">
        <v>4.25</v>
      </c>
      <c r="P11" s="713">
        <v>162.79999999999998</v>
      </c>
    </row>
    <row r="12" spans="1:16" ht="14.4" customHeight="1" x14ac:dyDescent="0.3">
      <c r="A12" s="680" t="s">
        <v>3852</v>
      </c>
      <c r="B12" s="671" t="s">
        <v>3867</v>
      </c>
      <c r="C12" s="671" t="s">
        <v>3868</v>
      </c>
      <c r="D12" s="671" t="s">
        <v>3869</v>
      </c>
      <c r="E12" s="238">
        <v>11</v>
      </c>
      <c r="F12" s="238">
        <v>1738</v>
      </c>
      <c r="G12" s="671">
        <v>1</v>
      </c>
      <c r="H12" s="671">
        <v>158</v>
      </c>
      <c r="I12" s="238">
        <v>9</v>
      </c>
      <c r="J12" s="238">
        <v>1404</v>
      </c>
      <c r="K12" s="671">
        <v>0.80782508630609895</v>
      </c>
      <c r="L12" s="671">
        <v>156</v>
      </c>
      <c r="M12" s="238">
        <v>30</v>
      </c>
      <c r="N12" s="238">
        <v>4680</v>
      </c>
      <c r="O12" s="682">
        <v>2.6927502876869966</v>
      </c>
      <c r="P12" s="713">
        <v>156</v>
      </c>
    </row>
    <row r="13" spans="1:16" ht="14.4" customHeight="1" x14ac:dyDescent="0.3">
      <c r="A13" s="680" t="s">
        <v>3852</v>
      </c>
      <c r="B13" s="671" t="s">
        <v>3867</v>
      </c>
      <c r="C13" s="671" t="s">
        <v>3870</v>
      </c>
      <c r="D13" s="671" t="s">
        <v>3871</v>
      </c>
      <c r="E13" s="238">
        <v>264</v>
      </c>
      <c r="F13" s="238">
        <v>23760</v>
      </c>
      <c r="G13" s="671">
        <v>1</v>
      </c>
      <c r="H13" s="671">
        <v>90</v>
      </c>
      <c r="I13" s="238">
        <v>312</v>
      </c>
      <c r="J13" s="238">
        <v>24960</v>
      </c>
      <c r="K13" s="671">
        <v>1.0505050505050506</v>
      </c>
      <c r="L13" s="671">
        <v>80</v>
      </c>
      <c r="M13" s="238">
        <v>329</v>
      </c>
      <c r="N13" s="238">
        <v>26320</v>
      </c>
      <c r="O13" s="682">
        <v>1.1077441077441077</v>
      </c>
      <c r="P13" s="713">
        <v>80</v>
      </c>
    </row>
    <row r="14" spans="1:16" ht="14.4" customHeight="1" x14ac:dyDescent="0.3">
      <c r="A14" s="680" t="s">
        <v>3852</v>
      </c>
      <c r="B14" s="671" t="s">
        <v>3867</v>
      </c>
      <c r="C14" s="671" t="s">
        <v>3872</v>
      </c>
      <c r="D14" s="671" t="s">
        <v>3873</v>
      </c>
      <c r="E14" s="238"/>
      <c r="F14" s="238"/>
      <c r="G14" s="671"/>
      <c r="H14" s="671"/>
      <c r="I14" s="238"/>
      <c r="J14" s="238"/>
      <c r="K14" s="671"/>
      <c r="L14" s="671"/>
      <c r="M14" s="238">
        <v>2</v>
      </c>
      <c r="N14" s="238">
        <v>570</v>
      </c>
      <c r="O14" s="682"/>
      <c r="P14" s="713">
        <v>285</v>
      </c>
    </row>
    <row r="15" spans="1:16" ht="14.4" customHeight="1" x14ac:dyDescent="0.3">
      <c r="A15" s="680" t="s">
        <v>3852</v>
      </c>
      <c r="B15" s="671" t="s">
        <v>3867</v>
      </c>
      <c r="C15" s="671" t="s">
        <v>3874</v>
      </c>
      <c r="D15" s="671" t="s">
        <v>3875</v>
      </c>
      <c r="E15" s="238">
        <v>806</v>
      </c>
      <c r="F15" s="238">
        <v>27404</v>
      </c>
      <c r="G15" s="671">
        <v>1</v>
      </c>
      <c r="H15" s="671">
        <v>34</v>
      </c>
      <c r="I15" s="238">
        <v>801</v>
      </c>
      <c r="J15" s="238">
        <v>27234</v>
      </c>
      <c r="K15" s="671">
        <v>0.99379652605459057</v>
      </c>
      <c r="L15" s="671">
        <v>34</v>
      </c>
      <c r="M15" s="238">
        <v>978</v>
      </c>
      <c r="N15" s="238">
        <v>33252</v>
      </c>
      <c r="O15" s="682">
        <v>1.2133995037220844</v>
      </c>
      <c r="P15" s="713">
        <v>34</v>
      </c>
    </row>
    <row r="16" spans="1:16" ht="14.4" customHeight="1" x14ac:dyDescent="0.3">
      <c r="A16" s="680" t="s">
        <v>3852</v>
      </c>
      <c r="B16" s="671" t="s">
        <v>3867</v>
      </c>
      <c r="C16" s="671" t="s">
        <v>3876</v>
      </c>
      <c r="D16" s="671" t="s">
        <v>3877</v>
      </c>
      <c r="E16" s="238">
        <v>72</v>
      </c>
      <c r="F16" s="238">
        <v>720</v>
      </c>
      <c r="G16" s="671">
        <v>1</v>
      </c>
      <c r="H16" s="671">
        <v>10</v>
      </c>
      <c r="I16" s="238">
        <v>43</v>
      </c>
      <c r="J16" s="238">
        <v>430</v>
      </c>
      <c r="K16" s="671">
        <v>0.59722222222222221</v>
      </c>
      <c r="L16" s="671">
        <v>10</v>
      </c>
      <c r="M16" s="238">
        <v>73</v>
      </c>
      <c r="N16" s="238">
        <v>730</v>
      </c>
      <c r="O16" s="682">
        <v>1.0138888888888888</v>
      </c>
      <c r="P16" s="713">
        <v>10</v>
      </c>
    </row>
    <row r="17" spans="1:16" ht="14.4" customHeight="1" x14ac:dyDescent="0.3">
      <c r="A17" s="680" t="s">
        <v>3852</v>
      </c>
      <c r="B17" s="671" t="s">
        <v>3867</v>
      </c>
      <c r="C17" s="671" t="s">
        <v>3878</v>
      </c>
      <c r="D17" s="671" t="s">
        <v>3879</v>
      </c>
      <c r="E17" s="238"/>
      <c r="F17" s="238"/>
      <c r="G17" s="671"/>
      <c r="H17" s="671"/>
      <c r="I17" s="238"/>
      <c r="J17" s="238"/>
      <c r="K17" s="671"/>
      <c r="L17" s="671"/>
      <c r="M17" s="238">
        <v>1</v>
      </c>
      <c r="N17" s="238">
        <v>5</v>
      </c>
      <c r="O17" s="682"/>
      <c r="P17" s="713">
        <v>5</v>
      </c>
    </row>
    <row r="18" spans="1:16" ht="14.4" customHeight="1" x14ac:dyDescent="0.3">
      <c r="A18" s="680" t="s">
        <v>3852</v>
      </c>
      <c r="B18" s="671" t="s">
        <v>3867</v>
      </c>
      <c r="C18" s="671" t="s">
        <v>3880</v>
      </c>
      <c r="D18" s="671" t="s">
        <v>3881</v>
      </c>
      <c r="E18" s="238"/>
      <c r="F18" s="238"/>
      <c r="G18" s="671"/>
      <c r="H18" s="671"/>
      <c r="I18" s="238"/>
      <c r="J18" s="238"/>
      <c r="K18" s="671"/>
      <c r="L18" s="671"/>
      <c r="M18" s="238">
        <v>1</v>
      </c>
      <c r="N18" s="238">
        <v>5</v>
      </c>
      <c r="O18" s="682"/>
      <c r="P18" s="713">
        <v>5</v>
      </c>
    </row>
    <row r="19" spans="1:16" ht="14.4" customHeight="1" x14ac:dyDescent="0.3">
      <c r="A19" s="680" t="s">
        <v>3852</v>
      </c>
      <c r="B19" s="671" t="s">
        <v>3867</v>
      </c>
      <c r="C19" s="671" t="s">
        <v>3882</v>
      </c>
      <c r="D19" s="671" t="s">
        <v>3883</v>
      </c>
      <c r="E19" s="238">
        <v>33</v>
      </c>
      <c r="F19" s="238">
        <v>2739</v>
      </c>
      <c r="G19" s="671">
        <v>1</v>
      </c>
      <c r="H19" s="671">
        <v>83</v>
      </c>
      <c r="I19" s="238">
        <v>33</v>
      </c>
      <c r="J19" s="238">
        <v>2739</v>
      </c>
      <c r="K19" s="671">
        <v>1</v>
      </c>
      <c r="L19" s="671">
        <v>83</v>
      </c>
      <c r="M19" s="238">
        <v>27</v>
      </c>
      <c r="N19" s="238">
        <v>2241</v>
      </c>
      <c r="O19" s="682">
        <v>0.81818181818181823</v>
      </c>
      <c r="P19" s="713">
        <v>83</v>
      </c>
    </row>
    <row r="20" spans="1:16" ht="14.4" customHeight="1" x14ac:dyDescent="0.3">
      <c r="A20" s="680" t="s">
        <v>3852</v>
      </c>
      <c r="B20" s="671" t="s">
        <v>3867</v>
      </c>
      <c r="C20" s="671" t="s">
        <v>3884</v>
      </c>
      <c r="D20" s="671" t="s">
        <v>3885</v>
      </c>
      <c r="E20" s="238">
        <v>60</v>
      </c>
      <c r="F20" s="238">
        <v>36540</v>
      </c>
      <c r="G20" s="671">
        <v>1</v>
      </c>
      <c r="H20" s="671">
        <v>609</v>
      </c>
      <c r="I20" s="238">
        <v>66</v>
      </c>
      <c r="J20" s="238">
        <v>40326</v>
      </c>
      <c r="K20" s="671">
        <v>1.1036124794745485</v>
      </c>
      <c r="L20" s="671">
        <v>611</v>
      </c>
      <c r="M20" s="238">
        <v>60</v>
      </c>
      <c r="N20" s="238">
        <v>36660</v>
      </c>
      <c r="O20" s="682">
        <v>1.0032840722495895</v>
      </c>
      <c r="P20" s="713">
        <v>611</v>
      </c>
    </row>
    <row r="21" spans="1:16" ht="14.4" customHeight="1" x14ac:dyDescent="0.3">
      <c r="A21" s="680" t="s">
        <v>3852</v>
      </c>
      <c r="B21" s="671" t="s">
        <v>3867</v>
      </c>
      <c r="C21" s="671" t="s">
        <v>3886</v>
      </c>
      <c r="D21" s="671" t="s">
        <v>3887</v>
      </c>
      <c r="E21" s="238">
        <v>61</v>
      </c>
      <c r="F21" s="238">
        <v>23485</v>
      </c>
      <c r="G21" s="671">
        <v>1</v>
      </c>
      <c r="H21" s="671">
        <v>385</v>
      </c>
      <c r="I21" s="238">
        <v>69</v>
      </c>
      <c r="J21" s="238">
        <v>26634</v>
      </c>
      <c r="K21" s="671">
        <v>1.1340855865446029</v>
      </c>
      <c r="L21" s="671">
        <v>386</v>
      </c>
      <c r="M21" s="238">
        <v>64</v>
      </c>
      <c r="N21" s="238">
        <v>24704</v>
      </c>
      <c r="O21" s="682">
        <v>1.0519054715776028</v>
      </c>
      <c r="P21" s="713">
        <v>386</v>
      </c>
    </row>
    <row r="22" spans="1:16" ht="14.4" customHeight="1" x14ac:dyDescent="0.3">
      <c r="A22" s="680" t="s">
        <v>3852</v>
      </c>
      <c r="B22" s="671" t="s">
        <v>3867</v>
      </c>
      <c r="C22" s="671" t="s">
        <v>3888</v>
      </c>
      <c r="D22" s="671" t="s">
        <v>3889</v>
      </c>
      <c r="E22" s="238">
        <v>140</v>
      </c>
      <c r="F22" s="238">
        <v>5460</v>
      </c>
      <c r="G22" s="671">
        <v>1</v>
      </c>
      <c r="H22" s="671">
        <v>39</v>
      </c>
      <c r="I22" s="238">
        <v>146</v>
      </c>
      <c r="J22" s="238">
        <v>5694</v>
      </c>
      <c r="K22" s="671">
        <v>1.0428571428571429</v>
      </c>
      <c r="L22" s="671">
        <v>39</v>
      </c>
      <c r="M22" s="238">
        <v>203</v>
      </c>
      <c r="N22" s="238">
        <v>7917</v>
      </c>
      <c r="O22" s="682">
        <v>1.45</v>
      </c>
      <c r="P22" s="713">
        <v>39</v>
      </c>
    </row>
    <row r="23" spans="1:16" ht="14.4" customHeight="1" x14ac:dyDescent="0.3">
      <c r="A23" s="680" t="s">
        <v>3852</v>
      </c>
      <c r="B23" s="671" t="s">
        <v>3867</v>
      </c>
      <c r="C23" s="671" t="s">
        <v>640</v>
      </c>
      <c r="D23" s="671" t="s">
        <v>3890</v>
      </c>
      <c r="E23" s="238">
        <v>2</v>
      </c>
      <c r="F23" s="238">
        <v>1122</v>
      </c>
      <c r="G23" s="671">
        <v>1</v>
      </c>
      <c r="H23" s="671">
        <v>561</v>
      </c>
      <c r="I23" s="238"/>
      <c r="J23" s="238"/>
      <c r="K23" s="671"/>
      <c r="L23" s="671"/>
      <c r="M23" s="238"/>
      <c r="N23" s="238"/>
      <c r="O23" s="682"/>
      <c r="P23" s="713"/>
    </row>
    <row r="24" spans="1:16" ht="14.4" customHeight="1" x14ac:dyDescent="0.3">
      <c r="A24" s="680" t="s">
        <v>3852</v>
      </c>
      <c r="B24" s="671" t="s">
        <v>3867</v>
      </c>
      <c r="C24" s="671" t="s">
        <v>3891</v>
      </c>
      <c r="D24" s="671" t="s">
        <v>3892</v>
      </c>
      <c r="E24" s="238"/>
      <c r="F24" s="238"/>
      <c r="G24" s="671"/>
      <c r="H24" s="671"/>
      <c r="I24" s="238">
        <v>1</v>
      </c>
      <c r="J24" s="238">
        <v>1686</v>
      </c>
      <c r="K24" s="671"/>
      <c r="L24" s="671">
        <v>1686</v>
      </c>
      <c r="M24" s="238"/>
      <c r="N24" s="238"/>
      <c r="O24" s="682"/>
      <c r="P24" s="713"/>
    </row>
    <row r="25" spans="1:16" ht="14.4" customHeight="1" x14ac:dyDescent="0.3">
      <c r="A25" s="680" t="s">
        <v>3852</v>
      </c>
      <c r="B25" s="671" t="s">
        <v>3867</v>
      </c>
      <c r="C25" s="671" t="s">
        <v>3893</v>
      </c>
      <c r="D25" s="671" t="s">
        <v>3894</v>
      </c>
      <c r="E25" s="238"/>
      <c r="F25" s="238"/>
      <c r="G25" s="671"/>
      <c r="H25" s="671"/>
      <c r="I25" s="238">
        <v>1</v>
      </c>
      <c r="J25" s="238">
        <v>674</v>
      </c>
      <c r="K25" s="671"/>
      <c r="L25" s="671">
        <v>674</v>
      </c>
      <c r="M25" s="238"/>
      <c r="N25" s="238"/>
      <c r="O25" s="682"/>
      <c r="P25" s="713"/>
    </row>
    <row r="26" spans="1:16" ht="14.4" customHeight="1" x14ac:dyDescent="0.3">
      <c r="A26" s="680" t="s">
        <v>3852</v>
      </c>
      <c r="B26" s="671" t="s">
        <v>3867</v>
      </c>
      <c r="C26" s="671" t="s">
        <v>3895</v>
      </c>
      <c r="D26" s="671" t="s">
        <v>3896</v>
      </c>
      <c r="E26" s="238">
        <v>30</v>
      </c>
      <c r="F26" s="238">
        <v>132720</v>
      </c>
      <c r="G26" s="671">
        <v>1</v>
      </c>
      <c r="H26" s="671">
        <v>4424</v>
      </c>
      <c r="I26" s="238">
        <v>13</v>
      </c>
      <c r="J26" s="238">
        <v>57525</v>
      </c>
      <c r="K26" s="671">
        <v>0.43343128390596747</v>
      </c>
      <c r="L26" s="671">
        <v>4425</v>
      </c>
      <c r="M26" s="238">
        <v>11</v>
      </c>
      <c r="N26" s="238">
        <v>48675</v>
      </c>
      <c r="O26" s="682">
        <v>0.36674954792043402</v>
      </c>
      <c r="P26" s="713">
        <v>4425</v>
      </c>
    </row>
    <row r="27" spans="1:16" ht="14.4" customHeight="1" x14ac:dyDescent="0.3">
      <c r="A27" s="680" t="s">
        <v>3852</v>
      </c>
      <c r="B27" s="671" t="s">
        <v>3867</v>
      </c>
      <c r="C27" s="671" t="s">
        <v>3897</v>
      </c>
      <c r="D27" s="671" t="s">
        <v>3898</v>
      </c>
      <c r="E27" s="238">
        <v>1</v>
      </c>
      <c r="F27" s="238">
        <v>687</v>
      </c>
      <c r="G27" s="671">
        <v>1</v>
      </c>
      <c r="H27" s="671">
        <v>687</v>
      </c>
      <c r="I27" s="238"/>
      <c r="J27" s="238"/>
      <c r="K27" s="671"/>
      <c r="L27" s="671"/>
      <c r="M27" s="238">
        <v>2</v>
      </c>
      <c r="N27" s="238">
        <v>1378</v>
      </c>
      <c r="O27" s="682">
        <v>2.0058224163027658</v>
      </c>
      <c r="P27" s="713">
        <v>689</v>
      </c>
    </row>
    <row r="28" spans="1:16" ht="14.4" customHeight="1" x14ac:dyDescent="0.3">
      <c r="A28" s="680" t="s">
        <v>3852</v>
      </c>
      <c r="B28" s="671" t="s">
        <v>3867</v>
      </c>
      <c r="C28" s="671" t="s">
        <v>3899</v>
      </c>
      <c r="D28" s="671" t="s">
        <v>3900</v>
      </c>
      <c r="E28" s="238">
        <v>525</v>
      </c>
      <c r="F28" s="238">
        <v>130725</v>
      </c>
      <c r="G28" s="671">
        <v>1</v>
      </c>
      <c r="H28" s="671">
        <v>249</v>
      </c>
      <c r="I28" s="238">
        <v>511</v>
      </c>
      <c r="J28" s="238">
        <v>118552</v>
      </c>
      <c r="K28" s="671">
        <v>0.90688085676037489</v>
      </c>
      <c r="L28" s="671">
        <v>232</v>
      </c>
      <c r="M28" s="238">
        <v>643</v>
      </c>
      <c r="N28" s="238">
        <v>149176</v>
      </c>
      <c r="O28" s="682">
        <v>1.1411436221074776</v>
      </c>
      <c r="P28" s="713">
        <v>232</v>
      </c>
    </row>
    <row r="29" spans="1:16" ht="14.4" customHeight="1" x14ac:dyDescent="0.3">
      <c r="A29" s="680" t="s">
        <v>3852</v>
      </c>
      <c r="B29" s="671" t="s">
        <v>3867</v>
      </c>
      <c r="C29" s="671" t="s">
        <v>3901</v>
      </c>
      <c r="D29" s="671" t="s">
        <v>3902</v>
      </c>
      <c r="E29" s="238">
        <v>1287</v>
      </c>
      <c r="F29" s="238">
        <v>160875</v>
      </c>
      <c r="G29" s="671">
        <v>1</v>
      </c>
      <c r="H29" s="671">
        <v>125</v>
      </c>
      <c r="I29" s="238">
        <v>1226</v>
      </c>
      <c r="J29" s="238">
        <v>142216</v>
      </c>
      <c r="K29" s="671">
        <v>0.88401554001554006</v>
      </c>
      <c r="L29" s="671">
        <v>116</v>
      </c>
      <c r="M29" s="238">
        <v>1249</v>
      </c>
      <c r="N29" s="238">
        <v>144884</v>
      </c>
      <c r="O29" s="682">
        <v>0.90059984459984455</v>
      </c>
      <c r="P29" s="713">
        <v>116</v>
      </c>
    </row>
    <row r="30" spans="1:16" ht="14.4" customHeight="1" x14ac:dyDescent="0.3">
      <c r="A30" s="680" t="s">
        <v>3852</v>
      </c>
      <c r="B30" s="671" t="s">
        <v>3867</v>
      </c>
      <c r="C30" s="671" t="s">
        <v>3903</v>
      </c>
      <c r="D30" s="671" t="s">
        <v>3904</v>
      </c>
      <c r="E30" s="238">
        <v>1</v>
      </c>
      <c r="F30" s="238">
        <v>583</v>
      </c>
      <c r="G30" s="671">
        <v>1</v>
      </c>
      <c r="H30" s="671">
        <v>583</v>
      </c>
      <c r="I30" s="238"/>
      <c r="J30" s="238"/>
      <c r="K30" s="671"/>
      <c r="L30" s="671"/>
      <c r="M30" s="238"/>
      <c r="N30" s="238"/>
      <c r="O30" s="682"/>
      <c r="P30" s="713"/>
    </row>
    <row r="31" spans="1:16" ht="14.4" customHeight="1" x14ac:dyDescent="0.3">
      <c r="A31" s="680" t="s">
        <v>3852</v>
      </c>
      <c r="B31" s="671" t="s">
        <v>3867</v>
      </c>
      <c r="C31" s="671" t="s">
        <v>3905</v>
      </c>
      <c r="D31" s="671" t="s">
        <v>3906</v>
      </c>
      <c r="E31" s="238">
        <v>12</v>
      </c>
      <c r="F31" s="238">
        <v>8064</v>
      </c>
      <c r="G31" s="671">
        <v>1</v>
      </c>
      <c r="H31" s="671">
        <v>672</v>
      </c>
      <c r="I31" s="238"/>
      <c r="J31" s="238"/>
      <c r="K31" s="671"/>
      <c r="L31" s="671"/>
      <c r="M31" s="238"/>
      <c r="N31" s="238"/>
      <c r="O31" s="682"/>
      <c r="P31" s="713"/>
    </row>
    <row r="32" spans="1:16" ht="14.4" customHeight="1" x14ac:dyDescent="0.3">
      <c r="A32" s="680" t="s">
        <v>3852</v>
      </c>
      <c r="B32" s="671" t="s">
        <v>3867</v>
      </c>
      <c r="C32" s="671" t="s">
        <v>3907</v>
      </c>
      <c r="D32" s="671" t="s">
        <v>3908</v>
      </c>
      <c r="E32" s="238"/>
      <c r="F32" s="238"/>
      <c r="G32" s="671"/>
      <c r="H32" s="671"/>
      <c r="I32" s="238"/>
      <c r="J32" s="238"/>
      <c r="K32" s="671"/>
      <c r="L32" s="671"/>
      <c r="M32" s="238">
        <v>3</v>
      </c>
      <c r="N32" s="238">
        <v>270</v>
      </c>
      <c r="O32" s="682"/>
      <c r="P32" s="713">
        <v>90</v>
      </c>
    </row>
    <row r="33" spans="1:16" ht="14.4" customHeight="1" x14ac:dyDescent="0.3">
      <c r="A33" s="680" t="s">
        <v>3852</v>
      </c>
      <c r="B33" s="671" t="s">
        <v>3867</v>
      </c>
      <c r="C33" s="671" t="s">
        <v>3909</v>
      </c>
      <c r="D33" s="671" t="s">
        <v>3910</v>
      </c>
      <c r="E33" s="238"/>
      <c r="F33" s="238"/>
      <c r="G33" s="671"/>
      <c r="H33" s="671"/>
      <c r="I33" s="238"/>
      <c r="J33" s="238"/>
      <c r="K33" s="671"/>
      <c r="L33" s="671"/>
      <c r="M33" s="238">
        <v>3</v>
      </c>
      <c r="N33" s="238">
        <v>573</v>
      </c>
      <c r="O33" s="682"/>
      <c r="P33" s="713">
        <v>191</v>
      </c>
    </row>
    <row r="34" spans="1:16" ht="14.4" customHeight="1" x14ac:dyDescent="0.3">
      <c r="A34" s="680" t="s">
        <v>3852</v>
      </c>
      <c r="B34" s="671" t="s">
        <v>3867</v>
      </c>
      <c r="C34" s="671" t="s">
        <v>3911</v>
      </c>
      <c r="D34" s="671" t="s">
        <v>3912</v>
      </c>
      <c r="E34" s="238">
        <v>10</v>
      </c>
      <c r="F34" s="238">
        <v>3120</v>
      </c>
      <c r="G34" s="671">
        <v>1</v>
      </c>
      <c r="H34" s="671">
        <v>312</v>
      </c>
      <c r="I34" s="238">
        <v>3</v>
      </c>
      <c r="J34" s="238">
        <v>696</v>
      </c>
      <c r="K34" s="671">
        <v>0.22307692307692309</v>
      </c>
      <c r="L34" s="671">
        <v>232</v>
      </c>
      <c r="M34" s="238">
        <v>1</v>
      </c>
      <c r="N34" s="238">
        <v>232</v>
      </c>
      <c r="O34" s="682">
        <v>7.4358974358974358E-2</v>
      </c>
      <c r="P34" s="713">
        <v>232</v>
      </c>
    </row>
    <row r="35" spans="1:16" ht="14.4" customHeight="1" x14ac:dyDescent="0.3">
      <c r="A35" s="680" t="s">
        <v>3852</v>
      </c>
      <c r="B35" s="671" t="s">
        <v>3867</v>
      </c>
      <c r="C35" s="671" t="s">
        <v>3913</v>
      </c>
      <c r="D35" s="671" t="s">
        <v>3914</v>
      </c>
      <c r="E35" s="238">
        <v>5</v>
      </c>
      <c r="F35" s="238">
        <v>920</v>
      </c>
      <c r="G35" s="671">
        <v>1</v>
      </c>
      <c r="H35" s="671">
        <v>184</v>
      </c>
      <c r="I35" s="238">
        <v>1</v>
      </c>
      <c r="J35" s="238">
        <v>116</v>
      </c>
      <c r="K35" s="671">
        <v>0.12608695652173912</v>
      </c>
      <c r="L35" s="671">
        <v>116</v>
      </c>
      <c r="M35" s="238">
        <v>3</v>
      </c>
      <c r="N35" s="238">
        <v>348</v>
      </c>
      <c r="O35" s="682">
        <v>0.37826086956521737</v>
      </c>
      <c r="P35" s="713">
        <v>116</v>
      </c>
    </row>
    <row r="36" spans="1:16" ht="14.4" customHeight="1" x14ac:dyDescent="0.3">
      <c r="A36" s="680" t="s">
        <v>3852</v>
      </c>
      <c r="B36" s="671" t="s">
        <v>3867</v>
      </c>
      <c r="C36" s="671" t="s">
        <v>3915</v>
      </c>
      <c r="D36" s="671" t="s">
        <v>3916</v>
      </c>
      <c r="E36" s="238">
        <v>2</v>
      </c>
      <c r="F36" s="238">
        <v>958</v>
      </c>
      <c r="G36" s="671">
        <v>1</v>
      </c>
      <c r="H36" s="671">
        <v>479</v>
      </c>
      <c r="I36" s="238"/>
      <c r="J36" s="238"/>
      <c r="K36" s="671"/>
      <c r="L36" s="671"/>
      <c r="M36" s="238"/>
      <c r="N36" s="238"/>
      <c r="O36" s="682"/>
      <c r="P36" s="713"/>
    </row>
    <row r="37" spans="1:16" ht="14.4" customHeight="1" x14ac:dyDescent="0.3">
      <c r="A37" s="680" t="s">
        <v>3852</v>
      </c>
      <c r="B37" s="671" t="s">
        <v>3867</v>
      </c>
      <c r="C37" s="671" t="s">
        <v>3917</v>
      </c>
      <c r="D37" s="671" t="s">
        <v>3918</v>
      </c>
      <c r="E37" s="238">
        <v>4</v>
      </c>
      <c r="F37" s="238">
        <v>2624</v>
      </c>
      <c r="G37" s="671">
        <v>1</v>
      </c>
      <c r="H37" s="671">
        <v>656</v>
      </c>
      <c r="I37" s="238">
        <v>10</v>
      </c>
      <c r="J37" s="238">
        <v>6590</v>
      </c>
      <c r="K37" s="671">
        <v>2.5114329268292681</v>
      </c>
      <c r="L37" s="671">
        <v>659</v>
      </c>
      <c r="M37" s="238">
        <v>20</v>
      </c>
      <c r="N37" s="238">
        <v>13180</v>
      </c>
      <c r="O37" s="682">
        <v>5.0228658536585362</v>
      </c>
      <c r="P37" s="713">
        <v>659</v>
      </c>
    </row>
    <row r="38" spans="1:16" ht="14.4" customHeight="1" x14ac:dyDescent="0.3">
      <c r="A38" s="680" t="s">
        <v>3852</v>
      </c>
      <c r="B38" s="671" t="s">
        <v>3867</v>
      </c>
      <c r="C38" s="671" t="s">
        <v>3919</v>
      </c>
      <c r="D38" s="671" t="s">
        <v>3920</v>
      </c>
      <c r="E38" s="238"/>
      <c r="F38" s="238"/>
      <c r="G38" s="671"/>
      <c r="H38" s="671"/>
      <c r="I38" s="238">
        <v>1</v>
      </c>
      <c r="J38" s="238">
        <v>988</v>
      </c>
      <c r="K38" s="671"/>
      <c r="L38" s="671">
        <v>988</v>
      </c>
      <c r="M38" s="238"/>
      <c r="N38" s="238"/>
      <c r="O38" s="682"/>
      <c r="P38" s="713"/>
    </row>
    <row r="39" spans="1:16" ht="14.4" customHeight="1" x14ac:dyDescent="0.3">
      <c r="A39" s="680" t="s">
        <v>3852</v>
      </c>
      <c r="B39" s="671" t="s">
        <v>3867</v>
      </c>
      <c r="C39" s="671" t="s">
        <v>3921</v>
      </c>
      <c r="D39" s="671" t="s">
        <v>3922</v>
      </c>
      <c r="E39" s="238">
        <v>3</v>
      </c>
      <c r="F39" s="238">
        <v>0</v>
      </c>
      <c r="G39" s="671"/>
      <c r="H39" s="671">
        <v>0</v>
      </c>
      <c r="I39" s="238">
        <v>2</v>
      </c>
      <c r="J39" s="238">
        <v>0</v>
      </c>
      <c r="K39" s="671"/>
      <c r="L39" s="671">
        <v>0</v>
      </c>
      <c r="M39" s="238">
        <v>2</v>
      </c>
      <c r="N39" s="238">
        <v>0</v>
      </c>
      <c r="O39" s="682"/>
      <c r="P39" s="713">
        <v>0</v>
      </c>
    </row>
    <row r="40" spans="1:16" ht="14.4" customHeight="1" x14ac:dyDescent="0.3">
      <c r="A40" s="680" t="s">
        <v>3852</v>
      </c>
      <c r="B40" s="671" t="s">
        <v>3867</v>
      </c>
      <c r="C40" s="671" t="s">
        <v>3923</v>
      </c>
      <c r="D40" s="671" t="s">
        <v>3924</v>
      </c>
      <c r="E40" s="238">
        <v>1560</v>
      </c>
      <c r="F40" s="238">
        <v>0</v>
      </c>
      <c r="G40" s="671"/>
      <c r="H40" s="671">
        <v>0</v>
      </c>
      <c r="I40" s="238">
        <v>1490</v>
      </c>
      <c r="J40" s="238">
        <v>0</v>
      </c>
      <c r="K40" s="671"/>
      <c r="L40" s="671">
        <v>0</v>
      </c>
      <c r="M40" s="238">
        <v>1700</v>
      </c>
      <c r="N40" s="238">
        <v>0</v>
      </c>
      <c r="O40" s="682"/>
      <c r="P40" s="713">
        <v>0</v>
      </c>
    </row>
    <row r="41" spans="1:16" ht="14.4" customHeight="1" x14ac:dyDescent="0.3">
      <c r="A41" s="680" t="s">
        <v>3852</v>
      </c>
      <c r="B41" s="671" t="s">
        <v>3867</v>
      </c>
      <c r="C41" s="671" t="s">
        <v>3925</v>
      </c>
      <c r="D41" s="671" t="s">
        <v>3926</v>
      </c>
      <c r="E41" s="238">
        <v>78</v>
      </c>
      <c r="F41" s="238">
        <v>73554</v>
      </c>
      <c r="G41" s="671">
        <v>1</v>
      </c>
      <c r="H41" s="671">
        <v>943</v>
      </c>
      <c r="I41" s="238">
        <v>54</v>
      </c>
      <c r="J41" s="238">
        <v>51138</v>
      </c>
      <c r="K41" s="671">
        <v>0.69524431030263478</v>
      </c>
      <c r="L41" s="671">
        <v>947</v>
      </c>
      <c r="M41" s="238">
        <v>64</v>
      </c>
      <c r="N41" s="238">
        <v>60608</v>
      </c>
      <c r="O41" s="682">
        <v>0.82399325665497458</v>
      </c>
      <c r="P41" s="713">
        <v>947</v>
      </c>
    </row>
    <row r="42" spans="1:16" ht="14.4" customHeight="1" x14ac:dyDescent="0.3">
      <c r="A42" s="680" t="s">
        <v>3852</v>
      </c>
      <c r="B42" s="671" t="s">
        <v>3867</v>
      </c>
      <c r="C42" s="671" t="s">
        <v>3927</v>
      </c>
      <c r="D42" s="671" t="s">
        <v>3928</v>
      </c>
      <c r="E42" s="238">
        <v>135</v>
      </c>
      <c r="F42" s="238">
        <v>22140</v>
      </c>
      <c r="G42" s="671">
        <v>1</v>
      </c>
      <c r="H42" s="671">
        <v>164</v>
      </c>
      <c r="I42" s="238">
        <v>93</v>
      </c>
      <c r="J42" s="238">
        <v>15345</v>
      </c>
      <c r="K42" s="671">
        <v>0.69308943089430897</v>
      </c>
      <c r="L42" s="671">
        <v>165</v>
      </c>
      <c r="M42" s="238">
        <v>96</v>
      </c>
      <c r="N42" s="238">
        <v>15840</v>
      </c>
      <c r="O42" s="682">
        <v>0.71544715447154472</v>
      </c>
      <c r="P42" s="713">
        <v>165</v>
      </c>
    </row>
    <row r="43" spans="1:16" ht="14.4" customHeight="1" x14ac:dyDescent="0.3">
      <c r="A43" s="680" t="s">
        <v>3852</v>
      </c>
      <c r="B43" s="671" t="s">
        <v>3867</v>
      </c>
      <c r="C43" s="671" t="s">
        <v>3929</v>
      </c>
      <c r="D43" s="671" t="s">
        <v>3930</v>
      </c>
      <c r="E43" s="238">
        <v>8</v>
      </c>
      <c r="F43" s="238">
        <v>200</v>
      </c>
      <c r="G43" s="671">
        <v>1</v>
      </c>
      <c r="H43" s="671">
        <v>25</v>
      </c>
      <c r="I43" s="238">
        <v>1</v>
      </c>
      <c r="J43" s="238">
        <v>35</v>
      </c>
      <c r="K43" s="671">
        <v>0.17499999999999999</v>
      </c>
      <c r="L43" s="671">
        <v>35</v>
      </c>
      <c r="M43" s="238">
        <v>93</v>
      </c>
      <c r="N43" s="238">
        <v>3255</v>
      </c>
      <c r="O43" s="682">
        <v>16.274999999999999</v>
      </c>
      <c r="P43" s="713">
        <v>35</v>
      </c>
    </row>
    <row r="44" spans="1:16" ht="14.4" customHeight="1" x14ac:dyDescent="0.3">
      <c r="A44" s="680" t="s">
        <v>3852</v>
      </c>
      <c r="B44" s="671" t="s">
        <v>3867</v>
      </c>
      <c r="C44" s="671" t="s">
        <v>3931</v>
      </c>
      <c r="D44" s="671" t="s">
        <v>3932</v>
      </c>
      <c r="E44" s="238">
        <v>14</v>
      </c>
      <c r="F44" s="238">
        <v>1050</v>
      </c>
      <c r="G44" s="671">
        <v>1</v>
      </c>
      <c r="H44" s="671">
        <v>75</v>
      </c>
      <c r="I44" s="238">
        <v>24</v>
      </c>
      <c r="J44" s="238">
        <v>1944</v>
      </c>
      <c r="K44" s="671">
        <v>1.8514285714285714</v>
      </c>
      <c r="L44" s="671">
        <v>81</v>
      </c>
      <c r="M44" s="238">
        <v>57</v>
      </c>
      <c r="N44" s="238">
        <v>4617</v>
      </c>
      <c r="O44" s="682">
        <v>4.3971428571428568</v>
      </c>
      <c r="P44" s="713">
        <v>81</v>
      </c>
    </row>
    <row r="45" spans="1:16" ht="14.4" customHeight="1" x14ac:dyDescent="0.3">
      <c r="A45" s="680" t="s">
        <v>3852</v>
      </c>
      <c r="B45" s="671" t="s">
        <v>3867</v>
      </c>
      <c r="C45" s="671" t="s">
        <v>3933</v>
      </c>
      <c r="D45" s="671" t="s">
        <v>3934</v>
      </c>
      <c r="E45" s="238">
        <v>1</v>
      </c>
      <c r="F45" s="238">
        <v>19</v>
      </c>
      <c r="G45" s="671">
        <v>1</v>
      </c>
      <c r="H45" s="671">
        <v>19</v>
      </c>
      <c r="I45" s="238"/>
      <c r="J45" s="238"/>
      <c r="K45" s="671"/>
      <c r="L45" s="671"/>
      <c r="M45" s="238"/>
      <c r="N45" s="238"/>
      <c r="O45" s="682"/>
      <c r="P45" s="713"/>
    </row>
    <row r="46" spans="1:16" ht="14.4" customHeight="1" x14ac:dyDescent="0.3">
      <c r="A46" s="680" t="s">
        <v>3852</v>
      </c>
      <c r="B46" s="671" t="s">
        <v>3867</v>
      </c>
      <c r="C46" s="671" t="s">
        <v>3935</v>
      </c>
      <c r="D46" s="671" t="s">
        <v>3936</v>
      </c>
      <c r="E46" s="238">
        <v>3</v>
      </c>
      <c r="F46" s="238">
        <v>0</v>
      </c>
      <c r="G46" s="671"/>
      <c r="H46" s="671">
        <v>0</v>
      </c>
      <c r="I46" s="238"/>
      <c r="J46" s="238"/>
      <c r="K46" s="671"/>
      <c r="L46" s="671"/>
      <c r="M46" s="238"/>
      <c r="N46" s="238"/>
      <c r="O46" s="682"/>
      <c r="P46" s="713"/>
    </row>
    <row r="47" spans="1:16" ht="14.4" customHeight="1" x14ac:dyDescent="0.3">
      <c r="A47" s="680" t="s">
        <v>3852</v>
      </c>
      <c r="B47" s="671" t="s">
        <v>3867</v>
      </c>
      <c r="C47" s="671" t="s">
        <v>3937</v>
      </c>
      <c r="D47" s="671" t="s">
        <v>3938</v>
      </c>
      <c r="E47" s="238"/>
      <c r="F47" s="238"/>
      <c r="G47" s="671"/>
      <c r="H47" s="671"/>
      <c r="I47" s="238"/>
      <c r="J47" s="238"/>
      <c r="K47" s="671"/>
      <c r="L47" s="671"/>
      <c r="M47" s="238">
        <v>1</v>
      </c>
      <c r="N47" s="238">
        <v>141</v>
      </c>
      <c r="O47" s="682"/>
      <c r="P47" s="713">
        <v>141</v>
      </c>
    </row>
    <row r="48" spans="1:16" ht="14.4" customHeight="1" x14ac:dyDescent="0.3">
      <c r="A48" s="680" t="s">
        <v>3852</v>
      </c>
      <c r="B48" s="671" t="s">
        <v>3867</v>
      </c>
      <c r="C48" s="671" t="s">
        <v>3939</v>
      </c>
      <c r="D48" s="671" t="s">
        <v>3940</v>
      </c>
      <c r="E48" s="238"/>
      <c r="F48" s="238"/>
      <c r="G48" s="671"/>
      <c r="H48" s="671"/>
      <c r="I48" s="238">
        <v>1</v>
      </c>
      <c r="J48" s="238">
        <v>206</v>
      </c>
      <c r="K48" s="671"/>
      <c r="L48" s="671">
        <v>206</v>
      </c>
      <c r="M48" s="238">
        <v>38</v>
      </c>
      <c r="N48" s="238">
        <v>7828</v>
      </c>
      <c r="O48" s="682"/>
      <c r="P48" s="713">
        <v>206</v>
      </c>
    </row>
    <row r="49" spans="1:16" ht="14.4" customHeight="1" x14ac:dyDescent="0.3">
      <c r="A49" s="680" t="s">
        <v>3852</v>
      </c>
      <c r="B49" s="671" t="s">
        <v>3867</v>
      </c>
      <c r="C49" s="671" t="s">
        <v>3941</v>
      </c>
      <c r="D49" s="671" t="s">
        <v>3942</v>
      </c>
      <c r="E49" s="238">
        <v>6</v>
      </c>
      <c r="F49" s="238">
        <v>4392</v>
      </c>
      <c r="G49" s="671">
        <v>1</v>
      </c>
      <c r="H49" s="671">
        <v>732</v>
      </c>
      <c r="I49" s="238">
        <v>8</v>
      </c>
      <c r="J49" s="238">
        <v>5872</v>
      </c>
      <c r="K49" s="671">
        <v>1.336976320582878</v>
      </c>
      <c r="L49" s="671">
        <v>734</v>
      </c>
      <c r="M49" s="238">
        <v>6</v>
      </c>
      <c r="N49" s="238">
        <v>4404</v>
      </c>
      <c r="O49" s="682">
        <v>1.0027322404371584</v>
      </c>
      <c r="P49" s="713">
        <v>734</v>
      </c>
    </row>
    <row r="50" spans="1:16" ht="14.4" customHeight="1" x14ac:dyDescent="0.3">
      <c r="A50" s="680" t="s">
        <v>3852</v>
      </c>
      <c r="B50" s="671" t="s">
        <v>3867</v>
      </c>
      <c r="C50" s="671" t="s">
        <v>3943</v>
      </c>
      <c r="D50" s="671" t="s">
        <v>3944</v>
      </c>
      <c r="E50" s="238"/>
      <c r="F50" s="238"/>
      <c r="G50" s="671"/>
      <c r="H50" s="671"/>
      <c r="I50" s="238">
        <v>1</v>
      </c>
      <c r="J50" s="238">
        <v>56</v>
      </c>
      <c r="K50" s="671"/>
      <c r="L50" s="671">
        <v>56</v>
      </c>
      <c r="M50" s="238"/>
      <c r="N50" s="238"/>
      <c r="O50" s="682"/>
      <c r="P50" s="713"/>
    </row>
    <row r="51" spans="1:16" ht="14.4" customHeight="1" x14ac:dyDescent="0.3">
      <c r="A51" s="680" t="s">
        <v>3852</v>
      </c>
      <c r="B51" s="671" t="s">
        <v>3867</v>
      </c>
      <c r="C51" s="671" t="s">
        <v>3945</v>
      </c>
      <c r="D51" s="671" t="s">
        <v>3946</v>
      </c>
      <c r="E51" s="238"/>
      <c r="F51" s="238"/>
      <c r="G51" s="671"/>
      <c r="H51" s="671"/>
      <c r="I51" s="238"/>
      <c r="J51" s="238"/>
      <c r="K51" s="671"/>
      <c r="L51" s="671"/>
      <c r="M51" s="238">
        <v>1</v>
      </c>
      <c r="N51" s="238">
        <v>431</v>
      </c>
      <c r="O51" s="682"/>
      <c r="P51" s="713">
        <v>431</v>
      </c>
    </row>
    <row r="52" spans="1:16" ht="14.4" customHeight="1" x14ac:dyDescent="0.3">
      <c r="A52" s="680" t="s">
        <v>3852</v>
      </c>
      <c r="B52" s="671" t="s">
        <v>3867</v>
      </c>
      <c r="C52" s="671" t="s">
        <v>3947</v>
      </c>
      <c r="D52" s="671" t="s">
        <v>3948</v>
      </c>
      <c r="E52" s="238">
        <v>54</v>
      </c>
      <c r="F52" s="238">
        <v>17982</v>
      </c>
      <c r="G52" s="671">
        <v>1</v>
      </c>
      <c r="H52" s="671">
        <v>333</v>
      </c>
      <c r="I52" s="238">
        <v>26</v>
      </c>
      <c r="J52" s="238">
        <v>8710</v>
      </c>
      <c r="K52" s="671">
        <v>0.48437326215103993</v>
      </c>
      <c r="L52" s="671">
        <v>335</v>
      </c>
      <c r="M52" s="238">
        <v>7</v>
      </c>
      <c r="N52" s="238">
        <v>2345</v>
      </c>
      <c r="O52" s="682">
        <v>0.13040818596374151</v>
      </c>
      <c r="P52" s="713">
        <v>335</v>
      </c>
    </row>
    <row r="53" spans="1:16" ht="14.4" customHeight="1" x14ac:dyDescent="0.3">
      <c r="A53" s="680" t="s">
        <v>3852</v>
      </c>
      <c r="B53" s="671" t="s">
        <v>3867</v>
      </c>
      <c r="C53" s="671" t="s">
        <v>3949</v>
      </c>
      <c r="D53" s="671" t="s">
        <v>3950</v>
      </c>
      <c r="E53" s="238">
        <v>3</v>
      </c>
      <c r="F53" s="238">
        <v>3120</v>
      </c>
      <c r="G53" s="671">
        <v>1</v>
      </c>
      <c r="H53" s="671">
        <v>1040</v>
      </c>
      <c r="I53" s="238">
        <v>4</v>
      </c>
      <c r="J53" s="238">
        <v>4172</v>
      </c>
      <c r="K53" s="671">
        <v>1.3371794871794871</v>
      </c>
      <c r="L53" s="671">
        <v>1043</v>
      </c>
      <c r="M53" s="238">
        <v>16</v>
      </c>
      <c r="N53" s="238">
        <v>16688</v>
      </c>
      <c r="O53" s="682">
        <v>5.3487179487179484</v>
      </c>
      <c r="P53" s="713">
        <v>1043</v>
      </c>
    </row>
    <row r="54" spans="1:16" ht="14.4" customHeight="1" x14ac:dyDescent="0.3">
      <c r="A54" s="680" t="s">
        <v>3852</v>
      </c>
      <c r="B54" s="671" t="s">
        <v>3867</v>
      </c>
      <c r="C54" s="671" t="s">
        <v>3951</v>
      </c>
      <c r="D54" s="671" t="s">
        <v>3952</v>
      </c>
      <c r="E54" s="238"/>
      <c r="F54" s="238"/>
      <c r="G54" s="671"/>
      <c r="H54" s="671"/>
      <c r="I54" s="238"/>
      <c r="J54" s="238"/>
      <c r="K54" s="671"/>
      <c r="L54" s="671"/>
      <c r="M54" s="238">
        <v>2</v>
      </c>
      <c r="N54" s="238">
        <v>236</v>
      </c>
      <c r="O54" s="682"/>
      <c r="P54" s="713">
        <v>118</v>
      </c>
    </row>
    <row r="55" spans="1:16" ht="14.4" customHeight="1" x14ac:dyDescent="0.3">
      <c r="A55" s="680" t="s">
        <v>3852</v>
      </c>
      <c r="B55" s="671" t="s">
        <v>3867</v>
      </c>
      <c r="C55" s="671" t="s">
        <v>3953</v>
      </c>
      <c r="D55" s="671" t="s">
        <v>3954</v>
      </c>
      <c r="E55" s="238">
        <v>2</v>
      </c>
      <c r="F55" s="238">
        <v>720</v>
      </c>
      <c r="G55" s="671">
        <v>1</v>
      </c>
      <c r="H55" s="671">
        <v>360</v>
      </c>
      <c r="I55" s="238">
        <v>2</v>
      </c>
      <c r="J55" s="238">
        <v>688</v>
      </c>
      <c r="K55" s="671">
        <v>0.9555555555555556</v>
      </c>
      <c r="L55" s="671">
        <v>344</v>
      </c>
      <c r="M55" s="238">
        <v>8</v>
      </c>
      <c r="N55" s="238">
        <v>2752</v>
      </c>
      <c r="O55" s="682">
        <v>3.8222222222222224</v>
      </c>
      <c r="P55" s="713">
        <v>344</v>
      </c>
    </row>
    <row r="56" spans="1:16" ht="14.4" customHeight="1" x14ac:dyDescent="0.3">
      <c r="A56" s="680" t="s">
        <v>3852</v>
      </c>
      <c r="B56" s="671" t="s">
        <v>3867</v>
      </c>
      <c r="C56" s="671" t="s">
        <v>3955</v>
      </c>
      <c r="D56" s="671" t="s">
        <v>3956</v>
      </c>
      <c r="E56" s="238"/>
      <c r="F56" s="238"/>
      <c r="G56" s="671"/>
      <c r="H56" s="671"/>
      <c r="I56" s="238">
        <v>6</v>
      </c>
      <c r="J56" s="238">
        <v>672</v>
      </c>
      <c r="K56" s="671"/>
      <c r="L56" s="671">
        <v>112</v>
      </c>
      <c r="M56" s="238">
        <v>5</v>
      </c>
      <c r="N56" s="238">
        <v>560</v>
      </c>
      <c r="O56" s="682"/>
      <c r="P56" s="713">
        <v>112</v>
      </c>
    </row>
    <row r="57" spans="1:16" ht="14.4" customHeight="1" x14ac:dyDescent="0.3">
      <c r="A57" s="680" t="s">
        <v>3852</v>
      </c>
      <c r="B57" s="671" t="s">
        <v>3867</v>
      </c>
      <c r="C57" s="671" t="s">
        <v>3957</v>
      </c>
      <c r="D57" s="671" t="s">
        <v>3958</v>
      </c>
      <c r="E57" s="238">
        <v>1</v>
      </c>
      <c r="F57" s="238">
        <v>176</v>
      </c>
      <c r="G57" s="671">
        <v>1</v>
      </c>
      <c r="H57" s="671">
        <v>176</v>
      </c>
      <c r="I57" s="238">
        <v>4</v>
      </c>
      <c r="J57" s="238">
        <v>708</v>
      </c>
      <c r="K57" s="671">
        <v>4.0227272727272725</v>
      </c>
      <c r="L57" s="671">
        <v>177</v>
      </c>
      <c r="M57" s="238">
        <v>11</v>
      </c>
      <c r="N57" s="238">
        <v>1947</v>
      </c>
      <c r="O57" s="682">
        <v>11.0625</v>
      </c>
      <c r="P57" s="713">
        <v>177</v>
      </c>
    </row>
    <row r="58" spans="1:16" ht="14.4" customHeight="1" x14ac:dyDescent="0.3">
      <c r="A58" s="680" t="s">
        <v>3852</v>
      </c>
      <c r="B58" s="671" t="s">
        <v>3867</v>
      </c>
      <c r="C58" s="671" t="s">
        <v>3959</v>
      </c>
      <c r="D58" s="671" t="s">
        <v>3960</v>
      </c>
      <c r="E58" s="238">
        <v>2</v>
      </c>
      <c r="F58" s="238">
        <v>2546</v>
      </c>
      <c r="G58" s="671">
        <v>1</v>
      </c>
      <c r="H58" s="671">
        <v>1273</v>
      </c>
      <c r="I58" s="238">
        <v>1</v>
      </c>
      <c r="J58" s="238">
        <v>1277</v>
      </c>
      <c r="K58" s="671">
        <v>0.50157109190887672</v>
      </c>
      <c r="L58" s="671">
        <v>1277</v>
      </c>
      <c r="M58" s="238">
        <v>1</v>
      </c>
      <c r="N58" s="238">
        <v>1277</v>
      </c>
      <c r="O58" s="682">
        <v>0.50157109190887672</v>
      </c>
      <c r="P58" s="713">
        <v>1277</v>
      </c>
    </row>
    <row r="59" spans="1:16" ht="14.4" customHeight="1" x14ac:dyDescent="0.3">
      <c r="A59" s="680" t="s">
        <v>3852</v>
      </c>
      <c r="B59" s="671" t="s">
        <v>3867</v>
      </c>
      <c r="C59" s="671" t="s">
        <v>3961</v>
      </c>
      <c r="D59" s="671" t="s">
        <v>3962</v>
      </c>
      <c r="E59" s="238">
        <v>20</v>
      </c>
      <c r="F59" s="238">
        <v>7540</v>
      </c>
      <c r="G59" s="671">
        <v>1</v>
      </c>
      <c r="H59" s="671">
        <v>377</v>
      </c>
      <c r="I59" s="238">
        <v>10</v>
      </c>
      <c r="J59" s="238">
        <v>3780</v>
      </c>
      <c r="K59" s="671">
        <v>0.50132625994694957</v>
      </c>
      <c r="L59" s="671">
        <v>378</v>
      </c>
      <c r="M59" s="238">
        <v>8</v>
      </c>
      <c r="N59" s="238">
        <v>3024</v>
      </c>
      <c r="O59" s="682">
        <v>0.40106100795755967</v>
      </c>
      <c r="P59" s="713">
        <v>378</v>
      </c>
    </row>
    <row r="60" spans="1:16" ht="14.4" customHeight="1" x14ac:dyDescent="0.3">
      <c r="A60" s="680" t="s">
        <v>3852</v>
      </c>
      <c r="B60" s="671" t="s">
        <v>3867</v>
      </c>
      <c r="C60" s="671" t="s">
        <v>3963</v>
      </c>
      <c r="D60" s="671" t="s">
        <v>3964</v>
      </c>
      <c r="E60" s="238">
        <v>5</v>
      </c>
      <c r="F60" s="238">
        <v>1265</v>
      </c>
      <c r="G60" s="671">
        <v>1</v>
      </c>
      <c r="H60" s="671">
        <v>253</v>
      </c>
      <c r="I60" s="238">
        <v>8</v>
      </c>
      <c r="J60" s="238">
        <v>2040</v>
      </c>
      <c r="K60" s="671">
        <v>1.6126482213438735</v>
      </c>
      <c r="L60" s="671">
        <v>255</v>
      </c>
      <c r="M60" s="238">
        <v>9</v>
      </c>
      <c r="N60" s="238">
        <v>2295</v>
      </c>
      <c r="O60" s="682">
        <v>1.8142292490118577</v>
      </c>
      <c r="P60" s="713">
        <v>255</v>
      </c>
    </row>
    <row r="61" spans="1:16" ht="14.4" customHeight="1" x14ac:dyDescent="0.3">
      <c r="A61" s="680" t="s">
        <v>3852</v>
      </c>
      <c r="B61" s="671" t="s">
        <v>3867</v>
      </c>
      <c r="C61" s="671" t="s">
        <v>3965</v>
      </c>
      <c r="D61" s="671" t="s">
        <v>3966</v>
      </c>
      <c r="E61" s="238">
        <v>2</v>
      </c>
      <c r="F61" s="238">
        <v>228</v>
      </c>
      <c r="G61" s="671">
        <v>1</v>
      </c>
      <c r="H61" s="671">
        <v>114</v>
      </c>
      <c r="I61" s="238">
        <v>8</v>
      </c>
      <c r="J61" s="238">
        <v>912</v>
      </c>
      <c r="K61" s="671">
        <v>4</v>
      </c>
      <c r="L61" s="671">
        <v>114</v>
      </c>
      <c r="M61" s="238">
        <v>4</v>
      </c>
      <c r="N61" s="238">
        <v>456</v>
      </c>
      <c r="O61" s="682">
        <v>2</v>
      </c>
      <c r="P61" s="713">
        <v>114</v>
      </c>
    </row>
    <row r="62" spans="1:16" ht="14.4" customHeight="1" x14ac:dyDescent="0.3">
      <c r="A62" s="680" t="s">
        <v>3852</v>
      </c>
      <c r="B62" s="671" t="s">
        <v>3867</v>
      </c>
      <c r="C62" s="671" t="s">
        <v>3967</v>
      </c>
      <c r="D62" s="671" t="s">
        <v>3968</v>
      </c>
      <c r="E62" s="238">
        <v>1</v>
      </c>
      <c r="F62" s="238">
        <v>925</v>
      </c>
      <c r="G62" s="671">
        <v>1</v>
      </c>
      <c r="H62" s="671">
        <v>925</v>
      </c>
      <c r="I62" s="238"/>
      <c r="J62" s="238"/>
      <c r="K62" s="671"/>
      <c r="L62" s="671"/>
      <c r="M62" s="238"/>
      <c r="N62" s="238"/>
      <c r="O62" s="682"/>
      <c r="P62" s="713"/>
    </row>
    <row r="63" spans="1:16" ht="14.4" customHeight="1" x14ac:dyDescent="0.3">
      <c r="A63" s="680" t="s">
        <v>3852</v>
      </c>
      <c r="B63" s="671" t="s">
        <v>3867</v>
      </c>
      <c r="C63" s="671" t="s">
        <v>3969</v>
      </c>
      <c r="D63" s="671" t="s">
        <v>3970</v>
      </c>
      <c r="E63" s="238">
        <v>12</v>
      </c>
      <c r="F63" s="238">
        <v>2196</v>
      </c>
      <c r="G63" s="671">
        <v>1</v>
      </c>
      <c r="H63" s="671">
        <v>183</v>
      </c>
      <c r="I63" s="238">
        <v>30</v>
      </c>
      <c r="J63" s="238">
        <v>5550</v>
      </c>
      <c r="K63" s="671">
        <v>2.5273224043715845</v>
      </c>
      <c r="L63" s="671">
        <v>185</v>
      </c>
      <c r="M63" s="238">
        <v>36</v>
      </c>
      <c r="N63" s="238">
        <v>6660</v>
      </c>
      <c r="O63" s="682">
        <v>3.0327868852459017</v>
      </c>
      <c r="P63" s="713">
        <v>185</v>
      </c>
    </row>
    <row r="64" spans="1:16" ht="14.4" customHeight="1" x14ac:dyDescent="0.3">
      <c r="A64" s="680" t="s">
        <v>3852</v>
      </c>
      <c r="B64" s="671" t="s">
        <v>3867</v>
      </c>
      <c r="C64" s="671" t="s">
        <v>3971</v>
      </c>
      <c r="D64" s="671" t="s">
        <v>3972</v>
      </c>
      <c r="E64" s="238"/>
      <c r="F64" s="238"/>
      <c r="G64" s="671"/>
      <c r="H64" s="671"/>
      <c r="I64" s="238">
        <v>3</v>
      </c>
      <c r="J64" s="238">
        <v>288</v>
      </c>
      <c r="K64" s="671"/>
      <c r="L64" s="671">
        <v>96</v>
      </c>
      <c r="M64" s="238"/>
      <c r="N64" s="238"/>
      <c r="O64" s="682"/>
      <c r="P64" s="713"/>
    </row>
    <row r="65" spans="1:16" ht="14.4" customHeight="1" x14ac:dyDescent="0.3">
      <c r="A65" s="680" t="s">
        <v>1151</v>
      </c>
      <c r="B65" s="671" t="s">
        <v>3867</v>
      </c>
      <c r="C65" s="671" t="s">
        <v>3911</v>
      </c>
      <c r="D65" s="671" t="s">
        <v>3912</v>
      </c>
      <c r="E65" s="238">
        <v>170</v>
      </c>
      <c r="F65" s="238">
        <v>53040</v>
      </c>
      <c r="G65" s="671">
        <v>1</v>
      </c>
      <c r="H65" s="671">
        <v>312</v>
      </c>
      <c r="I65" s="238">
        <v>209</v>
      </c>
      <c r="J65" s="238">
        <v>48488</v>
      </c>
      <c r="K65" s="671">
        <v>0.91417797888386121</v>
      </c>
      <c r="L65" s="671">
        <v>232</v>
      </c>
      <c r="M65" s="238">
        <v>205</v>
      </c>
      <c r="N65" s="238">
        <v>47560</v>
      </c>
      <c r="O65" s="682">
        <v>0.89668174962292613</v>
      </c>
      <c r="P65" s="713">
        <v>232</v>
      </c>
    </row>
    <row r="66" spans="1:16" ht="14.4" customHeight="1" x14ac:dyDescent="0.3">
      <c r="A66" s="680" t="s">
        <v>1151</v>
      </c>
      <c r="B66" s="671" t="s">
        <v>3867</v>
      </c>
      <c r="C66" s="671" t="s">
        <v>3913</v>
      </c>
      <c r="D66" s="671" t="s">
        <v>3914</v>
      </c>
      <c r="E66" s="238"/>
      <c r="F66" s="238"/>
      <c r="G66" s="671"/>
      <c r="H66" s="671"/>
      <c r="I66" s="238">
        <v>1</v>
      </c>
      <c r="J66" s="238">
        <v>116</v>
      </c>
      <c r="K66" s="671"/>
      <c r="L66" s="671">
        <v>116</v>
      </c>
      <c r="M66" s="238">
        <v>1</v>
      </c>
      <c r="N66" s="238">
        <v>116</v>
      </c>
      <c r="O66" s="682"/>
      <c r="P66" s="713">
        <v>116</v>
      </c>
    </row>
    <row r="67" spans="1:16" ht="14.4" customHeight="1" x14ac:dyDescent="0.3">
      <c r="A67" s="680" t="s">
        <v>1151</v>
      </c>
      <c r="B67" s="671" t="s">
        <v>3867</v>
      </c>
      <c r="C67" s="671" t="s">
        <v>3923</v>
      </c>
      <c r="D67" s="671" t="s">
        <v>3924</v>
      </c>
      <c r="E67" s="238"/>
      <c r="F67" s="238"/>
      <c r="G67" s="671"/>
      <c r="H67" s="671"/>
      <c r="I67" s="238"/>
      <c r="J67" s="238"/>
      <c r="K67" s="671"/>
      <c r="L67" s="671"/>
      <c r="M67" s="238">
        <v>3</v>
      </c>
      <c r="N67" s="238">
        <v>0</v>
      </c>
      <c r="O67" s="682"/>
      <c r="P67" s="713">
        <v>0</v>
      </c>
    </row>
    <row r="68" spans="1:16" ht="14.4" customHeight="1" thickBot="1" x14ac:dyDescent="0.35">
      <c r="A68" s="637" t="s">
        <v>1151</v>
      </c>
      <c r="B68" s="673" t="s">
        <v>3867</v>
      </c>
      <c r="C68" s="673" t="s">
        <v>3973</v>
      </c>
      <c r="D68" s="673" t="s">
        <v>3974</v>
      </c>
      <c r="E68" s="674"/>
      <c r="F68" s="674"/>
      <c r="G68" s="673"/>
      <c r="H68" s="673"/>
      <c r="I68" s="674"/>
      <c r="J68" s="674"/>
      <c r="K68" s="673"/>
      <c r="L68" s="673"/>
      <c r="M68" s="674">
        <v>139</v>
      </c>
      <c r="N68" s="674">
        <v>14734</v>
      </c>
      <c r="O68" s="683"/>
      <c r="P68" s="714">
        <v>106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1" t="s">
        <v>161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8920797</v>
      </c>
      <c r="C3" s="358">
        <f t="shared" ref="C3:R3" si="0">SUBTOTAL(9,C6:C1048576)</f>
        <v>23</v>
      </c>
      <c r="D3" s="358">
        <f t="shared" si="0"/>
        <v>9378459</v>
      </c>
      <c r="E3" s="358">
        <f t="shared" si="0"/>
        <v>18.337520347798034</v>
      </c>
      <c r="F3" s="358">
        <f t="shared" si="0"/>
        <v>9019181</v>
      </c>
      <c r="G3" s="361">
        <f>IF(B3&lt;&gt;0,F3/B3,"")</f>
        <v>1.0110286110086353</v>
      </c>
      <c r="H3" s="357">
        <f t="shared" si="0"/>
        <v>2829309.9400000013</v>
      </c>
      <c r="I3" s="358">
        <f t="shared" si="0"/>
        <v>4</v>
      </c>
      <c r="J3" s="358">
        <f t="shared" si="0"/>
        <v>2631565.899999999</v>
      </c>
      <c r="K3" s="358">
        <f t="shared" si="0"/>
        <v>0.93291965512835817</v>
      </c>
      <c r="L3" s="358">
        <f t="shared" si="0"/>
        <v>3025671.79</v>
      </c>
      <c r="M3" s="359">
        <f>IF(H3&lt;&gt;0,L3/H3,"")</f>
        <v>1.0694027357073501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28" t="s">
        <v>133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  <c r="N4" s="529" t="s">
        <v>129</v>
      </c>
      <c r="O4" s="530"/>
      <c r="P4" s="530"/>
      <c r="Q4" s="530"/>
      <c r="R4" s="530"/>
      <c r="S4" s="531"/>
    </row>
    <row r="5" spans="1:19" ht="14.4" customHeight="1" thickBot="1" x14ac:dyDescent="0.35">
      <c r="A5" s="728"/>
      <c r="B5" s="729">
        <v>2012</v>
      </c>
      <c r="C5" s="730"/>
      <c r="D5" s="730">
        <v>2013</v>
      </c>
      <c r="E5" s="730"/>
      <c r="F5" s="730">
        <v>2014</v>
      </c>
      <c r="G5" s="731" t="s">
        <v>5</v>
      </c>
      <c r="H5" s="729">
        <v>2012</v>
      </c>
      <c r="I5" s="730"/>
      <c r="J5" s="730">
        <v>2013</v>
      </c>
      <c r="K5" s="730"/>
      <c r="L5" s="730">
        <v>2014</v>
      </c>
      <c r="M5" s="731" t="s">
        <v>5</v>
      </c>
      <c r="N5" s="729">
        <v>2012</v>
      </c>
      <c r="O5" s="730"/>
      <c r="P5" s="730">
        <v>2013</v>
      </c>
      <c r="Q5" s="730"/>
      <c r="R5" s="730">
        <v>2014</v>
      </c>
      <c r="S5" s="731" t="s">
        <v>5</v>
      </c>
    </row>
    <row r="6" spans="1:19" ht="14.4" customHeight="1" x14ac:dyDescent="0.3">
      <c r="A6" s="716" t="s">
        <v>3976</v>
      </c>
      <c r="B6" s="732">
        <v>374</v>
      </c>
      <c r="C6" s="697">
        <v>1</v>
      </c>
      <c r="D6" s="732">
        <v>648</v>
      </c>
      <c r="E6" s="697">
        <v>1.732620320855615</v>
      </c>
      <c r="F6" s="732">
        <v>116</v>
      </c>
      <c r="G6" s="702">
        <v>0.31016042780748665</v>
      </c>
      <c r="H6" s="732"/>
      <c r="I6" s="697"/>
      <c r="J6" s="732"/>
      <c r="K6" s="697"/>
      <c r="L6" s="732"/>
      <c r="M6" s="702"/>
      <c r="N6" s="732"/>
      <c r="O6" s="697"/>
      <c r="P6" s="732"/>
      <c r="Q6" s="697"/>
      <c r="R6" s="732"/>
      <c r="S6" s="241"/>
    </row>
    <row r="7" spans="1:19" ht="14.4" customHeight="1" x14ac:dyDescent="0.3">
      <c r="A7" s="717" t="s">
        <v>3977</v>
      </c>
      <c r="B7" s="746">
        <v>7069</v>
      </c>
      <c r="C7" s="671">
        <v>1</v>
      </c>
      <c r="D7" s="746">
        <v>4544</v>
      </c>
      <c r="E7" s="671">
        <v>0.64280662045550996</v>
      </c>
      <c r="F7" s="746">
        <v>5340</v>
      </c>
      <c r="G7" s="682">
        <v>0.75541094921488183</v>
      </c>
      <c r="H7" s="746"/>
      <c r="I7" s="671"/>
      <c r="J7" s="746"/>
      <c r="K7" s="671"/>
      <c r="L7" s="746"/>
      <c r="M7" s="682"/>
      <c r="N7" s="746"/>
      <c r="O7" s="671"/>
      <c r="P7" s="746"/>
      <c r="Q7" s="671"/>
      <c r="R7" s="746"/>
      <c r="S7" s="242"/>
    </row>
    <row r="8" spans="1:19" ht="14.4" customHeight="1" x14ac:dyDescent="0.3">
      <c r="A8" s="717" t="s">
        <v>3978</v>
      </c>
      <c r="B8" s="746">
        <v>6796</v>
      </c>
      <c r="C8" s="671">
        <v>1</v>
      </c>
      <c r="D8" s="746">
        <v>7963</v>
      </c>
      <c r="E8" s="671">
        <v>1.1717186580341377</v>
      </c>
      <c r="F8" s="746">
        <v>14682</v>
      </c>
      <c r="G8" s="682">
        <v>2.1603884638022368</v>
      </c>
      <c r="H8" s="746"/>
      <c r="I8" s="671"/>
      <c r="J8" s="746"/>
      <c r="K8" s="671"/>
      <c r="L8" s="746"/>
      <c r="M8" s="682"/>
      <c r="N8" s="746"/>
      <c r="O8" s="671"/>
      <c r="P8" s="746"/>
      <c r="Q8" s="671"/>
      <c r="R8" s="746"/>
      <c r="S8" s="242"/>
    </row>
    <row r="9" spans="1:19" ht="14.4" customHeight="1" x14ac:dyDescent="0.3">
      <c r="A9" s="717" t="s">
        <v>3979</v>
      </c>
      <c r="B9" s="746">
        <v>8729172</v>
      </c>
      <c r="C9" s="671">
        <v>1</v>
      </c>
      <c r="D9" s="746">
        <v>9235512</v>
      </c>
      <c r="E9" s="671">
        <v>1.0580055015527245</v>
      </c>
      <c r="F9" s="746">
        <v>8867146</v>
      </c>
      <c r="G9" s="682">
        <v>1.0158060810349481</v>
      </c>
      <c r="H9" s="746">
        <v>2820785.1400000015</v>
      </c>
      <c r="I9" s="671">
        <v>1</v>
      </c>
      <c r="J9" s="746">
        <v>2631565.899999999</v>
      </c>
      <c r="K9" s="671">
        <v>0.93291965512835817</v>
      </c>
      <c r="L9" s="746">
        <v>3025656</v>
      </c>
      <c r="M9" s="682">
        <v>1.0726290198763591</v>
      </c>
      <c r="N9" s="746"/>
      <c r="O9" s="671"/>
      <c r="P9" s="746"/>
      <c r="Q9" s="671"/>
      <c r="R9" s="746"/>
      <c r="S9" s="242"/>
    </row>
    <row r="10" spans="1:19" ht="14.4" customHeight="1" x14ac:dyDescent="0.3">
      <c r="A10" s="717" t="s">
        <v>3980</v>
      </c>
      <c r="B10" s="746">
        <v>1558</v>
      </c>
      <c r="C10" s="671">
        <v>1</v>
      </c>
      <c r="D10" s="746"/>
      <c r="E10" s="671"/>
      <c r="F10" s="746"/>
      <c r="G10" s="682"/>
      <c r="H10" s="746"/>
      <c r="I10" s="671"/>
      <c r="J10" s="746"/>
      <c r="K10" s="671"/>
      <c r="L10" s="746"/>
      <c r="M10" s="682"/>
      <c r="N10" s="746"/>
      <c r="O10" s="671"/>
      <c r="P10" s="746"/>
      <c r="Q10" s="671"/>
      <c r="R10" s="746"/>
      <c r="S10" s="242"/>
    </row>
    <row r="11" spans="1:19" ht="14.4" customHeight="1" x14ac:dyDescent="0.3">
      <c r="A11" s="717" t="s">
        <v>3981</v>
      </c>
      <c r="B11" s="746"/>
      <c r="C11" s="671"/>
      <c r="D11" s="746">
        <v>232</v>
      </c>
      <c r="E11" s="671"/>
      <c r="F11" s="746"/>
      <c r="G11" s="682"/>
      <c r="H11" s="746"/>
      <c r="I11" s="671"/>
      <c r="J11" s="746"/>
      <c r="K11" s="671"/>
      <c r="L11" s="746"/>
      <c r="M11" s="682"/>
      <c r="N11" s="746"/>
      <c r="O11" s="671"/>
      <c r="P11" s="746"/>
      <c r="Q11" s="671"/>
      <c r="R11" s="746"/>
      <c r="S11" s="242"/>
    </row>
    <row r="12" spans="1:19" ht="14.4" customHeight="1" x14ac:dyDescent="0.3">
      <c r="A12" s="717" t="s">
        <v>3982</v>
      </c>
      <c r="B12" s="746">
        <v>22410</v>
      </c>
      <c r="C12" s="671">
        <v>1</v>
      </c>
      <c r="D12" s="746">
        <v>17400</v>
      </c>
      <c r="E12" s="671">
        <v>0.77643908969210174</v>
      </c>
      <c r="F12" s="746">
        <v>16472</v>
      </c>
      <c r="G12" s="682">
        <v>0.73502900490852296</v>
      </c>
      <c r="H12" s="746"/>
      <c r="I12" s="671"/>
      <c r="J12" s="746"/>
      <c r="K12" s="671"/>
      <c r="L12" s="746"/>
      <c r="M12" s="682"/>
      <c r="N12" s="746"/>
      <c r="O12" s="671"/>
      <c r="P12" s="746"/>
      <c r="Q12" s="671"/>
      <c r="R12" s="746"/>
      <c r="S12" s="242"/>
    </row>
    <row r="13" spans="1:19" ht="14.4" customHeight="1" x14ac:dyDescent="0.3">
      <c r="A13" s="717" t="s">
        <v>3983</v>
      </c>
      <c r="B13" s="746">
        <v>1993</v>
      </c>
      <c r="C13" s="671">
        <v>1</v>
      </c>
      <c r="D13" s="746">
        <v>1078</v>
      </c>
      <c r="E13" s="671">
        <v>0.54089312594079275</v>
      </c>
      <c r="F13" s="746">
        <v>2088</v>
      </c>
      <c r="G13" s="682">
        <v>1.0476668339187154</v>
      </c>
      <c r="H13" s="746"/>
      <c r="I13" s="671"/>
      <c r="J13" s="746"/>
      <c r="K13" s="671"/>
      <c r="L13" s="746"/>
      <c r="M13" s="682"/>
      <c r="N13" s="746"/>
      <c r="O13" s="671"/>
      <c r="P13" s="746"/>
      <c r="Q13" s="671"/>
      <c r="R13" s="746"/>
      <c r="S13" s="242"/>
    </row>
    <row r="14" spans="1:19" ht="14.4" customHeight="1" x14ac:dyDescent="0.3">
      <c r="A14" s="717" t="s">
        <v>3984</v>
      </c>
      <c r="B14" s="746">
        <v>8964</v>
      </c>
      <c r="C14" s="671">
        <v>1</v>
      </c>
      <c r="D14" s="746">
        <v>2088</v>
      </c>
      <c r="E14" s="671">
        <v>0.23293172690763053</v>
      </c>
      <c r="F14" s="746">
        <v>1160</v>
      </c>
      <c r="G14" s="682">
        <v>0.12940651494868363</v>
      </c>
      <c r="H14" s="746"/>
      <c r="I14" s="671"/>
      <c r="J14" s="746"/>
      <c r="K14" s="671"/>
      <c r="L14" s="746"/>
      <c r="M14" s="682"/>
      <c r="N14" s="746"/>
      <c r="O14" s="671"/>
      <c r="P14" s="746"/>
      <c r="Q14" s="671"/>
      <c r="R14" s="746"/>
      <c r="S14" s="242"/>
    </row>
    <row r="15" spans="1:19" ht="14.4" customHeight="1" x14ac:dyDescent="0.3">
      <c r="A15" s="717" t="s">
        <v>3985</v>
      </c>
      <c r="B15" s="746">
        <v>54269</v>
      </c>
      <c r="C15" s="671">
        <v>1</v>
      </c>
      <c r="D15" s="746">
        <v>35066</v>
      </c>
      <c r="E15" s="671">
        <v>0.64615157824909253</v>
      </c>
      <c r="F15" s="746">
        <v>40480</v>
      </c>
      <c r="G15" s="682">
        <v>0.74591387348209848</v>
      </c>
      <c r="H15" s="746"/>
      <c r="I15" s="671"/>
      <c r="J15" s="746"/>
      <c r="K15" s="671"/>
      <c r="L15" s="746"/>
      <c r="M15" s="682"/>
      <c r="N15" s="746"/>
      <c r="O15" s="671"/>
      <c r="P15" s="746"/>
      <c r="Q15" s="671"/>
      <c r="R15" s="746"/>
      <c r="S15" s="242"/>
    </row>
    <row r="16" spans="1:19" ht="14.4" customHeight="1" x14ac:dyDescent="0.3">
      <c r="A16" s="717" t="s">
        <v>3986</v>
      </c>
      <c r="B16" s="746">
        <v>125</v>
      </c>
      <c r="C16" s="671">
        <v>1</v>
      </c>
      <c r="D16" s="746">
        <v>266</v>
      </c>
      <c r="E16" s="671">
        <v>2.1280000000000001</v>
      </c>
      <c r="F16" s="746">
        <v>1310</v>
      </c>
      <c r="G16" s="682">
        <v>10.48</v>
      </c>
      <c r="H16" s="746"/>
      <c r="I16" s="671"/>
      <c r="J16" s="746"/>
      <c r="K16" s="671"/>
      <c r="L16" s="746"/>
      <c r="M16" s="682"/>
      <c r="N16" s="746"/>
      <c r="O16" s="671"/>
      <c r="P16" s="746"/>
      <c r="Q16" s="671"/>
      <c r="R16" s="746"/>
      <c r="S16" s="242"/>
    </row>
    <row r="17" spans="1:19" ht="14.4" customHeight="1" x14ac:dyDescent="0.3">
      <c r="A17" s="717" t="s">
        <v>3987</v>
      </c>
      <c r="B17" s="746">
        <v>749</v>
      </c>
      <c r="C17" s="671">
        <v>1</v>
      </c>
      <c r="D17" s="746">
        <v>232</v>
      </c>
      <c r="E17" s="671">
        <v>0.30974632843791722</v>
      </c>
      <c r="F17" s="746"/>
      <c r="G17" s="682"/>
      <c r="H17" s="746"/>
      <c r="I17" s="671"/>
      <c r="J17" s="746"/>
      <c r="K17" s="671"/>
      <c r="L17" s="746"/>
      <c r="M17" s="682"/>
      <c r="N17" s="746"/>
      <c r="O17" s="671"/>
      <c r="P17" s="746"/>
      <c r="Q17" s="671"/>
      <c r="R17" s="746"/>
      <c r="S17" s="242"/>
    </row>
    <row r="18" spans="1:19" ht="14.4" customHeight="1" x14ac:dyDescent="0.3">
      <c r="A18" s="717" t="s">
        <v>3988</v>
      </c>
      <c r="B18" s="746">
        <v>249</v>
      </c>
      <c r="C18" s="671">
        <v>1</v>
      </c>
      <c r="D18" s="746"/>
      <c r="E18" s="671"/>
      <c r="F18" s="746"/>
      <c r="G18" s="682"/>
      <c r="H18" s="746"/>
      <c r="I18" s="671"/>
      <c r="J18" s="746"/>
      <c r="K18" s="671"/>
      <c r="L18" s="746"/>
      <c r="M18" s="682"/>
      <c r="N18" s="746"/>
      <c r="O18" s="671"/>
      <c r="P18" s="746"/>
      <c r="Q18" s="671"/>
      <c r="R18" s="746"/>
      <c r="S18" s="242"/>
    </row>
    <row r="19" spans="1:19" ht="14.4" customHeight="1" x14ac:dyDescent="0.3">
      <c r="A19" s="717" t="s">
        <v>3989</v>
      </c>
      <c r="B19" s="746">
        <v>5777</v>
      </c>
      <c r="C19" s="671">
        <v>1</v>
      </c>
      <c r="D19" s="746">
        <v>2830</v>
      </c>
      <c r="E19" s="671">
        <v>0.48987363683572788</v>
      </c>
      <c r="F19" s="746">
        <v>3940</v>
      </c>
      <c r="G19" s="682">
        <v>0.68201488661935261</v>
      </c>
      <c r="H19" s="746"/>
      <c r="I19" s="671"/>
      <c r="J19" s="746"/>
      <c r="K19" s="671"/>
      <c r="L19" s="746"/>
      <c r="M19" s="682"/>
      <c r="N19" s="746"/>
      <c r="O19" s="671"/>
      <c r="P19" s="746"/>
      <c r="Q19" s="671"/>
      <c r="R19" s="746"/>
      <c r="S19" s="242"/>
    </row>
    <row r="20" spans="1:19" ht="14.4" customHeight="1" x14ac:dyDescent="0.3">
      <c r="A20" s="717" t="s">
        <v>3990</v>
      </c>
      <c r="B20" s="746">
        <v>9197</v>
      </c>
      <c r="C20" s="671">
        <v>1</v>
      </c>
      <c r="D20" s="746">
        <v>464</v>
      </c>
      <c r="E20" s="671">
        <v>5.0451234098075462E-2</v>
      </c>
      <c r="F20" s="746">
        <v>2533</v>
      </c>
      <c r="G20" s="682">
        <v>0.2754158964879852</v>
      </c>
      <c r="H20" s="746">
        <v>3583.9</v>
      </c>
      <c r="I20" s="671">
        <v>1</v>
      </c>
      <c r="J20" s="746"/>
      <c r="K20" s="671"/>
      <c r="L20" s="746"/>
      <c r="M20" s="682"/>
      <c r="N20" s="746"/>
      <c r="O20" s="671"/>
      <c r="P20" s="746"/>
      <c r="Q20" s="671"/>
      <c r="R20" s="746"/>
      <c r="S20" s="242"/>
    </row>
    <row r="21" spans="1:19" ht="14.4" customHeight="1" x14ac:dyDescent="0.3">
      <c r="A21" s="717" t="s">
        <v>3991</v>
      </c>
      <c r="B21" s="746">
        <v>249</v>
      </c>
      <c r="C21" s="671">
        <v>1</v>
      </c>
      <c r="D21" s="746">
        <v>382</v>
      </c>
      <c r="E21" s="671">
        <v>1.5341365461847389</v>
      </c>
      <c r="F21" s="746"/>
      <c r="G21" s="682"/>
      <c r="H21" s="746"/>
      <c r="I21" s="671"/>
      <c r="J21" s="746"/>
      <c r="K21" s="671"/>
      <c r="L21" s="746"/>
      <c r="M21" s="682"/>
      <c r="N21" s="746"/>
      <c r="O21" s="671"/>
      <c r="P21" s="746"/>
      <c r="Q21" s="671"/>
      <c r="R21" s="746"/>
      <c r="S21" s="242"/>
    </row>
    <row r="22" spans="1:19" ht="14.4" customHeight="1" x14ac:dyDescent="0.3">
      <c r="A22" s="717" t="s">
        <v>3992</v>
      </c>
      <c r="B22" s="746">
        <v>250</v>
      </c>
      <c r="C22" s="671">
        <v>1</v>
      </c>
      <c r="D22" s="746">
        <v>1040</v>
      </c>
      <c r="E22" s="671">
        <v>4.16</v>
      </c>
      <c r="F22" s="746">
        <v>232</v>
      </c>
      <c r="G22" s="682">
        <v>0.92800000000000005</v>
      </c>
      <c r="H22" s="746"/>
      <c r="I22" s="671"/>
      <c r="J22" s="746"/>
      <c r="K22" s="671"/>
      <c r="L22" s="746"/>
      <c r="M22" s="682"/>
      <c r="N22" s="746"/>
      <c r="O22" s="671"/>
      <c r="P22" s="746"/>
      <c r="Q22" s="671"/>
      <c r="R22" s="746"/>
      <c r="S22" s="242"/>
    </row>
    <row r="23" spans="1:19" ht="14.4" customHeight="1" x14ac:dyDescent="0.3">
      <c r="A23" s="717" t="s">
        <v>3993</v>
      </c>
      <c r="B23" s="746">
        <v>2065</v>
      </c>
      <c r="C23" s="671">
        <v>1</v>
      </c>
      <c r="D23" s="746">
        <v>1823</v>
      </c>
      <c r="E23" s="671">
        <v>0.88280871670702177</v>
      </c>
      <c r="F23" s="746">
        <v>3331</v>
      </c>
      <c r="G23" s="682">
        <v>1.6130750605326876</v>
      </c>
      <c r="H23" s="746"/>
      <c r="I23" s="671"/>
      <c r="J23" s="746"/>
      <c r="K23" s="671"/>
      <c r="L23" s="746"/>
      <c r="M23" s="682"/>
      <c r="N23" s="746"/>
      <c r="O23" s="671"/>
      <c r="P23" s="746"/>
      <c r="Q23" s="671"/>
      <c r="R23" s="746"/>
      <c r="S23" s="242"/>
    </row>
    <row r="24" spans="1:19" ht="14.4" customHeight="1" x14ac:dyDescent="0.3">
      <c r="A24" s="717" t="s">
        <v>3994</v>
      </c>
      <c r="B24" s="746"/>
      <c r="C24" s="671"/>
      <c r="D24" s="746">
        <v>3150</v>
      </c>
      <c r="E24" s="671"/>
      <c r="F24" s="746">
        <v>1759</v>
      </c>
      <c r="G24" s="682"/>
      <c r="H24" s="746"/>
      <c r="I24" s="671"/>
      <c r="J24" s="746"/>
      <c r="K24" s="671"/>
      <c r="L24" s="746"/>
      <c r="M24" s="682"/>
      <c r="N24" s="746"/>
      <c r="O24" s="671"/>
      <c r="P24" s="746"/>
      <c r="Q24" s="671"/>
      <c r="R24" s="746"/>
      <c r="S24" s="242"/>
    </row>
    <row r="25" spans="1:19" ht="14.4" customHeight="1" x14ac:dyDescent="0.3">
      <c r="A25" s="717" t="s">
        <v>3995</v>
      </c>
      <c r="B25" s="746">
        <v>249</v>
      </c>
      <c r="C25" s="671">
        <v>1</v>
      </c>
      <c r="D25" s="746"/>
      <c r="E25" s="671"/>
      <c r="F25" s="746">
        <v>232</v>
      </c>
      <c r="G25" s="682">
        <v>0.93172690763052213</v>
      </c>
      <c r="H25" s="746"/>
      <c r="I25" s="671"/>
      <c r="J25" s="746"/>
      <c r="K25" s="671"/>
      <c r="L25" s="746"/>
      <c r="M25" s="682"/>
      <c r="N25" s="746"/>
      <c r="O25" s="671"/>
      <c r="P25" s="746"/>
      <c r="Q25" s="671"/>
      <c r="R25" s="746"/>
      <c r="S25" s="242"/>
    </row>
    <row r="26" spans="1:19" ht="14.4" customHeight="1" x14ac:dyDescent="0.3">
      <c r="A26" s="717" t="s">
        <v>3996</v>
      </c>
      <c r="B26" s="746">
        <v>10787</v>
      </c>
      <c r="C26" s="671">
        <v>1</v>
      </c>
      <c r="D26" s="746">
        <v>2313</v>
      </c>
      <c r="E26" s="671">
        <v>0.21442477055715212</v>
      </c>
      <c r="F26" s="746">
        <v>1310</v>
      </c>
      <c r="G26" s="682">
        <v>0.12144247705571522</v>
      </c>
      <c r="H26" s="746">
        <v>1357</v>
      </c>
      <c r="I26" s="671">
        <v>1</v>
      </c>
      <c r="J26" s="746"/>
      <c r="K26" s="671"/>
      <c r="L26" s="746"/>
      <c r="M26" s="682"/>
      <c r="N26" s="746"/>
      <c r="O26" s="671"/>
      <c r="P26" s="746"/>
      <c r="Q26" s="671"/>
      <c r="R26" s="746"/>
      <c r="S26" s="242"/>
    </row>
    <row r="27" spans="1:19" ht="14.4" customHeight="1" x14ac:dyDescent="0.3">
      <c r="A27" s="717" t="s">
        <v>3997</v>
      </c>
      <c r="B27" s="746">
        <v>996</v>
      </c>
      <c r="C27" s="671">
        <v>1</v>
      </c>
      <c r="D27" s="746"/>
      <c r="E27" s="671"/>
      <c r="F27" s="746"/>
      <c r="G27" s="682"/>
      <c r="H27" s="746"/>
      <c r="I27" s="671"/>
      <c r="J27" s="746"/>
      <c r="K27" s="671"/>
      <c r="L27" s="746"/>
      <c r="M27" s="682"/>
      <c r="N27" s="746"/>
      <c r="O27" s="671"/>
      <c r="P27" s="746"/>
      <c r="Q27" s="671"/>
      <c r="R27" s="746"/>
      <c r="S27" s="242"/>
    </row>
    <row r="28" spans="1:19" ht="14.4" customHeight="1" x14ac:dyDescent="0.3">
      <c r="A28" s="717" t="s">
        <v>3998</v>
      </c>
      <c r="B28" s="746">
        <v>1981</v>
      </c>
      <c r="C28" s="671">
        <v>1</v>
      </c>
      <c r="D28" s="746">
        <v>696</v>
      </c>
      <c r="E28" s="671">
        <v>0.35133770822816757</v>
      </c>
      <c r="F28" s="746">
        <v>3312</v>
      </c>
      <c r="G28" s="682">
        <v>1.6718828874305907</v>
      </c>
      <c r="H28" s="746"/>
      <c r="I28" s="671"/>
      <c r="J28" s="746"/>
      <c r="K28" s="671"/>
      <c r="L28" s="746">
        <v>15.79</v>
      </c>
      <c r="M28" s="682"/>
      <c r="N28" s="746"/>
      <c r="O28" s="671"/>
      <c r="P28" s="746"/>
      <c r="Q28" s="671"/>
      <c r="R28" s="746"/>
      <c r="S28" s="242"/>
    </row>
    <row r="29" spans="1:19" ht="14.4" customHeight="1" x14ac:dyDescent="0.3">
      <c r="A29" s="717" t="s">
        <v>3999</v>
      </c>
      <c r="B29" s="746">
        <v>747</v>
      </c>
      <c r="C29" s="671">
        <v>1</v>
      </c>
      <c r="D29" s="746">
        <v>232</v>
      </c>
      <c r="E29" s="671">
        <v>0.31057563587684067</v>
      </c>
      <c r="F29" s="746">
        <v>696</v>
      </c>
      <c r="G29" s="682">
        <v>0.93172690763052213</v>
      </c>
      <c r="H29" s="746"/>
      <c r="I29" s="671"/>
      <c r="J29" s="746"/>
      <c r="K29" s="671"/>
      <c r="L29" s="746"/>
      <c r="M29" s="682"/>
      <c r="N29" s="746"/>
      <c r="O29" s="671"/>
      <c r="P29" s="746"/>
      <c r="Q29" s="671"/>
      <c r="R29" s="746"/>
      <c r="S29" s="242"/>
    </row>
    <row r="30" spans="1:19" ht="14.4" customHeight="1" thickBot="1" x14ac:dyDescent="0.35">
      <c r="A30" s="734" t="s">
        <v>4000</v>
      </c>
      <c r="B30" s="733">
        <v>54771</v>
      </c>
      <c r="C30" s="673">
        <v>1</v>
      </c>
      <c r="D30" s="733">
        <v>60500</v>
      </c>
      <c r="E30" s="673">
        <v>1.1045991491847875</v>
      </c>
      <c r="F30" s="733">
        <v>53042</v>
      </c>
      <c r="G30" s="683">
        <v>0.96843219952164472</v>
      </c>
      <c r="H30" s="733">
        <v>3583.9</v>
      </c>
      <c r="I30" s="673">
        <v>1</v>
      </c>
      <c r="J30" s="733"/>
      <c r="K30" s="673"/>
      <c r="L30" s="733"/>
      <c r="M30" s="683"/>
      <c r="N30" s="733"/>
      <c r="O30" s="673"/>
      <c r="P30" s="733"/>
      <c r="Q30" s="673"/>
      <c r="R30" s="733"/>
      <c r="S30" s="6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2" t="s">
        <v>4739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12502.579999999998</v>
      </c>
      <c r="G3" s="218">
        <f t="shared" si="0"/>
        <v>11750106.940000001</v>
      </c>
      <c r="H3" s="218"/>
      <c r="I3" s="218"/>
      <c r="J3" s="218">
        <f t="shared" si="0"/>
        <v>12150.099999999999</v>
      </c>
      <c r="K3" s="218">
        <f t="shared" si="0"/>
        <v>12010024.9</v>
      </c>
      <c r="L3" s="218"/>
      <c r="M3" s="218"/>
      <c r="N3" s="218">
        <f t="shared" si="0"/>
        <v>9333.34</v>
      </c>
      <c r="O3" s="218">
        <f t="shared" si="0"/>
        <v>12044852.789999999</v>
      </c>
      <c r="P3" s="79">
        <f>IF(G3=0,0,O3/G3)</f>
        <v>1.0250845248902898</v>
      </c>
      <c r="Q3" s="219">
        <f>IF(N3=0,0,O3/N3)</f>
        <v>1290.5190199864142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124</v>
      </c>
      <c r="E4" s="536" t="s">
        <v>84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4001</v>
      </c>
      <c r="B6" s="697" t="s">
        <v>3852</v>
      </c>
      <c r="C6" s="697" t="s">
        <v>3867</v>
      </c>
      <c r="D6" s="697" t="s">
        <v>3874</v>
      </c>
      <c r="E6" s="697" t="s">
        <v>3875</v>
      </c>
      <c r="F6" s="235"/>
      <c r="G6" s="235"/>
      <c r="H6" s="235"/>
      <c r="I6" s="235"/>
      <c r="J6" s="235">
        <v>2</v>
      </c>
      <c r="K6" s="235">
        <v>68</v>
      </c>
      <c r="L6" s="235"/>
      <c r="M6" s="235">
        <v>34</v>
      </c>
      <c r="N6" s="235"/>
      <c r="O6" s="235"/>
      <c r="P6" s="702"/>
      <c r="Q6" s="712"/>
    </row>
    <row r="7" spans="1:17" ht="14.4" customHeight="1" x14ac:dyDescent="0.3">
      <c r="A7" s="680" t="s">
        <v>4001</v>
      </c>
      <c r="B7" s="671" t="s">
        <v>3852</v>
      </c>
      <c r="C7" s="671" t="s">
        <v>3867</v>
      </c>
      <c r="D7" s="671" t="s">
        <v>3899</v>
      </c>
      <c r="E7" s="671" t="s">
        <v>3900</v>
      </c>
      <c r="F7" s="238">
        <v>1</v>
      </c>
      <c r="G7" s="238">
        <v>249</v>
      </c>
      <c r="H7" s="238">
        <v>1</v>
      </c>
      <c r="I7" s="238">
        <v>249</v>
      </c>
      <c r="J7" s="238">
        <v>2</v>
      </c>
      <c r="K7" s="238">
        <v>464</v>
      </c>
      <c r="L7" s="238">
        <v>1.8634538152610443</v>
      </c>
      <c r="M7" s="238">
        <v>232</v>
      </c>
      <c r="N7" s="238"/>
      <c r="O7" s="238"/>
      <c r="P7" s="682"/>
      <c r="Q7" s="713"/>
    </row>
    <row r="8" spans="1:17" ht="14.4" customHeight="1" x14ac:dyDescent="0.3">
      <c r="A8" s="680" t="s">
        <v>4001</v>
      </c>
      <c r="B8" s="671" t="s">
        <v>3852</v>
      </c>
      <c r="C8" s="671" t="s">
        <v>3867</v>
      </c>
      <c r="D8" s="671" t="s">
        <v>3901</v>
      </c>
      <c r="E8" s="671" t="s">
        <v>3902</v>
      </c>
      <c r="F8" s="238">
        <v>1</v>
      </c>
      <c r="G8" s="238">
        <v>125</v>
      </c>
      <c r="H8" s="238">
        <v>1</v>
      </c>
      <c r="I8" s="238">
        <v>125</v>
      </c>
      <c r="J8" s="238">
        <v>1</v>
      </c>
      <c r="K8" s="238">
        <v>116</v>
      </c>
      <c r="L8" s="238">
        <v>0.92800000000000005</v>
      </c>
      <c r="M8" s="238">
        <v>116</v>
      </c>
      <c r="N8" s="238">
        <v>1</v>
      </c>
      <c r="O8" s="238">
        <v>116</v>
      </c>
      <c r="P8" s="682">
        <v>0.92800000000000005</v>
      </c>
      <c r="Q8" s="713">
        <v>116</v>
      </c>
    </row>
    <row r="9" spans="1:17" ht="14.4" customHeight="1" x14ac:dyDescent="0.3">
      <c r="A9" s="680" t="s">
        <v>4002</v>
      </c>
      <c r="B9" s="671" t="s">
        <v>3852</v>
      </c>
      <c r="C9" s="671" t="s">
        <v>3867</v>
      </c>
      <c r="D9" s="671" t="s">
        <v>3874</v>
      </c>
      <c r="E9" s="671" t="s">
        <v>3875</v>
      </c>
      <c r="F9" s="238">
        <v>3</v>
      </c>
      <c r="G9" s="238">
        <v>102</v>
      </c>
      <c r="H9" s="238">
        <v>1</v>
      </c>
      <c r="I9" s="238">
        <v>34</v>
      </c>
      <c r="J9" s="238">
        <v>4</v>
      </c>
      <c r="K9" s="238">
        <v>136</v>
      </c>
      <c r="L9" s="238">
        <v>1.3333333333333333</v>
      </c>
      <c r="M9" s="238">
        <v>34</v>
      </c>
      <c r="N9" s="238">
        <v>8</v>
      </c>
      <c r="O9" s="238">
        <v>272</v>
      </c>
      <c r="P9" s="682">
        <v>2.6666666666666665</v>
      </c>
      <c r="Q9" s="713">
        <v>34</v>
      </c>
    </row>
    <row r="10" spans="1:17" ht="14.4" customHeight="1" x14ac:dyDescent="0.3">
      <c r="A10" s="680" t="s">
        <v>4002</v>
      </c>
      <c r="B10" s="671" t="s">
        <v>3852</v>
      </c>
      <c r="C10" s="671" t="s">
        <v>3867</v>
      </c>
      <c r="D10" s="671" t="s">
        <v>3884</v>
      </c>
      <c r="E10" s="671" t="s">
        <v>3885</v>
      </c>
      <c r="F10" s="238">
        <v>1</v>
      </c>
      <c r="G10" s="238">
        <v>609</v>
      </c>
      <c r="H10" s="238">
        <v>1</v>
      </c>
      <c r="I10" s="238">
        <v>609</v>
      </c>
      <c r="J10" s="238"/>
      <c r="K10" s="238"/>
      <c r="L10" s="238"/>
      <c r="M10" s="238"/>
      <c r="N10" s="238"/>
      <c r="O10" s="238"/>
      <c r="P10" s="682"/>
      <c r="Q10" s="713"/>
    </row>
    <row r="11" spans="1:17" ht="14.4" customHeight="1" x14ac:dyDescent="0.3">
      <c r="A11" s="680" t="s">
        <v>4002</v>
      </c>
      <c r="B11" s="671" t="s">
        <v>3852</v>
      </c>
      <c r="C11" s="671" t="s">
        <v>3867</v>
      </c>
      <c r="D11" s="671" t="s">
        <v>3899</v>
      </c>
      <c r="E11" s="671" t="s">
        <v>3900</v>
      </c>
      <c r="F11" s="238">
        <v>17</v>
      </c>
      <c r="G11" s="238">
        <v>4233</v>
      </c>
      <c r="H11" s="238">
        <v>1</v>
      </c>
      <c r="I11" s="238">
        <v>249</v>
      </c>
      <c r="J11" s="238">
        <v>13</v>
      </c>
      <c r="K11" s="238">
        <v>3016</v>
      </c>
      <c r="L11" s="238">
        <v>0.71249704701157568</v>
      </c>
      <c r="M11" s="238">
        <v>232</v>
      </c>
      <c r="N11" s="238">
        <v>14</v>
      </c>
      <c r="O11" s="238">
        <v>3248</v>
      </c>
      <c r="P11" s="682">
        <v>0.76730451216631235</v>
      </c>
      <c r="Q11" s="713">
        <v>232</v>
      </c>
    </row>
    <row r="12" spans="1:17" ht="14.4" customHeight="1" x14ac:dyDescent="0.3">
      <c r="A12" s="680" t="s">
        <v>4002</v>
      </c>
      <c r="B12" s="671" t="s">
        <v>3852</v>
      </c>
      <c r="C12" s="671" t="s">
        <v>3867</v>
      </c>
      <c r="D12" s="671" t="s">
        <v>3901</v>
      </c>
      <c r="E12" s="671" t="s">
        <v>3902</v>
      </c>
      <c r="F12" s="238">
        <v>17</v>
      </c>
      <c r="G12" s="238">
        <v>2125</v>
      </c>
      <c r="H12" s="238">
        <v>1</v>
      </c>
      <c r="I12" s="238">
        <v>125</v>
      </c>
      <c r="J12" s="238">
        <v>12</v>
      </c>
      <c r="K12" s="238">
        <v>1392</v>
      </c>
      <c r="L12" s="238">
        <v>0.6550588235294118</v>
      </c>
      <c r="M12" s="238">
        <v>116</v>
      </c>
      <c r="N12" s="238">
        <v>6</v>
      </c>
      <c r="O12" s="238">
        <v>696</v>
      </c>
      <c r="P12" s="682">
        <v>0.3275294117647059</v>
      </c>
      <c r="Q12" s="713">
        <v>116</v>
      </c>
    </row>
    <row r="13" spans="1:17" ht="14.4" customHeight="1" x14ac:dyDescent="0.3">
      <c r="A13" s="680" t="s">
        <v>4002</v>
      </c>
      <c r="B13" s="671" t="s">
        <v>3852</v>
      </c>
      <c r="C13" s="671" t="s">
        <v>3867</v>
      </c>
      <c r="D13" s="671" t="s">
        <v>3923</v>
      </c>
      <c r="E13" s="671" t="s">
        <v>3924</v>
      </c>
      <c r="F13" s="238">
        <v>1</v>
      </c>
      <c r="G13" s="238">
        <v>0</v>
      </c>
      <c r="H13" s="238"/>
      <c r="I13" s="238">
        <v>0</v>
      </c>
      <c r="J13" s="238">
        <v>3</v>
      </c>
      <c r="K13" s="238">
        <v>0</v>
      </c>
      <c r="L13" s="238"/>
      <c r="M13" s="238">
        <v>0</v>
      </c>
      <c r="N13" s="238"/>
      <c r="O13" s="238"/>
      <c r="P13" s="682"/>
      <c r="Q13" s="713"/>
    </row>
    <row r="14" spans="1:17" ht="14.4" customHeight="1" x14ac:dyDescent="0.3">
      <c r="A14" s="680" t="s">
        <v>4002</v>
      </c>
      <c r="B14" s="671" t="s">
        <v>3852</v>
      </c>
      <c r="C14" s="671" t="s">
        <v>3867</v>
      </c>
      <c r="D14" s="671" t="s">
        <v>3931</v>
      </c>
      <c r="E14" s="671" t="s">
        <v>3932</v>
      </c>
      <c r="F14" s="238"/>
      <c r="G14" s="238"/>
      <c r="H14" s="238"/>
      <c r="I14" s="238"/>
      <c r="J14" s="238"/>
      <c r="K14" s="238"/>
      <c r="L14" s="238"/>
      <c r="M14" s="238"/>
      <c r="N14" s="238">
        <v>1</v>
      </c>
      <c r="O14" s="238">
        <v>81</v>
      </c>
      <c r="P14" s="682"/>
      <c r="Q14" s="713">
        <v>81</v>
      </c>
    </row>
    <row r="15" spans="1:17" ht="14.4" customHeight="1" x14ac:dyDescent="0.3">
      <c r="A15" s="680" t="s">
        <v>4002</v>
      </c>
      <c r="B15" s="671" t="s">
        <v>3852</v>
      </c>
      <c r="C15" s="671" t="s">
        <v>3867</v>
      </c>
      <c r="D15" s="671" t="s">
        <v>3949</v>
      </c>
      <c r="E15" s="671" t="s">
        <v>3950</v>
      </c>
      <c r="F15" s="238"/>
      <c r="G15" s="238"/>
      <c r="H15" s="238"/>
      <c r="I15" s="238"/>
      <c r="J15" s="238"/>
      <c r="K15" s="238"/>
      <c r="L15" s="238"/>
      <c r="M15" s="238"/>
      <c r="N15" s="238">
        <v>1</v>
      </c>
      <c r="O15" s="238">
        <v>1043</v>
      </c>
      <c r="P15" s="682"/>
      <c r="Q15" s="713">
        <v>1043</v>
      </c>
    </row>
    <row r="16" spans="1:17" ht="14.4" customHeight="1" x14ac:dyDescent="0.3">
      <c r="A16" s="680" t="s">
        <v>4003</v>
      </c>
      <c r="B16" s="671" t="s">
        <v>3852</v>
      </c>
      <c r="C16" s="671" t="s">
        <v>3867</v>
      </c>
      <c r="D16" s="671" t="s">
        <v>3874</v>
      </c>
      <c r="E16" s="671" t="s">
        <v>3875</v>
      </c>
      <c r="F16" s="238">
        <v>2</v>
      </c>
      <c r="G16" s="238">
        <v>68</v>
      </c>
      <c r="H16" s="238">
        <v>1</v>
      </c>
      <c r="I16" s="238">
        <v>34</v>
      </c>
      <c r="J16" s="238">
        <v>5</v>
      </c>
      <c r="K16" s="238">
        <v>170</v>
      </c>
      <c r="L16" s="238">
        <v>2.5</v>
      </c>
      <c r="M16" s="238">
        <v>34</v>
      </c>
      <c r="N16" s="238">
        <v>10</v>
      </c>
      <c r="O16" s="238">
        <v>340</v>
      </c>
      <c r="P16" s="682">
        <v>5</v>
      </c>
      <c r="Q16" s="713">
        <v>34</v>
      </c>
    </row>
    <row r="17" spans="1:17" ht="14.4" customHeight="1" x14ac:dyDescent="0.3">
      <c r="A17" s="680" t="s">
        <v>4003</v>
      </c>
      <c r="B17" s="671" t="s">
        <v>3852</v>
      </c>
      <c r="C17" s="671" t="s">
        <v>3867</v>
      </c>
      <c r="D17" s="671" t="s">
        <v>3884</v>
      </c>
      <c r="E17" s="671" t="s">
        <v>3885</v>
      </c>
      <c r="F17" s="238">
        <v>1</v>
      </c>
      <c r="G17" s="238">
        <v>609</v>
      </c>
      <c r="H17" s="238">
        <v>1</v>
      </c>
      <c r="I17" s="238">
        <v>609</v>
      </c>
      <c r="J17" s="238"/>
      <c r="K17" s="238"/>
      <c r="L17" s="238"/>
      <c r="M17" s="238"/>
      <c r="N17" s="238"/>
      <c r="O17" s="238"/>
      <c r="P17" s="682"/>
      <c r="Q17" s="713"/>
    </row>
    <row r="18" spans="1:17" ht="14.4" customHeight="1" x14ac:dyDescent="0.3">
      <c r="A18" s="680" t="s">
        <v>4003</v>
      </c>
      <c r="B18" s="671" t="s">
        <v>3852</v>
      </c>
      <c r="C18" s="671" t="s">
        <v>3867</v>
      </c>
      <c r="D18" s="671" t="s">
        <v>3886</v>
      </c>
      <c r="E18" s="671" t="s">
        <v>3887</v>
      </c>
      <c r="F18" s="238">
        <v>1</v>
      </c>
      <c r="G18" s="238">
        <v>385</v>
      </c>
      <c r="H18" s="238">
        <v>1</v>
      </c>
      <c r="I18" s="238">
        <v>385</v>
      </c>
      <c r="J18" s="238"/>
      <c r="K18" s="238"/>
      <c r="L18" s="238"/>
      <c r="M18" s="238"/>
      <c r="N18" s="238"/>
      <c r="O18" s="238"/>
      <c r="P18" s="682"/>
      <c r="Q18" s="713"/>
    </row>
    <row r="19" spans="1:17" ht="14.4" customHeight="1" x14ac:dyDescent="0.3">
      <c r="A19" s="680" t="s">
        <v>4003</v>
      </c>
      <c r="B19" s="671" t="s">
        <v>3852</v>
      </c>
      <c r="C19" s="671" t="s">
        <v>3867</v>
      </c>
      <c r="D19" s="671" t="s">
        <v>3899</v>
      </c>
      <c r="E19" s="671" t="s">
        <v>3900</v>
      </c>
      <c r="F19" s="238">
        <v>17</v>
      </c>
      <c r="G19" s="238">
        <v>4233</v>
      </c>
      <c r="H19" s="238">
        <v>1</v>
      </c>
      <c r="I19" s="238">
        <v>249</v>
      </c>
      <c r="J19" s="238">
        <v>8</v>
      </c>
      <c r="K19" s="238">
        <v>1856</v>
      </c>
      <c r="L19" s="238">
        <v>0.43845972123789273</v>
      </c>
      <c r="M19" s="238">
        <v>232</v>
      </c>
      <c r="N19" s="238">
        <v>14</v>
      </c>
      <c r="O19" s="238">
        <v>3248</v>
      </c>
      <c r="P19" s="682">
        <v>0.76730451216631235</v>
      </c>
      <c r="Q19" s="713">
        <v>232</v>
      </c>
    </row>
    <row r="20" spans="1:17" ht="14.4" customHeight="1" x14ac:dyDescent="0.3">
      <c r="A20" s="680" t="s">
        <v>4003</v>
      </c>
      <c r="B20" s="671" t="s">
        <v>3852</v>
      </c>
      <c r="C20" s="671" t="s">
        <v>3867</v>
      </c>
      <c r="D20" s="671" t="s">
        <v>3901</v>
      </c>
      <c r="E20" s="671" t="s">
        <v>3902</v>
      </c>
      <c r="F20" s="238">
        <v>10</v>
      </c>
      <c r="G20" s="238">
        <v>1250</v>
      </c>
      <c r="H20" s="238">
        <v>1</v>
      </c>
      <c r="I20" s="238">
        <v>125</v>
      </c>
      <c r="J20" s="238">
        <v>8</v>
      </c>
      <c r="K20" s="238">
        <v>928</v>
      </c>
      <c r="L20" s="238">
        <v>0.74239999999999995</v>
      </c>
      <c r="M20" s="238">
        <v>116</v>
      </c>
      <c r="N20" s="238">
        <v>4</v>
      </c>
      <c r="O20" s="238">
        <v>464</v>
      </c>
      <c r="P20" s="682">
        <v>0.37119999999999997</v>
      </c>
      <c r="Q20" s="713">
        <v>116</v>
      </c>
    </row>
    <row r="21" spans="1:17" ht="14.4" customHeight="1" x14ac:dyDescent="0.3">
      <c r="A21" s="680" t="s">
        <v>4003</v>
      </c>
      <c r="B21" s="671" t="s">
        <v>3852</v>
      </c>
      <c r="C21" s="671" t="s">
        <v>3867</v>
      </c>
      <c r="D21" s="671" t="s">
        <v>3917</v>
      </c>
      <c r="E21" s="671" t="s">
        <v>3918</v>
      </c>
      <c r="F21" s="238"/>
      <c r="G21" s="238"/>
      <c r="H21" s="238"/>
      <c r="I21" s="238"/>
      <c r="J21" s="238">
        <v>1</v>
      </c>
      <c r="K21" s="238">
        <v>659</v>
      </c>
      <c r="L21" s="238"/>
      <c r="M21" s="238">
        <v>659</v>
      </c>
      <c r="N21" s="238"/>
      <c r="O21" s="238"/>
      <c r="P21" s="682"/>
      <c r="Q21" s="713"/>
    </row>
    <row r="22" spans="1:17" ht="14.4" customHeight="1" x14ac:dyDescent="0.3">
      <c r="A22" s="680" t="s">
        <v>4003</v>
      </c>
      <c r="B22" s="671" t="s">
        <v>3852</v>
      </c>
      <c r="C22" s="671" t="s">
        <v>3867</v>
      </c>
      <c r="D22" s="671" t="s">
        <v>3923</v>
      </c>
      <c r="E22" s="671" t="s">
        <v>3924</v>
      </c>
      <c r="F22" s="238"/>
      <c r="G22" s="238"/>
      <c r="H22" s="238"/>
      <c r="I22" s="238"/>
      <c r="J22" s="238">
        <v>1</v>
      </c>
      <c r="K22" s="238">
        <v>0</v>
      </c>
      <c r="L22" s="238"/>
      <c r="M22" s="238">
        <v>0</v>
      </c>
      <c r="N22" s="238">
        <v>2</v>
      </c>
      <c r="O22" s="238">
        <v>0</v>
      </c>
      <c r="P22" s="682"/>
      <c r="Q22" s="713">
        <v>0</v>
      </c>
    </row>
    <row r="23" spans="1:17" ht="14.4" customHeight="1" x14ac:dyDescent="0.3">
      <c r="A23" s="680" t="s">
        <v>4003</v>
      </c>
      <c r="B23" s="671" t="s">
        <v>3852</v>
      </c>
      <c r="C23" s="671" t="s">
        <v>3867</v>
      </c>
      <c r="D23" s="671" t="s">
        <v>3931</v>
      </c>
      <c r="E23" s="671" t="s">
        <v>3932</v>
      </c>
      <c r="F23" s="238">
        <v>1</v>
      </c>
      <c r="G23" s="238">
        <v>75</v>
      </c>
      <c r="H23" s="238">
        <v>1</v>
      </c>
      <c r="I23" s="238">
        <v>75</v>
      </c>
      <c r="J23" s="238">
        <v>5</v>
      </c>
      <c r="K23" s="238">
        <v>405</v>
      </c>
      <c r="L23" s="238">
        <v>5.4</v>
      </c>
      <c r="M23" s="238">
        <v>81</v>
      </c>
      <c r="N23" s="238">
        <v>8</v>
      </c>
      <c r="O23" s="238">
        <v>648</v>
      </c>
      <c r="P23" s="682">
        <v>8.64</v>
      </c>
      <c r="Q23" s="713">
        <v>81</v>
      </c>
    </row>
    <row r="24" spans="1:17" ht="14.4" customHeight="1" x14ac:dyDescent="0.3">
      <c r="A24" s="680" t="s">
        <v>4003</v>
      </c>
      <c r="B24" s="671" t="s">
        <v>3852</v>
      </c>
      <c r="C24" s="671" t="s">
        <v>3867</v>
      </c>
      <c r="D24" s="671" t="s">
        <v>3949</v>
      </c>
      <c r="E24" s="671" t="s">
        <v>3950</v>
      </c>
      <c r="F24" s="238"/>
      <c r="G24" s="238"/>
      <c r="H24" s="238"/>
      <c r="I24" s="238"/>
      <c r="J24" s="238"/>
      <c r="K24" s="238"/>
      <c r="L24" s="238"/>
      <c r="M24" s="238"/>
      <c r="N24" s="238">
        <v>1</v>
      </c>
      <c r="O24" s="238">
        <v>1043</v>
      </c>
      <c r="P24" s="682"/>
      <c r="Q24" s="713">
        <v>1043</v>
      </c>
    </row>
    <row r="25" spans="1:17" ht="14.4" customHeight="1" x14ac:dyDescent="0.3">
      <c r="A25" s="680" t="s">
        <v>4003</v>
      </c>
      <c r="B25" s="671" t="s">
        <v>3852</v>
      </c>
      <c r="C25" s="671" t="s">
        <v>3867</v>
      </c>
      <c r="D25" s="671" t="s">
        <v>3957</v>
      </c>
      <c r="E25" s="671" t="s">
        <v>3958</v>
      </c>
      <c r="F25" s="238">
        <v>1</v>
      </c>
      <c r="G25" s="238">
        <v>176</v>
      </c>
      <c r="H25" s="238">
        <v>1</v>
      </c>
      <c r="I25" s="238">
        <v>176</v>
      </c>
      <c r="J25" s="238"/>
      <c r="K25" s="238"/>
      <c r="L25" s="238"/>
      <c r="M25" s="238"/>
      <c r="N25" s="238"/>
      <c r="O25" s="238"/>
      <c r="P25" s="682"/>
      <c r="Q25" s="713"/>
    </row>
    <row r="26" spans="1:17" ht="14.4" customHeight="1" x14ac:dyDescent="0.3">
      <c r="A26" s="680" t="s">
        <v>4003</v>
      </c>
      <c r="B26" s="671" t="s">
        <v>3852</v>
      </c>
      <c r="C26" s="671" t="s">
        <v>3867</v>
      </c>
      <c r="D26" s="671" t="s">
        <v>3959</v>
      </c>
      <c r="E26" s="671" t="s">
        <v>3960</v>
      </c>
      <c r="F26" s="238"/>
      <c r="G26" s="238"/>
      <c r="H26" s="238"/>
      <c r="I26" s="238"/>
      <c r="J26" s="238">
        <v>3</v>
      </c>
      <c r="K26" s="238">
        <v>3831</v>
      </c>
      <c r="L26" s="238"/>
      <c r="M26" s="238">
        <v>1277</v>
      </c>
      <c r="N26" s="238">
        <v>7</v>
      </c>
      <c r="O26" s="238">
        <v>8939</v>
      </c>
      <c r="P26" s="682"/>
      <c r="Q26" s="713">
        <v>1277</v>
      </c>
    </row>
    <row r="27" spans="1:17" ht="14.4" customHeight="1" x14ac:dyDescent="0.3">
      <c r="A27" s="680" t="s">
        <v>4003</v>
      </c>
      <c r="B27" s="671" t="s">
        <v>3852</v>
      </c>
      <c r="C27" s="671" t="s">
        <v>3867</v>
      </c>
      <c r="D27" s="671" t="s">
        <v>3965</v>
      </c>
      <c r="E27" s="671" t="s">
        <v>3966</v>
      </c>
      <c r="F27" s="238"/>
      <c r="G27" s="238"/>
      <c r="H27" s="238"/>
      <c r="I27" s="238"/>
      <c r="J27" s="238">
        <v>1</v>
      </c>
      <c r="K27" s="238">
        <v>114</v>
      </c>
      <c r="L27" s="238"/>
      <c r="M27" s="238">
        <v>114</v>
      </c>
      <c r="N27" s="238"/>
      <c r="O27" s="238"/>
      <c r="P27" s="682"/>
      <c r="Q27" s="713"/>
    </row>
    <row r="28" spans="1:17" ht="14.4" customHeight="1" x14ac:dyDescent="0.3">
      <c r="A28" s="680" t="s">
        <v>537</v>
      </c>
      <c r="B28" s="671" t="s">
        <v>3852</v>
      </c>
      <c r="C28" s="671" t="s">
        <v>3862</v>
      </c>
      <c r="D28" s="671" t="s">
        <v>3863</v>
      </c>
      <c r="E28" s="671" t="s">
        <v>3864</v>
      </c>
      <c r="F28" s="238">
        <v>2</v>
      </c>
      <c r="G28" s="238">
        <v>2714</v>
      </c>
      <c r="H28" s="238">
        <v>1</v>
      </c>
      <c r="I28" s="238">
        <v>1357</v>
      </c>
      <c r="J28" s="238"/>
      <c r="K28" s="238"/>
      <c r="L28" s="238"/>
      <c r="M28" s="238"/>
      <c r="N28" s="238"/>
      <c r="O28" s="238"/>
      <c r="P28" s="682"/>
      <c r="Q28" s="713"/>
    </row>
    <row r="29" spans="1:17" ht="14.4" customHeight="1" x14ac:dyDescent="0.3">
      <c r="A29" s="680" t="s">
        <v>537</v>
      </c>
      <c r="B29" s="671" t="s">
        <v>3852</v>
      </c>
      <c r="C29" s="671" t="s">
        <v>3862</v>
      </c>
      <c r="D29" s="671" t="s">
        <v>3865</v>
      </c>
      <c r="E29" s="671" t="s">
        <v>3866</v>
      </c>
      <c r="F29" s="238"/>
      <c r="G29" s="238"/>
      <c r="H29" s="238"/>
      <c r="I29" s="238"/>
      <c r="J29" s="238"/>
      <c r="K29" s="238"/>
      <c r="L29" s="238"/>
      <c r="M29" s="238"/>
      <c r="N29" s="238">
        <v>1</v>
      </c>
      <c r="O29" s="238">
        <v>162.80000000000001</v>
      </c>
      <c r="P29" s="682"/>
      <c r="Q29" s="713">
        <v>162.80000000000001</v>
      </c>
    </row>
    <row r="30" spans="1:17" ht="14.4" customHeight="1" x14ac:dyDescent="0.3">
      <c r="A30" s="680" t="s">
        <v>537</v>
      </c>
      <c r="B30" s="671" t="s">
        <v>3852</v>
      </c>
      <c r="C30" s="671" t="s">
        <v>3867</v>
      </c>
      <c r="D30" s="671" t="s">
        <v>3874</v>
      </c>
      <c r="E30" s="671" t="s">
        <v>3875</v>
      </c>
      <c r="F30" s="238">
        <v>1</v>
      </c>
      <c r="G30" s="238">
        <v>34</v>
      </c>
      <c r="H30" s="238">
        <v>1</v>
      </c>
      <c r="I30" s="238">
        <v>34</v>
      </c>
      <c r="J30" s="238">
        <v>3</v>
      </c>
      <c r="K30" s="238">
        <v>102</v>
      </c>
      <c r="L30" s="238">
        <v>3</v>
      </c>
      <c r="M30" s="238">
        <v>34</v>
      </c>
      <c r="N30" s="238">
        <v>14</v>
      </c>
      <c r="O30" s="238">
        <v>476</v>
      </c>
      <c r="P30" s="682">
        <v>14</v>
      </c>
      <c r="Q30" s="713">
        <v>34</v>
      </c>
    </row>
    <row r="31" spans="1:17" ht="14.4" customHeight="1" x14ac:dyDescent="0.3">
      <c r="A31" s="680" t="s">
        <v>537</v>
      </c>
      <c r="B31" s="671" t="s">
        <v>3852</v>
      </c>
      <c r="C31" s="671" t="s">
        <v>3867</v>
      </c>
      <c r="D31" s="671" t="s">
        <v>3878</v>
      </c>
      <c r="E31" s="671" t="s">
        <v>3879</v>
      </c>
      <c r="F31" s="238"/>
      <c r="G31" s="238"/>
      <c r="H31" s="238"/>
      <c r="I31" s="238"/>
      <c r="J31" s="238">
        <v>5</v>
      </c>
      <c r="K31" s="238">
        <v>25</v>
      </c>
      <c r="L31" s="238"/>
      <c r="M31" s="238">
        <v>5</v>
      </c>
      <c r="N31" s="238">
        <v>77</v>
      </c>
      <c r="O31" s="238">
        <v>385</v>
      </c>
      <c r="P31" s="682"/>
      <c r="Q31" s="713">
        <v>5</v>
      </c>
    </row>
    <row r="32" spans="1:17" ht="14.4" customHeight="1" x14ac:dyDescent="0.3">
      <c r="A32" s="680" t="s">
        <v>537</v>
      </c>
      <c r="B32" s="671" t="s">
        <v>3852</v>
      </c>
      <c r="C32" s="671" t="s">
        <v>3867</v>
      </c>
      <c r="D32" s="671" t="s">
        <v>3882</v>
      </c>
      <c r="E32" s="671" t="s">
        <v>3883</v>
      </c>
      <c r="F32" s="238">
        <v>7</v>
      </c>
      <c r="G32" s="238">
        <v>581</v>
      </c>
      <c r="H32" s="238">
        <v>1</v>
      </c>
      <c r="I32" s="238">
        <v>83</v>
      </c>
      <c r="J32" s="238">
        <v>5</v>
      </c>
      <c r="K32" s="238">
        <v>415</v>
      </c>
      <c r="L32" s="238">
        <v>0.7142857142857143</v>
      </c>
      <c r="M32" s="238">
        <v>83</v>
      </c>
      <c r="N32" s="238">
        <v>2</v>
      </c>
      <c r="O32" s="238">
        <v>166</v>
      </c>
      <c r="P32" s="682">
        <v>0.2857142857142857</v>
      </c>
      <c r="Q32" s="713">
        <v>83</v>
      </c>
    </row>
    <row r="33" spans="1:17" ht="14.4" customHeight="1" x14ac:dyDescent="0.3">
      <c r="A33" s="680" t="s">
        <v>537</v>
      </c>
      <c r="B33" s="671" t="s">
        <v>3852</v>
      </c>
      <c r="C33" s="671" t="s">
        <v>3867</v>
      </c>
      <c r="D33" s="671" t="s">
        <v>3884</v>
      </c>
      <c r="E33" s="671" t="s">
        <v>3885</v>
      </c>
      <c r="F33" s="238">
        <v>21</v>
      </c>
      <c r="G33" s="238">
        <v>12789</v>
      </c>
      <c r="H33" s="238">
        <v>1</v>
      </c>
      <c r="I33" s="238">
        <v>609</v>
      </c>
      <c r="J33" s="238">
        <v>11</v>
      </c>
      <c r="K33" s="238">
        <v>6721</v>
      </c>
      <c r="L33" s="238">
        <v>0.52552975213073738</v>
      </c>
      <c r="M33" s="238">
        <v>611</v>
      </c>
      <c r="N33" s="238">
        <v>12</v>
      </c>
      <c r="O33" s="238">
        <v>7332</v>
      </c>
      <c r="P33" s="682">
        <v>0.57330518414262255</v>
      </c>
      <c r="Q33" s="713">
        <v>611</v>
      </c>
    </row>
    <row r="34" spans="1:17" ht="14.4" customHeight="1" x14ac:dyDescent="0.3">
      <c r="A34" s="680" t="s">
        <v>537</v>
      </c>
      <c r="B34" s="671" t="s">
        <v>3852</v>
      </c>
      <c r="C34" s="671" t="s">
        <v>3867</v>
      </c>
      <c r="D34" s="671" t="s">
        <v>3886</v>
      </c>
      <c r="E34" s="671" t="s">
        <v>3887</v>
      </c>
      <c r="F34" s="238">
        <v>20</v>
      </c>
      <c r="G34" s="238">
        <v>7700</v>
      </c>
      <c r="H34" s="238">
        <v>1</v>
      </c>
      <c r="I34" s="238">
        <v>385</v>
      </c>
      <c r="J34" s="238">
        <v>9</v>
      </c>
      <c r="K34" s="238">
        <v>3474</v>
      </c>
      <c r="L34" s="238">
        <v>0.45116883116883116</v>
      </c>
      <c r="M34" s="238">
        <v>386</v>
      </c>
      <c r="N34" s="238">
        <v>11</v>
      </c>
      <c r="O34" s="238">
        <v>4246</v>
      </c>
      <c r="P34" s="682">
        <v>0.55142857142857138</v>
      </c>
      <c r="Q34" s="713">
        <v>386</v>
      </c>
    </row>
    <row r="35" spans="1:17" ht="14.4" customHeight="1" x14ac:dyDescent="0.3">
      <c r="A35" s="680" t="s">
        <v>537</v>
      </c>
      <c r="B35" s="671" t="s">
        <v>3852</v>
      </c>
      <c r="C35" s="671" t="s">
        <v>3867</v>
      </c>
      <c r="D35" s="671" t="s">
        <v>3888</v>
      </c>
      <c r="E35" s="671" t="s">
        <v>3889</v>
      </c>
      <c r="F35" s="238">
        <v>12</v>
      </c>
      <c r="G35" s="238">
        <v>468</v>
      </c>
      <c r="H35" s="238">
        <v>1</v>
      </c>
      <c r="I35" s="238">
        <v>39</v>
      </c>
      <c r="J35" s="238">
        <v>42</v>
      </c>
      <c r="K35" s="238">
        <v>1638</v>
      </c>
      <c r="L35" s="238">
        <v>3.5</v>
      </c>
      <c r="M35" s="238">
        <v>39</v>
      </c>
      <c r="N35" s="238">
        <v>35</v>
      </c>
      <c r="O35" s="238">
        <v>1365</v>
      </c>
      <c r="P35" s="682">
        <v>2.9166666666666665</v>
      </c>
      <c r="Q35" s="713">
        <v>39</v>
      </c>
    </row>
    <row r="36" spans="1:17" ht="14.4" customHeight="1" x14ac:dyDescent="0.3">
      <c r="A36" s="680" t="s">
        <v>537</v>
      </c>
      <c r="B36" s="671" t="s">
        <v>3852</v>
      </c>
      <c r="C36" s="671" t="s">
        <v>3867</v>
      </c>
      <c r="D36" s="671" t="s">
        <v>3893</v>
      </c>
      <c r="E36" s="671" t="s">
        <v>3894</v>
      </c>
      <c r="F36" s="238">
        <v>1</v>
      </c>
      <c r="G36" s="238">
        <v>672</v>
      </c>
      <c r="H36" s="238">
        <v>1</v>
      </c>
      <c r="I36" s="238">
        <v>672</v>
      </c>
      <c r="J36" s="238"/>
      <c r="K36" s="238"/>
      <c r="L36" s="238"/>
      <c r="M36" s="238"/>
      <c r="N36" s="238"/>
      <c r="O36" s="238"/>
      <c r="P36" s="682"/>
      <c r="Q36" s="713"/>
    </row>
    <row r="37" spans="1:17" ht="14.4" customHeight="1" x14ac:dyDescent="0.3">
      <c r="A37" s="680" t="s">
        <v>537</v>
      </c>
      <c r="B37" s="671" t="s">
        <v>3852</v>
      </c>
      <c r="C37" s="671" t="s">
        <v>3867</v>
      </c>
      <c r="D37" s="671" t="s">
        <v>3895</v>
      </c>
      <c r="E37" s="671" t="s">
        <v>3896</v>
      </c>
      <c r="F37" s="238">
        <v>4</v>
      </c>
      <c r="G37" s="238">
        <v>17696</v>
      </c>
      <c r="H37" s="238">
        <v>1</v>
      </c>
      <c r="I37" s="238">
        <v>4424</v>
      </c>
      <c r="J37" s="238">
        <v>5</v>
      </c>
      <c r="K37" s="238">
        <v>22125</v>
      </c>
      <c r="L37" s="238">
        <v>1.2502825497287522</v>
      </c>
      <c r="M37" s="238">
        <v>4425</v>
      </c>
      <c r="N37" s="238">
        <v>1</v>
      </c>
      <c r="O37" s="238">
        <v>4425</v>
      </c>
      <c r="P37" s="682">
        <v>0.25005650994575046</v>
      </c>
      <c r="Q37" s="713">
        <v>4425</v>
      </c>
    </row>
    <row r="38" spans="1:17" ht="14.4" customHeight="1" x14ac:dyDescent="0.3">
      <c r="A38" s="680" t="s">
        <v>537</v>
      </c>
      <c r="B38" s="671" t="s">
        <v>3852</v>
      </c>
      <c r="C38" s="671" t="s">
        <v>3867</v>
      </c>
      <c r="D38" s="671" t="s">
        <v>3899</v>
      </c>
      <c r="E38" s="671" t="s">
        <v>3900</v>
      </c>
      <c r="F38" s="238"/>
      <c r="G38" s="238"/>
      <c r="H38" s="238"/>
      <c r="I38" s="238"/>
      <c r="J38" s="238">
        <v>1</v>
      </c>
      <c r="K38" s="238">
        <v>232</v>
      </c>
      <c r="L38" s="238"/>
      <c r="M38" s="238">
        <v>232</v>
      </c>
      <c r="N38" s="238">
        <v>2</v>
      </c>
      <c r="O38" s="238">
        <v>464</v>
      </c>
      <c r="P38" s="682"/>
      <c r="Q38" s="713">
        <v>232</v>
      </c>
    </row>
    <row r="39" spans="1:17" ht="14.4" customHeight="1" x14ac:dyDescent="0.3">
      <c r="A39" s="680" t="s">
        <v>537</v>
      </c>
      <c r="B39" s="671" t="s">
        <v>3852</v>
      </c>
      <c r="C39" s="671" t="s">
        <v>3867</v>
      </c>
      <c r="D39" s="671" t="s">
        <v>3901</v>
      </c>
      <c r="E39" s="671" t="s">
        <v>3902</v>
      </c>
      <c r="F39" s="238">
        <v>10</v>
      </c>
      <c r="G39" s="238">
        <v>1250</v>
      </c>
      <c r="H39" s="238">
        <v>1</v>
      </c>
      <c r="I39" s="238">
        <v>125</v>
      </c>
      <c r="J39" s="238">
        <v>14</v>
      </c>
      <c r="K39" s="238">
        <v>1624</v>
      </c>
      <c r="L39" s="238">
        <v>1.2991999999999999</v>
      </c>
      <c r="M39" s="238">
        <v>116</v>
      </c>
      <c r="N39" s="238">
        <v>6</v>
      </c>
      <c r="O39" s="238">
        <v>696</v>
      </c>
      <c r="P39" s="682">
        <v>0.55679999999999996</v>
      </c>
      <c r="Q39" s="713">
        <v>116</v>
      </c>
    </row>
    <row r="40" spans="1:17" ht="14.4" customHeight="1" x14ac:dyDescent="0.3">
      <c r="A40" s="680" t="s">
        <v>537</v>
      </c>
      <c r="B40" s="671" t="s">
        <v>3852</v>
      </c>
      <c r="C40" s="671" t="s">
        <v>3867</v>
      </c>
      <c r="D40" s="671" t="s">
        <v>3919</v>
      </c>
      <c r="E40" s="671" t="s">
        <v>3920</v>
      </c>
      <c r="F40" s="238"/>
      <c r="G40" s="238"/>
      <c r="H40" s="238"/>
      <c r="I40" s="238"/>
      <c r="J40" s="238">
        <v>1</v>
      </c>
      <c r="K40" s="238">
        <v>988</v>
      </c>
      <c r="L40" s="238"/>
      <c r="M40" s="238">
        <v>988</v>
      </c>
      <c r="N40" s="238"/>
      <c r="O40" s="238"/>
      <c r="P40" s="682"/>
      <c r="Q40" s="713"/>
    </row>
    <row r="41" spans="1:17" ht="14.4" customHeight="1" x14ac:dyDescent="0.3">
      <c r="A41" s="680" t="s">
        <v>537</v>
      </c>
      <c r="B41" s="671" t="s">
        <v>3852</v>
      </c>
      <c r="C41" s="671" t="s">
        <v>3867</v>
      </c>
      <c r="D41" s="671" t="s">
        <v>3925</v>
      </c>
      <c r="E41" s="671" t="s">
        <v>3926</v>
      </c>
      <c r="F41" s="238">
        <v>10</v>
      </c>
      <c r="G41" s="238">
        <v>9430</v>
      </c>
      <c r="H41" s="238">
        <v>1</v>
      </c>
      <c r="I41" s="238">
        <v>943</v>
      </c>
      <c r="J41" s="238">
        <v>17</v>
      </c>
      <c r="K41" s="238">
        <v>16099</v>
      </c>
      <c r="L41" s="238">
        <v>1.7072110286320255</v>
      </c>
      <c r="M41" s="238">
        <v>947</v>
      </c>
      <c r="N41" s="238">
        <v>10</v>
      </c>
      <c r="O41" s="238">
        <v>9470</v>
      </c>
      <c r="P41" s="682">
        <v>1.0042417815482503</v>
      </c>
      <c r="Q41" s="713">
        <v>947</v>
      </c>
    </row>
    <row r="42" spans="1:17" ht="14.4" customHeight="1" x14ac:dyDescent="0.3">
      <c r="A42" s="680" t="s">
        <v>537</v>
      </c>
      <c r="B42" s="671" t="s">
        <v>3852</v>
      </c>
      <c r="C42" s="671" t="s">
        <v>3867</v>
      </c>
      <c r="D42" s="671" t="s">
        <v>3927</v>
      </c>
      <c r="E42" s="671" t="s">
        <v>3928</v>
      </c>
      <c r="F42" s="238">
        <v>8</v>
      </c>
      <c r="G42" s="238">
        <v>1312</v>
      </c>
      <c r="H42" s="238">
        <v>1</v>
      </c>
      <c r="I42" s="238">
        <v>164</v>
      </c>
      <c r="J42" s="238">
        <v>17</v>
      </c>
      <c r="K42" s="238">
        <v>2805</v>
      </c>
      <c r="L42" s="238">
        <v>2.1379573170731709</v>
      </c>
      <c r="M42" s="238">
        <v>165</v>
      </c>
      <c r="N42" s="238">
        <v>9</v>
      </c>
      <c r="O42" s="238">
        <v>1485</v>
      </c>
      <c r="P42" s="682">
        <v>1.131859756097561</v>
      </c>
      <c r="Q42" s="713">
        <v>165</v>
      </c>
    </row>
    <row r="43" spans="1:17" ht="14.4" customHeight="1" x14ac:dyDescent="0.3">
      <c r="A43" s="680" t="s">
        <v>537</v>
      </c>
      <c r="B43" s="671" t="s">
        <v>3852</v>
      </c>
      <c r="C43" s="671" t="s">
        <v>3867</v>
      </c>
      <c r="D43" s="671" t="s">
        <v>3941</v>
      </c>
      <c r="E43" s="671" t="s">
        <v>3942</v>
      </c>
      <c r="F43" s="238">
        <v>4</v>
      </c>
      <c r="G43" s="238">
        <v>2928</v>
      </c>
      <c r="H43" s="238">
        <v>1</v>
      </c>
      <c r="I43" s="238">
        <v>732</v>
      </c>
      <c r="J43" s="238">
        <v>2</v>
      </c>
      <c r="K43" s="238">
        <v>1468</v>
      </c>
      <c r="L43" s="238">
        <v>0.50136612021857918</v>
      </c>
      <c r="M43" s="238">
        <v>734</v>
      </c>
      <c r="N43" s="238"/>
      <c r="O43" s="238"/>
      <c r="P43" s="682"/>
      <c r="Q43" s="713"/>
    </row>
    <row r="44" spans="1:17" ht="14.4" customHeight="1" x14ac:dyDescent="0.3">
      <c r="A44" s="680" t="s">
        <v>537</v>
      </c>
      <c r="B44" s="671" t="s">
        <v>3852</v>
      </c>
      <c r="C44" s="671" t="s">
        <v>3867</v>
      </c>
      <c r="D44" s="671" t="s">
        <v>3947</v>
      </c>
      <c r="E44" s="671" t="s">
        <v>3948</v>
      </c>
      <c r="F44" s="238">
        <v>3</v>
      </c>
      <c r="G44" s="238">
        <v>999</v>
      </c>
      <c r="H44" s="238">
        <v>1</v>
      </c>
      <c r="I44" s="238">
        <v>333</v>
      </c>
      <c r="J44" s="238">
        <v>2</v>
      </c>
      <c r="K44" s="238">
        <v>670</v>
      </c>
      <c r="L44" s="238">
        <v>0.67067067067067065</v>
      </c>
      <c r="M44" s="238">
        <v>335</v>
      </c>
      <c r="N44" s="238"/>
      <c r="O44" s="238"/>
      <c r="P44" s="682"/>
      <c r="Q44" s="713"/>
    </row>
    <row r="45" spans="1:17" ht="14.4" customHeight="1" x14ac:dyDescent="0.3">
      <c r="A45" s="680" t="s">
        <v>537</v>
      </c>
      <c r="B45" s="671" t="s">
        <v>3852</v>
      </c>
      <c r="C45" s="671" t="s">
        <v>3867</v>
      </c>
      <c r="D45" s="671" t="s">
        <v>3953</v>
      </c>
      <c r="E45" s="671" t="s">
        <v>3954</v>
      </c>
      <c r="F45" s="238"/>
      <c r="G45" s="238"/>
      <c r="H45" s="238"/>
      <c r="I45" s="238"/>
      <c r="J45" s="238">
        <v>1</v>
      </c>
      <c r="K45" s="238">
        <v>344</v>
      </c>
      <c r="L45" s="238"/>
      <c r="M45" s="238">
        <v>344</v>
      </c>
      <c r="N45" s="238"/>
      <c r="O45" s="238"/>
      <c r="P45" s="682"/>
      <c r="Q45" s="713"/>
    </row>
    <row r="46" spans="1:17" ht="14.4" customHeight="1" x14ac:dyDescent="0.3">
      <c r="A46" s="680" t="s">
        <v>537</v>
      </c>
      <c r="B46" s="671" t="s">
        <v>3852</v>
      </c>
      <c r="C46" s="671" t="s">
        <v>3867</v>
      </c>
      <c r="D46" s="671" t="s">
        <v>3955</v>
      </c>
      <c r="E46" s="671" t="s">
        <v>3956</v>
      </c>
      <c r="F46" s="238"/>
      <c r="G46" s="238"/>
      <c r="H46" s="238"/>
      <c r="I46" s="238"/>
      <c r="J46" s="238">
        <v>1</v>
      </c>
      <c r="K46" s="238">
        <v>112</v>
      </c>
      <c r="L46" s="238"/>
      <c r="M46" s="238">
        <v>112</v>
      </c>
      <c r="N46" s="238">
        <v>6</v>
      </c>
      <c r="O46" s="238">
        <v>672</v>
      </c>
      <c r="P46" s="682"/>
      <c r="Q46" s="713">
        <v>112</v>
      </c>
    </row>
    <row r="47" spans="1:17" ht="14.4" customHeight="1" x14ac:dyDescent="0.3">
      <c r="A47" s="680" t="s">
        <v>537</v>
      </c>
      <c r="B47" s="671" t="s">
        <v>3852</v>
      </c>
      <c r="C47" s="671" t="s">
        <v>3867</v>
      </c>
      <c r="D47" s="671" t="s">
        <v>3969</v>
      </c>
      <c r="E47" s="671" t="s">
        <v>3970</v>
      </c>
      <c r="F47" s="238"/>
      <c r="G47" s="238"/>
      <c r="H47" s="238"/>
      <c r="I47" s="238"/>
      <c r="J47" s="238">
        <v>1</v>
      </c>
      <c r="K47" s="238">
        <v>185</v>
      </c>
      <c r="L47" s="238"/>
      <c r="M47" s="238">
        <v>185</v>
      </c>
      <c r="N47" s="238">
        <v>1</v>
      </c>
      <c r="O47" s="238">
        <v>185</v>
      </c>
      <c r="P47" s="682"/>
      <c r="Q47" s="713">
        <v>185</v>
      </c>
    </row>
    <row r="48" spans="1:17" ht="14.4" customHeight="1" x14ac:dyDescent="0.3">
      <c r="A48" s="680" t="s">
        <v>537</v>
      </c>
      <c r="B48" s="671" t="s">
        <v>4004</v>
      </c>
      <c r="C48" s="671" t="s">
        <v>3853</v>
      </c>
      <c r="D48" s="671" t="s">
        <v>4005</v>
      </c>
      <c r="E48" s="671" t="s">
        <v>4006</v>
      </c>
      <c r="F48" s="238">
        <v>3</v>
      </c>
      <c r="G48" s="238">
        <v>488.73</v>
      </c>
      <c r="H48" s="238">
        <v>1</v>
      </c>
      <c r="I48" s="238">
        <v>162.91</v>
      </c>
      <c r="J48" s="238"/>
      <c r="K48" s="238"/>
      <c r="L48" s="238"/>
      <c r="M48" s="238"/>
      <c r="N48" s="238"/>
      <c r="O48" s="238"/>
      <c r="P48" s="682"/>
      <c r="Q48" s="713"/>
    </row>
    <row r="49" spans="1:17" ht="14.4" customHeight="1" x14ac:dyDescent="0.3">
      <c r="A49" s="680" t="s">
        <v>537</v>
      </c>
      <c r="B49" s="671" t="s">
        <v>4004</v>
      </c>
      <c r="C49" s="671" t="s">
        <v>3853</v>
      </c>
      <c r="D49" s="671" t="s">
        <v>4007</v>
      </c>
      <c r="E49" s="671" t="s">
        <v>1768</v>
      </c>
      <c r="F49" s="238">
        <v>14</v>
      </c>
      <c r="G49" s="238">
        <v>1952.02</v>
      </c>
      <c r="H49" s="238">
        <v>1</v>
      </c>
      <c r="I49" s="238">
        <v>139.43</v>
      </c>
      <c r="J49" s="238">
        <v>8</v>
      </c>
      <c r="K49" s="238">
        <v>943.68</v>
      </c>
      <c r="L49" s="238">
        <v>0.48343766969600721</v>
      </c>
      <c r="M49" s="238">
        <v>117.96</v>
      </c>
      <c r="N49" s="238">
        <v>4</v>
      </c>
      <c r="O49" s="238">
        <v>471.84</v>
      </c>
      <c r="P49" s="682">
        <v>0.24171883484800361</v>
      </c>
      <c r="Q49" s="713">
        <v>117.96</v>
      </c>
    </row>
    <row r="50" spans="1:17" ht="14.4" customHeight="1" x14ac:dyDescent="0.3">
      <c r="A50" s="680" t="s">
        <v>537</v>
      </c>
      <c r="B50" s="671" t="s">
        <v>4004</v>
      </c>
      <c r="C50" s="671" t="s">
        <v>3853</v>
      </c>
      <c r="D50" s="671" t="s">
        <v>4008</v>
      </c>
      <c r="E50" s="671" t="s">
        <v>1768</v>
      </c>
      <c r="F50" s="238">
        <v>65</v>
      </c>
      <c r="G50" s="238">
        <v>13596.050000000001</v>
      </c>
      <c r="H50" s="238">
        <v>1</v>
      </c>
      <c r="I50" s="238">
        <v>209.17000000000002</v>
      </c>
      <c r="J50" s="238">
        <v>36</v>
      </c>
      <c r="K50" s="238">
        <v>8168.04</v>
      </c>
      <c r="L50" s="238">
        <v>0.6007656635566947</v>
      </c>
      <c r="M50" s="238">
        <v>226.89</v>
      </c>
      <c r="N50" s="238"/>
      <c r="O50" s="238"/>
      <c r="P50" s="682"/>
      <c r="Q50" s="713"/>
    </row>
    <row r="51" spans="1:17" ht="14.4" customHeight="1" x14ac:dyDescent="0.3">
      <c r="A51" s="680" t="s">
        <v>537</v>
      </c>
      <c r="B51" s="671" t="s">
        <v>4004</v>
      </c>
      <c r="C51" s="671" t="s">
        <v>3853</v>
      </c>
      <c r="D51" s="671" t="s">
        <v>4009</v>
      </c>
      <c r="E51" s="671" t="s">
        <v>1088</v>
      </c>
      <c r="F51" s="238">
        <v>0.1</v>
      </c>
      <c r="G51" s="238">
        <v>27.33</v>
      </c>
      <c r="H51" s="238">
        <v>1</v>
      </c>
      <c r="I51" s="238">
        <v>273.29999999999995</v>
      </c>
      <c r="J51" s="238">
        <v>1.6</v>
      </c>
      <c r="K51" s="238">
        <v>441.15</v>
      </c>
      <c r="L51" s="238">
        <v>16.141602634467617</v>
      </c>
      <c r="M51" s="238">
        <v>275.71874999999994</v>
      </c>
      <c r="N51" s="238">
        <v>4.4000000000000004</v>
      </c>
      <c r="O51" s="238">
        <v>1432.02</v>
      </c>
      <c r="P51" s="682">
        <v>52.397365532381997</v>
      </c>
      <c r="Q51" s="713">
        <v>325.45909090909089</v>
      </c>
    </row>
    <row r="52" spans="1:17" ht="14.4" customHeight="1" x14ac:dyDescent="0.3">
      <c r="A52" s="680" t="s">
        <v>537</v>
      </c>
      <c r="B52" s="671" t="s">
        <v>4004</v>
      </c>
      <c r="C52" s="671" t="s">
        <v>3853</v>
      </c>
      <c r="D52" s="671" t="s">
        <v>4010</v>
      </c>
      <c r="E52" s="671" t="s">
        <v>4011</v>
      </c>
      <c r="F52" s="238">
        <v>14</v>
      </c>
      <c r="G52" s="238">
        <v>4489.8900000000003</v>
      </c>
      <c r="H52" s="238">
        <v>1</v>
      </c>
      <c r="I52" s="238">
        <v>320.7064285714286</v>
      </c>
      <c r="J52" s="238">
        <v>12</v>
      </c>
      <c r="K52" s="238">
        <v>1008.9599999999999</v>
      </c>
      <c r="L52" s="238">
        <v>0.22471820022316802</v>
      </c>
      <c r="M52" s="238">
        <v>84.08</v>
      </c>
      <c r="N52" s="238">
        <v>12</v>
      </c>
      <c r="O52" s="238">
        <v>1008.96</v>
      </c>
      <c r="P52" s="682">
        <v>0.22471820022316805</v>
      </c>
      <c r="Q52" s="713">
        <v>84.08</v>
      </c>
    </row>
    <row r="53" spans="1:17" ht="14.4" customHeight="1" x14ac:dyDescent="0.3">
      <c r="A53" s="680" t="s">
        <v>537</v>
      </c>
      <c r="B53" s="671" t="s">
        <v>4004</v>
      </c>
      <c r="C53" s="671" t="s">
        <v>3853</v>
      </c>
      <c r="D53" s="671" t="s">
        <v>4012</v>
      </c>
      <c r="E53" s="671" t="s">
        <v>4013</v>
      </c>
      <c r="F53" s="238">
        <v>7.6</v>
      </c>
      <c r="G53" s="238">
        <v>8202.77</v>
      </c>
      <c r="H53" s="238">
        <v>1</v>
      </c>
      <c r="I53" s="238">
        <v>1079.3118421052632</v>
      </c>
      <c r="J53" s="238">
        <v>3.8</v>
      </c>
      <c r="K53" s="238">
        <v>4101.3999999999996</v>
      </c>
      <c r="L53" s="238">
        <v>0.50000182865056553</v>
      </c>
      <c r="M53" s="238">
        <v>1079.3157894736842</v>
      </c>
      <c r="N53" s="238">
        <v>5.6</v>
      </c>
      <c r="O53" s="238">
        <v>6044.15</v>
      </c>
      <c r="P53" s="682">
        <v>0.73684255440540203</v>
      </c>
      <c r="Q53" s="713">
        <v>1079.3125</v>
      </c>
    </row>
    <row r="54" spans="1:17" ht="14.4" customHeight="1" x14ac:dyDescent="0.3">
      <c r="A54" s="680" t="s">
        <v>537</v>
      </c>
      <c r="B54" s="671" t="s">
        <v>4004</v>
      </c>
      <c r="C54" s="671" t="s">
        <v>3853</v>
      </c>
      <c r="D54" s="671" t="s">
        <v>4014</v>
      </c>
      <c r="E54" s="671" t="s">
        <v>1102</v>
      </c>
      <c r="F54" s="238">
        <v>158</v>
      </c>
      <c r="G54" s="238">
        <v>14399.399999999998</v>
      </c>
      <c r="H54" s="238">
        <v>1</v>
      </c>
      <c r="I54" s="238">
        <v>91.135443037974667</v>
      </c>
      <c r="J54" s="238">
        <v>289</v>
      </c>
      <c r="K54" s="238">
        <v>20041.519999999997</v>
      </c>
      <c r="L54" s="238">
        <v>1.3918302151478534</v>
      </c>
      <c r="M54" s="238">
        <v>69.347820069204147</v>
      </c>
      <c r="N54" s="238">
        <v>282</v>
      </c>
      <c r="O54" s="238">
        <v>17216.099999999999</v>
      </c>
      <c r="P54" s="682">
        <v>1.1956123171798825</v>
      </c>
      <c r="Q54" s="713">
        <v>61.05</v>
      </c>
    </row>
    <row r="55" spans="1:17" ht="14.4" customHeight="1" x14ac:dyDescent="0.3">
      <c r="A55" s="680" t="s">
        <v>537</v>
      </c>
      <c r="B55" s="671" t="s">
        <v>4004</v>
      </c>
      <c r="C55" s="671" t="s">
        <v>3853</v>
      </c>
      <c r="D55" s="671" t="s">
        <v>4015</v>
      </c>
      <c r="E55" s="671" t="s">
        <v>1479</v>
      </c>
      <c r="F55" s="238"/>
      <c r="G55" s="238"/>
      <c r="H55" s="238"/>
      <c r="I55" s="238"/>
      <c r="J55" s="238"/>
      <c r="K55" s="238"/>
      <c r="L55" s="238"/>
      <c r="M55" s="238"/>
      <c r="N55" s="238">
        <v>18</v>
      </c>
      <c r="O55" s="238">
        <v>2591.1</v>
      </c>
      <c r="P55" s="682"/>
      <c r="Q55" s="713">
        <v>143.94999999999999</v>
      </c>
    </row>
    <row r="56" spans="1:17" ht="14.4" customHeight="1" x14ac:dyDescent="0.3">
      <c r="A56" s="680" t="s">
        <v>537</v>
      </c>
      <c r="B56" s="671" t="s">
        <v>4004</v>
      </c>
      <c r="C56" s="671" t="s">
        <v>3853</v>
      </c>
      <c r="D56" s="671" t="s">
        <v>4016</v>
      </c>
      <c r="E56" s="671" t="s">
        <v>3849</v>
      </c>
      <c r="F56" s="238">
        <v>2.83</v>
      </c>
      <c r="G56" s="238">
        <v>10703.35</v>
      </c>
      <c r="H56" s="238">
        <v>1</v>
      </c>
      <c r="I56" s="238">
        <v>3782.1024734982334</v>
      </c>
      <c r="J56" s="238"/>
      <c r="K56" s="238"/>
      <c r="L56" s="238"/>
      <c r="M56" s="238"/>
      <c r="N56" s="238"/>
      <c r="O56" s="238"/>
      <c r="P56" s="682"/>
      <c r="Q56" s="713"/>
    </row>
    <row r="57" spans="1:17" ht="14.4" customHeight="1" x14ac:dyDescent="0.3">
      <c r="A57" s="680" t="s">
        <v>537</v>
      </c>
      <c r="B57" s="671" t="s">
        <v>4004</v>
      </c>
      <c r="C57" s="671" t="s">
        <v>3853</v>
      </c>
      <c r="D57" s="671" t="s">
        <v>4017</v>
      </c>
      <c r="E57" s="671" t="s">
        <v>1068</v>
      </c>
      <c r="F57" s="238"/>
      <c r="G57" s="238"/>
      <c r="H57" s="238"/>
      <c r="I57" s="238"/>
      <c r="J57" s="238">
        <v>7.1</v>
      </c>
      <c r="K57" s="238">
        <v>5748.32</v>
      </c>
      <c r="L57" s="238"/>
      <c r="M57" s="238">
        <v>809.62253521126763</v>
      </c>
      <c r="N57" s="238"/>
      <c r="O57" s="238"/>
      <c r="P57" s="682"/>
      <c r="Q57" s="713"/>
    </row>
    <row r="58" spans="1:17" ht="14.4" customHeight="1" x14ac:dyDescent="0.3">
      <c r="A58" s="680" t="s">
        <v>537</v>
      </c>
      <c r="B58" s="671" t="s">
        <v>4004</v>
      </c>
      <c r="C58" s="671" t="s">
        <v>3853</v>
      </c>
      <c r="D58" s="671" t="s">
        <v>4018</v>
      </c>
      <c r="E58" s="671" t="s">
        <v>1772</v>
      </c>
      <c r="F58" s="238">
        <v>3.5</v>
      </c>
      <c r="G58" s="238">
        <v>49645.49</v>
      </c>
      <c r="H58" s="238">
        <v>1</v>
      </c>
      <c r="I58" s="238">
        <v>14184.425714285713</v>
      </c>
      <c r="J58" s="238">
        <v>1.2</v>
      </c>
      <c r="K58" s="238">
        <v>16318.56</v>
      </c>
      <c r="L58" s="238">
        <v>0.32870176122745492</v>
      </c>
      <c r="M58" s="238">
        <v>13598.8</v>
      </c>
      <c r="N58" s="238">
        <v>1.2</v>
      </c>
      <c r="O58" s="238">
        <v>16318.56</v>
      </c>
      <c r="P58" s="682">
        <v>0.32870176122745492</v>
      </c>
      <c r="Q58" s="713">
        <v>13598.8</v>
      </c>
    </row>
    <row r="59" spans="1:17" ht="14.4" customHeight="1" x14ac:dyDescent="0.3">
      <c r="A59" s="680" t="s">
        <v>537</v>
      </c>
      <c r="B59" s="671" t="s">
        <v>4004</v>
      </c>
      <c r="C59" s="671" t="s">
        <v>3853</v>
      </c>
      <c r="D59" s="671" t="s">
        <v>4019</v>
      </c>
      <c r="E59" s="671" t="s">
        <v>4020</v>
      </c>
      <c r="F59" s="238"/>
      <c r="G59" s="238"/>
      <c r="H59" s="238"/>
      <c r="I59" s="238"/>
      <c r="J59" s="238">
        <v>2.7</v>
      </c>
      <c r="K59" s="238">
        <v>1191.9100000000001</v>
      </c>
      <c r="L59" s="238"/>
      <c r="M59" s="238">
        <v>441.44814814814816</v>
      </c>
      <c r="N59" s="238"/>
      <c r="O59" s="238"/>
      <c r="P59" s="682"/>
      <c r="Q59" s="713"/>
    </row>
    <row r="60" spans="1:17" ht="14.4" customHeight="1" x14ac:dyDescent="0.3">
      <c r="A60" s="680" t="s">
        <v>537</v>
      </c>
      <c r="B60" s="671" t="s">
        <v>4004</v>
      </c>
      <c r="C60" s="671" t="s">
        <v>3853</v>
      </c>
      <c r="D60" s="671" t="s">
        <v>4021</v>
      </c>
      <c r="E60" s="671" t="s">
        <v>4022</v>
      </c>
      <c r="F60" s="238">
        <v>20</v>
      </c>
      <c r="G60" s="238">
        <v>1653.2</v>
      </c>
      <c r="H60" s="238">
        <v>1</v>
      </c>
      <c r="I60" s="238">
        <v>82.66</v>
      </c>
      <c r="J60" s="238">
        <v>89</v>
      </c>
      <c r="K60" s="238">
        <v>5162.8900000000003</v>
      </c>
      <c r="L60" s="238">
        <v>3.1229675780304866</v>
      </c>
      <c r="M60" s="238">
        <v>58.010000000000005</v>
      </c>
      <c r="N60" s="238"/>
      <c r="O60" s="238"/>
      <c r="P60" s="682"/>
      <c r="Q60" s="713"/>
    </row>
    <row r="61" spans="1:17" ht="14.4" customHeight="1" x14ac:dyDescent="0.3">
      <c r="A61" s="680" t="s">
        <v>537</v>
      </c>
      <c r="B61" s="671" t="s">
        <v>4004</v>
      </c>
      <c r="C61" s="671" t="s">
        <v>3853</v>
      </c>
      <c r="D61" s="671" t="s">
        <v>4023</v>
      </c>
      <c r="E61" s="671" t="s">
        <v>3849</v>
      </c>
      <c r="F61" s="238"/>
      <c r="G61" s="238"/>
      <c r="H61" s="238"/>
      <c r="I61" s="238"/>
      <c r="J61" s="238">
        <v>2</v>
      </c>
      <c r="K61" s="238">
        <v>4909.68</v>
      </c>
      <c r="L61" s="238"/>
      <c r="M61" s="238">
        <v>2454.84</v>
      </c>
      <c r="N61" s="238"/>
      <c r="O61" s="238"/>
      <c r="P61" s="682"/>
      <c r="Q61" s="713"/>
    </row>
    <row r="62" spans="1:17" ht="14.4" customHeight="1" x14ac:dyDescent="0.3">
      <c r="A62" s="680" t="s">
        <v>537</v>
      </c>
      <c r="B62" s="671" t="s">
        <v>4004</v>
      </c>
      <c r="C62" s="671" t="s">
        <v>3853</v>
      </c>
      <c r="D62" s="671" t="s">
        <v>4024</v>
      </c>
      <c r="E62" s="671" t="s">
        <v>1114</v>
      </c>
      <c r="F62" s="238">
        <v>8.6</v>
      </c>
      <c r="G62" s="238">
        <v>3270.2</v>
      </c>
      <c r="H62" s="238">
        <v>1</v>
      </c>
      <c r="I62" s="238">
        <v>380.25581395348837</v>
      </c>
      <c r="J62" s="238">
        <v>9.1</v>
      </c>
      <c r="K62" s="238">
        <v>3670.17</v>
      </c>
      <c r="L62" s="238">
        <v>1.122307504128188</v>
      </c>
      <c r="M62" s="238">
        <v>403.31538461538463</v>
      </c>
      <c r="N62" s="238">
        <v>8.8000000000000007</v>
      </c>
      <c r="O62" s="238">
        <v>3556.96</v>
      </c>
      <c r="P62" s="682">
        <v>1.0876888263714759</v>
      </c>
      <c r="Q62" s="713">
        <v>404.2</v>
      </c>
    </row>
    <row r="63" spans="1:17" ht="14.4" customHeight="1" x14ac:dyDescent="0.3">
      <c r="A63" s="680" t="s">
        <v>537</v>
      </c>
      <c r="B63" s="671" t="s">
        <v>4004</v>
      </c>
      <c r="C63" s="671" t="s">
        <v>3853</v>
      </c>
      <c r="D63" s="671" t="s">
        <v>4025</v>
      </c>
      <c r="E63" s="671" t="s">
        <v>4026</v>
      </c>
      <c r="F63" s="238"/>
      <c r="G63" s="238"/>
      <c r="H63" s="238"/>
      <c r="I63" s="238"/>
      <c r="J63" s="238">
        <v>5</v>
      </c>
      <c r="K63" s="238">
        <v>290.05</v>
      </c>
      <c r="L63" s="238"/>
      <c r="M63" s="238">
        <v>58.010000000000005</v>
      </c>
      <c r="N63" s="238"/>
      <c r="O63" s="238"/>
      <c r="P63" s="682"/>
      <c r="Q63" s="713"/>
    </row>
    <row r="64" spans="1:17" ht="14.4" customHeight="1" x14ac:dyDescent="0.3">
      <c r="A64" s="680" t="s">
        <v>537</v>
      </c>
      <c r="B64" s="671" t="s">
        <v>4004</v>
      </c>
      <c r="C64" s="671" t="s">
        <v>3853</v>
      </c>
      <c r="D64" s="671" t="s">
        <v>4027</v>
      </c>
      <c r="E64" s="671" t="s">
        <v>2202</v>
      </c>
      <c r="F64" s="238">
        <v>57</v>
      </c>
      <c r="G64" s="238">
        <v>16575.28</v>
      </c>
      <c r="H64" s="238">
        <v>1</v>
      </c>
      <c r="I64" s="238">
        <v>290.79438596491224</v>
      </c>
      <c r="J64" s="238">
        <v>94</v>
      </c>
      <c r="K64" s="238">
        <v>4465</v>
      </c>
      <c r="L64" s="238">
        <v>0.26937704823085945</v>
      </c>
      <c r="M64" s="238">
        <v>47.5</v>
      </c>
      <c r="N64" s="238">
        <v>27</v>
      </c>
      <c r="O64" s="238">
        <v>1282.5</v>
      </c>
      <c r="P64" s="682">
        <v>7.7374258534395807E-2</v>
      </c>
      <c r="Q64" s="713">
        <v>47.5</v>
      </c>
    </row>
    <row r="65" spans="1:17" ht="14.4" customHeight="1" x14ac:dyDescent="0.3">
      <c r="A65" s="680" t="s">
        <v>537</v>
      </c>
      <c r="B65" s="671" t="s">
        <v>4004</v>
      </c>
      <c r="C65" s="671" t="s">
        <v>3853</v>
      </c>
      <c r="D65" s="671" t="s">
        <v>4028</v>
      </c>
      <c r="E65" s="671" t="s">
        <v>1483</v>
      </c>
      <c r="F65" s="238"/>
      <c r="G65" s="238"/>
      <c r="H65" s="238"/>
      <c r="I65" s="238"/>
      <c r="J65" s="238">
        <v>54</v>
      </c>
      <c r="K65" s="238">
        <v>6264</v>
      </c>
      <c r="L65" s="238"/>
      <c r="M65" s="238">
        <v>116</v>
      </c>
      <c r="N65" s="238">
        <v>24</v>
      </c>
      <c r="O65" s="238">
        <v>1937.52</v>
      </c>
      <c r="P65" s="682"/>
      <c r="Q65" s="713">
        <v>80.73</v>
      </c>
    </row>
    <row r="66" spans="1:17" ht="14.4" customHeight="1" x14ac:dyDescent="0.3">
      <c r="A66" s="680" t="s">
        <v>537</v>
      </c>
      <c r="B66" s="671" t="s">
        <v>4004</v>
      </c>
      <c r="C66" s="671" t="s">
        <v>3853</v>
      </c>
      <c r="D66" s="671" t="s">
        <v>4029</v>
      </c>
      <c r="E66" s="671" t="s">
        <v>4030</v>
      </c>
      <c r="F66" s="238"/>
      <c r="G66" s="238"/>
      <c r="H66" s="238"/>
      <c r="I66" s="238"/>
      <c r="J66" s="238">
        <v>0.4</v>
      </c>
      <c r="K66" s="238">
        <v>63</v>
      </c>
      <c r="L66" s="238"/>
      <c r="M66" s="238">
        <v>157.5</v>
      </c>
      <c r="N66" s="238">
        <v>0.1</v>
      </c>
      <c r="O66" s="238">
        <v>28.24</v>
      </c>
      <c r="P66" s="682"/>
      <c r="Q66" s="713">
        <v>282.39999999999998</v>
      </c>
    </row>
    <row r="67" spans="1:17" ht="14.4" customHeight="1" x14ac:dyDescent="0.3">
      <c r="A67" s="680" t="s">
        <v>537</v>
      </c>
      <c r="B67" s="671" t="s">
        <v>4004</v>
      </c>
      <c r="C67" s="671" t="s">
        <v>3853</v>
      </c>
      <c r="D67" s="671" t="s">
        <v>4031</v>
      </c>
      <c r="E67" s="671" t="s">
        <v>2117</v>
      </c>
      <c r="F67" s="238">
        <v>226.60000000000002</v>
      </c>
      <c r="G67" s="238">
        <v>134023.33999999997</v>
      </c>
      <c r="H67" s="238">
        <v>1</v>
      </c>
      <c r="I67" s="238">
        <v>591.45339805825222</v>
      </c>
      <c r="J67" s="238">
        <v>121</v>
      </c>
      <c r="K67" s="238">
        <v>45900.909999999996</v>
      </c>
      <c r="L67" s="238">
        <v>0.34248445084266671</v>
      </c>
      <c r="M67" s="238">
        <v>379.34636363636361</v>
      </c>
      <c r="N67" s="238">
        <v>179.89999999999998</v>
      </c>
      <c r="O67" s="238">
        <v>68317.03</v>
      </c>
      <c r="P67" s="682">
        <v>0.50973979606835662</v>
      </c>
      <c r="Q67" s="713">
        <v>379.75002779321852</v>
      </c>
    </row>
    <row r="68" spans="1:17" ht="14.4" customHeight="1" x14ac:dyDescent="0.3">
      <c r="A68" s="680" t="s">
        <v>537</v>
      </c>
      <c r="B68" s="671" t="s">
        <v>4004</v>
      </c>
      <c r="C68" s="671" t="s">
        <v>3853</v>
      </c>
      <c r="D68" s="671" t="s">
        <v>4032</v>
      </c>
      <c r="E68" s="671" t="s">
        <v>4033</v>
      </c>
      <c r="F68" s="238">
        <v>2</v>
      </c>
      <c r="G68" s="238">
        <v>8544.7000000000007</v>
      </c>
      <c r="H68" s="238">
        <v>1</v>
      </c>
      <c r="I68" s="238">
        <v>4272.3500000000004</v>
      </c>
      <c r="J68" s="238"/>
      <c r="K68" s="238"/>
      <c r="L68" s="238"/>
      <c r="M68" s="238"/>
      <c r="N68" s="238"/>
      <c r="O68" s="238"/>
      <c r="P68" s="682"/>
      <c r="Q68" s="713"/>
    </row>
    <row r="69" spans="1:17" ht="14.4" customHeight="1" x14ac:dyDescent="0.3">
      <c r="A69" s="680" t="s">
        <v>537</v>
      </c>
      <c r="B69" s="671" t="s">
        <v>4004</v>
      </c>
      <c r="C69" s="671" t="s">
        <v>3853</v>
      </c>
      <c r="D69" s="671" t="s">
        <v>4034</v>
      </c>
      <c r="E69" s="671" t="s">
        <v>3280</v>
      </c>
      <c r="F69" s="238"/>
      <c r="G69" s="238"/>
      <c r="H69" s="238"/>
      <c r="I69" s="238"/>
      <c r="J69" s="238">
        <v>30</v>
      </c>
      <c r="K69" s="238">
        <v>1881.3000000000002</v>
      </c>
      <c r="L69" s="238"/>
      <c r="M69" s="238">
        <v>62.710000000000008</v>
      </c>
      <c r="N69" s="238"/>
      <c r="O69" s="238"/>
      <c r="P69" s="682"/>
      <c r="Q69" s="713"/>
    </row>
    <row r="70" spans="1:17" ht="14.4" customHeight="1" x14ac:dyDescent="0.3">
      <c r="A70" s="680" t="s">
        <v>537</v>
      </c>
      <c r="B70" s="671" t="s">
        <v>4004</v>
      </c>
      <c r="C70" s="671" t="s">
        <v>3853</v>
      </c>
      <c r="D70" s="671" t="s">
        <v>4035</v>
      </c>
      <c r="E70" s="671" t="s">
        <v>4036</v>
      </c>
      <c r="F70" s="238">
        <v>41</v>
      </c>
      <c r="G70" s="238">
        <v>21239.23</v>
      </c>
      <c r="H70" s="238">
        <v>1</v>
      </c>
      <c r="I70" s="238">
        <v>518.03</v>
      </c>
      <c r="J70" s="238">
        <v>39</v>
      </c>
      <c r="K70" s="238">
        <v>4777.41</v>
      </c>
      <c r="L70" s="238">
        <v>0.2249332956044075</v>
      </c>
      <c r="M70" s="238">
        <v>122.4976923076923</v>
      </c>
      <c r="N70" s="238"/>
      <c r="O70" s="238"/>
      <c r="P70" s="682"/>
      <c r="Q70" s="713"/>
    </row>
    <row r="71" spans="1:17" ht="14.4" customHeight="1" x14ac:dyDescent="0.3">
      <c r="A71" s="680" t="s">
        <v>537</v>
      </c>
      <c r="B71" s="671" t="s">
        <v>4004</v>
      </c>
      <c r="C71" s="671" t="s">
        <v>3853</v>
      </c>
      <c r="D71" s="671" t="s">
        <v>4037</v>
      </c>
      <c r="E71" s="671" t="s">
        <v>2121</v>
      </c>
      <c r="F71" s="238">
        <v>80</v>
      </c>
      <c r="G71" s="238">
        <v>5578.92</v>
      </c>
      <c r="H71" s="238">
        <v>1</v>
      </c>
      <c r="I71" s="238">
        <v>69.736500000000007</v>
      </c>
      <c r="J71" s="238">
        <v>33</v>
      </c>
      <c r="K71" s="238">
        <v>1351.35</v>
      </c>
      <c r="L71" s="238">
        <v>0.24222430147770535</v>
      </c>
      <c r="M71" s="238">
        <v>40.949999999999996</v>
      </c>
      <c r="N71" s="238"/>
      <c r="O71" s="238"/>
      <c r="P71" s="682"/>
      <c r="Q71" s="713"/>
    </row>
    <row r="72" spans="1:17" ht="14.4" customHeight="1" x14ac:dyDescent="0.3">
      <c r="A72" s="680" t="s">
        <v>537</v>
      </c>
      <c r="B72" s="671" t="s">
        <v>4004</v>
      </c>
      <c r="C72" s="671" t="s">
        <v>3853</v>
      </c>
      <c r="D72" s="671" t="s">
        <v>4038</v>
      </c>
      <c r="E72" s="671" t="s">
        <v>4039</v>
      </c>
      <c r="F72" s="238">
        <v>206</v>
      </c>
      <c r="G72" s="238">
        <v>11565.079999999998</v>
      </c>
      <c r="H72" s="238">
        <v>1</v>
      </c>
      <c r="I72" s="238">
        <v>56.141165048543677</v>
      </c>
      <c r="J72" s="238"/>
      <c r="K72" s="238"/>
      <c r="L72" s="238"/>
      <c r="M72" s="238"/>
      <c r="N72" s="238"/>
      <c r="O72" s="238"/>
      <c r="P72" s="682"/>
      <c r="Q72" s="713"/>
    </row>
    <row r="73" spans="1:17" ht="14.4" customHeight="1" x14ac:dyDescent="0.3">
      <c r="A73" s="680" t="s">
        <v>537</v>
      </c>
      <c r="B73" s="671" t="s">
        <v>4004</v>
      </c>
      <c r="C73" s="671" t="s">
        <v>3853</v>
      </c>
      <c r="D73" s="671" t="s">
        <v>4040</v>
      </c>
      <c r="E73" s="671" t="s">
        <v>1425</v>
      </c>
      <c r="F73" s="238"/>
      <c r="G73" s="238"/>
      <c r="H73" s="238"/>
      <c r="I73" s="238"/>
      <c r="J73" s="238"/>
      <c r="K73" s="238"/>
      <c r="L73" s="238"/>
      <c r="M73" s="238"/>
      <c r="N73" s="238">
        <v>48</v>
      </c>
      <c r="O73" s="238">
        <v>3299.52</v>
      </c>
      <c r="P73" s="682"/>
      <c r="Q73" s="713">
        <v>68.739999999999995</v>
      </c>
    </row>
    <row r="74" spans="1:17" ht="14.4" customHeight="1" x14ac:dyDescent="0.3">
      <c r="A74" s="680" t="s">
        <v>537</v>
      </c>
      <c r="B74" s="671" t="s">
        <v>4004</v>
      </c>
      <c r="C74" s="671" t="s">
        <v>3853</v>
      </c>
      <c r="D74" s="671" t="s">
        <v>4041</v>
      </c>
      <c r="E74" s="671" t="s">
        <v>4042</v>
      </c>
      <c r="F74" s="238">
        <v>4.2</v>
      </c>
      <c r="G74" s="238">
        <v>34213.24</v>
      </c>
      <c r="H74" s="238">
        <v>1</v>
      </c>
      <c r="I74" s="238">
        <v>8146.0095238095228</v>
      </c>
      <c r="J74" s="238">
        <v>4.5999999999999996</v>
      </c>
      <c r="K74" s="238">
        <v>18059.14</v>
      </c>
      <c r="L74" s="238">
        <v>0.52784068389898187</v>
      </c>
      <c r="M74" s="238">
        <v>3925.9</v>
      </c>
      <c r="N74" s="238">
        <v>8.1999999999999993</v>
      </c>
      <c r="O74" s="238">
        <v>32192.379999999997</v>
      </c>
      <c r="P74" s="682">
        <v>0.94093339303731538</v>
      </c>
      <c r="Q74" s="713">
        <v>3925.9</v>
      </c>
    </row>
    <row r="75" spans="1:17" ht="14.4" customHeight="1" x14ac:dyDescent="0.3">
      <c r="A75" s="680" t="s">
        <v>537</v>
      </c>
      <c r="B75" s="671" t="s">
        <v>4004</v>
      </c>
      <c r="C75" s="671" t="s">
        <v>3853</v>
      </c>
      <c r="D75" s="671" t="s">
        <v>4043</v>
      </c>
      <c r="E75" s="671" t="s">
        <v>2131</v>
      </c>
      <c r="F75" s="238"/>
      <c r="G75" s="238"/>
      <c r="H75" s="238"/>
      <c r="I75" s="238"/>
      <c r="J75" s="238">
        <v>9</v>
      </c>
      <c r="K75" s="238">
        <v>2062.44</v>
      </c>
      <c r="L75" s="238"/>
      <c r="M75" s="238">
        <v>229.16</v>
      </c>
      <c r="N75" s="238">
        <v>8</v>
      </c>
      <c r="O75" s="238">
        <v>1833.28</v>
      </c>
      <c r="P75" s="682"/>
      <c r="Q75" s="713">
        <v>229.16</v>
      </c>
    </row>
    <row r="76" spans="1:17" ht="14.4" customHeight="1" x14ac:dyDescent="0.3">
      <c r="A76" s="680" t="s">
        <v>537</v>
      </c>
      <c r="B76" s="671" t="s">
        <v>4004</v>
      </c>
      <c r="C76" s="671" t="s">
        <v>3853</v>
      </c>
      <c r="D76" s="671" t="s">
        <v>4044</v>
      </c>
      <c r="E76" s="671" t="s">
        <v>4045</v>
      </c>
      <c r="F76" s="238">
        <v>6.3999999999999995</v>
      </c>
      <c r="G76" s="238">
        <v>3023.81</v>
      </c>
      <c r="H76" s="238">
        <v>1</v>
      </c>
      <c r="I76" s="238">
        <v>472.47031250000003</v>
      </c>
      <c r="J76" s="238">
        <v>6</v>
      </c>
      <c r="K76" s="238">
        <v>1298.01</v>
      </c>
      <c r="L76" s="238">
        <v>0.42926308200581387</v>
      </c>
      <c r="M76" s="238">
        <v>216.33500000000001</v>
      </c>
      <c r="N76" s="238">
        <v>8.1999999999999993</v>
      </c>
      <c r="O76" s="238">
        <v>1779.4</v>
      </c>
      <c r="P76" s="682">
        <v>0.58846289945466157</v>
      </c>
      <c r="Q76" s="713">
        <v>217.00000000000003</v>
      </c>
    </row>
    <row r="77" spans="1:17" ht="14.4" customHeight="1" x14ac:dyDescent="0.3">
      <c r="A77" s="680" t="s">
        <v>537</v>
      </c>
      <c r="B77" s="671" t="s">
        <v>4004</v>
      </c>
      <c r="C77" s="671" t="s">
        <v>3853</v>
      </c>
      <c r="D77" s="671" t="s">
        <v>4046</v>
      </c>
      <c r="E77" s="671" t="s">
        <v>1951</v>
      </c>
      <c r="F77" s="238">
        <v>47.800000000000004</v>
      </c>
      <c r="G77" s="238">
        <v>4242.51</v>
      </c>
      <c r="H77" s="238">
        <v>1</v>
      </c>
      <c r="I77" s="238">
        <v>88.755439330543936</v>
      </c>
      <c r="J77" s="238">
        <v>20</v>
      </c>
      <c r="K77" s="238">
        <v>1934.63</v>
      </c>
      <c r="L77" s="238">
        <v>0.45601071064063492</v>
      </c>
      <c r="M77" s="238">
        <v>96.731500000000011</v>
      </c>
      <c r="N77" s="238">
        <v>50.5</v>
      </c>
      <c r="O77" s="238">
        <v>4896.78</v>
      </c>
      <c r="P77" s="682">
        <v>1.1542176683142762</v>
      </c>
      <c r="Q77" s="713">
        <v>96.965940594059404</v>
      </c>
    </row>
    <row r="78" spans="1:17" ht="14.4" customHeight="1" x14ac:dyDescent="0.3">
      <c r="A78" s="680" t="s">
        <v>537</v>
      </c>
      <c r="B78" s="671" t="s">
        <v>4004</v>
      </c>
      <c r="C78" s="671" t="s">
        <v>3853</v>
      </c>
      <c r="D78" s="671" t="s">
        <v>4047</v>
      </c>
      <c r="E78" s="671" t="s">
        <v>4048</v>
      </c>
      <c r="F78" s="238"/>
      <c r="G78" s="238"/>
      <c r="H78" s="238"/>
      <c r="I78" s="238"/>
      <c r="J78" s="238">
        <v>96</v>
      </c>
      <c r="K78" s="238">
        <v>6111.68</v>
      </c>
      <c r="L78" s="238"/>
      <c r="M78" s="238">
        <v>63.663333333333334</v>
      </c>
      <c r="N78" s="238">
        <v>95</v>
      </c>
      <c r="O78" s="238">
        <v>6080</v>
      </c>
      <c r="P78" s="682"/>
      <c r="Q78" s="713">
        <v>64</v>
      </c>
    </row>
    <row r="79" spans="1:17" ht="14.4" customHeight="1" x14ac:dyDescent="0.3">
      <c r="A79" s="680" t="s">
        <v>537</v>
      </c>
      <c r="B79" s="671" t="s">
        <v>4004</v>
      </c>
      <c r="C79" s="671" t="s">
        <v>3853</v>
      </c>
      <c r="D79" s="671" t="s">
        <v>4049</v>
      </c>
      <c r="E79" s="671" t="s">
        <v>3849</v>
      </c>
      <c r="F79" s="238">
        <v>132</v>
      </c>
      <c r="G79" s="238">
        <v>63740.570000000007</v>
      </c>
      <c r="H79" s="238">
        <v>1</v>
      </c>
      <c r="I79" s="238">
        <v>482.88310606060611</v>
      </c>
      <c r="J79" s="238"/>
      <c r="K79" s="238"/>
      <c r="L79" s="238"/>
      <c r="M79" s="238"/>
      <c r="N79" s="238"/>
      <c r="O79" s="238"/>
      <c r="P79" s="682"/>
      <c r="Q79" s="713"/>
    </row>
    <row r="80" spans="1:17" ht="14.4" customHeight="1" x14ac:dyDescent="0.3">
      <c r="A80" s="680" t="s">
        <v>537</v>
      </c>
      <c r="B80" s="671" t="s">
        <v>4004</v>
      </c>
      <c r="C80" s="671" t="s">
        <v>3853</v>
      </c>
      <c r="D80" s="671" t="s">
        <v>4050</v>
      </c>
      <c r="E80" s="671" t="s">
        <v>4051</v>
      </c>
      <c r="F80" s="238"/>
      <c r="G80" s="238"/>
      <c r="H80" s="238"/>
      <c r="I80" s="238"/>
      <c r="J80" s="238"/>
      <c r="K80" s="238"/>
      <c r="L80" s="238"/>
      <c r="M80" s="238"/>
      <c r="N80" s="238">
        <v>10.8</v>
      </c>
      <c r="O80" s="238">
        <v>14075.32</v>
      </c>
      <c r="P80" s="682"/>
      <c r="Q80" s="713">
        <v>1303.2703703703703</v>
      </c>
    </row>
    <row r="81" spans="1:17" ht="14.4" customHeight="1" x14ac:dyDescent="0.3">
      <c r="A81" s="680" t="s">
        <v>537</v>
      </c>
      <c r="B81" s="671" t="s">
        <v>4004</v>
      </c>
      <c r="C81" s="671" t="s">
        <v>3853</v>
      </c>
      <c r="D81" s="671" t="s">
        <v>4052</v>
      </c>
      <c r="E81" s="671" t="s">
        <v>1084</v>
      </c>
      <c r="F81" s="238">
        <v>2.2999999999999998</v>
      </c>
      <c r="G81" s="238">
        <v>3969.34</v>
      </c>
      <c r="H81" s="238">
        <v>1</v>
      </c>
      <c r="I81" s="238">
        <v>1725.8000000000002</v>
      </c>
      <c r="J81" s="238"/>
      <c r="K81" s="238"/>
      <c r="L81" s="238"/>
      <c r="M81" s="238"/>
      <c r="N81" s="238"/>
      <c r="O81" s="238"/>
      <c r="P81" s="682"/>
      <c r="Q81" s="713"/>
    </row>
    <row r="82" spans="1:17" ht="14.4" customHeight="1" x14ac:dyDescent="0.3">
      <c r="A82" s="680" t="s">
        <v>537</v>
      </c>
      <c r="B82" s="671" t="s">
        <v>4004</v>
      </c>
      <c r="C82" s="671" t="s">
        <v>3853</v>
      </c>
      <c r="D82" s="671" t="s">
        <v>4053</v>
      </c>
      <c r="E82" s="671" t="s">
        <v>1110</v>
      </c>
      <c r="F82" s="238"/>
      <c r="G82" s="238"/>
      <c r="H82" s="238"/>
      <c r="I82" s="238"/>
      <c r="J82" s="238"/>
      <c r="K82" s="238"/>
      <c r="L82" s="238"/>
      <c r="M82" s="238"/>
      <c r="N82" s="238">
        <v>6</v>
      </c>
      <c r="O82" s="238">
        <v>580.14</v>
      </c>
      <c r="P82" s="682"/>
      <c r="Q82" s="713">
        <v>96.69</v>
      </c>
    </row>
    <row r="83" spans="1:17" ht="14.4" customHeight="1" x14ac:dyDescent="0.3">
      <c r="A83" s="680" t="s">
        <v>537</v>
      </c>
      <c r="B83" s="671" t="s">
        <v>4004</v>
      </c>
      <c r="C83" s="671" t="s">
        <v>3853</v>
      </c>
      <c r="D83" s="671" t="s">
        <v>4054</v>
      </c>
      <c r="E83" s="671" t="s">
        <v>4055</v>
      </c>
      <c r="F83" s="238"/>
      <c r="G83" s="238"/>
      <c r="H83" s="238"/>
      <c r="I83" s="238"/>
      <c r="J83" s="238"/>
      <c r="K83" s="238"/>
      <c r="L83" s="238"/>
      <c r="M83" s="238"/>
      <c r="N83" s="238">
        <v>0.8</v>
      </c>
      <c r="O83" s="238">
        <v>322.89</v>
      </c>
      <c r="P83" s="682"/>
      <c r="Q83" s="713">
        <v>403.61249999999995</v>
      </c>
    </row>
    <row r="84" spans="1:17" ht="14.4" customHeight="1" x14ac:dyDescent="0.3">
      <c r="A84" s="680" t="s">
        <v>537</v>
      </c>
      <c r="B84" s="671" t="s">
        <v>4004</v>
      </c>
      <c r="C84" s="671" t="s">
        <v>3853</v>
      </c>
      <c r="D84" s="671" t="s">
        <v>4056</v>
      </c>
      <c r="E84" s="671" t="s">
        <v>1084</v>
      </c>
      <c r="F84" s="238"/>
      <c r="G84" s="238"/>
      <c r="H84" s="238"/>
      <c r="I84" s="238"/>
      <c r="J84" s="238"/>
      <c r="K84" s="238"/>
      <c r="L84" s="238"/>
      <c r="M84" s="238"/>
      <c r="N84" s="238">
        <v>1.4</v>
      </c>
      <c r="O84" s="238">
        <v>1130.1500000000001</v>
      </c>
      <c r="P84" s="682"/>
      <c r="Q84" s="713">
        <v>807.25000000000011</v>
      </c>
    </row>
    <row r="85" spans="1:17" ht="14.4" customHeight="1" x14ac:dyDescent="0.3">
      <c r="A85" s="680" t="s">
        <v>537</v>
      </c>
      <c r="B85" s="671" t="s">
        <v>4004</v>
      </c>
      <c r="C85" s="671" t="s">
        <v>3853</v>
      </c>
      <c r="D85" s="671" t="s">
        <v>4057</v>
      </c>
      <c r="E85" s="671" t="s">
        <v>4058</v>
      </c>
      <c r="F85" s="238"/>
      <c r="G85" s="238"/>
      <c r="H85" s="238"/>
      <c r="I85" s="238"/>
      <c r="J85" s="238">
        <v>12</v>
      </c>
      <c r="K85" s="238">
        <v>43580</v>
      </c>
      <c r="L85" s="238"/>
      <c r="M85" s="238">
        <v>3631.6666666666665</v>
      </c>
      <c r="N85" s="238">
        <v>10.7</v>
      </c>
      <c r="O85" s="238">
        <v>38885.26</v>
      </c>
      <c r="P85" s="682"/>
      <c r="Q85" s="713">
        <v>3634.1364485981312</v>
      </c>
    </row>
    <row r="86" spans="1:17" ht="14.4" customHeight="1" x14ac:dyDescent="0.3">
      <c r="A86" s="680" t="s">
        <v>537</v>
      </c>
      <c r="B86" s="671" t="s">
        <v>4004</v>
      </c>
      <c r="C86" s="671" t="s">
        <v>4059</v>
      </c>
      <c r="D86" s="671" t="s">
        <v>4060</v>
      </c>
      <c r="E86" s="671" t="s">
        <v>4061</v>
      </c>
      <c r="F86" s="238"/>
      <c r="G86" s="238"/>
      <c r="H86" s="238"/>
      <c r="I86" s="238"/>
      <c r="J86" s="238">
        <v>1</v>
      </c>
      <c r="K86" s="238">
        <v>1117</v>
      </c>
      <c r="L86" s="238"/>
      <c r="M86" s="238">
        <v>1117</v>
      </c>
      <c r="N86" s="238">
        <v>1</v>
      </c>
      <c r="O86" s="238">
        <v>1214</v>
      </c>
      <c r="P86" s="682"/>
      <c r="Q86" s="713">
        <v>1214</v>
      </c>
    </row>
    <row r="87" spans="1:17" ht="14.4" customHeight="1" x14ac:dyDescent="0.3">
      <c r="A87" s="680" t="s">
        <v>537</v>
      </c>
      <c r="B87" s="671" t="s">
        <v>4004</v>
      </c>
      <c r="C87" s="671" t="s">
        <v>4059</v>
      </c>
      <c r="D87" s="671" t="s">
        <v>4062</v>
      </c>
      <c r="E87" s="671" t="s">
        <v>4063</v>
      </c>
      <c r="F87" s="238">
        <v>106</v>
      </c>
      <c r="G87" s="238">
        <v>188664</v>
      </c>
      <c r="H87" s="238">
        <v>1</v>
      </c>
      <c r="I87" s="238">
        <v>1779.8490566037735</v>
      </c>
      <c r="J87" s="238">
        <v>73</v>
      </c>
      <c r="K87" s="238">
        <v>117530</v>
      </c>
      <c r="L87" s="238">
        <v>0.62295933511427726</v>
      </c>
      <c r="M87" s="238">
        <v>1610</v>
      </c>
      <c r="N87" s="238">
        <v>57</v>
      </c>
      <c r="O87" s="238">
        <v>103551.32</v>
      </c>
      <c r="P87" s="682">
        <v>0.54886634440062765</v>
      </c>
      <c r="Q87" s="713">
        <v>1816.6898245614036</v>
      </c>
    </row>
    <row r="88" spans="1:17" ht="14.4" customHeight="1" x14ac:dyDescent="0.3">
      <c r="A88" s="680" t="s">
        <v>537</v>
      </c>
      <c r="B88" s="671" t="s">
        <v>4004</v>
      </c>
      <c r="C88" s="671" t="s">
        <v>4059</v>
      </c>
      <c r="D88" s="671" t="s">
        <v>4064</v>
      </c>
      <c r="E88" s="671" t="s">
        <v>4065</v>
      </c>
      <c r="F88" s="238">
        <v>7</v>
      </c>
      <c r="G88" s="238">
        <v>18058.740000000002</v>
      </c>
      <c r="H88" s="238">
        <v>1</v>
      </c>
      <c r="I88" s="238">
        <v>2579.8200000000002</v>
      </c>
      <c r="J88" s="238"/>
      <c r="K88" s="238"/>
      <c r="L88" s="238"/>
      <c r="M88" s="238"/>
      <c r="N88" s="238"/>
      <c r="O88" s="238"/>
      <c r="P88" s="682"/>
      <c r="Q88" s="713"/>
    </row>
    <row r="89" spans="1:17" ht="14.4" customHeight="1" x14ac:dyDescent="0.3">
      <c r="A89" s="680" t="s">
        <v>537</v>
      </c>
      <c r="B89" s="671" t="s">
        <v>4004</v>
      </c>
      <c r="C89" s="671" t="s">
        <v>4059</v>
      </c>
      <c r="D89" s="671" t="s">
        <v>4066</v>
      </c>
      <c r="E89" s="671" t="s">
        <v>4067</v>
      </c>
      <c r="F89" s="238">
        <v>6</v>
      </c>
      <c r="G89" s="238">
        <v>10674</v>
      </c>
      <c r="H89" s="238">
        <v>1</v>
      </c>
      <c r="I89" s="238">
        <v>1779</v>
      </c>
      <c r="J89" s="238"/>
      <c r="K89" s="238"/>
      <c r="L89" s="238"/>
      <c r="M89" s="238"/>
      <c r="N89" s="238"/>
      <c r="O89" s="238"/>
      <c r="P89" s="682"/>
      <c r="Q89" s="713"/>
    </row>
    <row r="90" spans="1:17" ht="14.4" customHeight="1" x14ac:dyDescent="0.3">
      <c r="A90" s="680" t="s">
        <v>537</v>
      </c>
      <c r="B90" s="671" t="s">
        <v>4004</v>
      </c>
      <c r="C90" s="671" t="s">
        <v>4059</v>
      </c>
      <c r="D90" s="671" t="s">
        <v>4068</v>
      </c>
      <c r="E90" s="671" t="s">
        <v>4069</v>
      </c>
      <c r="F90" s="238">
        <v>2</v>
      </c>
      <c r="G90" s="238">
        <v>13642</v>
      </c>
      <c r="H90" s="238">
        <v>1</v>
      </c>
      <c r="I90" s="238">
        <v>6821</v>
      </c>
      <c r="J90" s="238"/>
      <c r="K90" s="238"/>
      <c r="L90" s="238"/>
      <c r="M90" s="238"/>
      <c r="N90" s="238"/>
      <c r="O90" s="238"/>
      <c r="P90" s="682"/>
      <c r="Q90" s="713"/>
    </row>
    <row r="91" spans="1:17" ht="14.4" customHeight="1" x14ac:dyDescent="0.3">
      <c r="A91" s="680" t="s">
        <v>537</v>
      </c>
      <c r="B91" s="671" t="s">
        <v>4004</v>
      </c>
      <c r="C91" s="671" t="s">
        <v>4059</v>
      </c>
      <c r="D91" s="671" t="s">
        <v>4070</v>
      </c>
      <c r="E91" s="671" t="s">
        <v>4071</v>
      </c>
      <c r="F91" s="238">
        <v>1</v>
      </c>
      <c r="G91" s="238">
        <v>8999</v>
      </c>
      <c r="H91" s="238">
        <v>1</v>
      </c>
      <c r="I91" s="238">
        <v>8999</v>
      </c>
      <c r="J91" s="238"/>
      <c r="K91" s="238"/>
      <c r="L91" s="238"/>
      <c r="M91" s="238"/>
      <c r="N91" s="238"/>
      <c r="O91" s="238"/>
      <c r="P91" s="682"/>
      <c r="Q91" s="713"/>
    </row>
    <row r="92" spans="1:17" ht="14.4" customHeight="1" x14ac:dyDescent="0.3">
      <c r="A92" s="680" t="s">
        <v>537</v>
      </c>
      <c r="B92" s="671" t="s">
        <v>4004</v>
      </c>
      <c r="C92" s="671" t="s">
        <v>4059</v>
      </c>
      <c r="D92" s="671" t="s">
        <v>4072</v>
      </c>
      <c r="E92" s="671" t="s">
        <v>4073</v>
      </c>
      <c r="F92" s="238">
        <v>113</v>
      </c>
      <c r="G92" s="238">
        <v>95793.08</v>
      </c>
      <c r="H92" s="238">
        <v>1</v>
      </c>
      <c r="I92" s="238">
        <v>847.72637168141591</v>
      </c>
      <c r="J92" s="238">
        <v>73</v>
      </c>
      <c r="K92" s="238">
        <v>59264.03</v>
      </c>
      <c r="L92" s="238">
        <v>0.61866713127921136</v>
      </c>
      <c r="M92" s="238">
        <v>811.8360273972603</v>
      </c>
      <c r="N92" s="238">
        <v>41</v>
      </c>
      <c r="O92" s="238">
        <v>32979.03</v>
      </c>
      <c r="P92" s="682">
        <v>0.34427361558893399</v>
      </c>
      <c r="Q92" s="713">
        <v>804.36658536585367</v>
      </c>
    </row>
    <row r="93" spans="1:17" ht="14.4" customHeight="1" x14ac:dyDescent="0.3">
      <c r="A93" s="680" t="s">
        <v>537</v>
      </c>
      <c r="B93" s="671" t="s">
        <v>4004</v>
      </c>
      <c r="C93" s="671" t="s">
        <v>3862</v>
      </c>
      <c r="D93" s="671" t="s">
        <v>4074</v>
      </c>
      <c r="E93" s="671" t="s">
        <v>4075</v>
      </c>
      <c r="F93" s="238">
        <v>21</v>
      </c>
      <c r="G93" s="238">
        <v>301252.34999999998</v>
      </c>
      <c r="H93" s="238">
        <v>1</v>
      </c>
      <c r="I93" s="238">
        <v>14345.349999999999</v>
      </c>
      <c r="J93" s="238">
        <v>4</v>
      </c>
      <c r="K93" s="238">
        <v>57381.4</v>
      </c>
      <c r="L93" s="238">
        <v>0.19047619047619049</v>
      </c>
      <c r="M93" s="238">
        <v>14345.35</v>
      </c>
      <c r="N93" s="238">
        <v>3</v>
      </c>
      <c r="O93" s="238">
        <v>43036.05</v>
      </c>
      <c r="P93" s="682">
        <v>0.14285714285714288</v>
      </c>
      <c r="Q93" s="713">
        <v>14345.35</v>
      </c>
    </row>
    <row r="94" spans="1:17" ht="14.4" customHeight="1" x14ac:dyDescent="0.3">
      <c r="A94" s="680" t="s">
        <v>537</v>
      </c>
      <c r="B94" s="671" t="s">
        <v>4004</v>
      </c>
      <c r="C94" s="671" t="s">
        <v>3862</v>
      </c>
      <c r="D94" s="671" t="s">
        <v>4076</v>
      </c>
      <c r="E94" s="671" t="s">
        <v>4077</v>
      </c>
      <c r="F94" s="238">
        <v>3</v>
      </c>
      <c r="G94" s="238">
        <v>19020</v>
      </c>
      <c r="H94" s="238">
        <v>1</v>
      </c>
      <c r="I94" s="238">
        <v>6340</v>
      </c>
      <c r="J94" s="238"/>
      <c r="K94" s="238"/>
      <c r="L94" s="238"/>
      <c r="M94" s="238"/>
      <c r="N94" s="238">
        <v>3</v>
      </c>
      <c r="O94" s="238">
        <v>19020</v>
      </c>
      <c r="P94" s="682">
        <v>1</v>
      </c>
      <c r="Q94" s="713">
        <v>6340</v>
      </c>
    </row>
    <row r="95" spans="1:17" ht="14.4" customHeight="1" x14ac:dyDescent="0.3">
      <c r="A95" s="680" t="s">
        <v>537</v>
      </c>
      <c r="B95" s="671" t="s">
        <v>4004</v>
      </c>
      <c r="C95" s="671" t="s">
        <v>3862</v>
      </c>
      <c r="D95" s="671" t="s">
        <v>4078</v>
      </c>
      <c r="E95" s="671" t="s">
        <v>4079</v>
      </c>
      <c r="F95" s="238">
        <v>1</v>
      </c>
      <c r="G95" s="238">
        <v>4348.4799999999996</v>
      </c>
      <c r="H95" s="238">
        <v>1</v>
      </c>
      <c r="I95" s="238">
        <v>4348.4799999999996</v>
      </c>
      <c r="J95" s="238">
        <v>2</v>
      </c>
      <c r="K95" s="238">
        <v>8696.9599999999991</v>
      </c>
      <c r="L95" s="238">
        <v>2</v>
      </c>
      <c r="M95" s="238">
        <v>4348.4799999999996</v>
      </c>
      <c r="N95" s="238">
        <v>4</v>
      </c>
      <c r="O95" s="238">
        <v>17393.919999999998</v>
      </c>
      <c r="P95" s="682">
        <v>4</v>
      </c>
      <c r="Q95" s="713">
        <v>4348.4799999999996</v>
      </c>
    </row>
    <row r="96" spans="1:17" ht="14.4" customHeight="1" x14ac:dyDescent="0.3">
      <c r="A96" s="680" t="s">
        <v>537</v>
      </c>
      <c r="B96" s="671" t="s">
        <v>4004</v>
      </c>
      <c r="C96" s="671" t="s">
        <v>3862</v>
      </c>
      <c r="D96" s="671" t="s">
        <v>4080</v>
      </c>
      <c r="E96" s="671" t="s">
        <v>4081</v>
      </c>
      <c r="F96" s="238">
        <v>5</v>
      </c>
      <c r="G96" s="238">
        <v>27204.55</v>
      </c>
      <c r="H96" s="238">
        <v>1</v>
      </c>
      <c r="I96" s="238">
        <v>5440.91</v>
      </c>
      <c r="J96" s="238">
        <v>7</v>
      </c>
      <c r="K96" s="238">
        <v>38086.369999999995</v>
      </c>
      <c r="L96" s="238">
        <v>1.4</v>
      </c>
      <c r="M96" s="238">
        <v>5440.9099999999989</v>
      </c>
      <c r="N96" s="238">
        <v>19</v>
      </c>
      <c r="O96" s="238">
        <v>103377.29000000001</v>
      </c>
      <c r="P96" s="682">
        <v>3.8000000000000003</v>
      </c>
      <c r="Q96" s="713">
        <v>5440.9100000000008</v>
      </c>
    </row>
    <row r="97" spans="1:17" ht="14.4" customHeight="1" x14ac:dyDescent="0.3">
      <c r="A97" s="680" t="s">
        <v>537</v>
      </c>
      <c r="B97" s="671" t="s">
        <v>4004</v>
      </c>
      <c r="C97" s="671" t="s">
        <v>3862</v>
      </c>
      <c r="D97" s="671" t="s">
        <v>4082</v>
      </c>
      <c r="E97" s="671" t="s">
        <v>4083</v>
      </c>
      <c r="F97" s="238">
        <v>7</v>
      </c>
      <c r="G97" s="238">
        <v>47829.25</v>
      </c>
      <c r="H97" s="238">
        <v>1</v>
      </c>
      <c r="I97" s="238">
        <v>6832.75</v>
      </c>
      <c r="J97" s="238">
        <v>7</v>
      </c>
      <c r="K97" s="238">
        <v>47829.25</v>
      </c>
      <c r="L97" s="238">
        <v>1</v>
      </c>
      <c r="M97" s="238">
        <v>6832.75</v>
      </c>
      <c r="N97" s="238">
        <v>10</v>
      </c>
      <c r="O97" s="238">
        <v>68327.5</v>
      </c>
      <c r="P97" s="682">
        <v>1.4285714285714286</v>
      </c>
      <c r="Q97" s="713">
        <v>6832.75</v>
      </c>
    </row>
    <row r="98" spans="1:17" ht="14.4" customHeight="1" x14ac:dyDescent="0.3">
      <c r="A98" s="680" t="s">
        <v>537</v>
      </c>
      <c r="B98" s="671" t="s">
        <v>4004</v>
      </c>
      <c r="C98" s="671" t="s">
        <v>3862</v>
      </c>
      <c r="D98" s="671" t="s">
        <v>4084</v>
      </c>
      <c r="E98" s="671" t="s">
        <v>4085</v>
      </c>
      <c r="F98" s="238"/>
      <c r="G98" s="238"/>
      <c r="H98" s="238"/>
      <c r="I98" s="238"/>
      <c r="J98" s="238"/>
      <c r="K98" s="238"/>
      <c r="L98" s="238"/>
      <c r="M98" s="238"/>
      <c r="N98" s="238">
        <v>1</v>
      </c>
      <c r="O98" s="238">
        <v>5083.3599999999997</v>
      </c>
      <c r="P98" s="682"/>
      <c r="Q98" s="713">
        <v>5083.3599999999997</v>
      </c>
    </row>
    <row r="99" spans="1:17" ht="14.4" customHeight="1" x14ac:dyDescent="0.3">
      <c r="A99" s="680" t="s">
        <v>537</v>
      </c>
      <c r="B99" s="671" t="s">
        <v>4004</v>
      </c>
      <c r="C99" s="671" t="s">
        <v>3862</v>
      </c>
      <c r="D99" s="671" t="s">
        <v>4086</v>
      </c>
      <c r="E99" s="671" t="s">
        <v>4087</v>
      </c>
      <c r="F99" s="238">
        <v>2</v>
      </c>
      <c r="G99" s="238">
        <v>13141.1</v>
      </c>
      <c r="H99" s="238">
        <v>1</v>
      </c>
      <c r="I99" s="238">
        <v>6570.55</v>
      </c>
      <c r="J99" s="238">
        <v>3</v>
      </c>
      <c r="K99" s="238">
        <v>19711.650000000001</v>
      </c>
      <c r="L99" s="238">
        <v>1.5</v>
      </c>
      <c r="M99" s="238">
        <v>6570.55</v>
      </c>
      <c r="N99" s="238">
        <v>11</v>
      </c>
      <c r="O99" s="238">
        <v>72276.05</v>
      </c>
      <c r="P99" s="682">
        <v>5.5</v>
      </c>
      <c r="Q99" s="713">
        <v>6570.55</v>
      </c>
    </row>
    <row r="100" spans="1:17" ht="14.4" customHeight="1" x14ac:dyDescent="0.3">
      <c r="A100" s="680" t="s">
        <v>537</v>
      </c>
      <c r="B100" s="671" t="s">
        <v>4004</v>
      </c>
      <c r="C100" s="671" t="s">
        <v>3862</v>
      </c>
      <c r="D100" s="671" t="s">
        <v>4088</v>
      </c>
      <c r="E100" s="671" t="s">
        <v>4089</v>
      </c>
      <c r="F100" s="238"/>
      <c r="G100" s="238"/>
      <c r="H100" s="238"/>
      <c r="I100" s="238"/>
      <c r="J100" s="238">
        <v>1</v>
      </c>
      <c r="K100" s="238">
        <v>13082.02</v>
      </c>
      <c r="L100" s="238"/>
      <c r="M100" s="238">
        <v>13082.02</v>
      </c>
      <c r="N100" s="238">
        <v>1</v>
      </c>
      <c r="O100" s="238">
        <v>13082.02</v>
      </c>
      <c r="P100" s="682"/>
      <c r="Q100" s="713">
        <v>13082.02</v>
      </c>
    </row>
    <row r="101" spans="1:17" ht="14.4" customHeight="1" x14ac:dyDescent="0.3">
      <c r="A101" s="680" t="s">
        <v>537</v>
      </c>
      <c r="B101" s="671" t="s">
        <v>4004</v>
      </c>
      <c r="C101" s="671" t="s">
        <v>3862</v>
      </c>
      <c r="D101" s="671" t="s">
        <v>4090</v>
      </c>
      <c r="E101" s="671" t="s">
        <v>4091</v>
      </c>
      <c r="F101" s="238">
        <v>1</v>
      </c>
      <c r="G101" s="238">
        <v>4452.0600000000004</v>
      </c>
      <c r="H101" s="238">
        <v>1</v>
      </c>
      <c r="I101" s="238">
        <v>4452.0600000000004</v>
      </c>
      <c r="J101" s="238">
        <v>1</v>
      </c>
      <c r="K101" s="238">
        <v>4452.0600000000004</v>
      </c>
      <c r="L101" s="238">
        <v>1</v>
      </c>
      <c r="M101" s="238">
        <v>4452.0600000000004</v>
      </c>
      <c r="N101" s="238"/>
      <c r="O101" s="238"/>
      <c r="P101" s="682"/>
      <c r="Q101" s="713"/>
    </row>
    <row r="102" spans="1:17" ht="14.4" customHeight="1" x14ac:dyDescent="0.3">
      <c r="A102" s="680" t="s">
        <v>537</v>
      </c>
      <c r="B102" s="671" t="s">
        <v>4004</v>
      </c>
      <c r="C102" s="671" t="s">
        <v>3862</v>
      </c>
      <c r="D102" s="671" t="s">
        <v>4092</v>
      </c>
      <c r="E102" s="671" t="s">
        <v>4093</v>
      </c>
      <c r="F102" s="238"/>
      <c r="G102" s="238"/>
      <c r="H102" s="238"/>
      <c r="I102" s="238"/>
      <c r="J102" s="238">
        <v>1</v>
      </c>
      <c r="K102" s="238">
        <v>3171</v>
      </c>
      <c r="L102" s="238"/>
      <c r="M102" s="238">
        <v>3171</v>
      </c>
      <c r="N102" s="238"/>
      <c r="O102" s="238"/>
      <c r="P102" s="682"/>
      <c r="Q102" s="713"/>
    </row>
    <row r="103" spans="1:17" ht="14.4" customHeight="1" x14ac:dyDescent="0.3">
      <c r="A103" s="680" t="s">
        <v>537</v>
      </c>
      <c r="B103" s="671" t="s">
        <v>4004</v>
      </c>
      <c r="C103" s="671" t="s">
        <v>3862</v>
      </c>
      <c r="D103" s="671" t="s">
        <v>4094</v>
      </c>
      <c r="E103" s="671" t="s">
        <v>4095</v>
      </c>
      <c r="F103" s="238">
        <v>1</v>
      </c>
      <c r="G103" s="238">
        <v>4587.1499999999996</v>
      </c>
      <c r="H103" s="238">
        <v>1</v>
      </c>
      <c r="I103" s="238">
        <v>4587.1499999999996</v>
      </c>
      <c r="J103" s="238"/>
      <c r="K103" s="238"/>
      <c r="L103" s="238"/>
      <c r="M103" s="238"/>
      <c r="N103" s="238"/>
      <c r="O103" s="238"/>
      <c r="P103" s="682"/>
      <c r="Q103" s="713"/>
    </row>
    <row r="104" spans="1:17" ht="14.4" customHeight="1" x14ac:dyDescent="0.3">
      <c r="A104" s="680" t="s">
        <v>537</v>
      </c>
      <c r="B104" s="671" t="s">
        <v>4004</v>
      </c>
      <c r="C104" s="671" t="s">
        <v>3862</v>
      </c>
      <c r="D104" s="671" t="s">
        <v>4096</v>
      </c>
      <c r="E104" s="671" t="s">
        <v>4097</v>
      </c>
      <c r="F104" s="238">
        <v>5</v>
      </c>
      <c r="G104" s="238">
        <v>24173.200000000004</v>
      </c>
      <c r="H104" s="238">
        <v>1</v>
      </c>
      <c r="I104" s="238">
        <v>4834.6400000000012</v>
      </c>
      <c r="J104" s="238">
        <v>3</v>
      </c>
      <c r="K104" s="238">
        <v>14503.920000000002</v>
      </c>
      <c r="L104" s="238">
        <v>0.6</v>
      </c>
      <c r="M104" s="238">
        <v>4834.6400000000003</v>
      </c>
      <c r="N104" s="238">
        <v>5</v>
      </c>
      <c r="O104" s="238">
        <v>24173.200000000004</v>
      </c>
      <c r="P104" s="682">
        <v>1</v>
      </c>
      <c r="Q104" s="713">
        <v>4834.6400000000012</v>
      </c>
    </row>
    <row r="105" spans="1:17" ht="14.4" customHeight="1" x14ac:dyDescent="0.3">
      <c r="A105" s="680" t="s">
        <v>537</v>
      </c>
      <c r="B105" s="671" t="s">
        <v>4004</v>
      </c>
      <c r="C105" s="671" t="s">
        <v>3862</v>
      </c>
      <c r="D105" s="671" t="s">
        <v>4098</v>
      </c>
      <c r="E105" s="671" t="s">
        <v>4099</v>
      </c>
      <c r="F105" s="238">
        <v>2</v>
      </c>
      <c r="G105" s="238">
        <v>10164.44</v>
      </c>
      <c r="H105" s="238">
        <v>1</v>
      </c>
      <c r="I105" s="238">
        <v>5082.22</v>
      </c>
      <c r="J105" s="238">
        <v>2</v>
      </c>
      <c r="K105" s="238">
        <v>10164.44</v>
      </c>
      <c r="L105" s="238">
        <v>1</v>
      </c>
      <c r="M105" s="238">
        <v>5082.22</v>
      </c>
      <c r="N105" s="238">
        <v>4</v>
      </c>
      <c r="O105" s="238">
        <v>20328.88</v>
      </c>
      <c r="P105" s="682">
        <v>2</v>
      </c>
      <c r="Q105" s="713">
        <v>5082.22</v>
      </c>
    </row>
    <row r="106" spans="1:17" ht="14.4" customHeight="1" x14ac:dyDescent="0.3">
      <c r="A106" s="680" t="s">
        <v>537</v>
      </c>
      <c r="B106" s="671" t="s">
        <v>4004</v>
      </c>
      <c r="C106" s="671" t="s">
        <v>3862</v>
      </c>
      <c r="D106" s="671" t="s">
        <v>4100</v>
      </c>
      <c r="E106" s="671" t="s">
        <v>4101</v>
      </c>
      <c r="F106" s="238"/>
      <c r="G106" s="238"/>
      <c r="H106" s="238"/>
      <c r="I106" s="238"/>
      <c r="J106" s="238">
        <v>1</v>
      </c>
      <c r="K106" s="238">
        <v>789.29</v>
      </c>
      <c r="L106" s="238"/>
      <c r="M106" s="238">
        <v>789.29</v>
      </c>
      <c r="N106" s="238"/>
      <c r="O106" s="238"/>
      <c r="P106" s="682"/>
      <c r="Q106" s="713"/>
    </row>
    <row r="107" spans="1:17" ht="14.4" customHeight="1" x14ac:dyDescent="0.3">
      <c r="A107" s="680" t="s">
        <v>537</v>
      </c>
      <c r="B107" s="671" t="s">
        <v>4004</v>
      </c>
      <c r="C107" s="671" t="s">
        <v>3862</v>
      </c>
      <c r="D107" s="671" t="s">
        <v>4102</v>
      </c>
      <c r="E107" s="671" t="s">
        <v>4103</v>
      </c>
      <c r="F107" s="238">
        <v>22</v>
      </c>
      <c r="G107" s="238">
        <v>57278.1</v>
      </c>
      <c r="H107" s="238">
        <v>1</v>
      </c>
      <c r="I107" s="238">
        <v>2603.5499999999997</v>
      </c>
      <c r="J107" s="238">
        <v>20</v>
      </c>
      <c r="K107" s="238">
        <v>52071</v>
      </c>
      <c r="L107" s="238">
        <v>0.90909090909090906</v>
      </c>
      <c r="M107" s="238">
        <v>2603.5500000000002</v>
      </c>
      <c r="N107" s="238">
        <v>12</v>
      </c>
      <c r="O107" s="238">
        <v>31242.6</v>
      </c>
      <c r="P107" s="682">
        <v>0.54545454545454541</v>
      </c>
      <c r="Q107" s="713">
        <v>2603.5499999999997</v>
      </c>
    </row>
    <row r="108" spans="1:17" ht="14.4" customHeight="1" x14ac:dyDescent="0.3">
      <c r="A108" s="680" t="s">
        <v>537</v>
      </c>
      <c r="B108" s="671" t="s">
        <v>4004</v>
      </c>
      <c r="C108" s="671" t="s">
        <v>3862</v>
      </c>
      <c r="D108" s="671" t="s">
        <v>4104</v>
      </c>
      <c r="E108" s="671" t="s">
        <v>4103</v>
      </c>
      <c r="F108" s="238">
        <v>3</v>
      </c>
      <c r="G108" s="238">
        <v>25027.86</v>
      </c>
      <c r="H108" s="238">
        <v>1</v>
      </c>
      <c r="I108" s="238">
        <v>8342.6200000000008</v>
      </c>
      <c r="J108" s="238">
        <v>6</v>
      </c>
      <c r="K108" s="238">
        <v>50055.720000000008</v>
      </c>
      <c r="L108" s="238">
        <v>2.0000000000000004</v>
      </c>
      <c r="M108" s="238">
        <v>8342.6200000000008</v>
      </c>
      <c r="N108" s="238">
        <v>2</v>
      </c>
      <c r="O108" s="238">
        <v>16685.240000000002</v>
      </c>
      <c r="P108" s="682">
        <v>0.66666666666666674</v>
      </c>
      <c r="Q108" s="713">
        <v>8342.6200000000008</v>
      </c>
    </row>
    <row r="109" spans="1:17" ht="14.4" customHeight="1" x14ac:dyDescent="0.3">
      <c r="A109" s="680" t="s">
        <v>537</v>
      </c>
      <c r="B109" s="671" t="s">
        <v>4004</v>
      </c>
      <c r="C109" s="671" t="s">
        <v>3862</v>
      </c>
      <c r="D109" s="671" t="s">
        <v>4105</v>
      </c>
      <c r="E109" s="671" t="s">
        <v>4106</v>
      </c>
      <c r="F109" s="238"/>
      <c r="G109" s="238"/>
      <c r="H109" s="238"/>
      <c r="I109" s="238"/>
      <c r="J109" s="238">
        <v>1</v>
      </c>
      <c r="K109" s="238">
        <v>28950</v>
      </c>
      <c r="L109" s="238"/>
      <c r="M109" s="238">
        <v>28950</v>
      </c>
      <c r="N109" s="238"/>
      <c r="O109" s="238"/>
      <c r="P109" s="682"/>
      <c r="Q109" s="713"/>
    </row>
    <row r="110" spans="1:17" ht="14.4" customHeight="1" x14ac:dyDescent="0.3">
      <c r="A110" s="680" t="s">
        <v>537</v>
      </c>
      <c r="B110" s="671" t="s">
        <v>4004</v>
      </c>
      <c r="C110" s="671" t="s">
        <v>3862</v>
      </c>
      <c r="D110" s="671" t="s">
        <v>4107</v>
      </c>
      <c r="E110" s="671" t="s">
        <v>4108</v>
      </c>
      <c r="F110" s="238"/>
      <c r="G110" s="238"/>
      <c r="H110" s="238"/>
      <c r="I110" s="238"/>
      <c r="J110" s="238">
        <v>3</v>
      </c>
      <c r="K110" s="238">
        <v>13478.07</v>
      </c>
      <c r="L110" s="238"/>
      <c r="M110" s="238">
        <v>4492.6899999999996</v>
      </c>
      <c r="N110" s="238"/>
      <c r="O110" s="238"/>
      <c r="P110" s="682"/>
      <c r="Q110" s="713"/>
    </row>
    <row r="111" spans="1:17" ht="14.4" customHeight="1" x14ac:dyDescent="0.3">
      <c r="A111" s="680" t="s">
        <v>537</v>
      </c>
      <c r="B111" s="671" t="s">
        <v>4004</v>
      </c>
      <c r="C111" s="671" t="s">
        <v>3862</v>
      </c>
      <c r="D111" s="671" t="s">
        <v>4109</v>
      </c>
      <c r="E111" s="671" t="s">
        <v>4110</v>
      </c>
      <c r="F111" s="238"/>
      <c r="G111" s="238"/>
      <c r="H111" s="238"/>
      <c r="I111" s="238"/>
      <c r="J111" s="238">
        <v>533</v>
      </c>
      <c r="K111" s="238">
        <v>43706</v>
      </c>
      <c r="L111" s="238"/>
      <c r="M111" s="238">
        <v>82</v>
      </c>
      <c r="N111" s="238"/>
      <c r="O111" s="238"/>
      <c r="P111" s="682"/>
      <c r="Q111" s="713"/>
    </row>
    <row r="112" spans="1:17" ht="14.4" customHeight="1" x14ac:dyDescent="0.3">
      <c r="A112" s="680" t="s">
        <v>537</v>
      </c>
      <c r="B112" s="671" t="s">
        <v>4004</v>
      </c>
      <c r="C112" s="671" t="s">
        <v>3862</v>
      </c>
      <c r="D112" s="671" t="s">
        <v>4111</v>
      </c>
      <c r="E112" s="671" t="s">
        <v>4112</v>
      </c>
      <c r="F112" s="238">
        <v>3</v>
      </c>
      <c r="G112" s="238">
        <v>28127.94</v>
      </c>
      <c r="H112" s="238">
        <v>1</v>
      </c>
      <c r="I112" s="238">
        <v>9375.98</v>
      </c>
      <c r="J112" s="238">
        <v>1</v>
      </c>
      <c r="K112" s="238">
        <v>9375.98</v>
      </c>
      <c r="L112" s="238">
        <v>0.33333333333333331</v>
      </c>
      <c r="M112" s="238">
        <v>9375.98</v>
      </c>
      <c r="N112" s="238">
        <v>6</v>
      </c>
      <c r="O112" s="238">
        <v>56255.88</v>
      </c>
      <c r="P112" s="682">
        <v>2</v>
      </c>
      <c r="Q112" s="713">
        <v>9375.98</v>
      </c>
    </row>
    <row r="113" spans="1:17" ht="14.4" customHeight="1" x14ac:dyDescent="0.3">
      <c r="A113" s="680" t="s">
        <v>537</v>
      </c>
      <c r="B113" s="671" t="s">
        <v>4004</v>
      </c>
      <c r="C113" s="671" t="s">
        <v>3862</v>
      </c>
      <c r="D113" s="671" t="s">
        <v>4113</v>
      </c>
      <c r="E113" s="671" t="s">
        <v>4114</v>
      </c>
      <c r="F113" s="238">
        <v>6</v>
      </c>
      <c r="G113" s="238">
        <v>39582.480000000003</v>
      </c>
      <c r="H113" s="238">
        <v>1</v>
      </c>
      <c r="I113" s="238">
        <v>6597.0800000000008</v>
      </c>
      <c r="J113" s="238">
        <v>1</v>
      </c>
      <c r="K113" s="238">
        <v>6597.08</v>
      </c>
      <c r="L113" s="238">
        <v>0.16666666666666666</v>
      </c>
      <c r="M113" s="238">
        <v>6597.08</v>
      </c>
      <c r="N113" s="238">
        <v>17</v>
      </c>
      <c r="O113" s="238">
        <v>112150.36</v>
      </c>
      <c r="P113" s="682">
        <v>2.833333333333333</v>
      </c>
      <c r="Q113" s="713">
        <v>6597.08</v>
      </c>
    </row>
    <row r="114" spans="1:17" ht="14.4" customHeight="1" x14ac:dyDescent="0.3">
      <c r="A114" s="680" t="s">
        <v>537</v>
      </c>
      <c r="B114" s="671" t="s">
        <v>4004</v>
      </c>
      <c r="C114" s="671" t="s">
        <v>3862</v>
      </c>
      <c r="D114" s="671" t="s">
        <v>4115</v>
      </c>
      <c r="E114" s="671" t="s">
        <v>4116</v>
      </c>
      <c r="F114" s="238"/>
      <c r="G114" s="238"/>
      <c r="H114" s="238"/>
      <c r="I114" s="238"/>
      <c r="J114" s="238"/>
      <c r="K114" s="238"/>
      <c r="L114" s="238"/>
      <c r="M114" s="238"/>
      <c r="N114" s="238">
        <v>2</v>
      </c>
      <c r="O114" s="238">
        <v>404.8</v>
      </c>
      <c r="P114" s="682"/>
      <c r="Q114" s="713">
        <v>202.4</v>
      </c>
    </row>
    <row r="115" spans="1:17" ht="14.4" customHeight="1" x14ac:dyDescent="0.3">
      <c r="A115" s="680" t="s">
        <v>537</v>
      </c>
      <c r="B115" s="671" t="s">
        <v>4004</v>
      </c>
      <c r="C115" s="671" t="s">
        <v>3862</v>
      </c>
      <c r="D115" s="671" t="s">
        <v>4117</v>
      </c>
      <c r="E115" s="671" t="s">
        <v>4118</v>
      </c>
      <c r="F115" s="238">
        <v>2</v>
      </c>
      <c r="G115" s="238">
        <v>14199.02</v>
      </c>
      <c r="H115" s="238">
        <v>1</v>
      </c>
      <c r="I115" s="238">
        <v>7099.51</v>
      </c>
      <c r="J115" s="238"/>
      <c r="K115" s="238"/>
      <c r="L115" s="238"/>
      <c r="M115" s="238"/>
      <c r="N115" s="238"/>
      <c r="O115" s="238"/>
      <c r="P115" s="682"/>
      <c r="Q115" s="713"/>
    </row>
    <row r="116" spans="1:17" ht="14.4" customHeight="1" x14ac:dyDescent="0.3">
      <c r="A116" s="680" t="s">
        <v>537</v>
      </c>
      <c r="B116" s="671" t="s">
        <v>4004</v>
      </c>
      <c r="C116" s="671" t="s">
        <v>3862</v>
      </c>
      <c r="D116" s="671" t="s">
        <v>4119</v>
      </c>
      <c r="E116" s="671" t="s">
        <v>4120</v>
      </c>
      <c r="F116" s="238">
        <v>3</v>
      </c>
      <c r="G116" s="238">
        <v>13680</v>
      </c>
      <c r="H116" s="238">
        <v>1</v>
      </c>
      <c r="I116" s="238">
        <v>4560</v>
      </c>
      <c r="J116" s="238">
        <v>4</v>
      </c>
      <c r="K116" s="238">
        <v>18240</v>
      </c>
      <c r="L116" s="238">
        <v>1.3333333333333333</v>
      </c>
      <c r="M116" s="238">
        <v>4560</v>
      </c>
      <c r="N116" s="238">
        <v>9</v>
      </c>
      <c r="O116" s="238">
        <v>41040</v>
      </c>
      <c r="P116" s="682">
        <v>3</v>
      </c>
      <c r="Q116" s="713">
        <v>4560</v>
      </c>
    </row>
    <row r="117" spans="1:17" ht="14.4" customHeight="1" x14ac:dyDescent="0.3">
      <c r="A117" s="680" t="s">
        <v>537</v>
      </c>
      <c r="B117" s="671" t="s">
        <v>4004</v>
      </c>
      <c r="C117" s="671" t="s">
        <v>3862</v>
      </c>
      <c r="D117" s="671" t="s">
        <v>4121</v>
      </c>
      <c r="E117" s="671" t="s">
        <v>4103</v>
      </c>
      <c r="F117" s="238">
        <v>1</v>
      </c>
      <c r="G117" s="238">
        <v>4101.82</v>
      </c>
      <c r="H117" s="238">
        <v>1</v>
      </c>
      <c r="I117" s="238">
        <v>4101.82</v>
      </c>
      <c r="J117" s="238">
        <v>3</v>
      </c>
      <c r="K117" s="238">
        <v>12305.46</v>
      </c>
      <c r="L117" s="238">
        <v>3</v>
      </c>
      <c r="M117" s="238">
        <v>4101.82</v>
      </c>
      <c r="N117" s="238">
        <v>4</v>
      </c>
      <c r="O117" s="238">
        <v>16407.28</v>
      </c>
      <c r="P117" s="682">
        <v>4</v>
      </c>
      <c r="Q117" s="713">
        <v>4101.82</v>
      </c>
    </row>
    <row r="118" spans="1:17" ht="14.4" customHeight="1" x14ac:dyDescent="0.3">
      <c r="A118" s="680" t="s">
        <v>537</v>
      </c>
      <c r="B118" s="671" t="s">
        <v>4004</v>
      </c>
      <c r="C118" s="671" t="s">
        <v>3862</v>
      </c>
      <c r="D118" s="671" t="s">
        <v>4122</v>
      </c>
      <c r="E118" s="671" t="s">
        <v>4123</v>
      </c>
      <c r="F118" s="238">
        <v>7</v>
      </c>
      <c r="G118" s="238">
        <v>70869.679999999993</v>
      </c>
      <c r="H118" s="238">
        <v>1</v>
      </c>
      <c r="I118" s="238">
        <v>10124.24</v>
      </c>
      <c r="J118" s="238">
        <v>4</v>
      </c>
      <c r="K118" s="238">
        <v>40496.959999999999</v>
      </c>
      <c r="L118" s="238">
        <v>0.57142857142857151</v>
      </c>
      <c r="M118" s="238">
        <v>10124.24</v>
      </c>
      <c r="N118" s="238">
        <v>11</v>
      </c>
      <c r="O118" s="238">
        <v>111366.63999999998</v>
      </c>
      <c r="P118" s="682">
        <v>1.5714285714285714</v>
      </c>
      <c r="Q118" s="713">
        <v>10124.239999999998</v>
      </c>
    </row>
    <row r="119" spans="1:17" ht="14.4" customHeight="1" x14ac:dyDescent="0.3">
      <c r="A119" s="680" t="s">
        <v>537</v>
      </c>
      <c r="B119" s="671" t="s">
        <v>4004</v>
      </c>
      <c r="C119" s="671" t="s">
        <v>3862</v>
      </c>
      <c r="D119" s="671" t="s">
        <v>4124</v>
      </c>
      <c r="E119" s="671" t="s">
        <v>4125</v>
      </c>
      <c r="F119" s="238">
        <v>2</v>
      </c>
      <c r="G119" s="238">
        <v>13327.42</v>
      </c>
      <c r="H119" s="238">
        <v>1</v>
      </c>
      <c r="I119" s="238">
        <v>6663.71</v>
      </c>
      <c r="J119" s="238">
        <v>4</v>
      </c>
      <c r="K119" s="238">
        <v>26654.84</v>
      </c>
      <c r="L119" s="238">
        <v>2</v>
      </c>
      <c r="M119" s="238">
        <v>6663.71</v>
      </c>
      <c r="N119" s="238">
        <v>4</v>
      </c>
      <c r="O119" s="238">
        <v>26654.84</v>
      </c>
      <c r="P119" s="682">
        <v>2</v>
      </c>
      <c r="Q119" s="713">
        <v>6663.71</v>
      </c>
    </row>
    <row r="120" spans="1:17" ht="14.4" customHeight="1" x14ac:dyDescent="0.3">
      <c r="A120" s="680" t="s">
        <v>537</v>
      </c>
      <c r="B120" s="671" t="s">
        <v>4004</v>
      </c>
      <c r="C120" s="671" t="s">
        <v>3862</v>
      </c>
      <c r="D120" s="671" t="s">
        <v>4126</v>
      </c>
      <c r="E120" s="671" t="s">
        <v>4127</v>
      </c>
      <c r="F120" s="238">
        <v>10</v>
      </c>
      <c r="G120" s="238">
        <v>147060</v>
      </c>
      <c r="H120" s="238">
        <v>1</v>
      </c>
      <c r="I120" s="238">
        <v>14706</v>
      </c>
      <c r="J120" s="238">
        <v>15</v>
      </c>
      <c r="K120" s="238">
        <v>220590</v>
      </c>
      <c r="L120" s="238">
        <v>1.5</v>
      </c>
      <c r="M120" s="238">
        <v>14706</v>
      </c>
      <c r="N120" s="238">
        <v>16</v>
      </c>
      <c r="O120" s="238">
        <v>235296</v>
      </c>
      <c r="P120" s="682">
        <v>1.6</v>
      </c>
      <c r="Q120" s="713">
        <v>14706</v>
      </c>
    </row>
    <row r="121" spans="1:17" ht="14.4" customHeight="1" x14ac:dyDescent="0.3">
      <c r="A121" s="680" t="s">
        <v>537</v>
      </c>
      <c r="B121" s="671" t="s">
        <v>4004</v>
      </c>
      <c r="C121" s="671" t="s">
        <v>3862</v>
      </c>
      <c r="D121" s="671" t="s">
        <v>4128</v>
      </c>
      <c r="E121" s="671" t="s">
        <v>4129</v>
      </c>
      <c r="F121" s="238"/>
      <c r="G121" s="238"/>
      <c r="H121" s="238"/>
      <c r="I121" s="238"/>
      <c r="J121" s="238">
        <v>2</v>
      </c>
      <c r="K121" s="238">
        <v>11256</v>
      </c>
      <c r="L121" s="238"/>
      <c r="M121" s="238">
        <v>5628</v>
      </c>
      <c r="N121" s="238">
        <v>1</v>
      </c>
      <c r="O121" s="238">
        <v>5628</v>
      </c>
      <c r="P121" s="682"/>
      <c r="Q121" s="713">
        <v>5628</v>
      </c>
    </row>
    <row r="122" spans="1:17" ht="14.4" customHeight="1" x14ac:dyDescent="0.3">
      <c r="A122" s="680" t="s">
        <v>537</v>
      </c>
      <c r="B122" s="671" t="s">
        <v>4004</v>
      </c>
      <c r="C122" s="671" t="s">
        <v>3862</v>
      </c>
      <c r="D122" s="671" t="s">
        <v>4130</v>
      </c>
      <c r="E122" s="671" t="s">
        <v>4131</v>
      </c>
      <c r="F122" s="238">
        <v>1</v>
      </c>
      <c r="G122" s="238">
        <v>9356.7000000000007</v>
      </c>
      <c r="H122" s="238">
        <v>1</v>
      </c>
      <c r="I122" s="238">
        <v>9356.7000000000007</v>
      </c>
      <c r="J122" s="238"/>
      <c r="K122" s="238"/>
      <c r="L122" s="238"/>
      <c r="M122" s="238"/>
      <c r="N122" s="238">
        <v>3</v>
      </c>
      <c r="O122" s="238">
        <v>28070.100000000002</v>
      </c>
      <c r="P122" s="682">
        <v>3</v>
      </c>
      <c r="Q122" s="713">
        <v>9356.7000000000007</v>
      </c>
    </row>
    <row r="123" spans="1:17" ht="14.4" customHeight="1" x14ac:dyDescent="0.3">
      <c r="A123" s="680" t="s">
        <v>537</v>
      </c>
      <c r="B123" s="671" t="s">
        <v>4004</v>
      </c>
      <c r="C123" s="671" t="s">
        <v>3862</v>
      </c>
      <c r="D123" s="671" t="s">
        <v>4132</v>
      </c>
      <c r="E123" s="671" t="s">
        <v>4133</v>
      </c>
      <c r="F123" s="238">
        <v>4</v>
      </c>
      <c r="G123" s="238">
        <v>34921.199999999997</v>
      </c>
      <c r="H123" s="238">
        <v>1</v>
      </c>
      <c r="I123" s="238">
        <v>8730.2999999999993</v>
      </c>
      <c r="J123" s="238">
        <v>2</v>
      </c>
      <c r="K123" s="238">
        <v>17460.599999999999</v>
      </c>
      <c r="L123" s="238">
        <v>0.5</v>
      </c>
      <c r="M123" s="238">
        <v>8730.2999999999993</v>
      </c>
      <c r="N123" s="238">
        <v>1</v>
      </c>
      <c r="O123" s="238">
        <v>8730.2999999999993</v>
      </c>
      <c r="P123" s="682">
        <v>0.25</v>
      </c>
      <c r="Q123" s="713">
        <v>8730.2999999999993</v>
      </c>
    </row>
    <row r="124" spans="1:17" ht="14.4" customHeight="1" x14ac:dyDescent="0.3">
      <c r="A124" s="680" t="s">
        <v>537</v>
      </c>
      <c r="B124" s="671" t="s">
        <v>4004</v>
      </c>
      <c r="C124" s="671" t="s">
        <v>3862</v>
      </c>
      <c r="D124" s="671" t="s">
        <v>4134</v>
      </c>
      <c r="E124" s="671" t="s">
        <v>4135</v>
      </c>
      <c r="F124" s="238">
        <v>47</v>
      </c>
      <c r="G124" s="238">
        <v>564902.40000000002</v>
      </c>
      <c r="H124" s="238">
        <v>1</v>
      </c>
      <c r="I124" s="238">
        <v>12019.2</v>
      </c>
      <c r="J124" s="238">
        <v>49</v>
      </c>
      <c r="K124" s="238">
        <v>588940.80000000005</v>
      </c>
      <c r="L124" s="238">
        <v>1.0425531914893618</v>
      </c>
      <c r="M124" s="238">
        <v>12019.2</v>
      </c>
      <c r="N124" s="238">
        <v>55</v>
      </c>
      <c r="O124" s="238">
        <v>661056</v>
      </c>
      <c r="P124" s="682">
        <v>1.1702127659574468</v>
      </c>
      <c r="Q124" s="713">
        <v>12019.2</v>
      </c>
    </row>
    <row r="125" spans="1:17" ht="14.4" customHeight="1" x14ac:dyDescent="0.3">
      <c r="A125" s="680" t="s">
        <v>537</v>
      </c>
      <c r="B125" s="671" t="s">
        <v>4004</v>
      </c>
      <c r="C125" s="671" t="s">
        <v>3862</v>
      </c>
      <c r="D125" s="671" t="s">
        <v>4136</v>
      </c>
      <c r="E125" s="671" t="s">
        <v>4137</v>
      </c>
      <c r="F125" s="238">
        <v>4</v>
      </c>
      <c r="G125" s="238">
        <v>85122.4</v>
      </c>
      <c r="H125" s="238">
        <v>1</v>
      </c>
      <c r="I125" s="238">
        <v>21280.6</v>
      </c>
      <c r="J125" s="238">
        <v>7</v>
      </c>
      <c r="K125" s="238">
        <v>148964.20000000001</v>
      </c>
      <c r="L125" s="238">
        <v>1.7500000000000002</v>
      </c>
      <c r="M125" s="238">
        <v>21280.600000000002</v>
      </c>
      <c r="N125" s="238">
        <v>5</v>
      </c>
      <c r="O125" s="238">
        <v>106403</v>
      </c>
      <c r="P125" s="682">
        <v>1.25</v>
      </c>
      <c r="Q125" s="713">
        <v>21280.6</v>
      </c>
    </row>
    <row r="126" spans="1:17" ht="14.4" customHeight="1" x14ac:dyDescent="0.3">
      <c r="A126" s="680" t="s">
        <v>537</v>
      </c>
      <c r="B126" s="671" t="s">
        <v>4004</v>
      </c>
      <c r="C126" s="671" t="s">
        <v>3862</v>
      </c>
      <c r="D126" s="671" t="s">
        <v>4138</v>
      </c>
      <c r="E126" s="671" t="s">
        <v>4139</v>
      </c>
      <c r="F126" s="238"/>
      <c r="G126" s="238"/>
      <c r="H126" s="238"/>
      <c r="I126" s="238"/>
      <c r="J126" s="238">
        <v>1</v>
      </c>
      <c r="K126" s="238">
        <v>15411.5</v>
      </c>
      <c r="L126" s="238"/>
      <c r="M126" s="238">
        <v>15411.5</v>
      </c>
      <c r="N126" s="238"/>
      <c r="O126" s="238"/>
      <c r="P126" s="682"/>
      <c r="Q126" s="713"/>
    </row>
    <row r="127" spans="1:17" ht="14.4" customHeight="1" x14ac:dyDescent="0.3">
      <c r="A127" s="680" t="s">
        <v>537</v>
      </c>
      <c r="B127" s="671" t="s">
        <v>4004</v>
      </c>
      <c r="C127" s="671" t="s">
        <v>3862</v>
      </c>
      <c r="D127" s="671" t="s">
        <v>4140</v>
      </c>
      <c r="E127" s="671" t="s">
        <v>4141</v>
      </c>
      <c r="F127" s="238"/>
      <c r="G127" s="238"/>
      <c r="H127" s="238"/>
      <c r="I127" s="238"/>
      <c r="J127" s="238"/>
      <c r="K127" s="238"/>
      <c r="L127" s="238"/>
      <c r="M127" s="238"/>
      <c r="N127" s="238">
        <v>3</v>
      </c>
      <c r="O127" s="238">
        <v>32942.100000000006</v>
      </c>
      <c r="P127" s="682"/>
      <c r="Q127" s="713">
        <v>10980.700000000003</v>
      </c>
    </row>
    <row r="128" spans="1:17" ht="14.4" customHeight="1" x14ac:dyDescent="0.3">
      <c r="A128" s="680" t="s">
        <v>537</v>
      </c>
      <c r="B128" s="671" t="s">
        <v>4004</v>
      </c>
      <c r="C128" s="671" t="s">
        <v>3862</v>
      </c>
      <c r="D128" s="671" t="s">
        <v>4142</v>
      </c>
      <c r="E128" s="671" t="s">
        <v>4143</v>
      </c>
      <c r="F128" s="238"/>
      <c r="G128" s="238"/>
      <c r="H128" s="238"/>
      <c r="I128" s="238"/>
      <c r="J128" s="238"/>
      <c r="K128" s="238"/>
      <c r="L128" s="238"/>
      <c r="M128" s="238"/>
      <c r="N128" s="238">
        <v>2</v>
      </c>
      <c r="O128" s="238">
        <v>21961.4</v>
      </c>
      <c r="P128" s="682"/>
      <c r="Q128" s="713">
        <v>10980.7</v>
      </c>
    </row>
    <row r="129" spans="1:17" ht="14.4" customHeight="1" x14ac:dyDescent="0.3">
      <c r="A129" s="680" t="s">
        <v>537</v>
      </c>
      <c r="B129" s="671" t="s">
        <v>4004</v>
      </c>
      <c r="C129" s="671" t="s">
        <v>3862</v>
      </c>
      <c r="D129" s="671" t="s">
        <v>4144</v>
      </c>
      <c r="E129" s="671" t="s">
        <v>4145</v>
      </c>
      <c r="F129" s="238"/>
      <c r="G129" s="238"/>
      <c r="H129" s="238"/>
      <c r="I129" s="238"/>
      <c r="J129" s="238"/>
      <c r="K129" s="238"/>
      <c r="L129" s="238"/>
      <c r="M129" s="238"/>
      <c r="N129" s="238">
        <v>1</v>
      </c>
      <c r="O129" s="238">
        <v>21280.400000000001</v>
      </c>
      <c r="P129" s="682"/>
      <c r="Q129" s="713">
        <v>21280.400000000001</v>
      </c>
    </row>
    <row r="130" spans="1:17" ht="14.4" customHeight="1" x14ac:dyDescent="0.3">
      <c r="A130" s="680" t="s">
        <v>537</v>
      </c>
      <c r="B130" s="671" t="s">
        <v>4004</v>
      </c>
      <c r="C130" s="671" t="s">
        <v>3862</v>
      </c>
      <c r="D130" s="671" t="s">
        <v>4146</v>
      </c>
      <c r="E130" s="671" t="s">
        <v>4147</v>
      </c>
      <c r="F130" s="238"/>
      <c r="G130" s="238"/>
      <c r="H130" s="238"/>
      <c r="I130" s="238"/>
      <c r="J130" s="238"/>
      <c r="K130" s="238"/>
      <c r="L130" s="238"/>
      <c r="M130" s="238"/>
      <c r="N130" s="238">
        <v>3</v>
      </c>
      <c r="O130" s="238">
        <v>42300</v>
      </c>
      <c r="P130" s="682"/>
      <c r="Q130" s="713">
        <v>14100</v>
      </c>
    </row>
    <row r="131" spans="1:17" ht="14.4" customHeight="1" x14ac:dyDescent="0.3">
      <c r="A131" s="680" t="s">
        <v>537</v>
      </c>
      <c r="B131" s="671" t="s">
        <v>4004</v>
      </c>
      <c r="C131" s="671" t="s">
        <v>3862</v>
      </c>
      <c r="D131" s="671" t="s">
        <v>4148</v>
      </c>
      <c r="E131" s="671" t="s">
        <v>4149</v>
      </c>
      <c r="F131" s="238">
        <v>1</v>
      </c>
      <c r="G131" s="238">
        <v>21280.6</v>
      </c>
      <c r="H131" s="238">
        <v>1</v>
      </c>
      <c r="I131" s="238">
        <v>21280.6</v>
      </c>
      <c r="J131" s="238">
        <v>1</v>
      </c>
      <c r="K131" s="238">
        <v>21280.6</v>
      </c>
      <c r="L131" s="238">
        <v>1</v>
      </c>
      <c r="M131" s="238">
        <v>21280.6</v>
      </c>
      <c r="N131" s="238"/>
      <c r="O131" s="238"/>
      <c r="P131" s="682"/>
      <c r="Q131" s="713"/>
    </row>
    <row r="132" spans="1:17" ht="14.4" customHeight="1" x14ac:dyDescent="0.3">
      <c r="A132" s="680" t="s">
        <v>537</v>
      </c>
      <c r="B132" s="671" t="s">
        <v>4004</v>
      </c>
      <c r="C132" s="671" t="s">
        <v>3862</v>
      </c>
      <c r="D132" s="671" t="s">
        <v>4150</v>
      </c>
      <c r="E132" s="671" t="s">
        <v>4151</v>
      </c>
      <c r="F132" s="238">
        <v>1</v>
      </c>
      <c r="G132" s="238">
        <v>10625</v>
      </c>
      <c r="H132" s="238">
        <v>1</v>
      </c>
      <c r="I132" s="238">
        <v>10625</v>
      </c>
      <c r="J132" s="238"/>
      <c r="K132" s="238"/>
      <c r="L132" s="238"/>
      <c r="M132" s="238"/>
      <c r="N132" s="238">
        <v>1</v>
      </c>
      <c r="O132" s="238">
        <v>10625</v>
      </c>
      <c r="P132" s="682">
        <v>1</v>
      </c>
      <c r="Q132" s="713">
        <v>10625</v>
      </c>
    </row>
    <row r="133" spans="1:17" ht="14.4" customHeight="1" x14ac:dyDescent="0.3">
      <c r="A133" s="680" t="s">
        <v>537</v>
      </c>
      <c r="B133" s="671" t="s">
        <v>4004</v>
      </c>
      <c r="C133" s="671" t="s">
        <v>3862</v>
      </c>
      <c r="D133" s="671" t="s">
        <v>4152</v>
      </c>
      <c r="E133" s="671" t="s">
        <v>4153</v>
      </c>
      <c r="F133" s="238">
        <v>1</v>
      </c>
      <c r="G133" s="238">
        <v>14876.4</v>
      </c>
      <c r="H133" s="238">
        <v>1</v>
      </c>
      <c r="I133" s="238">
        <v>14876.4</v>
      </c>
      <c r="J133" s="238"/>
      <c r="K133" s="238"/>
      <c r="L133" s="238"/>
      <c r="M133" s="238"/>
      <c r="N133" s="238"/>
      <c r="O133" s="238"/>
      <c r="P133" s="682"/>
      <c r="Q133" s="713"/>
    </row>
    <row r="134" spans="1:17" ht="14.4" customHeight="1" x14ac:dyDescent="0.3">
      <c r="A134" s="680" t="s">
        <v>537</v>
      </c>
      <c r="B134" s="671" t="s">
        <v>4004</v>
      </c>
      <c r="C134" s="671" t="s">
        <v>3862</v>
      </c>
      <c r="D134" s="671" t="s">
        <v>4154</v>
      </c>
      <c r="E134" s="671" t="s">
        <v>4155</v>
      </c>
      <c r="F134" s="238"/>
      <c r="G134" s="238"/>
      <c r="H134" s="238"/>
      <c r="I134" s="238"/>
      <c r="J134" s="238"/>
      <c r="K134" s="238"/>
      <c r="L134" s="238"/>
      <c r="M134" s="238"/>
      <c r="N134" s="238">
        <v>1</v>
      </c>
      <c r="O134" s="238">
        <v>14876.4</v>
      </c>
      <c r="P134" s="682"/>
      <c r="Q134" s="713">
        <v>14876.4</v>
      </c>
    </row>
    <row r="135" spans="1:17" ht="14.4" customHeight="1" x14ac:dyDescent="0.3">
      <c r="A135" s="680" t="s">
        <v>537</v>
      </c>
      <c r="B135" s="671" t="s">
        <v>4004</v>
      </c>
      <c r="C135" s="671" t="s">
        <v>3862</v>
      </c>
      <c r="D135" s="671" t="s">
        <v>4156</v>
      </c>
      <c r="E135" s="671" t="s">
        <v>4157</v>
      </c>
      <c r="F135" s="238"/>
      <c r="G135" s="238"/>
      <c r="H135" s="238"/>
      <c r="I135" s="238"/>
      <c r="J135" s="238">
        <v>2</v>
      </c>
      <c r="K135" s="238">
        <v>18523.400000000001</v>
      </c>
      <c r="L135" s="238"/>
      <c r="M135" s="238">
        <v>9261.7000000000007</v>
      </c>
      <c r="N135" s="238">
        <v>2</v>
      </c>
      <c r="O135" s="238">
        <v>18523.400000000001</v>
      </c>
      <c r="P135" s="682"/>
      <c r="Q135" s="713">
        <v>9261.7000000000007</v>
      </c>
    </row>
    <row r="136" spans="1:17" ht="14.4" customHeight="1" x14ac:dyDescent="0.3">
      <c r="A136" s="680" t="s">
        <v>537</v>
      </c>
      <c r="B136" s="671" t="s">
        <v>4004</v>
      </c>
      <c r="C136" s="671" t="s">
        <v>3862</v>
      </c>
      <c r="D136" s="671" t="s">
        <v>4158</v>
      </c>
      <c r="E136" s="671" t="s">
        <v>4159</v>
      </c>
      <c r="F136" s="238">
        <v>1</v>
      </c>
      <c r="G136" s="238">
        <v>8461.18</v>
      </c>
      <c r="H136" s="238">
        <v>1</v>
      </c>
      <c r="I136" s="238">
        <v>8461.18</v>
      </c>
      <c r="J136" s="238"/>
      <c r="K136" s="238"/>
      <c r="L136" s="238"/>
      <c r="M136" s="238"/>
      <c r="N136" s="238"/>
      <c r="O136" s="238"/>
      <c r="P136" s="682"/>
      <c r="Q136" s="713"/>
    </row>
    <row r="137" spans="1:17" ht="14.4" customHeight="1" x14ac:dyDescent="0.3">
      <c r="A137" s="680" t="s">
        <v>537</v>
      </c>
      <c r="B137" s="671" t="s">
        <v>4004</v>
      </c>
      <c r="C137" s="671" t="s">
        <v>3862</v>
      </c>
      <c r="D137" s="671" t="s">
        <v>4160</v>
      </c>
      <c r="E137" s="671" t="s">
        <v>4161</v>
      </c>
      <c r="F137" s="238"/>
      <c r="G137" s="238"/>
      <c r="H137" s="238"/>
      <c r="I137" s="238"/>
      <c r="J137" s="238"/>
      <c r="K137" s="238"/>
      <c r="L137" s="238"/>
      <c r="M137" s="238"/>
      <c r="N137" s="238">
        <v>4</v>
      </c>
      <c r="O137" s="238">
        <v>23442.560000000001</v>
      </c>
      <c r="P137" s="682"/>
      <c r="Q137" s="713">
        <v>5860.64</v>
      </c>
    </row>
    <row r="138" spans="1:17" ht="14.4" customHeight="1" x14ac:dyDescent="0.3">
      <c r="A138" s="680" t="s">
        <v>537</v>
      </c>
      <c r="B138" s="671" t="s">
        <v>4004</v>
      </c>
      <c r="C138" s="671" t="s">
        <v>3862</v>
      </c>
      <c r="D138" s="671" t="s">
        <v>4162</v>
      </c>
      <c r="E138" s="671" t="s">
        <v>4163</v>
      </c>
      <c r="F138" s="238"/>
      <c r="G138" s="238"/>
      <c r="H138" s="238"/>
      <c r="I138" s="238"/>
      <c r="J138" s="238">
        <v>1</v>
      </c>
      <c r="K138" s="238">
        <v>7829</v>
      </c>
      <c r="L138" s="238"/>
      <c r="M138" s="238">
        <v>7829</v>
      </c>
      <c r="N138" s="238"/>
      <c r="O138" s="238"/>
      <c r="P138" s="682"/>
      <c r="Q138" s="713"/>
    </row>
    <row r="139" spans="1:17" ht="14.4" customHeight="1" x14ac:dyDescent="0.3">
      <c r="A139" s="680" t="s">
        <v>537</v>
      </c>
      <c r="B139" s="671" t="s">
        <v>4004</v>
      </c>
      <c r="C139" s="671" t="s">
        <v>3862</v>
      </c>
      <c r="D139" s="671" t="s">
        <v>4164</v>
      </c>
      <c r="E139" s="671" t="s">
        <v>4165</v>
      </c>
      <c r="F139" s="238"/>
      <c r="G139" s="238"/>
      <c r="H139" s="238"/>
      <c r="I139" s="238"/>
      <c r="J139" s="238">
        <v>2</v>
      </c>
      <c r="K139" s="238">
        <v>2760</v>
      </c>
      <c r="L139" s="238"/>
      <c r="M139" s="238">
        <v>1380</v>
      </c>
      <c r="N139" s="238">
        <v>2</v>
      </c>
      <c r="O139" s="238">
        <v>2760</v>
      </c>
      <c r="P139" s="682"/>
      <c r="Q139" s="713">
        <v>1380</v>
      </c>
    </row>
    <row r="140" spans="1:17" ht="14.4" customHeight="1" x14ac:dyDescent="0.3">
      <c r="A140" s="680" t="s">
        <v>537</v>
      </c>
      <c r="B140" s="671" t="s">
        <v>4004</v>
      </c>
      <c r="C140" s="671" t="s">
        <v>3862</v>
      </c>
      <c r="D140" s="671" t="s">
        <v>4166</v>
      </c>
      <c r="E140" s="671" t="s">
        <v>4167</v>
      </c>
      <c r="F140" s="238"/>
      <c r="G140" s="238"/>
      <c r="H140" s="238"/>
      <c r="I140" s="238"/>
      <c r="J140" s="238">
        <v>2</v>
      </c>
      <c r="K140" s="238">
        <v>2076</v>
      </c>
      <c r="L140" s="238"/>
      <c r="M140" s="238">
        <v>1038</v>
      </c>
      <c r="N140" s="238"/>
      <c r="O140" s="238"/>
      <c r="P140" s="682"/>
      <c r="Q140" s="713"/>
    </row>
    <row r="141" spans="1:17" ht="14.4" customHeight="1" x14ac:dyDescent="0.3">
      <c r="A141" s="680" t="s">
        <v>537</v>
      </c>
      <c r="B141" s="671" t="s">
        <v>4004</v>
      </c>
      <c r="C141" s="671" t="s">
        <v>3862</v>
      </c>
      <c r="D141" s="671" t="s">
        <v>4168</v>
      </c>
      <c r="E141" s="671" t="s">
        <v>4169</v>
      </c>
      <c r="F141" s="238"/>
      <c r="G141" s="238"/>
      <c r="H141" s="238"/>
      <c r="I141" s="238"/>
      <c r="J141" s="238">
        <v>2</v>
      </c>
      <c r="K141" s="238">
        <v>2624</v>
      </c>
      <c r="L141" s="238"/>
      <c r="M141" s="238">
        <v>1312</v>
      </c>
      <c r="N141" s="238">
        <v>2</v>
      </c>
      <c r="O141" s="238">
        <v>2624</v>
      </c>
      <c r="P141" s="682"/>
      <c r="Q141" s="713">
        <v>1312</v>
      </c>
    </row>
    <row r="142" spans="1:17" ht="14.4" customHeight="1" x14ac:dyDescent="0.3">
      <c r="A142" s="680" t="s">
        <v>537</v>
      </c>
      <c r="B142" s="671" t="s">
        <v>4004</v>
      </c>
      <c r="C142" s="671" t="s">
        <v>3862</v>
      </c>
      <c r="D142" s="671" t="s">
        <v>4170</v>
      </c>
      <c r="E142" s="671" t="s">
        <v>4171</v>
      </c>
      <c r="F142" s="238"/>
      <c r="G142" s="238"/>
      <c r="H142" s="238"/>
      <c r="I142" s="238"/>
      <c r="J142" s="238">
        <v>2</v>
      </c>
      <c r="K142" s="238">
        <v>117.2</v>
      </c>
      <c r="L142" s="238"/>
      <c r="M142" s="238">
        <v>58.6</v>
      </c>
      <c r="N142" s="238"/>
      <c r="O142" s="238"/>
      <c r="P142" s="682"/>
      <c r="Q142" s="713"/>
    </row>
    <row r="143" spans="1:17" ht="14.4" customHeight="1" x14ac:dyDescent="0.3">
      <c r="A143" s="680" t="s">
        <v>537</v>
      </c>
      <c r="B143" s="671" t="s">
        <v>4004</v>
      </c>
      <c r="C143" s="671" t="s">
        <v>3862</v>
      </c>
      <c r="D143" s="671" t="s">
        <v>4172</v>
      </c>
      <c r="E143" s="671" t="s">
        <v>4173</v>
      </c>
      <c r="F143" s="238"/>
      <c r="G143" s="238"/>
      <c r="H143" s="238"/>
      <c r="I143" s="238"/>
      <c r="J143" s="238">
        <v>1</v>
      </c>
      <c r="K143" s="238">
        <v>1362.5</v>
      </c>
      <c r="L143" s="238"/>
      <c r="M143" s="238">
        <v>1362.5</v>
      </c>
      <c r="N143" s="238"/>
      <c r="O143" s="238"/>
      <c r="P143" s="682"/>
      <c r="Q143" s="713"/>
    </row>
    <row r="144" spans="1:17" ht="14.4" customHeight="1" x14ac:dyDescent="0.3">
      <c r="A144" s="680" t="s">
        <v>537</v>
      </c>
      <c r="B144" s="671" t="s">
        <v>4004</v>
      </c>
      <c r="C144" s="671" t="s">
        <v>3862</v>
      </c>
      <c r="D144" s="671" t="s">
        <v>4174</v>
      </c>
      <c r="E144" s="671" t="s">
        <v>4175</v>
      </c>
      <c r="F144" s="238"/>
      <c r="G144" s="238"/>
      <c r="H144" s="238"/>
      <c r="I144" s="238"/>
      <c r="J144" s="238">
        <v>3</v>
      </c>
      <c r="K144" s="238">
        <v>27478.14</v>
      </c>
      <c r="L144" s="238"/>
      <c r="M144" s="238">
        <v>9159.3799999999992</v>
      </c>
      <c r="N144" s="238"/>
      <c r="O144" s="238"/>
      <c r="P144" s="682"/>
      <c r="Q144" s="713"/>
    </row>
    <row r="145" spans="1:17" ht="14.4" customHeight="1" x14ac:dyDescent="0.3">
      <c r="A145" s="680" t="s">
        <v>537</v>
      </c>
      <c r="B145" s="671" t="s">
        <v>4004</v>
      </c>
      <c r="C145" s="671" t="s">
        <v>3862</v>
      </c>
      <c r="D145" s="671" t="s">
        <v>4176</v>
      </c>
      <c r="E145" s="671" t="s">
        <v>4177</v>
      </c>
      <c r="F145" s="238">
        <v>1</v>
      </c>
      <c r="G145" s="238">
        <v>5924.89</v>
      </c>
      <c r="H145" s="238">
        <v>1</v>
      </c>
      <c r="I145" s="238">
        <v>5924.89</v>
      </c>
      <c r="J145" s="238"/>
      <c r="K145" s="238"/>
      <c r="L145" s="238"/>
      <c r="M145" s="238"/>
      <c r="N145" s="238">
        <v>2</v>
      </c>
      <c r="O145" s="238">
        <v>11849.78</v>
      </c>
      <c r="P145" s="682">
        <v>2</v>
      </c>
      <c r="Q145" s="713">
        <v>5924.89</v>
      </c>
    </row>
    <row r="146" spans="1:17" ht="14.4" customHeight="1" x14ac:dyDescent="0.3">
      <c r="A146" s="680" t="s">
        <v>537</v>
      </c>
      <c r="B146" s="671" t="s">
        <v>4004</v>
      </c>
      <c r="C146" s="671" t="s">
        <v>3862</v>
      </c>
      <c r="D146" s="671" t="s">
        <v>4178</v>
      </c>
      <c r="E146" s="671" t="s">
        <v>4179</v>
      </c>
      <c r="F146" s="238">
        <v>6</v>
      </c>
      <c r="G146" s="238">
        <v>81998.52</v>
      </c>
      <c r="H146" s="238">
        <v>1</v>
      </c>
      <c r="I146" s="238">
        <v>13666.42</v>
      </c>
      <c r="J146" s="238">
        <v>9</v>
      </c>
      <c r="K146" s="238">
        <v>122997.78</v>
      </c>
      <c r="L146" s="238">
        <v>1.5</v>
      </c>
      <c r="M146" s="238">
        <v>13666.42</v>
      </c>
      <c r="N146" s="238">
        <v>5</v>
      </c>
      <c r="O146" s="238">
        <v>68332.100000000006</v>
      </c>
      <c r="P146" s="682">
        <v>0.83333333333333337</v>
      </c>
      <c r="Q146" s="713">
        <v>13666.420000000002</v>
      </c>
    </row>
    <row r="147" spans="1:17" ht="14.4" customHeight="1" x14ac:dyDescent="0.3">
      <c r="A147" s="680" t="s">
        <v>537</v>
      </c>
      <c r="B147" s="671" t="s">
        <v>4004</v>
      </c>
      <c r="C147" s="671" t="s">
        <v>3862</v>
      </c>
      <c r="D147" s="671" t="s">
        <v>4180</v>
      </c>
      <c r="E147" s="671" t="s">
        <v>4181</v>
      </c>
      <c r="F147" s="238">
        <v>4</v>
      </c>
      <c r="G147" s="238">
        <v>27020.92</v>
      </c>
      <c r="H147" s="238">
        <v>1</v>
      </c>
      <c r="I147" s="238">
        <v>6755.23</v>
      </c>
      <c r="J147" s="238">
        <v>3</v>
      </c>
      <c r="K147" s="238">
        <v>20265.689999999999</v>
      </c>
      <c r="L147" s="238">
        <v>0.75</v>
      </c>
      <c r="M147" s="238">
        <v>6755.23</v>
      </c>
      <c r="N147" s="238">
        <v>1</v>
      </c>
      <c r="O147" s="238">
        <v>6755.23</v>
      </c>
      <c r="P147" s="682">
        <v>0.25</v>
      </c>
      <c r="Q147" s="713">
        <v>6755.23</v>
      </c>
    </row>
    <row r="148" spans="1:17" ht="14.4" customHeight="1" x14ac:dyDescent="0.3">
      <c r="A148" s="680" t="s">
        <v>537</v>
      </c>
      <c r="B148" s="671" t="s">
        <v>4004</v>
      </c>
      <c r="C148" s="671" t="s">
        <v>3862</v>
      </c>
      <c r="D148" s="671" t="s">
        <v>4182</v>
      </c>
      <c r="E148" s="671" t="s">
        <v>4183</v>
      </c>
      <c r="F148" s="238">
        <v>3</v>
      </c>
      <c r="G148" s="238">
        <v>26920.379999999997</v>
      </c>
      <c r="H148" s="238">
        <v>1</v>
      </c>
      <c r="I148" s="238">
        <v>8973.4599999999991</v>
      </c>
      <c r="J148" s="238"/>
      <c r="K148" s="238"/>
      <c r="L148" s="238"/>
      <c r="M148" s="238"/>
      <c r="N148" s="238">
        <v>1</v>
      </c>
      <c r="O148" s="238">
        <v>8973.4599999999991</v>
      </c>
      <c r="P148" s="682">
        <v>0.33333333333333331</v>
      </c>
      <c r="Q148" s="713">
        <v>8973.4599999999991</v>
      </c>
    </row>
    <row r="149" spans="1:17" ht="14.4" customHeight="1" x14ac:dyDescent="0.3">
      <c r="A149" s="680" t="s">
        <v>537</v>
      </c>
      <c r="B149" s="671" t="s">
        <v>4004</v>
      </c>
      <c r="C149" s="671" t="s">
        <v>3862</v>
      </c>
      <c r="D149" s="671" t="s">
        <v>4184</v>
      </c>
      <c r="E149" s="671" t="s">
        <v>4185</v>
      </c>
      <c r="F149" s="238">
        <v>2</v>
      </c>
      <c r="G149" s="238">
        <v>21816.28</v>
      </c>
      <c r="H149" s="238">
        <v>1</v>
      </c>
      <c r="I149" s="238">
        <v>10908.14</v>
      </c>
      <c r="J149" s="238">
        <v>5</v>
      </c>
      <c r="K149" s="238">
        <v>54540.7</v>
      </c>
      <c r="L149" s="238">
        <v>2.5</v>
      </c>
      <c r="M149" s="238">
        <v>10908.14</v>
      </c>
      <c r="N149" s="238">
        <v>3</v>
      </c>
      <c r="O149" s="238">
        <v>32724.42</v>
      </c>
      <c r="P149" s="682">
        <v>1.5</v>
      </c>
      <c r="Q149" s="713">
        <v>10908.14</v>
      </c>
    </row>
    <row r="150" spans="1:17" ht="14.4" customHeight="1" x14ac:dyDescent="0.3">
      <c r="A150" s="680" t="s">
        <v>537</v>
      </c>
      <c r="B150" s="671" t="s">
        <v>4004</v>
      </c>
      <c r="C150" s="671" t="s">
        <v>3862</v>
      </c>
      <c r="D150" s="671" t="s">
        <v>4186</v>
      </c>
      <c r="E150" s="671" t="s">
        <v>4187</v>
      </c>
      <c r="F150" s="238"/>
      <c r="G150" s="238"/>
      <c r="H150" s="238"/>
      <c r="I150" s="238"/>
      <c r="J150" s="238">
        <v>1</v>
      </c>
      <c r="K150" s="238">
        <v>2706.67</v>
      </c>
      <c r="L150" s="238"/>
      <c r="M150" s="238">
        <v>2706.67</v>
      </c>
      <c r="N150" s="238"/>
      <c r="O150" s="238"/>
      <c r="P150" s="682"/>
      <c r="Q150" s="713"/>
    </row>
    <row r="151" spans="1:17" ht="14.4" customHeight="1" x14ac:dyDescent="0.3">
      <c r="A151" s="680" t="s">
        <v>537</v>
      </c>
      <c r="B151" s="671" t="s">
        <v>4004</v>
      </c>
      <c r="C151" s="671" t="s">
        <v>3862</v>
      </c>
      <c r="D151" s="671" t="s">
        <v>4188</v>
      </c>
      <c r="E151" s="671" t="s">
        <v>4189</v>
      </c>
      <c r="F151" s="238">
        <v>1</v>
      </c>
      <c r="G151" s="238">
        <v>3132.31</v>
      </c>
      <c r="H151" s="238">
        <v>1</v>
      </c>
      <c r="I151" s="238">
        <v>3132.31</v>
      </c>
      <c r="J151" s="238"/>
      <c r="K151" s="238"/>
      <c r="L151" s="238"/>
      <c r="M151" s="238"/>
      <c r="N151" s="238"/>
      <c r="O151" s="238"/>
      <c r="P151" s="682"/>
      <c r="Q151" s="713"/>
    </row>
    <row r="152" spans="1:17" ht="14.4" customHeight="1" x14ac:dyDescent="0.3">
      <c r="A152" s="680" t="s">
        <v>537</v>
      </c>
      <c r="B152" s="671" t="s">
        <v>4004</v>
      </c>
      <c r="C152" s="671" t="s">
        <v>3862</v>
      </c>
      <c r="D152" s="671" t="s">
        <v>4190</v>
      </c>
      <c r="E152" s="671" t="s">
        <v>4191</v>
      </c>
      <c r="F152" s="238">
        <v>1</v>
      </c>
      <c r="G152" s="238">
        <v>3326.62</v>
      </c>
      <c r="H152" s="238">
        <v>1</v>
      </c>
      <c r="I152" s="238">
        <v>3326.62</v>
      </c>
      <c r="J152" s="238">
        <v>2</v>
      </c>
      <c r="K152" s="238">
        <v>6653.24</v>
      </c>
      <c r="L152" s="238">
        <v>2</v>
      </c>
      <c r="M152" s="238">
        <v>3326.62</v>
      </c>
      <c r="N152" s="238">
        <v>2</v>
      </c>
      <c r="O152" s="238">
        <v>6653.24</v>
      </c>
      <c r="P152" s="682">
        <v>2</v>
      </c>
      <c r="Q152" s="713">
        <v>3326.62</v>
      </c>
    </row>
    <row r="153" spans="1:17" ht="14.4" customHeight="1" x14ac:dyDescent="0.3">
      <c r="A153" s="680" t="s">
        <v>537</v>
      </c>
      <c r="B153" s="671" t="s">
        <v>4004</v>
      </c>
      <c r="C153" s="671" t="s">
        <v>3862</v>
      </c>
      <c r="D153" s="671" t="s">
        <v>4192</v>
      </c>
      <c r="E153" s="671" t="s">
        <v>4193</v>
      </c>
      <c r="F153" s="238"/>
      <c r="G153" s="238"/>
      <c r="H153" s="238"/>
      <c r="I153" s="238"/>
      <c r="J153" s="238">
        <v>13</v>
      </c>
      <c r="K153" s="238">
        <v>18554.64</v>
      </c>
      <c r="L153" s="238"/>
      <c r="M153" s="238">
        <v>1427.28</v>
      </c>
      <c r="N153" s="238"/>
      <c r="O153" s="238"/>
      <c r="P153" s="682"/>
      <c r="Q153" s="713"/>
    </row>
    <row r="154" spans="1:17" ht="14.4" customHeight="1" x14ac:dyDescent="0.3">
      <c r="A154" s="680" t="s">
        <v>537</v>
      </c>
      <c r="B154" s="671" t="s">
        <v>4004</v>
      </c>
      <c r="C154" s="671" t="s">
        <v>3862</v>
      </c>
      <c r="D154" s="671" t="s">
        <v>4194</v>
      </c>
      <c r="E154" s="671" t="s">
        <v>4195</v>
      </c>
      <c r="F154" s="238"/>
      <c r="G154" s="238"/>
      <c r="H154" s="238"/>
      <c r="I154" s="238"/>
      <c r="J154" s="238">
        <v>3</v>
      </c>
      <c r="K154" s="238">
        <v>25348.41</v>
      </c>
      <c r="L154" s="238"/>
      <c r="M154" s="238">
        <v>8449.4699999999993</v>
      </c>
      <c r="N154" s="238"/>
      <c r="O154" s="238"/>
      <c r="P154" s="682"/>
      <c r="Q154" s="713"/>
    </row>
    <row r="155" spans="1:17" ht="14.4" customHeight="1" x14ac:dyDescent="0.3">
      <c r="A155" s="680" t="s">
        <v>537</v>
      </c>
      <c r="B155" s="671" t="s">
        <v>4004</v>
      </c>
      <c r="C155" s="671" t="s">
        <v>3862</v>
      </c>
      <c r="D155" s="671" t="s">
        <v>4196</v>
      </c>
      <c r="E155" s="671" t="s">
        <v>4197</v>
      </c>
      <c r="F155" s="238"/>
      <c r="G155" s="238"/>
      <c r="H155" s="238"/>
      <c r="I155" s="238"/>
      <c r="J155" s="238">
        <v>33</v>
      </c>
      <c r="K155" s="238">
        <v>37038.54</v>
      </c>
      <c r="L155" s="238"/>
      <c r="M155" s="238">
        <v>1122.3800000000001</v>
      </c>
      <c r="N155" s="238"/>
      <c r="O155" s="238"/>
      <c r="P155" s="682"/>
      <c r="Q155" s="713"/>
    </row>
    <row r="156" spans="1:17" ht="14.4" customHeight="1" x14ac:dyDescent="0.3">
      <c r="A156" s="680" t="s">
        <v>537</v>
      </c>
      <c r="B156" s="671" t="s">
        <v>4004</v>
      </c>
      <c r="C156" s="671" t="s">
        <v>3862</v>
      </c>
      <c r="D156" s="671" t="s">
        <v>4198</v>
      </c>
      <c r="E156" s="671" t="s">
        <v>4199</v>
      </c>
      <c r="F156" s="238"/>
      <c r="G156" s="238"/>
      <c r="H156" s="238"/>
      <c r="I156" s="238"/>
      <c r="J156" s="238">
        <v>4</v>
      </c>
      <c r="K156" s="238">
        <v>32141.200000000001</v>
      </c>
      <c r="L156" s="238"/>
      <c r="M156" s="238">
        <v>8035.3</v>
      </c>
      <c r="N156" s="238">
        <v>6</v>
      </c>
      <c r="O156" s="238">
        <v>48211.8</v>
      </c>
      <c r="P156" s="682"/>
      <c r="Q156" s="713">
        <v>8035.3</v>
      </c>
    </row>
    <row r="157" spans="1:17" ht="14.4" customHeight="1" x14ac:dyDescent="0.3">
      <c r="A157" s="680" t="s">
        <v>537</v>
      </c>
      <c r="B157" s="671" t="s">
        <v>4004</v>
      </c>
      <c r="C157" s="671" t="s">
        <v>3862</v>
      </c>
      <c r="D157" s="671" t="s">
        <v>4200</v>
      </c>
      <c r="E157" s="671" t="s">
        <v>4201</v>
      </c>
      <c r="F157" s="238"/>
      <c r="G157" s="238"/>
      <c r="H157" s="238"/>
      <c r="I157" s="238"/>
      <c r="J157" s="238"/>
      <c r="K157" s="238"/>
      <c r="L157" s="238"/>
      <c r="M157" s="238"/>
      <c r="N157" s="238">
        <v>1</v>
      </c>
      <c r="O157" s="238">
        <v>11323.93</v>
      </c>
      <c r="P157" s="682"/>
      <c r="Q157" s="713">
        <v>11323.93</v>
      </c>
    </row>
    <row r="158" spans="1:17" ht="14.4" customHeight="1" x14ac:dyDescent="0.3">
      <c r="A158" s="680" t="s">
        <v>537</v>
      </c>
      <c r="B158" s="671" t="s">
        <v>4004</v>
      </c>
      <c r="C158" s="671" t="s">
        <v>3862</v>
      </c>
      <c r="D158" s="671" t="s">
        <v>4202</v>
      </c>
      <c r="E158" s="671" t="s">
        <v>4203</v>
      </c>
      <c r="F158" s="238">
        <v>1</v>
      </c>
      <c r="G158" s="238">
        <v>19763</v>
      </c>
      <c r="H158" s="238">
        <v>1</v>
      </c>
      <c r="I158" s="238">
        <v>19763</v>
      </c>
      <c r="J158" s="238"/>
      <c r="K158" s="238"/>
      <c r="L158" s="238"/>
      <c r="M158" s="238"/>
      <c r="N158" s="238"/>
      <c r="O158" s="238"/>
      <c r="P158" s="682"/>
      <c r="Q158" s="713"/>
    </row>
    <row r="159" spans="1:17" ht="14.4" customHeight="1" x14ac:dyDescent="0.3">
      <c r="A159" s="680" t="s">
        <v>537</v>
      </c>
      <c r="B159" s="671" t="s">
        <v>4004</v>
      </c>
      <c r="C159" s="671" t="s">
        <v>3862</v>
      </c>
      <c r="D159" s="671" t="s">
        <v>4204</v>
      </c>
      <c r="E159" s="671" t="s">
        <v>4205</v>
      </c>
      <c r="F159" s="238">
        <v>1</v>
      </c>
      <c r="G159" s="238">
        <v>12161.4</v>
      </c>
      <c r="H159" s="238">
        <v>1</v>
      </c>
      <c r="I159" s="238">
        <v>12161.4</v>
      </c>
      <c r="J159" s="238"/>
      <c r="K159" s="238"/>
      <c r="L159" s="238"/>
      <c r="M159" s="238"/>
      <c r="N159" s="238"/>
      <c r="O159" s="238"/>
      <c r="P159" s="682"/>
      <c r="Q159" s="713"/>
    </row>
    <row r="160" spans="1:17" ht="14.4" customHeight="1" x14ac:dyDescent="0.3">
      <c r="A160" s="680" t="s">
        <v>537</v>
      </c>
      <c r="B160" s="671" t="s">
        <v>4004</v>
      </c>
      <c r="C160" s="671" t="s">
        <v>3862</v>
      </c>
      <c r="D160" s="671" t="s">
        <v>4206</v>
      </c>
      <c r="E160" s="671" t="s">
        <v>4207</v>
      </c>
      <c r="F160" s="238">
        <v>1</v>
      </c>
      <c r="G160" s="238">
        <v>3416</v>
      </c>
      <c r="H160" s="238">
        <v>1</v>
      </c>
      <c r="I160" s="238">
        <v>3416</v>
      </c>
      <c r="J160" s="238"/>
      <c r="K160" s="238"/>
      <c r="L160" s="238"/>
      <c r="M160" s="238"/>
      <c r="N160" s="238"/>
      <c r="O160" s="238"/>
      <c r="P160" s="682"/>
      <c r="Q160" s="713"/>
    </row>
    <row r="161" spans="1:17" ht="14.4" customHeight="1" x14ac:dyDescent="0.3">
      <c r="A161" s="680" t="s">
        <v>537</v>
      </c>
      <c r="B161" s="671" t="s">
        <v>4004</v>
      </c>
      <c r="C161" s="671" t="s">
        <v>3862</v>
      </c>
      <c r="D161" s="671" t="s">
        <v>4208</v>
      </c>
      <c r="E161" s="671" t="s">
        <v>4209</v>
      </c>
      <c r="F161" s="238"/>
      <c r="G161" s="238"/>
      <c r="H161" s="238"/>
      <c r="I161" s="238"/>
      <c r="J161" s="238">
        <v>1</v>
      </c>
      <c r="K161" s="238">
        <v>12442.58</v>
      </c>
      <c r="L161" s="238"/>
      <c r="M161" s="238">
        <v>12442.58</v>
      </c>
      <c r="N161" s="238"/>
      <c r="O161" s="238"/>
      <c r="P161" s="682"/>
      <c r="Q161" s="713"/>
    </row>
    <row r="162" spans="1:17" ht="14.4" customHeight="1" x14ac:dyDescent="0.3">
      <c r="A162" s="680" t="s">
        <v>537</v>
      </c>
      <c r="B162" s="671" t="s">
        <v>4004</v>
      </c>
      <c r="C162" s="671" t="s">
        <v>3862</v>
      </c>
      <c r="D162" s="671" t="s">
        <v>4210</v>
      </c>
      <c r="E162" s="671" t="s">
        <v>4211</v>
      </c>
      <c r="F162" s="238"/>
      <c r="G162" s="238"/>
      <c r="H162" s="238"/>
      <c r="I162" s="238"/>
      <c r="J162" s="238"/>
      <c r="K162" s="238"/>
      <c r="L162" s="238"/>
      <c r="M162" s="238"/>
      <c r="N162" s="238">
        <v>2</v>
      </c>
      <c r="O162" s="238">
        <v>13478.12</v>
      </c>
      <c r="P162" s="682"/>
      <c r="Q162" s="713">
        <v>6739.06</v>
      </c>
    </row>
    <row r="163" spans="1:17" ht="14.4" customHeight="1" x14ac:dyDescent="0.3">
      <c r="A163" s="680" t="s">
        <v>537</v>
      </c>
      <c r="B163" s="671" t="s">
        <v>4004</v>
      </c>
      <c r="C163" s="671" t="s">
        <v>3862</v>
      </c>
      <c r="D163" s="671" t="s">
        <v>4212</v>
      </c>
      <c r="E163" s="671" t="s">
        <v>4213</v>
      </c>
      <c r="F163" s="238"/>
      <c r="G163" s="238"/>
      <c r="H163" s="238"/>
      <c r="I163" s="238"/>
      <c r="J163" s="238"/>
      <c r="K163" s="238"/>
      <c r="L163" s="238"/>
      <c r="M163" s="238"/>
      <c r="N163" s="238">
        <v>1</v>
      </c>
      <c r="O163" s="238">
        <v>8160</v>
      </c>
      <c r="P163" s="682"/>
      <c r="Q163" s="713">
        <v>8160</v>
      </c>
    </row>
    <row r="164" spans="1:17" ht="14.4" customHeight="1" x14ac:dyDescent="0.3">
      <c r="A164" s="680" t="s">
        <v>537</v>
      </c>
      <c r="B164" s="671" t="s">
        <v>4004</v>
      </c>
      <c r="C164" s="671" t="s">
        <v>3862</v>
      </c>
      <c r="D164" s="671" t="s">
        <v>4214</v>
      </c>
      <c r="E164" s="671" t="s">
        <v>4215</v>
      </c>
      <c r="F164" s="238"/>
      <c r="G164" s="238"/>
      <c r="H164" s="238"/>
      <c r="I164" s="238"/>
      <c r="J164" s="238"/>
      <c r="K164" s="238"/>
      <c r="L164" s="238"/>
      <c r="M164" s="238"/>
      <c r="N164" s="238">
        <v>1</v>
      </c>
      <c r="O164" s="238">
        <v>8240</v>
      </c>
      <c r="P164" s="682"/>
      <c r="Q164" s="713">
        <v>8240</v>
      </c>
    </row>
    <row r="165" spans="1:17" ht="14.4" customHeight="1" x14ac:dyDescent="0.3">
      <c r="A165" s="680" t="s">
        <v>537</v>
      </c>
      <c r="B165" s="671" t="s">
        <v>4004</v>
      </c>
      <c r="C165" s="671" t="s">
        <v>3862</v>
      </c>
      <c r="D165" s="671" t="s">
        <v>4216</v>
      </c>
      <c r="E165" s="671" t="s">
        <v>4217</v>
      </c>
      <c r="F165" s="238"/>
      <c r="G165" s="238"/>
      <c r="H165" s="238"/>
      <c r="I165" s="238"/>
      <c r="J165" s="238"/>
      <c r="K165" s="238"/>
      <c r="L165" s="238"/>
      <c r="M165" s="238"/>
      <c r="N165" s="238">
        <v>2</v>
      </c>
      <c r="O165" s="238">
        <v>31692</v>
      </c>
      <c r="P165" s="682"/>
      <c r="Q165" s="713">
        <v>15846</v>
      </c>
    </row>
    <row r="166" spans="1:17" ht="14.4" customHeight="1" x14ac:dyDescent="0.3">
      <c r="A166" s="680" t="s">
        <v>537</v>
      </c>
      <c r="B166" s="671" t="s">
        <v>4004</v>
      </c>
      <c r="C166" s="671" t="s">
        <v>3867</v>
      </c>
      <c r="D166" s="671" t="s">
        <v>4218</v>
      </c>
      <c r="E166" s="671" t="s">
        <v>4219</v>
      </c>
      <c r="F166" s="238">
        <v>40</v>
      </c>
      <c r="G166" s="238">
        <v>7384</v>
      </c>
      <c r="H166" s="238">
        <v>1</v>
      </c>
      <c r="I166" s="238">
        <v>184.6</v>
      </c>
      <c r="J166" s="238">
        <v>29</v>
      </c>
      <c r="K166" s="238">
        <v>5365</v>
      </c>
      <c r="L166" s="238">
        <v>0.72657096424702061</v>
      </c>
      <c r="M166" s="238">
        <v>185</v>
      </c>
      <c r="N166" s="238">
        <v>21</v>
      </c>
      <c r="O166" s="238">
        <v>3885</v>
      </c>
      <c r="P166" s="682">
        <v>0.52613759479956668</v>
      </c>
      <c r="Q166" s="713">
        <v>185</v>
      </c>
    </row>
    <row r="167" spans="1:17" ht="14.4" customHeight="1" x14ac:dyDescent="0.3">
      <c r="A167" s="680" t="s">
        <v>537</v>
      </c>
      <c r="B167" s="671" t="s">
        <v>4004</v>
      </c>
      <c r="C167" s="671" t="s">
        <v>3867</v>
      </c>
      <c r="D167" s="671" t="s">
        <v>4220</v>
      </c>
      <c r="E167" s="671" t="s">
        <v>4221</v>
      </c>
      <c r="F167" s="238">
        <v>207</v>
      </c>
      <c r="G167" s="238">
        <v>78867</v>
      </c>
      <c r="H167" s="238">
        <v>1</v>
      </c>
      <c r="I167" s="238">
        <v>381</v>
      </c>
      <c r="J167" s="238">
        <v>109</v>
      </c>
      <c r="K167" s="238">
        <v>41630</v>
      </c>
      <c r="L167" s="238">
        <v>0.52785068533100032</v>
      </c>
      <c r="M167" s="238">
        <v>381.92660550458714</v>
      </c>
      <c r="N167" s="238">
        <v>147</v>
      </c>
      <c r="O167" s="238">
        <v>56154</v>
      </c>
      <c r="P167" s="682">
        <v>0.71200882498383355</v>
      </c>
      <c r="Q167" s="713">
        <v>382</v>
      </c>
    </row>
    <row r="168" spans="1:17" ht="14.4" customHeight="1" x14ac:dyDescent="0.3">
      <c r="A168" s="680" t="s">
        <v>537</v>
      </c>
      <c r="B168" s="671" t="s">
        <v>4004</v>
      </c>
      <c r="C168" s="671" t="s">
        <v>3867</v>
      </c>
      <c r="D168" s="671" t="s">
        <v>3884</v>
      </c>
      <c r="E168" s="671" t="s">
        <v>3885</v>
      </c>
      <c r="F168" s="238">
        <v>1</v>
      </c>
      <c r="G168" s="238">
        <v>609</v>
      </c>
      <c r="H168" s="238">
        <v>1</v>
      </c>
      <c r="I168" s="238">
        <v>609</v>
      </c>
      <c r="J168" s="238">
        <v>1</v>
      </c>
      <c r="K168" s="238">
        <v>611</v>
      </c>
      <c r="L168" s="238">
        <v>1.0032840722495895</v>
      </c>
      <c r="M168" s="238">
        <v>611</v>
      </c>
      <c r="N168" s="238"/>
      <c r="O168" s="238"/>
      <c r="P168" s="682"/>
      <c r="Q168" s="713"/>
    </row>
    <row r="169" spans="1:17" ht="14.4" customHeight="1" x14ac:dyDescent="0.3">
      <c r="A169" s="680" t="s">
        <v>537</v>
      </c>
      <c r="B169" s="671" t="s">
        <v>4004</v>
      </c>
      <c r="C169" s="671" t="s">
        <v>3867</v>
      </c>
      <c r="D169" s="671" t="s">
        <v>3886</v>
      </c>
      <c r="E169" s="671" t="s">
        <v>3887</v>
      </c>
      <c r="F169" s="238">
        <v>1</v>
      </c>
      <c r="G169" s="238">
        <v>385</v>
      </c>
      <c r="H169" s="238">
        <v>1</v>
      </c>
      <c r="I169" s="238">
        <v>385</v>
      </c>
      <c r="J169" s="238">
        <v>3</v>
      </c>
      <c r="K169" s="238">
        <v>1158</v>
      </c>
      <c r="L169" s="238">
        <v>3.0077922077922077</v>
      </c>
      <c r="M169" s="238">
        <v>386</v>
      </c>
      <c r="N169" s="238"/>
      <c r="O169" s="238"/>
      <c r="P169" s="682"/>
      <c r="Q169" s="713"/>
    </row>
    <row r="170" spans="1:17" ht="14.4" customHeight="1" x14ac:dyDescent="0.3">
      <c r="A170" s="680" t="s">
        <v>537</v>
      </c>
      <c r="B170" s="671" t="s">
        <v>4004</v>
      </c>
      <c r="C170" s="671" t="s">
        <v>3867</v>
      </c>
      <c r="D170" s="671" t="s">
        <v>3899</v>
      </c>
      <c r="E170" s="671" t="s">
        <v>3900</v>
      </c>
      <c r="F170" s="238">
        <v>561</v>
      </c>
      <c r="G170" s="238">
        <v>139684</v>
      </c>
      <c r="H170" s="238">
        <v>1</v>
      </c>
      <c r="I170" s="238">
        <v>248.99108734402853</v>
      </c>
      <c r="J170" s="238">
        <v>557</v>
      </c>
      <c r="K170" s="238">
        <v>129224</v>
      </c>
      <c r="L170" s="238">
        <v>0.92511669196185675</v>
      </c>
      <c r="M170" s="238">
        <v>232</v>
      </c>
      <c r="N170" s="238">
        <v>452</v>
      </c>
      <c r="O170" s="238">
        <v>104864</v>
      </c>
      <c r="P170" s="682">
        <v>0.75072306062254801</v>
      </c>
      <c r="Q170" s="713">
        <v>232</v>
      </c>
    </row>
    <row r="171" spans="1:17" ht="14.4" customHeight="1" x14ac:dyDescent="0.3">
      <c r="A171" s="680" t="s">
        <v>537</v>
      </c>
      <c r="B171" s="671" t="s">
        <v>4004</v>
      </c>
      <c r="C171" s="671" t="s">
        <v>3867</v>
      </c>
      <c r="D171" s="671" t="s">
        <v>4222</v>
      </c>
      <c r="E171" s="671" t="s">
        <v>4223</v>
      </c>
      <c r="F171" s="238"/>
      <c r="G171" s="238"/>
      <c r="H171" s="238"/>
      <c r="I171" s="238"/>
      <c r="J171" s="238"/>
      <c r="K171" s="238"/>
      <c r="L171" s="238"/>
      <c r="M171" s="238"/>
      <c r="N171" s="238">
        <v>1</v>
      </c>
      <c r="O171" s="238">
        <v>1307</v>
      </c>
      <c r="P171" s="682"/>
      <c r="Q171" s="713">
        <v>1307</v>
      </c>
    </row>
    <row r="172" spans="1:17" ht="14.4" customHeight="1" x14ac:dyDescent="0.3">
      <c r="A172" s="680" t="s">
        <v>537</v>
      </c>
      <c r="B172" s="671" t="s">
        <v>4004</v>
      </c>
      <c r="C172" s="671" t="s">
        <v>3867</v>
      </c>
      <c r="D172" s="671" t="s">
        <v>4224</v>
      </c>
      <c r="E172" s="671" t="s">
        <v>4225</v>
      </c>
      <c r="F172" s="238">
        <v>1</v>
      </c>
      <c r="G172" s="238">
        <v>7045</v>
      </c>
      <c r="H172" s="238">
        <v>1</v>
      </c>
      <c r="I172" s="238">
        <v>7045</v>
      </c>
      <c r="J172" s="238"/>
      <c r="K172" s="238"/>
      <c r="L172" s="238"/>
      <c r="M172" s="238"/>
      <c r="N172" s="238"/>
      <c r="O172" s="238"/>
      <c r="P172" s="682"/>
      <c r="Q172" s="713"/>
    </row>
    <row r="173" spans="1:17" ht="14.4" customHeight="1" x14ac:dyDescent="0.3">
      <c r="A173" s="680" t="s">
        <v>537</v>
      </c>
      <c r="B173" s="671" t="s">
        <v>4004</v>
      </c>
      <c r="C173" s="671" t="s">
        <v>3867</v>
      </c>
      <c r="D173" s="671" t="s">
        <v>3903</v>
      </c>
      <c r="E173" s="671" t="s">
        <v>3904</v>
      </c>
      <c r="F173" s="238">
        <v>6</v>
      </c>
      <c r="G173" s="238">
        <v>3498</v>
      </c>
      <c r="H173" s="238">
        <v>1</v>
      </c>
      <c r="I173" s="238">
        <v>583</v>
      </c>
      <c r="J173" s="238">
        <v>7</v>
      </c>
      <c r="K173" s="238">
        <v>4109</v>
      </c>
      <c r="L173" s="238">
        <v>1.1746712407089765</v>
      </c>
      <c r="M173" s="238">
        <v>587</v>
      </c>
      <c r="N173" s="238">
        <v>15</v>
      </c>
      <c r="O173" s="238">
        <v>8805</v>
      </c>
      <c r="P173" s="682">
        <v>2.5171526586620927</v>
      </c>
      <c r="Q173" s="713">
        <v>587</v>
      </c>
    </row>
    <row r="174" spans="1:17" ht="14.4" customHeight="1" x14ac:dyDescent="0.3">
      <c r="A174" s="680" t="s">
        <v>537</v>
      </c>
      <c r="B174" s="671" t="s">
        <v>4004</v>
      </c>
      <c r="C174" s="671" t="s">
        <v>3867</v>
      </c>
      <c r="D174" s="671" t="s">
        <v>4226</v>
      </c>
      <c r="E174" s="671" t="s">
        <v>4227</v>
      </c>
      <c r="F174" s="238">
        <v>8</v>
      </c>
      <c r="G174" s="238">
        <v>23592</v>
      </c>
      <c r="H174" s="238">
        <v>1</v>
      </c>
      <c r="I174" s="238">
        <v>2949</v>
      </c>
      <c r="J174" s="238">
        <v>7</v>
      </c>
      <c r="K174" s="238">
        <v>20727</v>
      </c>
      <c r="L174" s="238">
        <v>0.87856052899287895</v>
      </c>
      <c r="M174" s="238">
        <v>2961</v>
      </c>
      <c r="N174" s="238">
        <v>6</v>
      </c>
      <c r="O174" s="238">
        <v>17766</v>
      </c>
      <c r="P174" s="682">
        <v>0.75305188199389628</v>
      </c>
      <c r="Q174" s="713">
        <v>2961</v>
      </c>
    </row>
    <row r="175" spans="1:17" ht="14.4" customHeight="1" x14ac:dyDescent="0.3">
      <c r="A175" s="680" t="s">
        <v>537</v>
      </c>
      <c r="B175" s="671" t="s">
        <v>4004</v>
      </c>
      <c r="C175" s="671" t="s">
        <v>3867</v>
      </c>
      <c r="D175" s="671" t="s">
        <v>4228</v>
      </c>
      <c r="E175" s="671" t="s">
        <v>4229</v>
      </c>
      <c r="F175" s="238"/>
      <c r="G175" s="238"/>
      <c r="H175" s="238"/>
      <c r="I175" s="238"/>
      <c r="J175" s="238"/>
      <c r="K175" s="238"/>
      <c r="L175" s="238"/>
      <c r="M175" s="238"/>
      <c r="N175" s="238">
        <v>1</v>
      </c>
      <c r="O175" s="238">
        <v>3764</v>
      </c>
      <c r="P175" s="682"/>
      <c r="Q175" s="713">
        <v>3764</v>
      </c>
    </row>
    <row r="176" spans="1:17" ht="14.4" customHeight="1" x14ac:dyDescent="0.3">
      <c r="A176" s="680" t="s">
        <v>537</v>
      </c>
      <c r="B176" s="671" t="s">
        <v>4004</v>
      </c>
      <c r="C176" s="671" t="s">
        <v>3867</v>
      </c>
      <c r="D176" s="671" t="s">
        <v>4230</v>
      </c>
      <c r="E176" s="671" t="s">
        <v>4231</v>
      </c>
      <c r="F176" s="238">
        <v>5</v>
      </c>
      <c r="G176" s="238">
        <v>70040</v>
      </c>
      <c r="H176" s="238">
        <v>1</v>
      </c>
      <c r="I176" s="238">
        <v>14008</v>
      </c>
      <c r="J176" s="238">
        <v>3</v>
      </c>
      <c r="K176" s="238">
        <v>42231</v>
      </c>
      <c r="L176" s="238">
        <v>0.60295545402627071</v>
      </c>
      <c r="M176" s="238">
        <v>14077</v>
      </c>
      <c r="N176" s="238">
        <v>11</v>
      </c>
      <c r="O176" s="238">
        <v>154847</v>
      </c>
      <c r="P176" s="682">
        <v>2.2108366647629927</v>
      </c>
      <c r="Q176" s="713">
        <v>14077</v>
      </c>
    </row>
    <row r="177" spans="1:17" ht="14.4" customHeight="1" x14ac:dyDescent="0.3">
      <c r="A177" s="680" t="s">
        <v>537</v>
      </c>
      <c r="B177" s="671" t="s">
        <v>4004</v>
      </c>
      <c r="C177" s="671" t="s">
        <v>3867</v>
      </c>
      <c r="D177" s="671" t="s">
        <v>4232</v>
      </c>
      <c r="E177" s="671" t="s">
        <v>4233</v>
      </c>
      <c r="F177" s="238"/>
      <c r="G177" s="238"/>
      <c r="H177" s="238"/>
      <c r="I177" s="238"/>
      <c r="J177" s="238">
        <v>1</v>
      </c>
      <c r="K177" s="238">
        <v>6014</v>
      </c>
      <c r="L177" s="238"/>
      <c r="M177" s="238">
        <v>6014</v>
      </c>
      <c r="N177" s="238">
        <v>2</v>
      </c>
      <c r="O177" s="238">
        <v>12028</v>
      </c>
      <c r="P177" s="682"/>
      <c r="Q177" s="713">
        <v>6014</v>
      </c>
    </row>
    <row r="178" spans="1:17" ht="14.4" customHeight="1" x14ac:dyDescent="0.3">
      <c r="A178" s="680" t="s">
        <v>537</v>
      </c>
      <c r="B178" s="671" t="s">
        <v>4004</v>
      </c>
      <c r="C178" s="671" t="s">
        <v>3867</v>
      </c>
      <c r="D178" s="671" t="s">
        <v>4234</v>
      </c>
      <c r="E178" s="671" t="s">
        <v>4235</v>
      </c>
      <c r="F178" s="238"/>
      <c r="G178" s="238"/>
      <c r="H178" s="238"/>
      <c r="I178" s="238"/>
      <c r="J178" s="238">
        <v>1</v>
      </c>
      <c r="K178" s="238">
        <v>9866</v>
      </c>
      <c r="L178" s="238"/>
      <c r="M178" s="238">
        <v>9866</v>
      </c>
      <c r="N178" s="238">
        <v>1</v>
      </c>
      <c r="O178" s="238">
        <v>9866</v>
      </c>
      <c r="P178" s="682"/>
      <c r="Q178" s="713">
        <v>9866</v>
      </c>
    </row>
    <row r="179" spans="1:17" ht="14.4" customHeight="1" x14ac:dyDescent="0.3">
      <c r="A179" s="680" t="s">
        <v>537</v>
      </c>
      <c r="B179" s="671" t="s">
        <v>4004</v>
      </c>
      <c r="C179" s="671" t="s">
        <v>3867</v>
      </c>
      <c r="D179" s="671" t="s">
        <v>4236</v>
      </c>
      <c r="E179" s="671" t="s">
        <v>4237</v>
      </c>
      <c r="F179" s="238">
        <v>7</v>
      </c>
      <c r="G179" s="238">
        <v>16961</v>
      </c>
      <c r="H179" s="238">
        <v>1</v>
      </c>
      <c r="I179" s="238">
        <v>2423</v>
      </c>
      <c r="J179" s="238">
        <v>3</v>
      </c>
      <c r="K179" s="238">
        <v>7290</v>
      </c>
      <c r="L179" s="238">
        <v>0.42980956311538232</v>
      </c>
      <c r="M179" s="238">
        <v>2430</v>
      </c>
      <c r="N179" s="238">
        <v>4</v>
      </c>
      <c r="O179" s="238">
        <v>9720</v>
      </c>
      <c r="P179" s="682">
        <v>0.5730794174871765</v>
      </c>
      <c r="Q179" s="713">
        <v>2430</v>
      </c>
    </row>
    <row r="180" spans="1:17" ht="14.4" customHeight="1" x14ac:dyDescent="0.3">
      <c r="A180" s="680" t="s">
        <v>537</v>
      </c>
      <c r="B180" s="671" t="s">
        <v>4004</v>
      </c>
      <c r="C180" s="671" t="s">
        <v>3867</v>
      </c>
      <c r="D180" s="671" t="s">
        <v>4238</v>
      </c>
      <c r="E180" s="671" t="s">
        <v>4239</v>
      </c>
      <c r="F180" s="238">
        <v>2</v>
      </c>
      <c r="G180" s="238">
        <v>6869</v>
      </c>
      <c r="H180" s="238">
        <v>1</v>
      </c>
      <c r="I180" s="238">
        <v>3434.5</v>
      </c>
      <c r="J180" s="238">
        <v>2</v>
      </c>
      <c r="K180" s="238">
        <v>6906</v>
      </c>
      <c r="L180" s="238">
        <v>1.0053865191439801</v>
      </c>
      <c r="M180" s="238">
        <v>3453</v>
      </c>
      <c r="N180" s="238"/>
      <c r="O180" s="238"/>
      <c r="P180" s="682"/>
      <c r="Q180" s="713"/>
    </row>
    <row r="181" spans="1:17" ht="14.4" customHeight="1" x14ac:dyDescent="0.3">
      <c r="A181" s="680" t="s">
        <v>537</v>
      </c>
      <c r="B181" s="671" t="s">
        <v>4004</v>
      </c>
      <c r="C181" s="671" t="s">
        <v>3867</v>
      </c>
      <c r="D181" s="671" t="s">
        <v>4240</v>
      </c>
      <c r="E181" s="671" t="s">
        <v>4241</v>
      </c>
      <c r="F181" s="238">
        <v>57</v>
      </c>
      <c r="G181" s="238">
        <v>152247</v>
      </c>
      <c r="H181" s="238">
        <v>1</v>
      </c>
      <c r="I181" s="238">
        <v>2671</v>
      </c>
      <c r="J181" s="238">
        <v>49</v>
      </c>
      <c r="K181" s="238">
        <v>131222</v>
      </c>
      <c r="L181" s="238">
        <v>0.86190204076270793</v>
      </c>
      <c r="M181" s="238">
        <v>2678</v>
      </c>
      <c r="N181" s="238">
        <v>54</v>
      </c>
      <c r="O181" s="238">
        <v>144612</v>
      </c>
      <c r="P181" s="682">
        <v>0.94985122859563731</v>
      </c>
      <c r="Q181" s="713">
        <v>2678</v>
      </c>
    </row>
    <row r="182" spans="1:17" ht="14.4" customHeight="1" x14ac:dyDescent="0.3">
      <c r="A182" s="680" t="s">
        <v>537</v>
      </c>
      <c r="B182" s="671" t="s">
        <v>4004</v>
      </c>
      <c r="C182" s="671" t="s">
        <v>3867</v>
      </c>
      <c r="D182" s="671" t="s">
        <v>4242</v>
      </c>
      <c r="E182" s="671" t="s">
        <v>4243</v>
      </c>
      <c r="F182" s="238">
        <v>28</v>
      </c>
      <c r="G182" s="238">
        <v>165760</v>
      </c>
      <c r="H182" s="238">
        <v>1</v>
      </c>
      <c r="I182" s="238">
        <v>5920</v>
      </c>
      <c r="J182" s="238">
        <v>38</v>
      </c>
      <c r="K182" s="238">
        <v>225720</v>
      </c>
      <c r="L182" s="238">
        <v>1.3617277992277992</v>
      </c>
      <c r="M182" s="238">
        <v>5940</v>
      </c>
      <c r="N182" s="238">
        <v>25</v>
      </c>
      <c r="O182" s="238">
        <v>148500</v>
      </c>
      <c r="P182" s="682">
        <v>0.89587355212355213</v>
      </c>
      <c r="Q182" s="713">
        <v>5940</v>
      </c>
    </row>
    <row r="183" spans="1:17" ht="14.4" customHeight="1" x14ac:dyDescent="0.3">
      <c r="A183" s="680" t="s">
        <v>537</v>
      </c>
      <c r="B183" s="671" t="s">
        <v>4004</v>
      </c>
      <c r="C183" s="671" t="s">
        <v>3867</v>
      </c>
      <c r="D183" s="671" t="s">
        <v>4244</v>
      </c>
      <c r="E183" s="671" t="s">
        <v>4245</v>
      </c>
      <c r="F183" s="238">
        <v>1</v>
      </c>
      <c r="G183" s="238">
        <v>10705</v>
      </c>
      <c r="H183" s="238">
        <v>1</v>
      </c>
      <c r="I183" s="238">
        <v>10705</v>
      </c>
      <c r="J183" s="238"/>
      <c r="K183" s="238"/>
      <c r="L183" s="238"/>
      <c r="M183" s="238"/>
      <c r="N183" s="238"/>
      <c r="O183" s="238"/>
      <c r="P183" s="682"/>
      <c r="Q183" s="713"/>
    </row>
    <row r="184" spans="1:17" ht="14.4" customHeight="1" x14ac:dyDescent="0.3">
      <c r="A184" s="680" t="s">
        <v>537</v>
      </c>
      <c r="B184" s="671" t="s">
        <v>4004</v>
      </c>
      <c r="C184" s="671" t="s">
        <v>3867</v>
      </c>
      <c r="D184" s="671" t="s">
        <v>4246</v>
      </c>
      <c r="E184" s="671" t="s">
        <v>4247</v>
      </c>
      <c r="F184" s="238">
        <v>2</v>
      </c>
      <c r="G184" s="238">
        <v>4720</v>
      </c>
      <c r="H184" s="238">
        <v>1</v>
      </c>
      <c r="I184" s="238">
        <v>2360</v>
      </c>
      <c r="J184" s="238">
        <v>3</v>
      </c>
      <c r="K184" s="238">
        <v>7101</v>
      </c>
      <c r="L184" s="238">
        <v>1.5044491525423729</v>
      </c>
      <c r="M184" s="238">
        <v>2367</v>
      </c>
      <c r="N184" s="238">
        <v>3</v>
      </c>
      <c r="O184" s="238">
        <v>7101</v>
      </c>
      <c r="P184" s="682">
        <v>1.5044491525423729</v>
      </c>
      <c r="Q184" s="713">
        <v>2367</v>
      </c>
    </row>
    <row r="185" spans="1:17" ht="14.4" customHeight="1" x14ac:dyDescent="0.3">
      <c r="A185" s="680" t="s">
        <v>537</v>
      </c>
      <c r="B185" s="671" t="s">
        <v>4004</v>
      </c>
      <c r="C185" s="671" t="s">
        <v>3867</v>
      </c>
      <c r="D185" s="671" t="s">
        <v>4248</v>
      </c>
      <c r="E185" s="671" t="s">
        <v>4249</v>
      </c>
      <c r="F185" s="238">
        <v>1</v>
      </c>
      <c r="G185" s="238">
        <v>2436</v>
      </c>
      <c r="H185" s="238">
        <v>1</v>
      </c>
      <c r="I185" s="238">
        <v>2436</v>
      </c>
      <c r="J185" s="238"/>
      <c r="K185" s="238"/>
      <c r="L185" s="238"/>
      <c r="M185" s="238"/>
      <c r="N185" s="238"/>
      <c r="O185" s="238"/>
      <c r="P185" s="682"/>
      <c r="Q185" s="713"/>
    </row>
    <row r="186" spans="1:17" ht="14.4" customHeight="1" x14ac:dyDescent="0.3">
      <c r="A186" s="680" t="s">
        <v>537</v>
      </c>
      <c r="B186" s="671" t="s">
        <v>4004</v>
      </c>
      <c r="C186" s="671" t="s">
        <v>3867</v>
      </c>
      <c r="D186" s="671" t="s">
        <v>4250</v>
      </c>
      <c r="E186" s="671" t="s">
        <v>4251</v>
      </c>
      <c r="F186" s="238">
        <v>3</v>
      </c>
      <c r="G186" s="238">
        <v>9477</v>
      </c>
      <c r="H186" s="238">
        <v>1</v>
      </c>
      <c r="I186" s="238">
        <v>3159</v>
      </c>
      <c r="J186" s="238">
        <v>1</v>
      </c>
      <c r="K186" s="238">
        <v>3171</v>
      </c>
      <c r="L186" s="238">
        <v>0.33459955682177905</v>
      </c>
      <c r="M186" s="238">
        <v>3171</v>
      </c>
      <c r="N186" s="238">
        <v>4</v>
      </c>
      <c r="O186" s="238">
        <v>12684</v>
      </c>
      <c r="P186" s="682">
        <v>1.3383982272871162</v>
      </c>
      <c r="Q186" s="713">
        <v>3171</v>
      </c>
    </row>
    <row r="187" spans="1:17" ht="14.4" customHeight="1" x14ac:dyDescent="0.3">
      <c r="A187" s="680" t="s">
        <v>537</v>
      </c>
      <c r="B187" s="671" t="s">
        <v>4004</v>
      </c>
      <c r="C187" s="671" t="s">
        <v>3867</v>
      </c>
      <c r="D187" s="671" t="s">
        <v>4252</v>
      </c>
      <c r="E187" s="671" t="s">
        <v>4253</v>
      </c>
      <c r="F187" s="238">
        <v>2</v>
      </c>
      <c r="G187" s="238">
        <v>6162</v>
      </c>
      <c r="H187" s="238">
        <v>1</v>
      </c>
      <c r="I187" s="238">
        <v>3081</v>
      </c>
      <c r="J187" s="238"/>
      <c r="K187" s="238"/>
      <c r="L187" s="238"/>
      <c r="M187" s="238"/>
      <c r="N187" s="238"/>
      <c r="O187" s="238"/>
      <c r="P187" s="682"/>
      <c r="Q187" s="713"/>
    </row>
    <row r="188" spans="1:17" ht="14.4" customHeight="1" x14ac:dyDescent="0.3">
      <c r="A188" s="680" t="s">
        <v>537</v>
      </c>
      <c r="B188" s="671" t="s">
        <v>4004</v>
      </c>
      <c r="C188" s="671" t="s">
        <v>3867</v>
      </c>
      <c r="D188" s="671" t="s">
        <v>579</v>
      </c>
      <c r="E188" s="671" t="s">
        <v>4254</v>
      </c>
      <c r="F188" s="238">
        <v>7</v>
      </c>
      <c r="G188" s="238">
        <v>16541</v>
      </c>
      <c r="H188" s="238">
        <v>1</v>
      </c>
      <c r="I188" s="238">
        <v>2363</v>
      </c>
      <c r="J188" s="238">
        <v>5</v>
      </c>
      <c r="K188" s="238">
        <v>11850</v>
      </c>
      <c r="L188" s="238">
        <v>0.71640166858110155</v>
      </c>
      <c r="M188" s="238">
        <v>2370</v>
      </c>
      <c r="N188" s="238">
        <v>5</v>
      </c>
      <c r="O188" s="238">
        <v>11850</v>
      </c>
      <c r="P188" s="682">
        <v>0.71640166858110155</v>
      </c>
      <c r="Q188" s="713">
        <v>2370</v>
      </c>
    </row>
    <row r="189" spans="1:17" ht="14.4" customHeight="1" x14ac:dyDescent="0.3">
      <c r="A189" s="680" t="s">
        <v>537</v>
      </c>
      <c r="B189" s="671" t="s">
        <v>4004</v>
      </c>
      <c r="C189" s="671" t="s">
        <v>3867</v>
      </c>
      <c r="D189" s="671" t="s">
        <v>4255</v>
      </c>
      <c r="E189" s="671" t="s">
        <v>4256</v>
      </c>
      <c r="F189" s="238">
        <v>4</v>
      </c>
      <c r="G189" s="238">
        <v>38896</v>
      </c>
      <c r="H189" s="238">
        <v>1</v>
      </c>
      <c r="I189" s="238">
        <v>9724</v>
      </c>
      <c r="J189" s="238">
        <v>6</v>
      </c>
      <c r="K189" s="238">
        <v>58614</v>
      </c>
      <c r="L189" s="238">
        <v>1.5069415878239407</v>
      </c>
      <c r="M189" s="238">
        <v>9769</v>
      </c>
      <c r="N189" s="238">
        <v>9</v>
      </c>
      <c r="O189" s="238">
        <v>87921</v>
      </c>
      <c r="P189" s="682">
        <v>2.260412381735911</v>
      </c>
      <c r="Q189" s="713">
        <v>9769</v>
      </c>
    </row>
    <row r="190" spans="1:17" ht="14.4" customHeight="1" x14ac:dyDescent="0.3">
      <c r="A190" s="680" t="s">
        <v>537</v>
      </c>
      <c r="B190" s="671" t="s">
        <v>4004</v>
      </c>
      <c r="C190" s="671" t="s">
        <v>3867</v>
      </c>
      <c r="D190" s="671" t="s">
        <v>4257</v>
      </c>
      <c r="E190" s="671" t="s">
        <v>4258</v>
      </c>
      <c r="F190" s="238">
        <v>8</v>
      </c>
      <c r="G190" s="238">
        <v>26624</v>
      </c>
      <c r="H190" s="238">
        <v>1</v>
      </c>
      <c r="I190" s="238">
        <v>3328</v>
      </c>
      <c r="J190" s="238">
        <v>9</v>
      </c>
      <c r="K190" s="238">
        <v>30060</v>
      </c>
      <c r="L190" s="238">
        <v>1.1290564903846154</v>
      </c>
      <c r="M190" s="238">
        <v>3340</v>
      </c>
      <c r="N190" s="238">
        <v>6</v>
      </c>
      <c r="O190" s="238">
        <v>20040</v>
      </c>
      <c r="P190" s="682">
        <v>0.75270432692307687</v>
      </c>
      <c r="Q190" s="713">
        <v>3340</v>
      </c>
    </row>
    <row r="191" spans="1:17" ht="14.4" customHeight="1" x14ac:dyDescent="0.3">
      <c r="A191" s="680" t="s">
        <v>537</v>
      </c>
      <c r="B191" s="671" t="s">
        <v>4004</v>
      </c>
      <c r="C191" s="671" t="s">
        <v>3867</v>
      </c>
      <c r="D191" s="671" t="s">
        <v>4259</v>
      </c>
      <c r="E191" s="671" t="s">
        <v>4260</v>
      </c>
      <c r="F191" s="238"/>
      <c r="G191" s="238"/>
      <c r="H191" s="238"/>
      <c r="I191" s="238"/>
      <c r="J191" s="238">
        <v>2</v>
      </c>
      <c r="K191" s="238">
        <v>8436</v>
      </c>
      <c r="L191" s="238"/>
      <c r="M191" s="238">
        <v>4218</v>
      </c>
      <c r="N191" s="238">
        <v>1</v>
      </c>
      <c r="O191" s="238">
        <v>4218</v>
      </c>
      <c r="P191" s="682"/>
      <c r="Q191" s="713">
        <v>4218</v>
      </c>
    </row>
    <row r="192" spans="1:17" ht="14.4" customHeight="1" x14ac:dyDescent="0.3">
      <c r="A192" s="680" t="s">
        <v>537</v>
      </c>
      <c r="B192" s="671" t="s">
        <v>4004</v>
      </c>
      <c r="C192" s="671" t="s">
        <v>3867</v>
      </c>
      <c r="D192" s="671" t="s">
        <v>4261</v>
      </c>
      <c r="E192" s="671" t="s">
        <v>4262</v>
      </c>
      <c r="F192" s="238">
        <v>8</v>
      </c>
      <c r="G192" s="238">
        <v>16368</v>
      </c>
      <c r="H192" s="238">
        <v>1</v>
      </c>
      <c r="I192" s="238">
        <v>2046</v>
      </c>
      <c r="J192" s="238">
        <v>7</v>
      </c>
      <c r="K192" s="238">
        <v>14371</v>
      </c>
      <c r="L192" s="238">
        <v>0.87799364613880748</v>
      </c>
      <c r="M192" s="238">
        <v>2053</v>
      </c>
      <c r="N192" s="238">
        <v>9</v>
      </c>
      <c r="O192" s="238">
        <v>18477</v>
      </c>
      <c r="P192" s="682">
        <v>1.1288489736070382</v>
      </c>
      <c r="Q192" s="713">
        <v>2053</v>
      </c>
    </row>
    <row r="193" spans="1:17" ht="14.4" customHeight="1" x14ac:dyDescent="0.3">
      <c r="A193" s="680" t="s">
        <v>537</v>
      </c>
      <c r="B193" s="671" t="s">
        <v>4004</v>
      </c>
      <c r="C193" s="671" t="s">
        <v>3867</v>
      </c>
      <c r="D193" s="671" t="s">
        <v>4263</v>
      </c>
      <c r="E193" s="671" t="s">
        <v>4264</v>
      </c>
      <c r="F193" s="238">
        <v>2</v>
      </c>
      <c r="G193" s="238">
        <v>3222</v>
      </c>
      <c r="H193" s="238">
        <v>1</v>
      </c>
      <c r="I193" s="238">
        <v>1611</v>
      </c>
      <c r="J193" s="238"/>
      <c r="K193" s="238"/>
      <c r="L193" s="238"/>
      <c r="M193" s="238"/>
      <c r="N193" s="238">
        <v>2</v>
      </c>
      <c r="O193" s="238">
        <v>3234</v>
      </c>
      <c r="P193" s="682">
        <v>1.0037243947858474</v>
      </c>
      <c r="Q193" s="713">
        <v>1617</v>
      </c>
    </row>
    <row r="194" spans="1:17" ht="14.4" customHeight="1" x14ac:dyDescent="0.3">
      <c r="A194" s="680" t="s">
        <v>537</v>
      </c>
      <c r="B194" s="671" t="s">
        <v>4004</v>
      </c>
      <c r="C194" s="671" t="s">
        <v>3867</v>
      </c>
      <c r="D194" s="671" t="s">
        <v>4265</v>
      </c>
      <c r="E194" s="671" t="s">
        <v>4266</v>
      </c>
      <c r="F194" s="238">
        <v>2</v>
      </c>
      <c r="G194" s="238">
        <v>4424</v>
      </c>
      <c r="H194" s="238">
        <v>1</v>
      </c>
      <c r="I194" s="238">
        <v>2212</v>
      </c>
      <c r="J194" s="238"/>
      <c r="K194" s="238"/>
      <c r="L194" s="238"/>
      <c r="M194" s="238"/>
      <c r="N194" s="238">
        <v>1</v>
      </c>
      <c r="O194" s="238">
        <v>2222</v>
      </c>
      <c r="P194" s="682">
        <v>0.50226039783001808</v>
      </c>
      <c r="Q194" s="713">
        <v>2222</v>
      </c>
    </row>
    <row r="195" spans="1:17" ht="14.4" customHeight="1" x14ac:dyDescent="0.3">
      <c r="A195" s="680" t="s">
        <v>537</v>
      </c>
      <c r="B195" s="671" t="s">
        <v>4004</v>
      </c>
      <c r="C195" s="671" t="s">
        <v>3867</v>
      </c>
      <c r="D195" s="671" t="s">
        <v>4267</v>
      </c>
      <c r="E195" s="671" t="s">
        <v>4268</v>
      </c>
      <c r="F195" s="238">
        <v>4</v>
      </c>
      <c r="G195" s="238">
        <v>10680</v>
      </c>
      <c r="H195" s="238">
        <v>1</v>
      </c>
      <c r="I195" s="238">
        <v>2670</v>
      </c>
      <c r="J195" s="238">
        <v>1</v>
      </c>
      <c r="K195" s="238">
        <v>2677</v>
      </c>
      <c r="L195" s="238">
        <v>0.25065543071161051</v>
      </c>
      <c r="M195" s="238">
        <v>2677</v>
      </c>
      <c r="N195" s="238">
        <v>1</v>
      </c>
      <c r="O195" s="238">
        <v>2677</v>
      </c>
      <c r="P195" s="682">
        <v>0.25065543071161051</v>
      </c>
      <c r="Q195" s="713">
        <v>2677</v>
      </c>
    </row>
    <row r="196" spans="1:17" ht="14.4" customHeight="1" x14ac:dyDescent="0.3">
      <c r="A196" s="680" t="s">
        <v>537</v>
      </c>
      <c r="B196" s="671" t="s">
        <v>4004</v>
      </c>
      <c r="C196" s="671" t="s">
        <v>3867</v>
      </c>
      <c r="D196" s="671" t="s">
        <v>4269</v>
      </c>
      <c r="E196" s="671" t="s">
        <v>4270</v>
      </c>
      <c r="F196" s="238">
        <v>10</v>
      </c>
      <c r="G196" s="238">
        <v>31681</v>
      </c>
      <c r="H196" s="238">
        <v>1</v>
      </c>
      <c r="I196" s="238">
        <v>3168.1</v>
      </c>
      <c r="J196" s="238">
        <v>9</v>
      </c>
      <c r="K196" s="238">
        <v>28629</v>
      </c>
      <c r="L196" s="238">
        <v>0.9036646570499669</v>
      </c>
      <c r="M196" s="238">
        <v>3181</v>
      </c>
      <c r="N196" s="238">
        <v>6</v>
      </c>
      <c r="O196" s="238">
        <v>19086</v>
      </c>
      <c r="P196" s="682">
        <v>0.60244310469997786</v>
      </c>
      <c r="Q196" s="713">
        <v>3181</v>
      </c>
    </row>
    <row r="197" spans="1:17" ht="14.4" customHeight="1" x14ac:dyDescent="0.3">
      <c r="A197" s="680" t="s">
        <v>537</v>
      </c>
      <c r="B197" s="671" t="s">
        <v>4004</v>
      </c>
      <c r="C197" s="671" t="s">
        <v>3867</v>
      </c>
      <c r="D197" s="671" t="s">
        <v>3907</v>
      </c>
      <c r="E197" s="671" t="s">
        <v>3908</v>
      </c>
      <c r="F197" s="238">
        <v>11</v>
      </c>
      <c r="G197" s="238">
        <v>990</v>
      </c>
      <c r="H197" s="238">
        <v>1</v>
      </c>
      <c r="I197" s="238">
        <v>90</v>
      </c>
      <c r="J197" s="238">
        <v>9</v>
      </c>
      <c r="K197" s="238">
        <v>810</v>
      </c>
      <c r="L197" s="238">
        <v>0.81818181818181823</v>
      </c>
      <c r="M197" s="238">
        <v>90</v>
      </c>
      <c r="N197" s="238">
        <v>3</v>
      </c>
      <c r="O197" s="238">
        <v>270</v>
      </c>
      <c r="P197" s="682">
        <v>0.27272727272727271</v>
      </c>
      <c r="Q197" s="713">
        <v>90</v>
      </c>
    </row>
    <row r="198" spans="1:17" ht="14.4" customHeight="1" x14ac:dyDescent="0.3">
      <c r="A198" s="680" t="s">
        <v>537</v>
      </c>
      <c r="B198" s="671" t="s">
        <v>4004</v>
      </c>
      <c r="C198" s="671" t="s">
        <v>3867</v>
      </c>
      <c r="D198" s="671" t="s">
        <v>4271</v>
      </c>
      <c r="E198" s="671" t="s">
        <v>4272</v>
      </c>
      <c r="F198" s="238"/>
      <c r="G198" s="238"/>
      <c r="H198" s="238"/>
      <c r="I198" s="238"/>
      <c r="J198" s="238">
        <v>5</v>
      </c>
      <c r="K198" s="238">
        <v>16005</v>
      </c>
      <c r="L198" s="238"/>
      <c r="M198" s="238">
        <v>3201</v>
      </c>
      <c r="N198" s="238">
        <v>6</v>
      </c>
      <c r="O198" s="238">
        <v>19206</v>
      </c>
      <c r="P198" s="682"/>
      <c r="Q198" s="713">
        <v>3201</v>
      </c>
    </row>
    <row r="199" spans="1:17" ht="14.4" customHeight="1" x14ac:dyDescent="0.3">
      <c r="A199" s="680" t="s">
        <v>537</v>
      </c>
      <c r="B199" s="671" t="s">
        <v>4004</v>
      </c>
      <c r="C199" s="671" t="s">
        <v>3867</v>
      </c>
      <c r="D199" s="671" t="s">
        <v>4273</v>
      </c>
      <c r="E199" s="671" t="s">
        <v>4274</v>
      </c>
      <c r="F199" s="238"/>
      <c r="G199" s="238"/>
      <c r="H199" s="238"/>
      <c r="I199" s="238"/>
      <c r="J199" s="238">
        <v>1</v>
      </c>
      <c r="K199" s="238">
        <v>3486</v>
      </c>
      <c r="L199" s="238"/>
      <c r="M199" s="238">
        <v>3486</v>
      </c>
      <c r="N199" s="238"/>
      <c r="O199" s="238"/>
      <c r="P199" s="682"/>
      <c r="Q199" s="713"/>
    </row>
    <row r="200" spans="1:17" ht="14.4" customHeight="1" x14ac:dyDescent="0.3">
      <c r="A200" s="680" t="s">
        <v>537</v>
      </c>
      <c r="B200" s="671" t="s">
        <v>4004</v>
      </c>
      <c r="C200" s="671" t="s">
        <v>3867</v>
      </c>
      <c r="D200" s="671" t="s">
        <v>4275</v>
      </c>
      <c r="E200" s="671" t="s">
        <v>4276</v>
      </c>
      <c r="F200" s="238">
        <v>4</v>
      </c>
      <c r="G200" s="238">
        <v>11420</v>
      </c>
      <c r="H200" s="238">
        <v>1</v>
      </c>
      <c r="I200" s="238">
        <v>2855</v>
      </c>
      <c r="J200" s="238">
        <v>1</v>
      </c>
      <c r="K200" s="238">
        <v>2867</v>
      </c>
      <c r="L200" s="238">
        <v>0.25105078809106829</v>
      </c>
      <c r="M200" s="238">
        <v>2867</v>
      </c>
      <c r="N200" s="238">
        <v>2</v>
      </c>
      <c r="O200" s="238">
        <v>5734</v>
      </c>
      <c r="P200" s="682">
        <v>0.50210157618213658</v>
      </c>
      <c r="Q200" s="713">
        <v>2867</v>
      </c>
    </row>
    <row r="201" spans="1:17" ht="14.4" customHeight="1" x14ac:dyDescent="0.3">
      <c r="A201" s="680" t="s">
        <v>537</v>
      </c>
      <c r="B201" s="671" t="s">
        <v>4004</v>
      </c>
      <c r="C201" s="671" t="s">
        <v>3867</v>
      </c>
      <c r="D201" s="671" t="s">
        <v>4277</v>
      </c>
      <c r="E201" s="671" t="s">
        <v>4278</v>
      </c>
      <c r="F201" s="238"/>
      <c r="G201" s="238"/>
      <c r="H201" s="238"/>
      <c r="I201" s="238"/>
      <c r="J201" s="238"/>
      <c r="K201" s="238"/>
      <c r="L201" s="238"/>
      <c r="M201" s="238"/>
      <c r="N201" s="238">
        <v>1</v>
      </c>
      <c r="O201" s="238">
        <v>271</v>
      </c>
      <c r="P201" s="682"/>
      <c r="Q201" s="713">
        <v>271</v>
      </c>
    </row>
    <row r="202" spans="1:17" ht="14.4" customHeight="1" x14ac:dyDescent="0.3">
      <c r="A202" s="680" t="s">
        <v>537</v>
      </c>
      <c r="B202" s="671" t="s">
        <v>4004</v>
      </c>
      <c r="C202" s="671" t="s">
        <v>3867</v>
      </c>
      <c r="D202" s="671" t="s">
        <v>4279</v>
      </c>
      <c r="E202" s="671" t="s">
        <v>4280</v>
      </c>
      <c r="F202" s="238">
        <v>37</v>
      </c>
      <c r="G202" s="238">
        <v>190476</v>
      </c>
      <c r="H202" s="238">
        <v>1</v>
      </c>
      <c r="I202" s="238">
        <v>5148</v>
      </c>
      <c r="J202" s="238">
        <v>30</v>
      </c>
      <c r="K202" s="238">
        <v>154440</v>
      </c>
      <c r="L202" s="238">
        <v>0.81081081081081086</v>
      </c>
      <c r="M202" s="238">
        <v>5148</v>
      </c>
      <c r="N202" s="238">
        <v>39</v>
      </c>
      <c r="O202" s="238">
        <v>200772</v>
      </c>
      <c r="P202" s="682">
        <v>1.0540540540540539</v>
      </c>
      <c r="Q202" s="713">
        <v>5148</v>
      </c>
    </row>
    <row r="203" spans="1:17" ht="14.4" customHeight="1" x14ac:dyDescent="0.3">
      <c r="A203" s="680" t="s">
        <v>537</v>
      </c>
      <c r="B203" s="671" t="s">
        <v>4004</v>
      </c>
      <c r="C203" s="671" t="s">
        <v>3867</v>
      </c>
      <c r="D203" s="671" t="s">
        <v>4281</v>
      </c>
      <c r="E203" s="671" t="s">
        <v>4282</v>
      </c>
      <c r="F203" s="238">
        <v>32</v>
      </c>
      <c r="G203" s="238">
        <v>156384</v>
      </c>
      <c r="H203" s="238">
        <v>1</v>
      </c>
      <c r="I203" s="238">
        <v>4887</v>
      </c>
      <c r="J203" s="238">
        <v>29</v>
      </c>
      <c r="K203" s="238">
        <v>141839</v>
      </c>
      <c r="L203" s="238">
        <v>0.90699176386331082</v>
      </c>
      <c r="M203" s="238">
        <v>4891</v>
      </c>
      <c r="N203" s="238">
        <v>16</v>
      </c>
      <c r="O203" s="238">
        <v>78256</v>
      </c>
      <c r="P203" s="682">
        <v>0.50040924902803352</v>
      </c>
      <c r="Q203" s="713">
        <v>4891</v>
      </c>
    </row>
    <row r="204" spans="1:17" ht="14.4" customHeight="1" x14ac:dyDescent="0.3">
      <c r="A204" s="680" t="s">
        <v>537</v>
      </c>
      <c r="B204" s="671" t="s">
        <v>4004</v>
      </c>
      <c r="C204" s="671" t="s">
        <v>3867</v>
      </c>
      <c r="D204" s="671" t="s">
        <v>4283</v>
      </c>
      <c r="E204" s="671" t="s">
        <v>4284</v>
      </c>
      <c r="F204" s="238">
        <v>1</v>
      </c>
      <c r="G204" s="238">
        <v>8734</v>
      </c>
      <c r="H204" s="238">
        <v>1</v>
      </c>
      <c r="I204" s="238">
        <v>8734</v>
      </c>
      <c r="J204" s="238">
        <v>1</v>
      </c>
      <c r="K204" s="238">
        <v>8779</v>
      </c>
      <c r="L204" s="238">
        <v>1.0051522784520266</v>
      </c>
      <c r="M204" s="238">
        <v>8779</v>
      </c>
      <c r="N204" s="238">
        <v>2</v>
      </c>
      <c r="O204" s="238">
        <v>17558</v>
      </c>
      <c r="P204" s="682">
        <v>2.0103045569040532</v>
      </c>
      <c r="Q204" s="713">
        <v>8779</v>
      </c>
    </row>
    <row r="205" spans="1:17" ht="14.4" customHeight="1" x14ac:dyDescent="0.3">
      <c r="A205" s="680" t="s">
        <v>537</v>
      </c>
      <c r="B205" s="671" t="s">
        <v>4004</v>
      </c>
      <c r="C205" s="671" t="s">
        <v>3867</v>
      </c>
      <c r="D205" s="671" t="s">
        <v>4285</v>
      </c>
      <c r="E205" s="671" t="s">
        <v>4286</v>
      </c>
      <c r="F205" s="238">
        <v>2</v>
      </c>
      <c r="G205" s="238">
        <v>5152</v>
      </c>
      <c r="H205" s="238">
        <v>1</v>
      </c>
      <c r="I205" s="238">
        <v>2576</v>
      </c>
      <c r="J205" s="238">
        <v>1</v>
      </c>
      <c r="K205" s="238">
        <v>2588</v>
      </c>
      <c r="L205" s="238">
        <v>0.50232919254658381</v>
      </c>
      <c r="M205" s="238">
        <v>2588</v>
      </c>
      <c r="N205" s="238"/>
      <c r="O205" s="238"/>
      <c r="P205" s="682"/>
      <c r="Q205" s="713"/>
    </row>
    <row r="206" spans="1:17" ht="14.4" customHeight="1" x14ac:dyDescent="0.3">
      <c r="A206" s="680" t="s">
        <v>537</v>
      </c>
      <c r="B206" s="671" t="s">
        <v>4004</v>
      </c>
      <c r="C206" s="671" t="s">
        <v>3867</v>
      </c>
      <c r="D206" s="671" t="s">
        <v>4287</v>
      </c>
      <c r="E206" s="671" t="s">
        <v>4288</v>
      </c>
      <c r="F206" s="238">
        <v>1</v>
      </c>
      <c r="G206" s="238">
        <v>675</v>
      </c>
      <c r="H206" s="238">
        <v>1</v>
      </c>
      <c r="I206" s="238">
        <v>675</v>
      </c>
      <c r="J206" s="238"/>
      <c r="K206" s="238"/>
      <c r="L206" s="238"/>
      <c r="M206" s="238"/>
      <c r="N206" s="238"/>
      <c r="O206" s="238"/>
      <c r="P206" s="682"/>
      <c r="Q206" s="713"/>
    </row>
    <row r="207" spans="1:17" ht="14.4" customHeight="1" x14ac:dyDescent="0.3">
      <c r="A207" s="680" t="s">
        <v>537</v>
      </c>
      <c r="B207" s="671" t="s">
        <v>4004</v>
      </c>
      <c r="C207" s="671" t="s">
        <v>3867</v>
      </c>
      <c r="D207" s="671" t="s">
        <v>4289</v>
      </c>
      <c r="E207" s="671" t="s">
        <v>4290</v>
      </c>
      <c r="F207" s="238">
        <v>3</v>
      </c>
      <c r="G207" s="238">
        <v>10518</v>
      </c>
      <c r="H207" s="238">
        <v>1</v>
      </c>
      <c r="I207" s="238">
        <v>3506</v>
      </c>
      <c r="J207" s="238">
        <v>1</v>
      </c>
      <c r="K207" s="238">
        <v>3513</v>
      </c>
      <c r="L207" s="238">
        <v>0.33399885909868798</v>
      </c>
      <c r="M207" s="238">
        <v>3513</v>
      </c>
      <c r="N207" s="238">
        <v>1</v>
      </c>
      <c r="O207" s="238">
        <v>3513</v>
      </c>
      <c r="P207" s="682">
        <v>0.33399885909868798</v>
      </c>
      <c r="Q207" s="713">
        <v>3513</v>
      </c>
    </row>
    <row r="208" spans="1:17" ht="14.4" customHeight="1" x14ac:dyDescent="0.3">
      <c r="A208" s="680" t="s">
        <v>537</v>
      </c>
      <c r="B208" s="671" t="s">
        <v>4004</v>
      </c>
      <c r="C208" s="671" t="s">
        <v>3867</v>
      </c>
      <c r="D208" s="671" t="s">
        <v>4291</v>
      </c>
      <c r="E208" s="671" t="s">
        <v>4292</v>
      </c>
      <c r="F208" s="238">
        <v>1</v>
      </c>
      <c r="G208" s="238">
        <v>9381</v>
      </c>
      <c r="H208" s="238">
        <v>1</v>
      </c>
      <c r="I208" s="238">
        <v>9381</v>
      </c>
      <c r="J208" s="238">
        <v>2</v>
      </c>
      <c r="K208" s="238">
        <v>18830</v>
      </c>
      <c r="L208" s="238">
        <v>2.007248694169065</v>
      </c>
      <c r="M208" s="238">
        <v>9415</v>
      </c>
      <c r="N208" s="238"/>
      <c r="O208" s="238"/>
      <c r="P208" s="682"/>
      <c r="Q208" s="713"/>
    </row>
    <row r="209" spans="1:17" ht="14.4" customHeight="1" x14ac:dyDescent="0.3">
      <c r="A209" s="680" t="s">
        <v>537</v>
      </c>
      <c r="B209" s="671" t="s">
        <v>4004</v>
      </c>
      <c r="C209" s="671" t="s">
        <v>3867</v>
      </c>
      <c r="D209" s="671" t="s">
        <v>4293</v>
      </c>
      <c r="E209" s="671" t="s">
        <v>4294</v>
      </c>
      <c r="F209" s="238">
        <v>3</v>
      </c>
      <c r="G209" s="238">
        <v>2805</v>
      </c>
      <c r="H209" s="238">
        <v>1</v>
      </c>
      <c r="I209" s="238">
        <v>935</v>
      </c>
      <c r="J209" s="238">
        <v>5</v>
      </c>
      <c r="K209" s="238">
        <v>4695</v>
      </c>
      <c r="L209" s="238">
        <v>1.6737967914438503</v>
      </c>
      <c r="M209" s="238">
        <v>939</v>
      </c>
      <c r="N209" s="238"/>
      <c r="O209" s="238"/>
      <c r="P209" s="682"/>
      <c r="Q209" s="713"/>
    </row>
    <row r="210" spans="1:17" ht="14.4" customHeight="1" x14ac:dyDescent="0.3">
      <c r="A210" s="680" t="s">
        <v>537</v>
      </c>
      <c r="B210" s="671" t="s">
        <v>4004</v>
      </c>
      <c r="C210" s="671" t="s">
        <v>3867</v>
      </c>
      <c r="D210" s="671" t="s">
        <v>4295</v>
      </c>
      <c r="E210" s="671" t="s">
        <v>4296</v>
      </c>
      <c r="F210" s="238">
        <v>1</v>
      </c>
      <c r="G210" s="238">
        <v>410</v>
      </c>
      <c r="H210" s="238">
        <v>1</v>
      </c>
      <c r="I210" s="238">
        <v>410</v>
      </c>
      <c r="J210" s="238">
        <v>3</v>
      </c>
      <c r="K210" s="238">
        <v>1233</v>
      </c>
      <c r="L210" s="238">
        <v>3.0073170731707317</v>
      </c>
      <c r="M210" s="238">
        <v>411</v>
      </c>
      <c r="N210" s="238"/>
      <c r="O210" s="238"/>
      <c r="P210" s="682"/>
      <c r="Q210" s="713"/>
    </row>
    <row r="211" spans="1:17" ht="14.4" customHeight="1" x14ac:dyDescent="0.3">
      <c r="A211" s="680" t="s">
        <v>537</v>
      </c>
      <c r="B211" s="671" t="s">
        <v>4004</v>
      </c>
      <c r="C211" s="671" t="s">
        <v>3867</v>
      </c>
      <c r="D211" s="671" t="s">
        <v>4297</v>
      </c>
      <c r="E211" s="671" t="s">
        <v>4298</v>
      </c>
      <c r="F211" s="238"/>
      <c r="G211" s="238"/>
      <c r="H211" s="238"/>
      <c r="I211" s="238"/>
      <c r="J211" s="238">
        <v>1</v>
      </c>
      <c r="K211" s="238">
        <v>9605</v>
      </c>
      <c r="L211" s="238"/>
      <c r="M211" s="238">
        <v>9605</v>
      </c>
      <c r="N211" s="238"/>
      <c r="O211" s="238"/>
      <c r="P211" s="682"/>
      <c r="Q211" s="713"/>
    </row>
    <row r="212" spans="1:17" ht="14.4" customHeight="1" x14ac:dyDescent="0.3">
      <c r="A212" s="680" t="s">
        <v>537</v>
      </c>
      <c r="B212" s="671" t="s">
        <v>4004</v>
      </c>
      <c r="C212" s="671" t="s">
        <v>3867</v>
      </c>
      <c r="D212" s="671" t="s">
        <v>4299</v>
      </c>
      <c r="E212" s="671" t="s">
        <v>4300</v>
      </c>
      <c r="F212" s="238">
        <v>2</v>
      </c>
      <c r="G212" s="238">
        <v>9476</v>
      </c>
      <c r="H212" s="238">
        <v>1</v>
      </c>
      <c r="I212" s="238">
        <v>4738</v>
      </c>
      <c r="J212" s="238"/>
      <c r="K212" s="238"/>
      <c r="L212" s="238"/>
      <c r="M212" s="238"/>
      <c r="N212" s="238">
        <v>2</v>
      </c>
      <c r="O212" s="238">
        <v>9504</v>
      </c>
      <c r="P212" s="682">
        <v>1.0029548332629801</v>
      </c>
      <c r="Q212" s="713">
        <v>4752</v>
      </c>
    </row>
    <row r="213" spans="1:17" ht="14.4" customHeight="1" x14ac:dyDescent="0.3">
      <c r="A213" s="680" t="s">
        <v>537</v>
      </c>
      <c r="B213" s="671" t="s">
        <v>4004</v>
      </c>
      <c r="C213" s="671" t="s">
        <v>3867</v>
      </c>
      <c r="D213" s="671" t="s">
        <v>3917</v>
      </c>
      <c r="E213" s="671" t="s">
        <v>3918</v>
      </c>
      <c r="F213" s="238">
        <v>1</v>
      </c>
      <c r="G213" s="238">
        <v>656</v>
      </c>
      <c r="H213" s="238">
        <v>1</v>
      </c>
      <c r="I213" s="238">
        <v>656</v>
      </c>
      <c r="J213" s="238"/>
      <c r="K213" s="238"/>
      <c r="L213" s="238"/>
      <c r="M213" s="238"/>
      <c r="N213" s="238"/>
      <c r="O213" s="238"/>
      <c r="P213" s="682"/>
      <c r="Q213" s="713"/>
    </row>
    <row r="214" spans="1:17" ht="14.4" customHeight="1" x14ac:dyDescent="0.3">
      <c r="A214" s="680" t="s">
        <v>537</v>
      </c>
      <c r="B214" s="671" t="s">
        <v>4004</v>
      </c>
      <c r="C214" s="671" t="s">
        <v>3867</v>
      </c>
      <c r="D214" s="671" t="s">
        <v>4301</v>
      </c>
      <c r="E214" s="671" t="s">
        <v>4302</v>
      </c>
      <c r="F214" s="238">
        <v>1</v>
      </c>
      <c r="G214" s="238">
        <v>4492</v>
      </c>
      <c r="H214" s="238">
        <v>1</v>
      </c>
      <c r="I214" s="238">
        <v>4492</v>
      </c>
      <c r="J214" s="238"/>
      <c r="K214" s="238"/>
      <c r="L214" s="238"/>
      <c r="M214" s="238"/>
      <c r="N214" s="238"/>
      <c r="O214" s="238"/>
      <c r="P214" s="682"/>
      <c r="Q214" s="713"/>
    </row>
    <row r="215" spans="1:17" ht="14.4" customHeight="1" x14ac:dyDescent="0.3">
      <c r="A215" s="680" t="s">
        <v>537</v>
      </c>
      <c r="B215" s="671" t="s">
        <v>4004</v>
      </c>
      <c r="C215" s="671" t="s">
        <v>3867</v>
      </c>
      <c r="D215" s="671" t="s">
        <v>4303</v>
      </c>
      <c r="E215" s="671" t="s">
        <v>4304</v>
      </c>
      <c r="F215" s="238">
        <v>1</v>
      </c>
      <c r="G215" s="238">
        <v>1655</v>
      </c>
      <c r="H215" s="238">
        <v>1</v>
      </c>
      <c r="I215" s="238">
        <v>1655</v>
      </c>
      <c r="J215" s="238"/>
      <c r="K215" s="238"/>
      <c r="L215" s="238"/>
      <c r="M215" s="238"/>
      <c r="N215" s="238">
        <v>1</v>
      </c>
      <c r="O215" s="238">
        <v>1662</v>
      </c>
      <c r="P215" s="682">
        <v>1.0042296072507553</v>
      </c>
      <c r="Q215" s="713">
        <v>1662</v>
      </c>
    </row>
    <row r="216" spans="1:17" ht="14.4" customHeight="1" x14ac:dyDescent="0.3">
      <c r="A216" s="680" t="s">
        <v>537</v>
      </c>
      <c r="B216" s="671" t="s">
        <v>4004</v>
      </c>
      <c r="C216" s="671" t="s">
        <v>3867</v>
      </c>
      <c r="D216" s="671" t="s">
        <v>4305</v>
      </c>
      <c r="E216" s="671" t="s">
        <v>4306</v>
      </c>
      <c r="F216" s="238">
        <v>5</v>
      </c>
      <c r="G216" s="238">
        <v>1620</v>
      </c>
      <c r="H216" s="238">
        <v>1</v>
      </c>
      <c r="I216" s="238">
        <v>324</v>
      </c>
      <c r="J216" s="238"/>
      <c r="K216" s="238"/>
      <c r="L216" s="238"/>
      <c r="M216" s="238"/>
      <c r="N216" s="238"/>
      <c r="O216" s="238"/>
      <c r="P216" s="682"/>
      <c r="Q216" s="713"/>
    </row>
    <row r="217" spans="1:17" ht="14.4" customHeight="1" x14ac:dyDescent="0.3">
      <c r="A217" s="680" t="s">
        <v>537</v>
      </c>
      <c r="B217" s="671" t="s">
        <v>4004</v>
      </c>
      <c r="C217" s="671" t="s">
        <v>3867</v>
      </c>
      <c r="D217" s="671" t="s">
        <v>4307</v>
      </c>
      <c r="E217" s="671" t="s">
        <v>4308</v>
      </c>
      <c r="F217" s="238">
        <v>0</v>
      </c>
      <c r="G217" s="238">
        <v>0</v>
      </c>
      <c r="H217" s="238"/>
      <c r="I217" s="238"/>
      <c r="J217" s="238">
        <v>0</v>
      </c>
      <c r="K217" s="238">
        <v>0</v>
      </c>
      <c r="L217" s="238"/>
      <c r="M217" s="238"/>
      <c r="N217" s="238">
        <v>0</v>
      </c>
      <c r="O217" s="238">
        <v>0</v>
      </c>
      <c r="P217" s="682"/>
      <c r="Q217" s="713"/>
    </row>
    <row r="218" spans="1:17" ht="14.4" customHeight="1" x14ac:dyDescent="0.3">
      <c r="A218" s="680" t="s">
        <v>537</v>
      </c>
      <c r="B218" s="671" t="s">
        <v>4004</v>
      </c>
      <c r="C218" s="671" t="s">
        <v>3867</v>
      </c>
      <c r="D218" s="671" t="s">
        <v>4309</v>
      </c>
      <c r="E218" s="671" t="s">
        <v>4310</v>
      </c>
      <c r="F218" s="238">
        <v>947</v>
      </c>
      <c r="G218" s="238">
        <v>0</v>
      </c>
      <c r="H218" s="238"/>
      <c r="I218" s="238">
        <v>0</v>
      </c>
      <c r="J218" s="238">
        <v>643</v>
      </c>
      <c r="K218" s="238">
        <v>0</v>
      </c>
      <c r="L218" s="238"/>
      <c r="M218" s="238">
        <v>0</v>
      </c>
      <c r="N218" s="238">
        <v>1125</v>
      </c>
      <c r="O218" s="238">
        <v>0</v>
      </c>
      <c r="P218" s="682"/>
      <c r="Q218" s="713">
        <v>0</v>
      </c>
    </row>
    <row r="219" spans="1:17" ht="14.4" customHeight="1" x14ac:dyDescent="0.3">
      <c r="A219" s="680" t="s">
        <v>537</v>
      </c>
      <c r="B219" s="671" t="s">
        <v>4004</v>
      </c>
      <c r="C219" s="671" t="s">
        <v>3867</v>
      </c>
      <c r="D219" s="671" t="s">
        <v>3921</v>
      </c>
      <c r="E219" s="671" t="s">
        <v>3922</v>
      </c>
      <c r="F219" s="238">
        <v>20</v>
      </c>
      <c r="G219" s="238">
        <v>0</v>
      </c>
      <c r="H219" s="238"/>
      <c r="I219" s="238">
        <v>0</v>
      </c>
      <c r="J219" s="238">
        <v>22</v>
      </c>
      <c r="K219" s="238">
        <v>0</v>
      </c>
      <c r="L219" s="238"/>
      <c r="M219" s="238">
        <v>0</v>
      </c>
      <c r="N219" s="238"/>
      <c r="O219" s="238"/>
      <c r="P219" s="682"/>
      <c r="Q219" s="713"/>
    </row>
    <row r="220" spans="1:17" ht="14.4" customHeight="1" x14ac:dyDescent="0.3">
      <c r="A220" s="680" t="s">
        <v>537</v>
      </c>
      <c r="B220" s="671" t="s">
        <v>4004</v>
      </c>
      <c r="C220" s="671" t="s">
        <v>3867</v>
      </c>
      <c r="D220" s="671" t="s">
        <v>4311</v>
      </c>
      <c r="E220" s="671" t="s">
        <v>4312</v>
      </c>
      <c r="F220" s="238">
        <v>1</v>
      </c>
      <c r="G220" s="238">
        <v>0</v>
      </c>
      <c r="H220" s="238"/>
      <c r="I220" s="238">
        <v>0</v>
      </c>
      <c r="J220" s="238"/>
      <c r="K220" s="238"/>
      <c r="L220" s="238"/>
      <c r="M220" s="238"/>
      <c r="N220" s="238"/>
      <c r="O220" s="238"/>
      <c r="P220" s="682"/>
      <c r="Q220" s="713"/>
    </row>
    <row r="221" spans="1:17" ht="14.4" customHeight="1" x14ac:dyDescent="0.3">
      <c r="A221" s="680" t="s">
        <v>537</v>
      </c>
      <c r="B221" s="671" t="s">
        <v>4004</v>
      </c>
      <c r="C221" s="671" t="s">
        <v>3867</v>
      </c>
      <c r="D221" s="671" t="s">
        <v>4313</v>
      </c>
      <c r="E221" s="671" t="s">
        <v>4314</v>
      </c>
      <c r="F221" s="238"/>
      <c r="G221" s="238"/>
      <c r="H221" s="238"/>
      <c r="I221" s="238"/>
      <c r="J221" s="238"/>
      <c r="K221" s="238"/>
      <c r="L221" s="238"/>
      <c r="M221" s="238"/>
      <c r="N221" s="238">
        <v>1</v>
      </c>
      <c r="O221" s="238">
        <v>0</v>
      </c>
      <c r="P221" s="682"/>
      <c r="Q221" s="713">
        <v>0</v>
      </c>
    </row>
    <row r="222" spans="1:17" ht="14.4" customHeight="1" x14ac:dyDescent="0.3">
      <c r="A222" s="680" t="s">
        <v>537</v>
      </c>
      <c r="B222" s="671" t="s">
        <v>4004</v>
      </c>
      <c r="C222" s="671" t="s">
        <v>3867</v>
      </c>
      <c r="D222" s="671" t="s">
        <v>4315</v>
      </c>
      <c r="E222" s="671" t="s">
        <v>4316</v>
      </c>
      <c r="F222" s="238"/>
      <c r="G222" s="238"/>
      <c r="H222" s="238"/>
      <c r="I222" s="238"/>
      <c r="J222" s="238"/>
      <c r="K222" s="238"/>
      <c r="L222" s="238"/>
      <c r="M222" s="238"/>
      <c r="N222" s="238">
        <v>3</v>
      </c>
      <c r="O222" s="238">
        <v>0</v>
      </c>
      <c r="P222" s="682"/>
      <c r="Q222" s="713">
        <v>0</v>
      </c>
    </row>
    <row r="223" spans="1:17" ht="14.4" customHeight="1" x14ac:dyDescent="0.3">
      <c r="A223" s="680" t="s">
        <v>537</v>
      </c>
      <c r="B223" s="671" t="s">
        <v>4004</v>
      </c>
      <c r="C223" s="671" t="s">
        <v>3867</v>
      </c>
      <c r="D223" s="671" t="s">
        <v>4317</v>
      </c>
      <c r="E223" s="671" t="s">
        <v>4318</v>
      </c>
      <c r="F223" s="238"/>
      <c r="G223" s="238"/>
      <c r="H223" s="238"/>
      <c r="I223" s="238"/>
      <c r="J223" s="238">
        <v>2</v>
      </c>
      <c r="K223" s="238">
        <v>0</v>
      </c>
      <c r="L223" s="238"/>
      <c r="M223" s="238">
        <v>0</v>
      </c>
      <c r="N223" s="238">
        <v>1</v>
      </c>
      <c r="O223" s="238">
        <v>0</v>
      </c>
      <c r="P223" s="682"/>
      <c r="Q223" s="713">
        <v>0</v>
      </c>
    </row>
    <row r="224" spans="1:17" ht="14.4" customHeight="1" x14ac:dyDescent="0.3">
      <c r="A224" s="680" t="s">
        <v>537</v>
      </c>
      <c r="B224" s="671" t="s">
        <v>4004</v>
      </c>
      <c r="C224" s="671" t="s">
        <v>3867</v>
      </c>
      <c r="D224" s="671" t="s">
        <v>4319</v>
      </c>
      <c r="E224" s="671" t="s">
        <v>4320</v>
      </c>
      <c r="F224" s="238">
        <v>1</v>
      </c>
      <c r="G224" s="238">
        <v>0</v>
      </c>
      <c r="H224" s="238"/>
      <c r="I224" s="238">
        <v>0</v>
      </c>
      <c r="J224" s="238"/>
      <c r="K224" s="238"/>
      <c r="L224" s="238"/>
      <c r="M224" s="238"/>
      <c r="N224" s="238">
        <v>1</v>
      </c>
      <c r="O224" s="238">
        <v>0</v>
      </c>
      <c r="P224" s="682"/>
      <c r="Q224" s="713">
        <v>0</v>
      </c>
    </row>
    <row r="225" spans="1:17" ht="14.4" customHeight="1" x14ac:dyDescent="0.3">
      <c r="A225" s="680" t="s">
        <v>537</v>
      </c>
      <c r="B225" s="671" t="s">
        <v>4004</v>
      </c>
      <c r="C225" s="671" t="s">
        <v>3867</v>
      </c>
      <c r="D225" s="671" t="s">
        <v>4321</v>
      </c>
      <c r="E225" s="671" t="s">
        <v>4322</v>
      </c>
      <c r="F225" s="238"/>
      <c r="G225" s="238"/>
      <c r="H225" s="238"/>
      <c r="I225" s="238"/>
      <c r="J225" s="238"/>
      <c r="K225" s="238"/>
      <c r="L225" s="238"/>
      <c r="M225" s="238"/>
      <c r="N225" s="238">
        <v>1</v>
      </c>
      <c r="O225" s="238">
        <v>0</v>
      </c>
      <c r="P225" s="682"/>
      <c r="Q225" s="713">
        <v>0</v>
      </c>
    </row>
    <row r="226" spans="1:17" ht="14.4" customHeight="1" x14ac:dyDescent="0.3">
      <c r="A226" s="680" t="s">
        <v>537</v>
      </c>
      <c r="B226" s="671" t="s">
        <v>4004</v>
      </c>
      <c r="C226" s="671" t="s">
        <v>3867</v>
      </c>
      <c r="D226" s="671" t="s">
        <v>4323</v>
      </c>
      <c r="E226" s="671" t="s">
        <v>4324</v>
      </c>
      <c r="F226" s="238"/>
      <c r="G226" s="238"/>
      <c r="H226" s="238"/>
      <c r="I226" s="238"/>
      <c r="J226" s="238">
        <v>2</v>
      </c>
      <c r="K226" s="238">
        <v>0</v>
      </c>
      <c r="L226" s="238"/>
      <c r="M226" s="238">
        <v>0</v>
      </c>
      <c r="N226" s="238">
        <v>2</v>
      </c>
      <c r="O226" s="238">
        <v>0</v>
      </c>
      <c r="P226" s="682"/>
      <c r="Q226" s="713">
        <v>0</v>
      </c>
    </row>
    <row r="227" spans="1:17" ht="14.4" customHeight="1" x14ac:dyDescent="0.3">
      <c r="A227" s="680" t="s">
        <v>537</v>
      </c>
      <c r="B227" s="671" t="s">
        <v>4004</v>
      </c>
      <c r="C227" s="671" t="s">
        <v>3867</v>
      </c>
      <c r="D227" s="671" t="s">
        <v>4325</v>
      </c>
      <c r="E227" s="671" t="s">
        <v>4326</v>
      </c>
      <c r="F227" s="238">
        <v>4</v>
      </c>
      <c r="G227" s="238">
        <v>0</v>
      </c>
      <c r="H227" s="238"/>
      <c r="I227" s="238">
        <v>0</v>
      </c>
      <c r="J227" s="238">
        <v>2</v>
      </c>
      <c r="K227" s="238">
        <v>0</v>
      </c>
      <c r="L227" s="238"/>
      <c r="M227" s="238">
        <v>0</v>
      </c>
      <c r="N227" s="238">
        <v>1</v>
      </c>
      <c r="O227" s="238">
        <v>0</v>
      </c>
      <c r="P227" s="682"/>
      <c r="Q227" s="713">
        <v>0</v>
      </c>
    </row>
    <row r="228" spans="1:17" ht="14.4" customHeight="1" x14ac:dyDescent="0.3">
      <c r="A228" s="680" t="s">
        <v>537</v>
      </c>
      <c r="B228" s="671" t="s">
        <v>4004</v>
      </c>
      <c r="C228" s="671" t="s">
        <v>3867</v>
      </c>
      <c r="D228" s="671" t="s">
        <v>4327</v>
      </c>
      <c r="E228" s="671" t="s">
        <v>4328</v>
      </c>
      <c r="F228" s="238">
        <v>1</v>
      </c>
      <c r="G228" s="238">
        <v>0</v>
      </c>
      <c r="H228" s="238"/>
      <c r="I228" s="238">
        <v>0</v>
      </c>
      <c r="J228" s="238">
        <v>1</v>
      </c>
      <c r="K228" s="238">
        <v>0</v>
      </c>
      <c r="L228" s="238"/>
      <c r="M228" s="238">
        <v>0</v>
      </c>
      <c r="N228" s="238"/>
      <c r="O228" s="238"/>
      <c r="P228" s="682"/>
      <c r="Q228" s="713"/>
    </row>
    <row r="229" spans="1:17" ht="14.4" customHeight="1" x14ac:dyDescent="0.3">
      <c r="A229" s="680" t="s">
        <v>537</v>
      </c>
      <c r="B229" s="671" t="s">
        <v>4004</v>
      </c>
      <c r="C229" s="671" t="s">
        <v>3867</v>
      </c>
      <c r="D229" s="671" t="s">
        <v>4329</v>
      </c>
      <c r="E229" s="671" t="s">
        <v>4330</v>
      </c>
      <c r="F229" s="238">
        <v>1</v>
      </c>
      <c r="G229" s="238">
        <v>0</v>
      </c>
      <c r="H229" s="238"/>
      <c r="I229" s="238">
        <v>0</v>
      </c>
      <c r="J229" s="238"/>
      <c r="K229" s="238"/>
      <c r="L229" s="238"/>
      <c r="M229" s="238"/>
      <c r="N229" s="238">
        <v>3</v>
      </c>
      <c r="O229" s="238">
        <v>0</v>
      </c>
      <c r="P229" s="682"/>
      <c r="Q229" s="713">
        <v>0</v>
      </c>
    </row>
    <row r="230" spans="1:17" ht="14.4" customHeight="1" x14ac:dyDescent="0.3">
      <c r="A230" s="680" t="s">
        <v>537</v>
      </c>
      <c r="B230" s="671" t="s">
        <v>4004</v>
      </c>
      <c r="C230" s="671" t="s">
        <v>3867</v>
      </c>
      <c r="D230" s="671" t="s">
        <v>4331</v>
      </c>
      <c r="E230" s="671" t="s">
        <v>4332</v>
      </c>
      <c r="F230" s="238">
        <v>1</v>
      </c>
      <c r="G230" s="238">
        <v>0</v>
      </c>
      <c r="H230" s="238"/>
      <c r="I230" s="238">
        <v>0</v>
      </c>
      <c r="J230" s="238"/>
      <c r="K230" s="238"/>
      <c r="L230" s="238"/>
      <c r="M230" s="238"/>
      <c r="N230" s="238"/>
      <c r="O230" s="238"/>
      <c r="P230" s="682"/>
      <c r="Q230" s="713"/>
    </row>
    <row r="231" spans="1:17" ht="14.4" customHeight="1" x14ac:dyDescent="0.3">
      <c r="A231" s="680" t="s">
        <v>537</v>
      </c>
      <c r="B231" s="671" t="s">
        <v>4004</v>
      </c>
      <c r="C231" s="671" t="s">
        <v>3867</v>
      </c>
      <c r="D231" s="671" t="s">
        <v>4333</v>
      </c>
      <c r="E231" s="671" t="s">
        <v>4334</v>
      </c>
      <c r="F231" s="238">
        <v>2</v>
      </c>
      <c r="G231" s="238">
        <v>1704</v>
      </c>
      <c r="H231" s="238">
        <v>1</v>
      </c>
      <c r="I231" s="238">
        <v>852</v>
      </c>
      <c r="J231" s="238">
        <v>1</v>
      </c>
      <c r="K231" s="238">
        <v>852</v>
      </c>
      <c r="L231" s="238">
        <v>0.5</v>
      </c>
      <c r="M231" s="238">
        <v>852</v>
      </c>
      <c r="N231" s="238">
        <v>1</v>
      </c>
      <c r="O231" s="238">
        <v>703</v>
      </c>
      <c r="P231" s="682">
        <v>0.41255868544600938</v>
      </c>
      <c r="Q231" s="713">
        <v>703</v>
      </c>
    </row>
    <row r="232" spans="1:17" ht="14.4" customHeight="1" x14ac:dyDescent="0.3">
      <c r="A232" s="680" t="s">
        <v>537</v>
      </c>
      <c r="B232" s="671" t="s">
        <v>4004</v>
      </c>
      <c r="C232" s="671" t="s">
        <v>3867</v>
      </c>
      <c r="D232" s="671" t="s">
        <v>4335</v>
      </c>
      <c r="E232" s="671" t="s">
        <v>4336</v>
      </c>
      <c r="F232" s="238">
        <v>3</v>
      </c>
      <c r="G232" s="238">
        <v>2223</v>
      </c>
      <c r="H232" s="238">
        <v>1</v>
      </c>
      <c r="I232" s="238">
        <v>741</v>
      </c>
      <c r="J232" s="238">
        <v>1</v>
      </c>
      <c r="K232" s="238">
        <v>745</v>
      </c>
      <c r="L232" s="238">
        <v>0.33513270355375618</v>
      </c>
      <c r="M232" s="238">
        <v>745</v>
      </c>
      <c r="N232" s="238">
        <v>1</v>
      </c>
      <c r="O232" s="238">
        <v>745</v>
      </c>
      <c r="P232" s="682">
        <v>0.33513270355375618</v>
      </c>
      <c r="Q232" s="713">
        <v>745</v>
      </c>
    </row>
    <row r="233" spans="1:17" ht="14.4" customHeight="1" x14ac:dyDescent="0.3">
      <c r="A233" s="680" t="s">
        <v>537</v>
      </c>
      <c r="B233" s="671" t="s">
        <v>4004</v>
      </c>
      <c r="C233" s="671" t="s">
        <v>3867</v>
      </c>
      <c r="D233" s="671" t="s">
        <v>4337</v>
      </c>
      <c r="E233" s="671" t="s">
        <v>4338</v>
      </c>
      <c r="F233" s="238">
        <v>3147</v>
      </c>
      <c r="G233" s="238">
        <v>0</v>
      </c>
      <c r="H233" s="238"/>
      <c r="I233" s="238">
        <v>0</v>
      </c>
      <c r="J233" s="238">
        <v>2402</v>
      </c>
      <c r="K233" s="238">
        <v>0</v>
      </c>
      <c r="L233" s="238"/>
      <c r="M233" s="238">
        <v>0</v>
      </c>
      <c r="N233" s="238"/>
      <c r="O233" s="238"/>
      <c r="P233" s="682"/>
      <c r="Q233" s="713"/>
    </row>
    <row r="234" spans="1:17" ht="14.4" customHeight="1" x14ac:dyDescent="0.3">
      <c r="A234" s="680" t="s">
        <v>537</v>
      </c>
      <c r="B234" s="671" t="s">
        <v>4004</v>
      </c>
      <c r="C234" s="671" t="s">
        <v>3867</v>
      </c>
      <c r="D234" s="671" t="s">
        <v>3927</v>
      </c>
      <c r="E234" s="671" t="s">
        <v>3928</v>
      </c>
      <c r="F234" s="238">
        <v>1</v>
      </c>
      <c r="G234" s="238">
        <v>164</v>
      </c>
      <c r="H234" s="238">
        <v>1</v>
      </c>
      <c r="I234" s="238">
        <v>164</v>
      </c>
      <c r="J234" s="238">
        <v>2</v>
      </c>
      <c r="K234" s="238">
        <v>330</v>
      </c>
      <c r="L234" s="238">
        <v>2.0121951219512195</v>
      </c>
      <c r="M234" s="238">
        <v>165</v>
      </c>
      <c r="N234" s="238"/>
      <c r="O234" s="238"/>
      <c r="P234" s="682"/>
      <c r="Q234" s="713"/>
    </row>
    <row r="235" spans="1:17" ht="14.4" customHeight="1" x14ac:dyDescent="0.3">
      <c r="A235" s="680" t="s">
        <v>537</v>
      </c>
      <c r="B235" s="671" t="s">
        <v>4004</v>
      </c>
      <c r="C235" s="671" t="s">
        <v>3867</v>
      </c>
      <c r="D235" s="671" t="s">
        <v>4339</v>
      </c>
      <c r="E235" s="671" t="s">
        <v>4340</v>
      </c>
      <c r="F235" s="238">
        <v>28</v>
      </c>
      <c r="G235" s="238">
        <v>93660</v>
      </c>
      <c r="H235" s="238">
        <v>1</v>
      </c>
      <c r="I235" s="238">
        <v>3345</v>
      </c>
      <c r="J235" s="238">
        <v>29</v>
      </c>
      <c r="K235" s="238">
        <v>97469</v>
      </c>
      <c r="L235" s="238">
        <v>1.0406683749733077</v>
      </c>
      <c r="M235" s="238">
        <v>3361</v>
      </c>
      <c r="N235" s="238">
        <v>43</v>
      </c>
      <c r="O235" s="238">
        <v>144523</v>
      </c>
      <c r="P235" s="682">
        <v>1.5430600042707665</v>
      </c>
      <c r="Q235" s="713">
        <v>3361</v>
      </c>
    </row>
    <row r="236" spans="1:17" ht="14.4" customHeight="1" x14ac:dyDescent="0.3">
      <c r="A236" s="680" t="s">
        <v>537</v>
      </c>
      <c r="B236" s="671" t="s">
        <v>4004</v>
      </c>
      <c r="C236" s="671" t="s">
        <v>3867</v>
      </c>
      <c r="D236" s="671" t="s">
        <v>4341</v>
      </c>
      <c r="E236" s="671" t="s">
        <v>4342</v>
      </c>
      <c r="F236" s="238">
        <v>2901</v>
      </c>
      <c r="G236" s="238">
        <v>3025827</v>
      </c>
      <c r="H236" s="238">
        <v>1</v>
      </c>
      <c r="I236" s="238">
        <v>1043.0289555325751</v>
      </c>
      <c r="J236" s="238">
        <v>2283</v>
      </c>
      <c r="K236" s="238">
        <v>2483541</v>
      </c>
      <c r="L236" s="238">
        <v>0.82078089725552716</v>
      </c>
      <c r="M236" s="238">
        <v>1087.8409986859397</v>
      </c>
      <c r="N236" s="238">
        <v>2301</v>
      </c>
      <c r="O236" s="238">
        <v>2435180</v>
      </c>
      <c r="P236" s="682">
        <v>0.8047981593131398</v>
      </c>
      <c r="Q236" s="713">
        <v>1058.3137766188613</v>
      </c>
    </row>
    <row r="237" spans="1:17" ht="14.4" customHeight="1" x14ac:dyDescent="0.3">
      <c r="A237" s="680" t="s">
        <v>537</v>
      </c>
      <c r="B237" s="671" t="s">
        <v>4004</v>
      </c>
      <c r="C237" s="671" t="s">
        <v>3867</v>
      </c>
      <c r="D237" s="671" t="s">
        <v>4343</v>
      </c>
      <c r="E237" s="671" t="s">
        <v>4344</v>
      </c>
      <c r="F237" s="238">
        <v>28</v>
      </c>
      <c r="G237" s="238">
        <v>75390</v>
      </c>
      <c r="H237" s="238">
        <v>1</v>
      </c>
      <c r="I237" s="238">
        <v>2692.5</v>
      </c>
      <c r="J237" s="238">
        <v>16</v>
      </c>
      <c r="K237" s="238">
        <v>43232</v>
      </c>
      <c r="L237" s="238">
        <v>0.57344475394614669</v>
      </c>
      <c r="M237" s="238">
        <v>2702</v>
      </c>
      <c r="N237" s="238">
        <v>27</v>
      </c>
      <c r="O237" s="238">
        <v>72954</v>
      </c>
      <c r="P237" s="682">
        <v>0.96768802228412254</v>
      </c>
      <c r="Q237" s="713">
        <v>2702</v>
      </c>
    </row>
    <row r="238" spans="1:17" ht="14.4" customHeight="1" x14ac:dyDescent="0.3">
      <c r="A238" s="680" t="s">
        <v>537</v>
      </c>
      <c r="B238" s="671" t="s">
        <v>4004</v>
      </c>
      <c r="C238" s="671" t="s">
        <v>3867</v>
      </c>
      <c r="D238" s="671" t="s">
        <v>4345</v>
      </c>
      <c r="E238" s="671" t="s">
        <v>4346</v>
      </c>
      <c r="F238" s="238">
        <v>12</v>
      </c>
      <c r="G238" s="238">
        <v>0</v>
      </c>
      <c r="H238" s="238"/>
      <c r="I238" s="238">
        <v>0</v>
      </c>
      <c r="J238" s="238"/>
      <c r="K238" s="238"/>
      <c r="L238" s="238"/>
      <c r="M238" s="238"/>
      <c r="N238" s="238">
        <v>10</v>
      </c>
      <c r="O238" s="238">
        <v>0</v>
      </c>
      <c r="P238" s="682"/>
      <c r="Q238" s="713">
        <v>0</v>
      </c>
    </row>
    <row r="239" spans="1:17" ht="14.4" customHeight="1" x14ac:dyDescent="0.3">
      <c r="A239" s="680" t="s">
        <v>537</v>
      </c>
      <c r="B239" s="671" t="s">
        <v>4004</v>
      </c>
      <c r="C239" s="671" t="s">
        <v>3867</v>
      </c>
      <c r="D239" s="671" t="s">
        <v>4347</v>
      </c>
      <c r="E239" s="671" t="s">
        <v>4348</v>
      </c>
      <c r="F239" s="238">
        <v>10</v>
      </c>
      <c r="G239" s="238">
        <v>6680</v>
      </c>
      <c r="H239" s="238">
        <v>1</v>
      </c>
      <c r="I239" s="238">
        <v>668</v>
      </c>
      <c r="J239" s="238">
        <v>14</v>
      </c>
      <c r="K239" s="238">
        <v>9408</v>
      </c>
      <c r="L239" s="238">
        <v>1.408383233532934</v>
      </c>
      <c r="M239" s="238">
        <v>672</v>
      </c>
      <c r="N239" s="238">
        <v>3</v>
      </c>
      <c r="O239" s="238">
        <v>2016</v>
      </c>
      <c r="P239" s="682">
        <v>0.30179640718562872</v>
      </c>
      <c r="Q239" s="713">
        <v>672</v>
      </c>
    </row>
    <row r="240" spans="1:17" ht="14.4" customHeight="1" x14ac:dyDescent="0.3">
      <c r="A240" s="680" t="s">
        <v>537</v>
      </c>
      <c r="B240" s="671" t="s">
        <v>4004</v>
      </c>
      <c r="C240" s="671" t="s">
        <v>3867</v>
      </c>
      <c r="D240" s="671" t="s">
        <v>4349</v>
      </c>
      <c r="E240" s="671" t="s">
        <v>4350</v>
      </c>
      <c r="F240" s="238">
        <v>11</v>
      </c>
      <c r="G240" s="238">
        <v>66638</v>
      </c>
      <c r="H240" s="238">
        <v>1</v>
      </c>
      <c r="I240" s="238">
        <v>6058</v>
      </c>
      <c r="J240" s="238">
        <v>16</v>
      </c>
      <c r="K240" s="238">
        <v>97232</v>
      </c>
      <c r="L240" s="238">
        <v>1.4591074161889612</v>
      </c>
      <c r="M240" s="238">
        <v>6077</v>
      </c>
      <c r="N240" s="238">
        <v>7</v>
      </c>
      <c r="O240" s="238">
        <v>42539</v>
      </c>
      <c r="P240" s="682">
        <v>0.63835949458267049</v>
      </c>
      <c r="Q240" s="713">
        <v>6077</v>
      </c>
    </row>
    <row r="241" spans="1:17" ht="14.4" customHeight="1" x14ac:dyDescent="0.3">
      <c r="A241" s="680" t="s">
        <v>537</v>
      </c>
      <c r="B241" s="671" t="s">
        <v>4004</v>
      </c>
      <c r="C241" s="671" t="s">
        <v>3867</v>
      </c>
      <c r="D241" s="671" t="s">
        <v>3945</v>
      </c>
      <c r="E241" s="671" t="s">
        <v>3946</v>
      </c>
      <c r="F241" s="238">
        <v>1</v>
      </c>
      <c r="G241" s="238">
        <v>429</v>
      </c>
      <c r="H241" s="238">
        <v>1</v>
      </c>
      <c r="I241" s="238">
        <v>429</v>
      </c>
      <c r="J241" s="238">
        <v>1</v>
      </c>
      <c r="K241" s="238">
        <v>431</v>
      </c>
      <c r="L241" s="238">
        <v>1.0046620046620047</v>
      </c>
      <c r="M241" s="238">
        <v>431</v>
      </c>
      <c r="N241" s="238"/>
      <c r="O241" s="238"/>
      <c r="P241" s="682"/>
      <c r="Q241" s="713"/>
    </row>
    <row r="242" spans="1:17" ht="14.4" customHeight="1" x14ac:dyDescent="0.3">
      <c r="A242" s="680" t="s">
        <v>537</v>
      </c>
      <c r="B242" s="671" t="s">
        <v>4004</v>
      </c>
      <c r="C242" s="671" t="s">
        <v>3867</v>
      </c>
      <c r="D242" s="671" t="s">
        <v>3949</v>
      </c>
      <c r="E242" s="671" t="s">
        <v>3950</v>
      </c>
      <c r="F242" s="238">
        <v>2</v>
      </c>
      <c r="G242" s="238">
        <v>2080</v>
      </c>
      <c r="H242" s="238">
        <v>1</v>
      </c>
      <c r="I242" s="238">
        <v>1040</v>
      </c>
      <c r="J242" s="238">
        <v>4</v>
      </c>
      <c r="K242" s="238">
        <v>4172</v>
      </c>
      <c r="L242" s="238">
        <v>2.0057692307692307</v>
      </c>
      <c r="M242" s="238">
        <v>1043</v>
      </c>
      <c r="N242" s="238">
        <v>8</v>
      </c>
      <c r="O242" s="238">
        <v>8344</v>
      </c>
      <c r="P242" s="682">
        <v>4.0115384615384615</v>
      </c>
      <c r="Q242" s="713">
        <v>1043</v>
      </c>
    </row>
    <row r="243" spans="1:17" ht="14.4" customHeight="1" x14ac:dyDescent="0.3">
      <c r="A243" s="680" t="s">
        <v>537</v>
      </c>
      <c r="B243" s="671" t="s">
        <v>4004</v>
      </c>
      <c r="C243" s="671" t="s">
        <v>3867</v>
      </c>
      <c r="D243" s="671" t="s">
        <v>4351</v>
      </c>
      <c r="E243" s="671" t="s">
        <v>4352</v>
      </c>
      <c r="F243" s="238"/>
      <c r="G243" s="238"/>
      <c r="H243" s="238"/>
      <c r="I243" s="238"/>
      <c r="J243" s="238">
        <v>1</v>
      </c>
      <c r="K243" s="238">
        <v>845</v>
      </c>
      <c r="L243" s="238"/>
      <c r="M243" s="238">
        <v>845</v>
      </c>
      <c r="N243" s="238">
        <v>3</v>
      </c>
      <c r="O243" s="238">
        <v>2535</v>
      </c>
      <c r="P243" s="682"/>
      <c r="Q243" s="713">
        <v>845</v>
      </c>
    </row>
    <row r="244" spans="1:17" ht="14.4" customHeight="1" x14ac:dyDescent="0.3">
      <c r="A244" s="680" t="s">
        <v>537</v>
      </c>
      <c r="B244" s="671" t="s">
        <v>4004</v>
      </c>
      <c r="C244" s="671" t="s">
        <v>3867</v>
      </c>
      <c r="D244" s="671" t="s">
        <v>3953</v>
      </c>
      <c r="E244" s="671" t="s">
        <v>3954</v>
      </c>
      <c r="F244" s="238">
        <v>377</v>
      </c>
      <c r="G244" s="238">
        <v>135715</v>
      </c>
      <c r="H244" s="238">
        <v>1</v>
      </c>
      <c r="I244" s="238">
        <v>359.9867374005305</v>
      </c>
      <c r="J244" s="238">
        <v>365</v>
      </c>
      <c r="K244" s="238">
        <v>125576</v>
      </c>
      <c r="L244" s="238">
        <v>0.92529197214751502</v>
      </c>
      <c r="M244" s="238">
        <v>344.04383561643834</v>
      </c>
      <c r="N244" s="238">
        <v>369</v>
      </c>
      <c r="O244" s="238">
        <v>126936</v>
      </c>
      <c r="P244" s="682">
        <v>0.93531297203698927</v>
      </c>
      <c r="Q244" s="713">
        <v>344</v>
      </c>
    </row>
    <row r="245" spans="1:17" ht="14.4" customHeight="1" x14ac:dyDescent="0.3">
      <c r="A245" s="680" t="s">
        <v>537</v>
      </c>
      <c r="B245" s="671" t="s">
        <v>4004</v>
      </c>
      <c r="C245" s="671" t="s">
        <v>3867</v>
      </c>
      <c r="D245" s="671" t="s">
        <v>4353</v>
      </c>
      <c r="E245" s="671" t="s">
        <v>4354</v>
      </c>
      <c r="F245" s="238">
        <v>1</v>
      </c>
      <c r="G245" s="238">
        <v>5706</v>
      </c>
      <c r="H245" s="238">
        <v>1</v>
      </c>
      <c r="I245" s="238">
        <v>5706</v>
      </c>
      <c r="J245" s="238"/>
      <c r="K245" s="238"/>
      <c r="L245" s="238"/>
      <c r="M245" s="238"/>
      <c r="N245" s="238"/>
      <c r="O245" s="238"/>
      <c r="P245" s="682"/>
      <c r="Q245" s="713"/>
    </row>
    <row r="246" spans="1:17" ht="14.4" customHeight="1" x14ac:dyDescent="0.3">
      <c r="A246" s="680" t="s">
        <v>537</v>
      </c>
      <c r="B246" s="671" t="s">
        <v>4004</v>
      </c>
      <c r="C246" s="671" t="s">
        <v>3867</v>
      </c>
      <c r="D246" s="671" t="s">
        <v>4355</v>
      </c>
      <c r="E246" s="671" t="s">
        <v>4356</v>
      </c>
      <c r="F246" s="238">
        <v>3</v>
      </c>
      <c r="G246" s="238">
        <v>42480</v>
      </c>
      <c r="H246" s="238">
        <v>1</v>
      </c>
      <c r="I246" s="238">
        <v>14160</v>
      </c>
      <c r="J246" s="238">
        <v>1</v>
      </c>
      <c r="K246" s="238">
        <v>14256</v>
      </c>
      <c r="L246" s="238">
        <v>0.33559322033898303</v>
      </c>
      <c r="M246" s="238">
        <v>14256</v>
      </c>
      <c r="N246" s="238">
        <v>1</v>
      </c>
      <c r="O246" s="238">
        <v>14256</v>
      </c>
      <c r="P246" s="682">
        <v>0.33559322033898303</v>
      </c>
      <c r="Q246" s="713">
        <v>14256</v>
      </c>
    </row>
    <row r="247" spans="1:17" ht="14.4" customHeight="1" x14ac:dyDescent="0.3">
      <c r="A247" s="680" t="s">
        <v>537</v>
      </c>
      <c r="B247" s="671" t="s">
        <v>4004</v>
      </c>
      <c r="C247" s="671" t="s">
        <v>3867</v>
      </c>
      <c r="D247" s="671" t="s">
        <v>4357</v>
      </c>
      <c r="E247" s="671" t="s">
        <v>4358</v>
      </c>
      <c r="F247" s="238"/>
      <c r="G247" s="238"/>
      <c r="H247" s="238"/>
      <c r="I247" s="238"/>
      <c r="J247" s="238">
        <v>1</v>
      </c>
      <c r="K247" s="238">
        <v>684</v>
      </c>
      <c r="L247" s="238"/>
      <c r="M247" s="238">
        <v>684</v>
      </c>
      <c r="N247" s="238"/>
      <c r="O247" s="238"/>
      <c r="P247" s="682"/>
      <c r="Q247" s="713"/>
    </row>
    <row r="248" spans="1:17" ht="14.4" customHeight="1" x14ac:dyDescent="0.3">
      <c r="A248" s="680" t="s">
        <v>537</v>
      </c>
      <c r="B248" s="671" t="s">
        <v>4004</v>
      </c>
      <c r="C248" s="671" t="s">
        <v>3867</v>
      </c>
      <c r="D248" s="671" t="s">
        <v>4359</v>
      </c>
      <c r="E248" s="671" t="s">
        <v>4360</v>
      </c>
      <c r="F248" s="238">
        <v>12</v>
      </c>
      <c r="G248" s="238">
        <v>41352</v>
      </c>
      <c r="H248" s="238">
        <v>1</v>
      </c>
      <c r="I248" s="238">
        <v>3446</v>
      </c>
      <c r="J248" s="238">
        <v>3</v>
      </c>
      <c r="K248" s="238">
        <v>10377</v>
      </c>
      <c r="L248" s="238">
        <v>0.25094312246082412</v>
      </c>
      <c r="M248" s="238">
        <v>3459</v>
      </c>
      <c r="N248" s="238">
        <v>14</v>
      </c>
      <c r="O248" s="238">
        <v>48426</v>
      </c>
      <c r="P248" s="682">
        <v>1.1710679048171793</v>
      </c>
      <c r="Q248" s="713">
        <v>3459</v>
      </c>
    </row>
    <row r="249" spans="1:17" ht="14.4" customHeight="1" x14ac:dyDescent="0.3">
      <c r="A249" s="680" t="s">
        <v>537</v>
      </c>
      <c r="B249" s="671" t="s">
        <v>4004</v>
      </c>
      <c r="C249" s="671" t="s">
        <v>3867</v>
      </c>
      <c r="D249" s="671" t="s">
        <v>4361</v>
      </c>
      <c r="E249" s="671" t="s">
        <v>4362</v>
      </c>
      <c r="F249" s="238">
        <v>47</v>
      </c>
      <c r="G249" s="238">
        <v>0</v>
      </c>
      <c r="H249" s="238"/>
      <c r="I249" s="238">
        <v>0</v>
      </c>
      <c r="J249" s="238">
        <v>51</v>
      </c>
      <c r="K249" s="238">
        <v>0</v>
      </c>
      <c r="L249" s="238"/>
      <c r="M249" s="238">
        <v>0</v>
      </c>
      <c r="N249" s="238">
        <v>56</v>
      </c>
      <c r="O249" s="238">
        <v>0</v>
      </c>
      <c r="P249" s="682"/>
      <c r="Q249" s="713">
        <v>0</v>
      </c>
    </row>
    <row r="250" spans="1:17" ht="14.4" customHeight="1" x14ac:dyDescent="0.3">
      <c r="A250" s="680" t="s">
        <v>537</v>
      </c>
      <c r="B250" s="671" t="s">
        <v>4004</v>
      </c>
      <c r="C250" s="671" t="s">
        <v>3867</v>
      </c>
      <c r="D250" s="671" t="s">
        <v>4363</v>
      </c>
      <c r="E250" s="671" t="s">
        <v>4364</v>
      </c>
      <c r="F250" s="238">
        <v>133</v>
      </c>
      <c r="G250" s="238">
        <v>134995</v>
      </c>
      <c r="H250" s="238">
        <v>1</v>
      </c>
      <c r="I250" s="238">
        <v>1015</v>
      </c>
      <c r="J250" s="238">
        <v>144</v>
      </c>
      <c r="K250" s="238">
        <v>146736</v>
      </c>
      <c r="L250" s="238">
        <v>1.0869735916145042</v>
      </c>
      <c r="M250" s="238">
        <v>1019</v>
      </c>
      <c r="N250" s="238">
        <v>194</v>
      </c>
      <c r="O250" s="238">
        <v>197686</v>
      </c>
      <c r="P250" s="682">
        <v>1.4643949775917626</v>
      </c>
      <c r="Q250" s="713">
        <v>1019</v>
      </c>
    </row>
    <row r="251" spans="1:17" ht="14.4" customHeight="1" x14ac:dyDescent="0.3">
      <c r="A251" s="680" t="s">
        <v>537</v>
      </c>
      <c r="B251" s="671" t="s">
        <v>4004</v>
      </c>
      <c r="C251" s="671" t="s">
        <v>3867</v>
      </c>
      <c r="D251" s="671" t="s">
        <v>4365</v>
      </c>
      <c r="E251" s="671" t="s">
        <v>4366</v>
      </c>
      <c r="F251" s="238">
        <v>6</v>
      </c>
      <c r="G251" s="238">
        <v>21312</v>
      </c>
      <c r="H251" s="238">
        <v>1</v>
      </c>
      <c r="I251" s="238">
        <v>3552</v>
      </c>
      <c r="J251" s="238">
        <v>8</v>
      </c>
      <c r="K251" s="238">
        <v>28568</v>
      </c>
      <c r="L251" s="238">
        <v>1.3404654654654655</v>
      </c>
      <c r="M251" s="238">
        <v>3571</v>
      </c>
      <c r="N251" s="238">
        <v>4</v>
      </c>
      <c r="O251" s="238">
        <v>14284</v>
      </c>
      <c r="P251" s="682">
        <v>0.67023273273273276</v>
      </c>
      <c r="Q251" s="713">
        <v>3571</v>
      </c>
    </row>
    <row r="252" spans="1:17" ht="14.4" customHeight="1" x14ac:dyDescent="0.3">
      <c r="A252" s="680" t="s">
        <v>537</v>
      </c>
      <c r="B252" s="671" t="s">
        <v>4004</v>
      </c>
      <c r="C252" s="671" t="s">
        <v>3867</v>
      </c>
      <c r="D252" s="671" t="s">
        <v>3957</v>
      </c>
      <c r="E252" s="671" t="s">
        <v>3958</v>
      </c>
      <c r="F252" s="238">
        <v>15</v>
      </c>
      <c r="G252" s="238">
        <v>2637</v>
      </c>
      <c r="H252" s="238">
        <v>1</v>
      </c>
      <c r="I252" s="238">
        <v>175.8</v>
      </c>
      <c r="J252" s="238">
        <v>12</v>
      </c>
      <c r="K252" s="238">
        <v>2123</v>
      </c>
      <c r="L252" s="238">
        <v>0.80508153204398936</v>
      </c>
      <c r="M252" s="238">
        <v>176.91666666666666</v>
      </c>
      <c r="N252" s="238">
        <v>6</v>
      </c>
      <c r="O252" s="238">
        <v>1062</v>
      </c>
      <c r="P252" s="682">
        <v>0.40273037542662116</v>
      </c>
      <c r="Q252" s="713">
        <v>177</v>
      </c>
    </row>
    <row r="253" spans="1:17" ht="14.4" customHeight="1" x14ac:dyDescent="0.3">
      <c r="A253" s="680" t="s">
        <v>537</v>
      </c>
      <c r="B253" s="671" t="s">
        <v>4004</v>
      </c>
      <c r="C253" s="671" t="s">
        <v>3867</v>
      </c>
      <c r="D253" s="671" t="s">
        <v>577</v>
      </c>
      <c r="E253" s="671" t="s">
        <v>4367</v>
      </c>
      <c r="F253" s="238">
        <v>17</v>
      </c>
      <c r="G253" s="238">
        <v>32045</v>
      </c>
      <c r="H253" s="238">
        <v>1</v>
      </c>
      <c r="I253" s="238">
        <v>1885</v>
      </c>
      <c r="J253" s="238">
        <v>19</v>
      </c>
      <c r="K253" s="238">
        <v>35941</v>
      </c>
      <c r="L253" s="238">
        <v>1.1215790294897801</v>
      </c>
      <c r="M253" s="238">
        <v>1891.6315789473683</v>
      </c>
      <c r="N253" s="238">
        <v>24</v>
      </c>
      <c r="O253" s="238">
        <v>45408</v>
      </c>
      <c r="P253" s="682">
        <v>1.4170073334373536</v>
      </c>
      <c r="Q253" s="713">
        <v>1892</v>
      </c>
    </row>
    <row r="254" spans="1:17" ht="14.4" customHeight="1" x14ac:dyDescent="0.3">
      <c r="A254" s="680" t="s">
        <v>537</v>
      </c>
      <c r="B254" s="671" t="s">
        <v>4004</v>
      </c>
      <c r="C254" s="671" t="s">
        <v>3867</v>
      </c>
      <c r="D254" s="671" t="s">
        <v>4368</v>
      </c>
      <c r="E254" s="671" t="s">
        <v>4369</v>
      </c>
      <c r="F254" s="238"/>
      <c r="G254" s="238"/>
      <c r="H254" s="238"/>
      <c r="I254" s="238"/>
      <c r="J254" s="238">
        <v>3</v>
      </c>
      <c r="K254" s="238">
        <v>1884</v>
      </c>
      <c r="L254" s="238"/>
      <c r="M254" s="238">
        <v>628</v>
      </c>
      <c r="N254" s="238">
        <v>1</v>
      </c>
      <c r="O254" s="238">
        <v>628</v>
      </c>
      <c r="P254" s="682"/>
      <c r="Q254" s="713">
        <v>628</v>
      </c>
    </row>
    <row r="255" spans="1:17" ht="14.4" customHeight="1" x14ac:dyDescent="0.3">
      <c r="A255" s="680" t="s">
        <v>537</v>
      </c>
      <c r="B255" s="671" t="s">
        <v>4004</v>
      </c>
      <c r="C255" s="671" t="s">
        <v>3867</v>
      </c>
      <c r="D255" s="671" t="s">
        <v>4370</v>
      </c>
      <c r="E255" s="671" t="s">
        <v>4371</v>
      </c>
      <c r="F255" s="238">
        <v>1</v>
      </c>
      <c r="G255" s="238">
        <v>349</v>
      </c>
      <c r="H255" s="238">
        <v>1</v>
      </c>
      <c r="I255" s="238">
        <v>349</v>
      </c>
      <c r="J255" s="238"/>
      <c r="K255" s="238"/>
      <c r="L255" s="238"/>
      <c r="M255" s="238"/>
      <c r="N255" s="238"/>
      <c r="O255" s="238"/>
      <c r="P255" s="682"/>
      <c r="Q255" s="713"/>
    </row>
    <row r="256" spans="1:17" ht="14.4" customHeight="1" x14ac:dyDescent="0.3">
      <c r="A256" s="680" t="s">
        <v>537</v>
      </c>
      <c r="B256" s="671" t="s">
        <v>4004</v>
      </c>
      <c r="C256" s="671" t="s">
        <v>3867</v>
      </c>
      <c r="D256" s="671" t="s">
        <v>4372</v>
      </c>
      <c r="E256" s="671" t="s">
        <v>4373</v>
      </c>
      <c r="F256" s="238">
        <v>10</v>
      </c>
      <c r="G256" s="238">
        <v>21350</v>
      </c>
      <c r="H256" s="238">
        <v>1</v>
      </c>
      <c r="I256" s="238">
        <v>2135</v>
      </c>
      <c r="J256" s="238">
        <v>11</v>
      </c>
      <c r="K256" s="238">
        <v>23551</v>
      </c>
      <c r="L256" s="238">
        <v>1.1030913348946136</v>
      </c>
      <c r="M256" s="238">
        <v>2141</v>
      </c>
      <c r="N256" s="238">
        <v>13</v>
      </c>
      <c r="O256" s="238">
        <v>27833</v>
      </c>
      <c r="P256" s="682">
        <v>1.3036533957845433</v>
      </c>
      <c r="Q256" s="713">
        <v>2141</v>
      </c>
    </row>
    <row r="257" spans="1:17" ht="14.4" customHeight="1" x14ac:dyDescent="0.3">
      <c r="A257" s="680" t="s">
        <v>537</v>
      </c>
      <c r="B257" s="671" t="s">
        <v>4004</v>
      </c>
      <c r="C257" s="671" t="s">
        <v>3867</v>
      </c>
      <c r="D257" s="671" t="s">
        <v>4374</v>
      </c>
      <c r="E257" s="671" t="s">
        <v>4375</v>
      </c>
      <c r="F257" s="238">
        <v>3</v>
      </c>
      <c r="G257" s="238">
        <v>30477</v>
      </c>
      <c r="H257" s="238">
        <v>1</v>
      </c>
      <c r="I257" s="238">
        <v>10159</v>
      </c>
      <c r="J257" s="238">
        <v>4</v>
      </c>
      <c r="K257" s="238">
        <v>40816</v>
      </c>
      <c r="L257" s="238">
        <v>1.3392394264527347</v>
      </c>
      <c r="M257" s="238">
        <v>10204</v>
      </c>
      <c r="N257" s="238">
        <v>4</v>
      </c>
      <c r="O257" s="238">
        <v>40816</v>
      </c>
      <c r="P257" s="682">
        <v>1.3392394264527347</v>
      </c>
      <c r="Q257" s="713">
        <v>10204</v>
      </c>
    </row>
    <row r="258" spans="1:17" ht="14.4" customHeight="1" x14ac:dyDescent="0.3">
      <c r="A258" s="680" t="s">
        <v>537</v>
      </c>
      <c r="B258" s="671" t="s">
        <v>4004</v>
      </c>
      <c r="C258" s="671" t="s">
        <v>3867</v>
      </c>
      <c r="D258" s="671" t="s">
        <v>4376</v>
      </c>
      <c r="E258" s="671" t="s">
        <v>4377</v>
      </c>
      <c r="F258" s="238">
        <v>1</v>
      </c>
      <c r="G258" s="238">
        <v>3111</v>
      </c>
      <c r="H258" s="238">
        <v>1</v>
      </c>
      <c r="I258" s="238">
        <v>3111</v>
      </c>
      <c r="J258" s="238">
        <v>2</v>
      </c>
      <c r="K258" s="238">
        <v>6234</v>
      </c>
      <c r="L258" s="238">
        <v>2.0038572806171651</v>
      </c>
      <c r="M258" s="238">
        <v>3117</v>
      </c>
      <c r="N258" s="238">
        <v>1</v>
      </c>
      <c r="O258" s="238">
        <v>3117</v>
      </c>
      <c r="P258" s="682">
        <v>1.0019286403085825</v>
      </c>
      <c r="Q258" s="713">
        <v>3117</v>
      </c>
    </row>
    <row r="259" spans="1:17" ht="14.4" customHeight="1" x14ac:dyDescent="0.3">
      <c r="A259" s="680" t="s">
        <v>537</v>
      </c>
      <c r="B259" s="671" t="s">
        <v>4004</v>
      </c>
      <c r="C259" s="671" t="s">
        <v>3867</v>
      </c>
      <c r="D259" s="671" t="s">
        <v>4378</v>
      </c>
      <c r="E259" s="671" t="s">
        <v>4379</v>
      </c>
      <c r="F259" s="238">
        <v>6</v>
      </c>
      <c r="G259" s="238">
        <v>42378</v>
      </c>
      <c r="H259" s="238">
        <v>1</v>
      </c>
      <c r="I259" s="238">
        <v>7063</v>
      </c>
      <c r="J259" s="238">
        <v>4</v>
      </c>
      <c r="K259" s="238">
        <v>28388</v>
      </c>
      <c r="L259" s="238">
        <v>0.66987587899381751</v>
      </c>
      <c r="M259" s="238">
        <v>7097</v>
      </c>
      <c r="N259" s="238">
        <v>6</v>
      </c>
      <c r="O259" s="238">
        <v>42582</v>
      </c>
      <c r="P259" s="682">
        <v>1.0048138184907263</v>
      </c>
      <c r="Q259" s="713">
        <v>7097</v>
      </c>
    </row>
    <row r="260" spans="1:17" ht="14.4" customHeight="1" x14ac:dyDescent="0.3">
      <c r="A260" s="680" t="s">
        <v>537</v>
      </c>
      <c r="B260" s="671" t="s">
        <v>4004</v>
      </c>
      <c r="C260" s="671" t="s">
        <v>3867</v>
      </c>
      <c r="D260" s="671" t="s">
        <v>4380</v>
      </c>
      <c r="E260" s="671" t="s">
        <v>4381</v>
      </c>
      <c r="F260" s="238">
        <v>1</v>
      </c>
      <c r="G260" s="238">
        <v>8582</v>
      </c>
      <c r="H260" s="238">
        <v>1</v>
      </c>
      <c r="I260" s="238">
        <v>8582</v>
      </c>
      <c r="J260" s="238">
        <v>1</v>
      </c>
      <c r="K260" s="238">
        <v>8611</v>
      </c>
      <c r="L260" s="238">
        <v>1.0033791656956421</v>
      </c>
      <c r="M260" s="238">
        <v>8611</v>
      </c>
      <c r="N260" s="238">
        <v>3</v>
      </c>
      <c r="O260" s="238">
        <v>25833</v>
      </c>
      <c r="P260" s="682">
        <v>3.0101374970869261</v>
      </c>
      <c r="Q260" s="713">
        <v>8611</v>
      </c>
    </row>
    <row r="261" spans="1:17" ht="14.4" customHeight="1" x14ac:dyDescent="0.3">
      <c r="A261" s="680" t="s">
        <v>537</v>
      </c>
      <c r="B261" s="671" t="s">
        <v>4004</v>
      </c>
      <c r="C261" s="671" t="s">
        <v>3867</v>
      </c>
      <c r="D261" s="671" t="s">
        <v>4382</v>
      </c>
      <c r="E261" s="671" t="s">
        <v>4383</v>
      </c>
      <c r="F261" s="238"/>
      <c r="G261" s="238"/>
      <c r="H261" s="238"/>
      <c r="I261" s="238"/>
      <c r="J261" s="238">
        <v>1</v>
      </c>
      <c r="K261" s="238">
        <v>204</v>
      </c>
      <c r="L261" s="238"/>
      <c r="M261" s="238">
        <v>204</v>
      </c>
      <c r="N261" s="238"/>
      <c r="O261" s="238"/>
      <c r="P261" s="682"/>
      <c r="Q261" s="713"/>
    </row>
    <row r="262" spans="1:17" ht="14.4" customHeight="1" x14ac:dyDescent="0.3">
      <c r="A262" s="680" t="s">
        <v>537</v>
      </c>
      <c r="B262" s="671" t="s">
        <v>4004</v>
      </c>
      <c r="C262" s="671" t="s">
        <v>3867</v>
      </c>
      <c r="D262" s="671" t="s">
        <v>4384</v>
      </c>
      <c r="E262" s="671" t="s">
        <v>4385</v>
      </c>
      <c r="F262" s="238">
        <v>1</v>
      </c>
      <c r="G262" s="238">
        <v>0</v>
      </c>
      <c r="H262" s="238"/>
      <c r="I262" s="238">
        <v>0</v>
      </c>
      <c r="J262" s="238"/>
      <c r="K262" s="238"/>
      <c r="L262" s="238"/>
      <c r="M262" s="238"/>
      <c r="N262" s="238"/>
      <c r="O262" s="238"/>
      <c r="P262" s="682"/>
      <c r="Q262" s="713"/>
    </row>
    <row r="263" spans="1:17" ht="14.4" customHeight="1" x14ac:dyDescent="0.3">
      <c r="A263" s="680" t="s">
        <v>537</v>
      </c>
      <c r="B263" s="671" t="s">
        <v>4004</v>
      </c>
      <c r="C263" s="671" t="s">
        <v>3867</v>
      </c>
      <c r="D263" s="671" t="s">
        <v>3965</v>
      </c>
      <c r="E263" s="671" t="s">
        <v>3966</v>
      </c>
      <c r="F263" s="238"/>
      <c r="G263" s="238"/>
      <c r="H263" s="238"/>
      <c r="I263" s="238"/>
      <c r="J263" s="238">
        <v>1</v>
      </c>
      <c r="K263" s="238">
        <v>114</v>
      </c>
      <c r="L263" s="238"/>
      <c r="M263" s="238">
        <v>114</v>
      </c>
      <c r="N263" s="238"/>
      <c r="O263" s="238"/>
      <c r="P263" s="682"/>
      <c r="Q263" s="713"/>
    </row>
    <row r="264" spans="1:17" ht="14.4" customHeight="1" x14ac:dyDescent="0.3">
      <c r="A264" s="680" t="s">
        <v>537</v>
      </c>
      <c r="B264" s="671" t="s">
        <v>4004</v>
      </c>
      <c r="C264" s="671" t="s">
        <v>3867</v>
      </c>
      <c r="D264" s="671" t="s">
        <v>4386</v>
      </c>
      <c r="E264" s="671" t="s">
        <v>4387</v>
      </c>
      <c r="F264" s="238">
        <v>15</v>
      </c>
      <c r="G264" s="238">
        <v>47970</v>
      </c>
      <c r="H264" s="238">
        <v>1</v>
      </c>
      <c r="I264" s="238">
        <v>3198</v>
      </c>
      <c r="J264" s="238">
        <v>16</v>
      </c>
      <c r="K264" s="238">
        <v>51280</v>
      </c>
      <c r="L264" s="238">
        <v>1.0690014592453616</v>
      </c>
      <c r="M264" s="238">
        <v>3205</v>
      </c>
      <c r="N264" s="238">
        <v>19</v>
      </c>
      <c r="O264" s="238">
        <v>60895</v>
      </c>
      <c r="P264" s="682">
        <v>1.2694392328538671</v>
      </c>
      <c r="Q264" s="713">
        <v>3205</v>
      </c>
    </row>
    <row r="265" spans="1:17" ht="14.4" customHeight="1" x14ac:dyDescent="0.3">
      <c r="A265" s="680" t="s">
        <v>537</v>
      </c>
      <c r="B265" s="671" t="s">
        <v>4004</v>
      </c>
      <c r="C265" s="671" t="s">
        <v>3867</v>
      </c>
      <c r="D265" s="671" t="s">
        <v>4388</v>
      </c>
      <c r="E265" s="671" t="s">
        <v>4389</v>
      </c>
      <c r="F265" s="238">
        <v>5</v>
      </c>
      <c r="G265" s="238">
        <v>43905</v>
      </c>
      <c r="H265" s="238">
        <v>1</v>
      </c>
      <c r="I265" s="238">
        <v>8781</v>
      </c>
      <c r="J265" s="238">
        <v>5</v>
      </c>
      <c r="K265" s="238">
        <v>44105</v>
      </c>
      <c r="L265" s="238">
        <v>1.0045552898303154</v>
      </c>
      <c r="M265" s="238">
        <v>8821</v>
      </c>
      <c r="N265" s="238">
        <v>1</v>
      </c>
      <c r="O265" s="238">
        <v>8821</v>
      </c>
      <c r="P265" s="682">
        <v>0.20091105796606309</v>
      </c>
      <c r="Q265" s="713">
        <v>8821</v>
      </c>
    </row>
    <row r="266" spans="1:17" ht="14.4" customHeight="1" x14ac:dyDescent="0.3">
      <c r="A266" s="680" t="s">
        <v>537</v>
      </c>
      <c r="B266" s="671" t="s">
        <v>4004</v>
      </c>
      <c r="C266" s="671" t="s">
        <v>3867</v>
      </c>
      <c r="D266" s="671" t="s">
        <v>4390</v>
      </c>
      <c r="E266" s="671" t="s">
        <v>4391</v>
      </c>
      <c r="F266" s="238">
        <v>3</v>
      </c>
      <c r="G266" s="238">
        <v>20841</v>
      </c>
      <c r="H266" s="238">
        <v>1</v>
      </c>
      <c r="I266" s="238">
        <v>6947</v>
      </c>
      <c r="J266" s="238"/>
      <c r="K266" s="238"/>
      <c r="L266" s="238"/>
      <c r="M266" s="238"/>
      <c r="N266" s="238"/>
      <c r="O266" s="238"/>
      <c r="P266" s="682"/>
      <c r="Q266" s="713"/>
    </row>
    <row r="267" spans="1:17" ht="14.4" customHeight="1" x14ac:dyDescent="0.3">
      <c r="A267" s="680" t="s">
        <v>537</v>
      </c>
      <c r="B267" s="671" t="s">
        <v>4004</v>
      </c>
      <c r="C267" s="671" t="s">
        <v>3867</v>
      </c>
      <c r="D267" s="671" t="s">
        <v>4392</v>
      </c>
      <c r="E267" s="671" t="s">
        <v>4393</v>
      </c>
      <c r="F267" s="238">
        <v>3</v>
      </c>
      <c r="G267" s="238">
        <v>15546</v>
      </c>
      <c r="H267" s="238">
        <v>1</v>
      </c>
      <c r="I267" s="238">
        <v>5182</v>
      </c>
      <c r="J267" s="238">
        <v>2</v>
      </c>
      <c r="K267" s="238">
        <v>10404</v>
      </c>
      <c r="L267" s="238">
        <v>0.66923967580084909</v>
      </c>
      <c r="M267" s="238">
        <v>5202</v>
      </c>
      <c r="N267" s="238">
        <v>2</v>
      </c>
      <c r="O267" s="238">
        <v>10404</v>
      </c>
      <c r="P267" s="682">
        <v>0.66923967580084909</v>
      </c>
      <c r="Q267" s="713">
        <v>5202</v>
      </c>
    </row>
    <row r="268" spans="1:17" ht="14.4" customHeight="1" x14ac:dyDescent="0.3">
      <c r="A268" s="680" t="s">
        <v>537</v>
      </c>
      <c r="B268" s="671" t="s">
        <v>4004</v>
      </c>
      <c r="C268" s="671" t="s">
        <v>3867</v>
      </c>
      <c r="D268" s="671" t="s">
        <v>4394</v>
      </c>
      <c r="E268" s="671" t="s">
        <v>4395</v>
      </c>
      <c r="F268" s="238">
        <v>7</v>
      </c>
      <c r="G268" s="238">
        <v>19397</v>
      </c>
      <c r="H268" s="238">
        <v>1</v>
      </c>
      <c r="I268" s="238">
        <v>2771</v>
      </c>
      <c r="J268" s="238">
        <v>7</v>
      </c>
      <c r="K268" s="238">
        <v>19516</v>
      </c>
      <c r="L268" s="238">
        <v>1.0061349693251533</v>
      </c>
      <c r="M268" s="238">
        <v>2788</v>
      </c>
      <c r="N268" s="238">
        <v>4</v>
      </c>
      <c r="O268" s="238">
        <v>11152</v>
      </c>
      <c r="P268" s="682">
        <v>0.57493426818580196</v>
      </c>
      <c r="Q268" s="713">
        <v>2788</v>
      </c>
    </row>
    <row r="269" spans="1:17" ht="14.4" customHeight="1" x14ac:dyDescent="0.3">
      <c r="A269" s="680" t="s">
        <v>537</v>
      </c>
      <c r="B269" s="671" t="s">
        <v>4004</v>
      </c>
      <c r="C269" s="671" t="s">
        <v>3867</v>
      </c>
      <c r="D269" s="671" t="s">
        <v>4396</v>
      </c>
      <c r="E269" s="671" t="s">
        <v>4397</v>
      </c>
      <c r="F269" s="238">
        <v>28</v>
      </c>
      <c r="G269" s="238">
        <v>8568</v>
      </c>
      <c r="H269" s="238">
        <v>1</v>
      </c>
      <c r="I269" s="238">
        <v>306</v>
      </c>
      <c r="J269" s="238">
        <v>40</v>
      </c>
      <c r="K269" s="238">
        <v>12280</v>
      </c>
      <c r="L269" s="238">
        <v>1.4332399626517274</v>
      </c>
      <c r="M269" s="238">
        <v>307</v>
      </c>
      <c r="N269" s="238">
        <v>58</v>
      </c>
      <c r="O269" s="238">
        <v>17806</v>
      </c>
      <c r="P269" s="682">
        <v>2.0781979458450048</v>
      </c>
      <c r="Q269" s="713">
        <v>307</v>
      </c>
    </row>
    <row r="270" spans="1:17" ht="14.4" customHeight="1" x14ac:dyDescent="0.3">
      <c r="A270" s="680" t="s">
        <v>537</v>
      </c>
      <c r="B270" s="671" t="s">
        <v>4004</v>
      </c>
      <c r="C270" s="671" t="s">
        <v>3867</v>
      </c>
      <c r="D270" s="671" t="s">
        <v>4398</v>
      </c>
      <c r="E270" s="671" t="s">
        <v>4399</v>
      </c>
      <c r="F270" s="238">
        <v>27</v>
      </c>
      <c r="G270" s="238">
        <v>94122</v>
      </c>
      <c r="H270" s="238">
        <v>1</v>
      </c>
      <c r="I270" s="238">
        <v>3486</v>
      </c>
      <c r="J270" s="238">
        <v>34</v>
      </c>
      <c r="K270" s="238">
        <v>118932</v>
      </c>
      <c r="L270" s="238">
        <v>1.2635940587747816</v>
      </c>
      <c r="M270" s="238">
        <v>3498</v>
      </c>
      <c r="N270" s="238">
        <v>22</v>
      </c>
      <c r="O270" s="238">
        <v>76956</v>
      </c>
      <c r="P270" s="682">
        <v>0.81761968508956462</v>
      </c>
      <c r="Q270" s="713">
        <v>3498</v>
      </c>
    </row>
    <row r="271" spans="1:17" ht="14.4" customHeight="1" x14ac:dyDescent="0.3">
      <c r="A271" s="680" t="s">
        <v>537</v>
      </c>
      <c r="B271" s="671" t="s">
        <v>4004</v>
      </c>
      <c r="C271" s="671" t="s">
        <v>3867</v>
      </c>
      <c r="D271" s="671" t="s">
        <v>4400</v>
      </c>
      <c r="E271" s="671" t="s">
        <v>4401</v>
      </c>
      <c r="F271" s="238">
        <v>21</v>
      </c>
      <c r="G271" s="238">
        <v>51192</v>
      </c>
      <c r="H271" s="238">
        <v>1</v>
      </c>
      <c r="I271" s="238">
        <v>2437.7142857142858</v>
      </c>
      <c r="J271" s="238">
        <v>32</v>
      </c>
      <c r="K271" s="238">
        <v>78240</v>
      </c>
      <c r="L271" s="238">
        <v>1.5283638068448195</v>
      </c>
      <c r="M271" s="238">
        <v>2445</v>
      </c>
      <c r="N271" s="238">
        <v>25</v>
      </c>
      <c r="O271" s="238">
        <v>61125</v>
      </c>
      <c r="P271" s="682">
        <v>1.1940342240975153</v>
      </c>
      <c r="Q271" s="713">
        <v>2445</v>
      </c>
    </row>
    <row r="272" spans="1:17" ht="14.4" customHeight="1" x14ac:dyDescent="0.3">
      <c r="A272" s="680" t="s">
        <v>537</v>
      </c>
      <c r="B272" s="671" t="s">
        <v>4004</v>
      </c>
      <c r="C272" s="671" t="s">
        <v>3867</v>
      </c>
      <c r="D272" s="671" t="s">
        <v>4402</v>
      </c>
      <c r="E272" s="671" t="s">
        <v>4403</v>
      </c>
      <c r="F272" s="238">
        <v>1</v>
      </c>
      <c r="G272" s="238">
        <v>12731</v>
      </c>
      <c r="H272" s="238">
        <v>1</v>
      </c>
      <c r="I272" s="238">
        <v>12731</v>
      </c>
      <c r="J272" s="238"/>
      <c r="K272" s="238"/>
      <c r="L272" s="238"/>
      <c r="M272" s="238"/>
      <c r="N272" s="238"/>
      <c r="O272" s="238"/>
      <c r="P272" s="682"/>
      <c r="Q272" s="713"/>
    </row>
    <row r="273" spans="1:17" ht="14.4" customHeight="1" x14ac:dyDescent="0.3">
      <c r="A273" s="680" t="s">
        <v>537</v>
      </c>
      <c r="B273" s="671" t="s">
        <v>4004</v>
      </c>
      <c r="C273" s="671" t="s">
        <v>3867</v>
      </c>
      <c r="D273" s="671" t="s">
        <v>4404</v>
      </c>
      <c r="E273" s="671" t="s">
        <v>4405</v>
      </c>
      <c r="F273" s="238">
        <v>4</v>
      </c>
      <c r="G273" s="238">
        <v>32064</v>
      </c>
      <c r="H273" s="238">
        <v>1</v>
      </c>
      <c r="I273" s="238">
        <v>8016</v>
      </c>
      <c r="J273" s="238">
        <v>2</v>
      </c>
      <c r="K273" s="238">
        <v>16116</v>
      </c>
      <c r="L273" s="238">
        <v>0.50261976047904189</v>
      </c>
      <c r="M273" s="238">
        <v>8058</v>
      </c>
      <c r="N273" s="238">
        <v>1</v>
      </c>
      <c r="O273" s="238">
        <v>8058</v>
      </c>
      <c r="P273" s="682">
        <v>0.25130988023952094</v>
      </c>
      <c r="Q273" s="713">
        <v>8058</v>
      </c>
    </row>
    <row r="274" spans="1:17" ht="14.4" customHeight="1" x14ac:dyDescent="0.3">
      <c r="A274" s="680" t="s">
        <v>537</v>
      </c>
      <c r="B274" s="671" t="s">
        <v>4004</v>
      </c>
      <c r="C274" s="671" t="s">
        <v>3867</v>
      </c>
      <c r="D274" s="671" t="s">
        <v>4406</v>
      </c>
      <c r="E274" s="671" t="s">
        <v>4407</v>
      </c>
      <c r="F274" s="238">
        <v>6</v>
      </c>
      <c r="G274" s="238">
        <v>53574</v>
      </c>
      <c r="H274" s="238">
        <v>1</v>
      </c>
      <c r="I274" s="238">
        <v>8929</v>
      </c>
      <c r="J274" s="238">
        <v>9</v>
      </c>
      <c r="K274" s="238">
        <v>80667</v>
      </c>
      <c r="L274" s="238">
        <v>1.5057117258371597</v>
      </c>
      <c r="M274" s="238">
        <v>8963</v>
      </c>
      <c r="N274" s="238">
        <v>6</v>
      </c>
      <c r="O274" s="238">
        <v>53778</v>
      </c>
      <c r="P274" s="682">
        <v>1.0038078172247733</v>
      </c>
      <c r="Q274" s="713">
        <v>8963</v>
      </c>
    </row>
    <row r="275" spans="1:17" ht="14.4" customHeight="1" x14ac:dyDescent="0.3">
      <c r="A275" s="680" t="s">
        <v>537</v>
      </c>
      <c r="B275" s="671" t="s">
        <v>4004</v>
      </c>
      <c r="C275" s="671" t="s">
        <v>3867</v>
      </c>
      <c r="D275" s="671" t="s">
        <v>4408</v>
      </c>
      <c r="E275" s="671" t="s">
        <v>4409</v>
      </c>
      <c r="F275" s="238">
        <v>1</v>
      </c>
      <c r="G275" s="238">
        <v>5529</v>
      </c>
      <c r="H275" s="238">
        <v>1</v>
      </c>
      <c r="I275" s="238">
        <v>5529</v>
      </c>
      <c r="J275" s="238"/>
      <c r="K275" s="238"/>
      <c r="L275" s="238"/>
      <c r="M275" s="238"/>
      <c r="N275" s="238"/>
      <c r="O275" s="238"/>
      <c r="P275" s="682"/>
      <c r="Q275" s="713"/>
    </row>
    <row r="276" spans="1:17" ht="14.4" customHeight="1" x14ac:dyDescent="0.3">
      <c r="A276" s="680" t="s">
        <v>537</v>
      </c>
      <c r="B276" s="671" t="s">
        <v>4004</v>
      </c>
      <c r="C276" s="671" t="s">
        <v>3867</v>
      </c>
      <c r="D276" s="671" t="s">
        <v>4410</v>
      </c>
      <c r="E276" s="671" t="s">
        <v>4411</v>
      </c>
      <c r="F276" s="238"/>
      <c r="G276" s="238"/>
      <c r="H276" s="238"/>
      <c r="I276" s="238"/>
      <c r="J276" s="238">
        <v>1</v>
      </c>
      <c r="K276" s="238">
        <v>0</v>
      </c>
      <c r="L276" s="238"/>
      <c r="M276" s="238">
        <v>0</v>
      </c>
      <c r="N276" s="238"/>
      <c r="O276" s="238"/>
      <c r="P276" s="682"/>
      <c r="Q276" s="713"/>
    </row>
    <row r="277" spans="1:17" ht="14.4" customHeight="1" x14ac:dyDescent="0.3">
      <c r="A277" s="680" t="s">
        <v>537</v>
      </c>
      <c r="B277" s="671" t="s">
        <v>4004</v>
      </c>
      <c r="C277" s="671" t="s">
        <v>3867</v>
      </c>
      <c r="D277" s="671" t="s">
        <v>4412</v>
      </c>
      <c r="E277" s="671" t="s">
        <v>4413</v>
      </c>
      <c r="F277" s="238">
        <v>2</v>
      </c>
      <c r="G277" s="238">
        <v>898</v>
      </c>
      <c r="H277" s="238">
        <v>1</v>
      </c>
      <c r="I277" s="238">
        <v>449</v>
      </c>
      <c r="J277" s="238"/>
      <c r="K277" s="238"/>
      <c r="L277" s="238"/>
      <c r="M277" s="238"/>
      <c r="N277" s="238"/>
      <c r="O277" s="238"/>
      <c r="P277" s="682"/>
      <c r="Q277" s="713"/>
    </row>
    <row r="278" spans="1:17" ht="14.4" customHeight="1" x14ac:dyDescent="0.3">
      <c r="A278" s="680" t="s">
        <v>537</v>
      </c>
      <c r="B278" s="671" t="s">
        <v>4004</v>
      </c>
      <c r="C278" s="671" t="s">
        <v>3867</v>
      </c>
      <c r="D278" s="671" t="s">
        <v>4414</v>
      </c>
      <c r="E278" s="671" t="s">
        <v>4415</v>
      </c>
      <c r="F278" s="238">
        <v>11</v>
      </c>
      <c r="G278" s="238">
        <v>49665</v>
      </c>
      <c r="H278" s="238">
        <v>1</v>
      </c>
      <c r="I278" s="238">
        <v>4515</v>
      </c>
      <c r="J278" s="238">
        <v>9</v>
      </c>
      <c r="K278" s="238">
        <v>40743</v>
      </c>
      <c r="L278" s="238">
        <v>0.82035638779824827</v>
      </c>
      <c r="M278" s="238">
        <v>4527</v>
      </c>
      <c r="N278" s="238">
        <v>9</v>
      </c>
      <c r="O278" s="238">
        <v>40743</v>
      </c>
      <c r="P278" s="682">
        <v>0.82035638779824827</v>
      </c>
      <c r="Q278" s="713">
        <v>4527</v>
      </c>
    </row>
    <row r="279" spans="1:17" ht="14.4" customHeight="1" x14ac:dyDescent="0.3">
      <c r="A279" s="680" t="s">
        <v>537</v>
      </c>
      <c r="B279" s="671" t="s">
        <v>4004</v>
      </c>
      <c r="C279" s="671" t="s">
        <v>3867</v>
      </c>
      <c r="D279" s="671" t="s">
        <v>4416</v>
      </c>
      <c r="E279" s="671" t="s">
        <v>4417</v>
      </c>
      <c r="F279" s="238">
        <v>16</v>
      </c>
      <c r="G279" s="238">
        <v>30240</v>
      </c>
      <c r="H279" s="238">
        <v>1</v>
      </c>
      <c r="I279" s="238">
        <v>1890</v>
      </c>
      <c r="J279" s="238">
        <v>9</v>
      </c>
      <c r="K279" s="238">
        <v>17064</v>
      </c>
      <c r="L279" s="238">
        <v>0.56428571428571428</v>
      </c>
      <c r="M279" s="238">
        <v>1896</v>
      </c>
      <c r="N279" s="238">
        <v>2</v>
      </c>
      <c r="O279" s="238">
        <v>3792</v>
      </c>
      <c r="P279" s="682">
        <v>0.1253968253968254</v>
      </c>
      <c r="Q279" s="713">
        <v>1896</v>
      </c>
    </row>
    <row r="280" spans="1:17" ht="14.4" customHeight="1" x14ac:dyDescent="0.3">
      <c r="A280" s="680" t="s">
        <v>537</v>
      </c>
      <c r="B280" s="671" t="s">
        <v>4004</v>
      </c>
      <c r="C280" s="671" t="s">
        <v>3867</v>
      </c>
      <c r="D280" s="671" t="s">
        <v>4418</v>
      </c>
      <c r="E280" s="671" t="s">
        <v>4419</v>
      </c>
      <c r="F280" s="238">
        <v>1</v>
      </c>
      <c r="G280" s="238">
        <v>129</v>
      </c>
      <c r="H280" s="238">
        <v>1</v>
      </c>
      <c r="I280" s="238">
        <v>129</v>
      </c>
      <c r="J280" s="238">
        <v>1</v>
      </c>
      <c r="K280" s="238">
        <v>129</v>
      </c>
      <c r="L280" s="238">
        <v>1</v>
      </c>
      <c r="M280" s="238">
        <v>129</v>
      </c>
      <c r="N280" s="238">
        <v>2</v>
      </c>
      <c r="O280" s="238">
        <v>258</v>
      </c>
      <c r="P280" s="682">
        <v>2</v>
      </c>
      <c r="Q280" s="713">
        <v>129</v>
      </c>
    </row>
    <row r="281" spans="1:17" ht="14.4" customHeight="1" x14ac:dyDescent="0.3">
      <c r="A281" s="680" t="s">
        <v>537</v>
      </c>
      <c r="B281" s="671" t="s">
        <v>4004</v>
      </c>
      <c r="C281" s="671" t="s">
        <v>3867</v>
      </c>
      <c r="D281" s="671" t="s">
        <v>4420</v>
      </c>
      <c r="E281" s="671" t="s">
        <v>4421</v>
      </c>
      <c r="F281" s="238">
        <v>3</v>
      </c>
      <c r="G281" s="238">
        <v>24441</v>
      </c>
      <c r="H281" s="238">
        <v>1</v>
      </c>
      <c r="I281" s="238">
        <v>8147</v>
      </c>
      <c r="J281" s="238">
        <v>3</v>
      </c>
      <c r="K281" s="238">
        <v>24576</v>
      </c>
      <c r="L281" s="238">
        <v>1.0055235055848779</v>
      </c>
      <c r="M281" s="238">
        <v>8192</v>
      </c>
      <c r="N281" s="238">
        <v>5</v>
      </c>
      <c r="O281" s="238">
        <v>40960</v>
      </c>
      <c r="P281" s="682">
        <v>1.6758725093081297</v>
      </c>
      <c r="Q281" s="713">
        <v>8192</v>
      </c>
    </row>
    <row r="282" spans="1:17" ht="14.4" customHeight="1" x14ac:dyDescent="0.3">
      <c r="A282" s="680" t="s">
        <v>537</v>
      </c>
      <c r="B282" s="671" t="s">
        <v>4004</v>
      </c>
      <c r="C282" s="671" t="s">
        <v>3867</v>
      </c>
      <c r="D282" s="671" t="s">
        <v>4422</v>
      </c>
      <c r="E282" s="671" t="s">
        <v>4423</v>
      </c>
      <c r="F282" s="238"/>
      <c r="G282" s="238"/>
      <c r="H282" s="238"/>
      <c r="I282" s="238"/>
      <c r="J282" s="238">
        <v>1</v>
      </c>
      <c r="K282" s="238">
        <v>11811</v>
      </c>
      <c r="L282" s="238"/>
      <c r="M282" s="238">
        <v>11811</v>
      </c>
      <c r="N282" s="238">
        <v>1</v>
      </c>
      <c r="O282" s="238">
        <v>11811</v>
      </c>
      <c r="P282" s="682"/>
      <c r="Q282" s="713">
        <v>11811</v>
      </c>
    </row>
    <row r="283" spans="1:17" ht="14.4" customHeight="1" x14ac:dyDescent="0.3">
      <c r="A283" s="680" t="s">
        <v>537</v>
      </c>
      <c r="B283" s="671" t="s">
        <v>4004</v>
      </c>
      <c r="C283" s="671" t="s">
        <v>3867</v>
      </c>
      <c r="D283" s="671" t="s">
        <v>4424</v>
      </c>
      <c r="E283" s="671" t="s">
        <v>4425</v>
      </c>
      <c r="F283" s="238">
        <v>5</v>
      </c>
      <c r="G283" s="238">
        <v>11620</v>
      </c>
      <c r="H283" s="238">
        <v>1</v>
      </c>
      <c r="I283" s="238">
        <v>2324</v>
      </c>
      <c r="J283" s="238">
        <v>5</v>
      </c>
      <c r="K283" s="238">
        <v>11655</v>
      </c>
      <c r="L283" s="238">
        <v>1.0030120481927711</v>
      </c>
      <c r="M283" s="238">
        <v>2331</v>
      </c>
      <c r="N283" s="238">
        <v>4</v>
      </c>
      <c r="O283" s="238">
        <v>9324</v>
      </c>
      <c r="P283" s="682">
        <v>0.80240963855421688</v>
      </c>
      <c r="Q283" s="713">
        <v>2331</v>
      </c>
    </row>
    <row r="284" spans="1:17" ht="14.4" customHeight="1" x14ac:dyDescent="0.3">
      <c r="A284" s="680" t="s">
        <v>537</v>
      </c>
      <c r="B284" s="671" t="s">
        <v>4004</v>
      </c>
      <c r="C284" s="671" t="s">
        <v>3867</v>
      </c>
      <c r="D284" s="671" t="s">
        <v>4426</v>
      </c>
      <c r="E284" s="671" t="s">
        <v>4427</v>
      </c>
      <c r="F284" s="238"/>
      <c r="G284" s="238"/>
      <c r="H284" s="238"/>
      <c r="I284" s="238"/>
      <c r="J284" s="238">
        <v>1</v>
      </c>
      <c r="K284" s="238">
        <v>15802</v>
      </c>
      <c r="L284" s="238"/>
      <c r="M284" s="238">
        <v>15802</v>
      </c>
      <c r="N284" s="238"/>
      <c r="O284" s="238"/>
      <c r="P284" s="682"/>
      <c r="Q284" s="713"/>
    </row>
    <row r="285" spans="1:17" ht="14.4" customHeight="1" x14ac:dyDescent="0.3">
      <c r="A285" s="680" t="s">
        <v>537</v>
      </c>
      <c r="B285" s="671" t="s">
        <v>4004</v>
      </c>
      <c r="C285" s="671" t="s">
        <v>3867</v>
      </c>
      <c r="D285" s="671" t="s">
        <v>4428</v>
      </c>
      <c r="E285" s="671" t="s">
        <v>4429</v>
      </c>
      <c r="F285" s="238">
        <v>8</v>
      </c>
      <c r="G285" s="238">
        <v>40656</v>
      </c>
      <c r="H285" s="238">
        <v>1</v>
      </c>
      <c r="I285" s="238">
        <v>5082</v>
      </c>
      <c r="J285" s="238">
        <v>9</v>
      </c>
      <c r="K285" s="238">
        <v>45882</v>
      </c>
      <c r="L285" s="238">
        <v>1.1285419126328218</v>
      </c>
      <c r="M285" s="238">
        <v>5098</v>
      </c>
      <c r="N285" s="238">
        <v>4</v>
      </c>
      <c r="O285" s="238">
        <v>20392</v>
      </c>
      <c r="P285" s="682">
        <v>0.50157418339236526</v>
      </c>
      <c r="Q285" s="713">
        <v>5098</v>
      </c>
    </row>
    <row r="286" spans="1:17" ht="14.4" customHeight="1" x14ac:dyDescent="0.3">
      <c r="A286" s="680" t="s">
        <v>537</v>
      </c>
      <c r="B286" s="671" t="s">
        <v>4004</v>
      </c>
      <c r="C286" s="671" t="s">
        <v>3867</v>
      </c>
      <c r="D286" s="671" t="s">
        <v>4430</v>
      </c>
      <c r="E286" s="671" t="s">
        <v>4431</v>
      </c>
      <c r="F286" s="238"/>
      <c r="G286" s="238"/>
      <c r="H286" s="238"/>
      <c r="I286" s="238"/>
      <c r="J286" s="238">
        <v>1</v>
      </c>
      <c r="K286" s="238">
        <v>8235</v>
      </c>
      <c r="L286" s="238"/>
      <c r="M286" s="238">
        <v>8235</v>
      </c>
      <c r="N286" s="238">
        <v>1</v>
      </c>
      <c r="O286" s="238">
        <v>8235</v>
      </c>
      <c r="P286" s="682"/>
      <c r="Q286" s="713">
        <v>8235</v>
      </c>
    </row>
    <row r="287" spans="1:17" ht="14.4" customHeight="1" x14ac:dyDescent="0.3">
      <c r="A287" s="680" t="s">
        <v>537</v>
      </c>
      <c r="B287" s="671" t="s">
        <v>4004</v>
      </c>
      <c r="C287" s="671" t="s">
        <v>3867</v>
      </c>
      <c r="D287" s="671" t="s">
        <v>4432</v>
      </c>
      <c r="E287" s="671" t="s">
        <v>4433</v>
      </c>
      <c r="F287" s="238">
        <v>1</v>
      </c>
      <c r="G287" s="238">
        <v>7533</v>
      </c>
      <c r="H287" s="238">
        <v>1</v>
      </c>
      <c r="I287" s="238">
        <v>7533</v>
      </c>
      <c r="J287" s="238"/>
      <c r="K287" s="238"/>
      <c r="L287" s="238"/>
      <c r="M287" s="238"/>
      <c r="N287" s="238">
        <v>3</v>
      </c>
      <c r="O287" s="238">
        <v>22713</v>
      </c>
      <c r="P287" s="682">
        <v>3.0151334129828755</v>
      </c>
      <c r="Q287" s="713">
        <v>7571</v>
      </c>
    </row>
    <row r="288" spans="1:17" ht="14.4" customHeight="1" x14ac:dyDescent="0.3">
      <c r="A288" s="680" t="s">
        <v>537</v>
      </c>
      <c r="B288" s="671" t="s">
        <v>4004</v>
      </c>
      <c r="C288" s="671" t="s">
        <v>3867</v>
      </c>
      <c r="D288" s="671" t="s">
        <v>4434</v>
      </c>
      <c r="E288" s="671" t="s">
        <v>4435</v>
      </c>
      <c r="F288" s="238"/>
      <c r="G288" s="238"/>
      <c r="H288" s="238"/>
      <c r="I288" s="238"/>
      <c r="J288" s="238"/>
      <c r="K288" s="238"/>
      <c r="L288" s="238"/>
      <c r="M288" s="238"/>
      <c r="N288" s="238">
        <v>2</v>
      </c>
      <c r="O288" s="238">
        <v>0</v>
      </c>
      <c r="P288" s="682"/>
      <c r="Q288" s="713">
        <v>0</v>
      </c>
    </row>
    <row r="289" spans="1:17" ht="14.4" customHeight="1" x14ac:dyDescent="0.3">
      <c r="A289" s="680" t="s">
        <v>537</v>
      </c>
      <c r="B289" s="671" t="s">
        <v>4004</v>
      </c>
      <c r="C289" s="671" t="s">
        <v>3867</v>
      </c>
      <c r="D289" s="671" t="s">
        <v>4436</v>
      </c>
      <c r="E289" s="671" t="s">
        <v>4437</v>
      </c>
      <c r="F289" s="238">
        <v>32</v>
      </c>
      <c r="G289" s="238">
        <v>7232</v>
      </c>
      <c r="H289" s="238">
        <v>1</v>
      </c>
      <c r="I289" s="238">
        <v>226</v>
      </c>
      <c r="J289" s="238">
        <v>6</v>
      </c>
      <c r="K289" s="238">
        <v>1362</v>
      </c>
      <c r="L289" s="238">
        <v>0.18832964601769911</v>
      </c>
      <c r="M289" s="238">
        <v>227</v>
      </c>
      <c r="N289" s="238">
        <v>16</v>
      </c>
      <c r="O289" s="238">
        <v>3632</v>
      </c>
      <c r="P289" s="682">
        <v>0.50221238938053092</v>
      </c>
      <c r="Q289" s="713">
        <v>227</v>
      </c>
    </row>
    <row r="290" spans="1:17" ht="14.4" customHeight="1" x14ac:dyDescent="0.3">
      <c r="A290" s="680" t="s">
        <v>537</v>
      </c>
      <c r="B290" s="671" t="s">
        <v>4004</v>
      </c>
      <c r="C290" s="671" t="s">
        <v>3867</v>
      </c>
      <c r="D290" s="671" t="s">
        <v>4438</v>
      </c>
      <c r="E290" s="671" t="s">
        <v>4439</v>
      </c>
      <c r="F290" s="238">
        <v>3</v>
      </c>
      <c r="G290" s="238">
        <v>26136</v>
      </c>
      <c r="H290" s="238">
        <v>1</v>
      </c>
      <c r="I290" s="238">
        <v>8712</v>
      </c>
      <c r="J290" s="238">
        <v>1</v>
      </c>
      <c r="K290" s="238">
        <v>8757</v>
      </c>
      <c r="L290" s="238">
        <v>0.33505509641873277</v>
      </c>
      <c r="M290" s="238">
        <v>8757</v>
      </c>
      <c r="N290" s="238">
        <v>3</v>
      </c>
      <c r="O290" s="238">
        <v>26271</v>
      </c>
      <c r="P290" s="682">
        <v>1.0051652892561984</v>
      </c>
      <c r="Q290" s="713">
        <v>8757</v>
      </c>
    </row>
    <row r="291" spans="1:17" ht="14.4" customHeight="1" x14ac:dyDescent="0.3">
      <c r="A291" s="680" t="s">
        <v>537</v>
      </c>
      <c r="B291" s="671" t="s">
        <v>4004</v>
      </c>
      <c r="C291" s="671" t="s">
        <v>3867</v>
      </c>
      <c r="D291" s="671" t="s">
        <v>4440</v>
      </c>
      <c r="E291" s="671" t="s">
        <v>4441</v>
      </c>
      <c r="F291" s="238"/>
      <c r="G291" s="238"/>
      <c r="H291" s="238"/>
      <c r="I291" s="238"/>
      <c r="J291" s="238">
        <v>1</v>
      </c>
      <c r="K291" s="238">
        <v>3975</v>
      </c>
      <c r="L291" s="238"/>
      <c r="M291" s="238">
        <v>3975</v>
      </c>
      <c r="N291" s="238"/>
      <c r="O291" s="238"/>
      <c r="P291" s="682"/>
      <c r="Q291" s="713"/>
    </row>
    <row r="292" spans="1:17" ht="14.4" customHeight="1" x14ac:dyDescent="0.3">
      <c r="A292" s="680" t="s">
        <v>537</v>
      </c>
      <c r="B292" s="671" t="s">
        <v>4004</v>
      </c>
      <c r="C292" s="671" t="s">
        <v>3867</v>
      </c>
      <c r="D292" s="671" t="s">
        <v>4442</v>
      </c>
      <c r="E292" s="671" t="s">
        <v>4443</v>
      </c>
      <c r="F292" s="238">
        <v>1</v>
      </c>
      <c r="G292" s="238">
        <v>246</v>
      </c>
      <c r="H292" s="238">
        <v>1</v>
      </c>
      <c r="I292" s="238">
        <v>246</v>
      </c>
      <c r="J292" s="238">
        <v>2</v>
      </c>
      <c r="K292" s="238">
        <v>498</v>
      </c>
      <c r="L292" s="238">
        <v>2.024390243902439</v>
      </c>
      <c r="M292" s="238">
        <v>249</v>
      </c>
      <c r="N292" s="238"/>
      <c r="O292" s="238"/>
      <c r="P292" s="682"/>
      <c r="Q292" s="713"/>
    </row>
    <row r="293" spans="1:17" ht="14.4" customHeight="1" x14ac:dyDescent="0.3">
      <c r="A293" s="680" t="s">
        <v>537</v>
      </c>
      <c r="B293" s="671" t="s">
        <v>4004</v>
      </c>
      <c r="C293" s="671" t="s">
        <v>3867</v>
      </c>
      <c r="D293" s="671" t="s">
        <v>4444</v>
      </c>
      <c r="E293" s="671" t="s">
        <v>4445</v>
      </c>
      <c r="F293" s="238"/>
      <c r="G293" s="238"/>
      <c r="H293" s="238"/>
      <c r="I293" s="238"/>
      <c r="J293" s="238">
        <v>1</v>
      </c>
      <c r="K293" s="238">
        <v>5998</v>
      </c>
      <c r="L293" s="238"/>
      <c r="M293" s="238">
        <v>5998</v>
      </c>
      <c r="N293" s="238"/>
      <c r="O293" s="238"/>
      <c r="P293" s="682"/>
      <c r="Q293" s="713"/>
    </row>
    <row r="294" spans="1:17" ht="14.4" customHeight="1" x14ac:dyDescent="0.3">
      <c r="A294" s="680" t="s">
        <v>537</v>
      </c>
      <c r="B294" s="671" t="s">
        <v>4004</v>
      </c>
      <c r="C294" s="671" t="s">
        <v>3867</v>
      </c>
      <c r="D294" s="671" t="s">
        <v>4446</v>
      </c>
      <c r="E294" s="671" t="s">
        <v>4447</v>
      </c>
      <c r="F294" s="238">
        <v>3</v>
      </c>
      <c r="G294" s="238">
        <v>3885</v>
      </c>
      <c r="H294" s="238">
        <v>1</v>
      </c>
      <c r="I294" s="238">
        <v>1295</v>
      </c>
      <c r="J294" s="238"/>
      <c r="K294" s="238"/>
      <c r="L294" s="238"/>
      <c r="M294" s="238"/>
      <c r="N294" s="238"/>
      <c r="O294" s="238"/>
      <c r="P294" s="682"/>
      <c r="Q294" s="713"/>
    </row>
    <row r="295" spans="1:17" ht="14.4" customHeight="1" x14ac:dyDescent="0.3">
      <c r="A295" s="680" t="s">
        <v>537</v>
      </c>
      <c r="B295" s="671" t="s">
        <v>4004</v>
      </c>
      <c r="C295" s="671" t="s">
        <v>3867</v>
      </c>
      <c r="D295" s="671" t="s">
        <v>4448</v>
      </c>
      <c r="E295" s="671" t="s">
        <v>4449</v>
      </c>
      <c r="F295" s="238"/>
      <c r="G295" s="238"/>
      <c r="H295" s="238"/>
      <c r="I295" s="238"/>
      <c r="J295" s="238"/>
      <c r="K295" s="238"/>
      <c r="L295" s="238"/>
      <c r="M295" s="238"/>
      <c r="N295" s="238">
        <v>2</v>
      </c>
      <c r="O295" s="238">
        <v>22848</v>
      </c>
      <c r="P295" s="682"/>
      <c r="Q295" s="713">
        <v>11424</v>
      </c>
    </row>
    <row r="296" spans="1:17" ht="14.4" customHeight="1" x14ac:dyDescent="0.3">
      <c r="A296" s="680" t="s">
        <v>537</v>
      </c>
      <c r="B296" s="671" t="s">
        <v>4004</v>
      </c>
      <c r="C296" s="671" t="s">
        <v>3867</v>
      </c>
      <c r="D296" s="671" t="s">
        <v>4450</v>
      </c>
      <c r="E296" s="671" t="s">
        <v>4451</v>
      </c>
      <c r="F296" s="238">
        <v>1</v>
      </c>
      <c r="G296" s="238">
        <v>1541</v>
      </c>
      <c r="H296" s="238">
        <v>1</v>
      </c>
      <c r="I296" s="238">
        <v>1541</v>
      </c>
      <c r="J296" s="238">
        <v>1</v>
      </c>
      <c r="K296" s="238">
        <v>1548</v>
      </c>
      <c r="L296" s="238">
        <v>1.0045425048669696</v>
      </c>
      <c r="M296" s="238">
        <v>1548</v>
      </c>
      <c r="N296" s="238"/>
      <c r="O296" s="238"/>
      <c r="P296" s="682"/>
      <c r="Q296" s="713"/>
    </row>
    <row r="297" spans="1:17" ht="14.4" customHeight="1" x14ac:dyDescent="0.3">
      <c r="A297" s="680" t="s">
        <v>537</v>
      </c>
      <c r="B297" s="671" t="s">
        <v>4004</v>
      </c>
      <c r="C297" s="671" t="s">
        <v>3867</v>
      </c>
      <c r="D297" s="671" t="s">
        <v>4452</v>
      </c>
      <c r="E297" s="671" t="s">
        <v>4453</v>
      </c>
      <c r="F297" s="238">
        <v>4</v>
      </c>
      <c r="G297" s="238">
        <v>0</v>
      </c>
      <c r="H297" s="238"/>
      <c r="I297" s="238">
        <v>0</v>
      </c>
      <c r="J297" s="238">
        <v>7</v>
      </c>
      <c r="K297" s="238">
        <v>0</v>
      </c>
      <c r="L297" s="238"/>
      <c r="M297" s="238">
        <v>0</v>
      </c>
      <c r="N297" s="238">
        <v>5</v>
      </c>
      <c r="O297" s="238">
        <v>0</v>
      </c>
      <c r="P297" s="682"/>
      <c r="Q297" s="713">
        <v>0</v>
      </c>
    </row>
    <row r="298" spans="1:17" ht="14.4" customHeight="1" x14ac:dyDescent="0.3">
      <c r="A298" s="680" t="s">
        <v>537</v>
      </c>
      <c r="B298" s="671" t="s">
        <v>4004</v>
      </c>
      <c r="C298" s="671" t="s">
        <v>3867</v>
      </c>
      <c r="D298" s="671" t="s">
        <v>4454</v>
      </c>
      <c r="E298" s="671" t="s">
        <v>4455</v>
      </c>
      <c r="F298" s="238">
        <v>1</v>
      </c>
      <c r="G298" s="238">
        <v>1792</v>
      </c>
      <c r="H298" s="238">
        <v>1</v>
      </c>
      <c r="I298" s="238">
        <v>1792</v>
      </c>
      <c r="J298" s="238"/>
      <c r="K298" s="238"/>
      <c r="L298" s="238"/>
      <c r="M298" s="238"/>
      <c r="N298" s="238"/>
      <c r="O298" s="238"/>
      <c r="P298" s="682"/>
      <c r="Q298" s="713"/>
    </row>
    <row r="299" spans="1:17" ht="14.4" customHeight="1" x14ac:dyDescent="0.3">
      <c r="A299" s="680" t="s">
        <v>537</v>
      </c>
      <c r="B299" s="671" t="s">
        <v>4004</v>
      </c>
      <c r="C299" s="671" t="s">
        <v>3867</v>
      </c>
      <c r="D299" s="671" t="s">
        <v>4456</v>
      </c>
      <c r="E299" s="671" t="s">
        <v>4457</v>
      </c>
      <c r="F299" s="238">
        <v>1</v>
      </c>
      <c r="G299" s="238">
        <v>3377</v>
      </c>
      <c r="H299" s="238">
        <v>1</v>
      </c>
      <c r="I299" s="238">
        <v>3377</v>
      </c>
      <c r="J299" s="238"/>
      <c r="K299" s="238"/>
      <c r="L299" s="238"/>
      <c r="M299" s="238"/>
      <c r="N299" s="238"/>
      <c r="O299" s="238"/>
      <c r="P299" s="682"/>
      <c r="Q299" s="713"/>
    </row>
    <row r="300" spans="1:17" ht="14.4" customHeight="1" x14ac:dyDescent="0.3">
      <c r="A300" s="680" t="s">
        <v>537</v>
      </c>
      <c r="B300" s="671" t="s">
        <v>4004</v>
      </c>
      <c r="C300" s="671" t="s">
        <v>3867</v>
      </c>
      <c r="D300" s="671" t="s">
        <v>4458</v>
      </c>
      <c r="E300" s="671" t="s">
        <v>4459</v>
      </c>
      <c r="F300" s="238">
        <v>1</v>
      </c>
      <c r="G300" s="238">
        <v>7990</v>
      </c>
      <c r="H300" s="238">
        <v>1</v>
      </c>
      <c r="I300" s="238">
        <v>7990</v>
      </c>
      <c r="J300" s="238"/>
      <c r="K300" s="238"/>
      <c r="L300" s="238"/>
      <c r="M300" s="238"/>
      <c r="N300" s="238"/>
      <c r="O300" s="238"/>
      <c r="P300" s="682"/>
      <c r="Q300" s="713"/>
    </row>
    <row r="301" spans="1:17" ht="14.4" customHeight="1" x14ac:dyDescent="0.3">
      <c r="A301" s="680" t="s">
        <v>537</v>
      </c>
      <c r="B301" s="671" t="s">
        <v>4004</v>
      </c>
      <c r="C301" s="671" t="s">
        <v>3867</v>
      </c>
      <c r="D301" s="671" t="s">
        <v>4460</v>
      </c>
      <c r="E301" s="671" t="s">
        <v>4461</v>
      </c>
      <c r="F301" s="238">
        <v>2</v>
      </c>
      <c r="G301" s="238">
        <v>20372</v>
      </c>
      <c r="H301" s="238">
        <v>1</v>
      </c>
      <c r="I301" s="238">
        <v>10186</v>
      </c>
      <c r="J301" s="238"/>
      <c r="K301" s="238"/>
      <c r="L301" s="238"/>
      <c r="M301" s="238"/>
      <c r="N301" s="238"/>
      <c r="O301" s="238"/>
      <c r="P301" s="682"/>
      <c r="Q301" s="713"/>
    </row>
    <row r="302" spans="1:17" ht="14.4" customHeight="1" x14ac:dyDescent="0.3">
      <c r="A302" s="680" t="s">
        <v>537</v>
      </c>
      <c r="B302" s="671" t="s">
        <v>4004</v>
      </c>
      <c r="C302" s="671" t="s">
        <v>3867</v>
      </c>
      <c r="D302" s="671" t="s">
        <v>4462</v>
      </c>
      <c r="E302" s="671" t="s">
        <v>4463</v>
      </c>
      <c r="F302" s="238">
        <v>1</v>
      </c>
      <c r="G302" s="238">
        <v>0</v>
      </c>
      <c r="H302" s="238"/>
      <c r="I302" s="238">
        <v>0</v>
      </c>
      <c r="J302" s="238"/>
      <c r="K302" s="238"/>
      <c r="L302" s="238"/>
      <c r="M302" s="238"/>
      <c r="N302" s="238"/>
      <c r="O302" s="238"/>
      <c r="P302" s="682"/>
      <c r="Q302" s="713"/>
    </row>
    <row r="303" spans="1:17" ht="14.4" customHeight="1" x14ac:dyDescent="0.3">
      <c r="A303" s="680" t="s">
        <v>537</v>
      </c>
      <c r="B303" s="671" t="s">
        <v>4004</v>
      </c>
      <c r="C303" s="671" t="s">
        <v>3867</v>
      </c>
      <c r="D303" s="671" t="s">
        <v>4464</v>
      </c>
      <c r="E303" s="671" t="s">
        <v>4465</v>
      </c>
      <c r="F303" s="238"/>
      <c r="G303" s="238"/>
      <c r="H303" s="238"/>
      <c r="I303" s="238"/>
      <c r="J303" s="238">
        <v>1</v>
      </c>
      <c r="K303" s="238">
        <v>6103</v>
      </c>
      <c r="L303" s="238"/>
      <c r="M303" s="238">
        <v>6103</v>
      </c>
      <c r="N303" s="238"/>
      <c r="O303" s="238"/>
      <c r="P303" s="682"/>
      <c r="Q303" s="713"/>
    </row>
    <row r="304" spans="1:17" ht="14.4" customHeight="1" x14ac:dyDescent="0.3">
      <c r="A304" s="680" t="s">
        <v>537</v>
      </c>
      <c r="B304" s="671" t="s">
        <v>4004</v>
      </c>
      <c r="C304" s="671" t="s">
        <v>3867</v>
      </c>
      <c r="D304" s="671" t="s">
        <v>4466</v>
      </c>
      <c r="E304" s="671" t="s">
        <v>4467</v>
      </c>
      <c r="F304" s="238"/>
      <c r="G304" s="238"/>
      <c r="H304" s="238"/>
      <c r="I304" s="238"/>
      <c r="J304" s="238">
        <v>1</v>
      </c>
      <c r="K304" s="238">
        <v>8358</v>
      </c>
      <c r="L304" s="238"/>
      <c r="M304" s="238">
        <v>8358</v>
      </c>
      <c r="N304" s="238"/>
      <c r="O304" s="238"/>
      <c r="P304" s="682"/>
      <c r="Q304" s="713"/>
    </row>
    <row r="305" spans="1:17" ht="14.4" customHeight="1" x14ac:dyDescent="0.3">
      <c r="A305" s="680" t="s">
        <v>537</v>
      </c>
      <c r="B305" s="671" t="s">
        <v>4004</v>
      </c>
      <c r="C305" s="671" t="s">
        <v>3867</v>
      </c>
      <c r="D305" s="671" t="s">
        <v>4468</v>
      </c>
      <c r="E305" s="671" t="s">
        <v>4469</v>
      </c>
      <c r="F305" s="238"/>
      <c r="G305" s="238"/>
      <c r="H305" s="238"/>
      <c r="I305" s="238"/>
      <c r="J305" s="238"/>
      <c r="K305" s="238"/>
      <c r="L305" s="238"/>
      <c r="M305" s="238"/>
      <c r="N305" s="238">
        <v>3</v>
      </c>
      <c r="O305" s="238">
        <v>0</v>
      </c>
      <c r="P305" s="682"/>
      <c r="Q305" s="713">
        <v>0</v>
      </c>
    </row>
    <row r="306" spans="1:17" ht="14.4" customHeight="1" x14ac:dyDescent="0.3">
      <c r="A306" s="680" t="s">
        <v>537</v>
      </c>
      <c r="B306" s="671" t="s">
        <v>4004</v>
      </c>
      <c r="C306" s="671" t="s">
        <v>3867</v>
      </c>
      <c r="D306" s="671" t="s">
        <v>4470</v>
      </c>
      <c r="E306" s="671" t="s">
        <v>4471</v>
      </c>
      <c r="F306" s="238"/>
      <c r="G306" s="238"/>
      <c r="H306" s="238"/>
      <c r="I306" s="238"/>
      <c r="J306" s="238"/>
      <c r="K306" s="238"/>
      <c r="L306" s="238"/>
      <c r="M306" s="238"/>
      <c r="N306" s="238">
        <v>1</v>
      </c>
      <c r="O306" s="238">
        <v>0</v>
      </c>
      <c r="P306" s="682"/>
      <c r="Q306" s="713">
        <v>0</v>
      </c>
    </row>
    <row r="307" spans="1:17" ht="14.4" customHeight="1" x14ac:dyDescent="0.3">
      <c r="A307" s="680" t="s">
        <v>537</v>
      </c>
      <c r="B307" s="671" t="s">
        <v>4004</v>
      </c>
      <c r="C307" s="671" t="s">
        <v>3867</v>
      </c>
      <c r="D307" s="671" t="s">
        <v>4472</v>
      </c>
      <c r="E307" s="671" t="s">
        <v>4473</v>
      </c>
      <c r="F307" s="238"/>
      <c r="G307" s="238"/>
      <c r="H307" s="238"/>
      <c r="I307" s="238"/>
      <c r="J307" s="238"/>
      <c r="K307" s="238"/>
      <c r="L307" s="238"/>
      <c r="M307" s="238"/>
      <c r="N307" s="238">
        <v>1</v>
      </c>
      <c r="O307" s="238">
        <v>0</v>
      </c>
      <c r="P307" s="682"/>
      <c r="Q307" s="713">
        <v>0</v>
      </c>
    </row>
    <row r="308" spans="1:17" ht="14.4" customHeight="1" x14ac:dyDescent="0.3">
      <c r="A308" s="680" t="s">
        <v>537</v>
      </c>
      <c r="B308" s="671" t="s">
        <v>4474</v>
      </c>
      <c r="C308" s="671" t="s">
        <v>3867</v>
      </c>
      <c r="D308" s="671" t="s">
        <v>4475</v>
      </c>
      <c r="E308" s="671" t="s">
        <v>4476</v>
      </c>
      <c r="F308" s="238"/>
      <c r="G308" s="238"/>
      <c r="H308" s="238"/>
      <c r="I308" s="238"/>
      <c r="J308" s="238">
        <v>1</v>
      </c>
      <c r="K308" s="238">
        <v>0</v>
      </c>
      <c r="L308" s="238"/>
      <c r="M308" s="238">
        <v>0</v>
      </c>
      <c r="N308" s="238"/>
      <c r="O308" s="238"/>
      <c r="P308" s="682"/>
      <c r="Q308" s="713"/>
    </row>
    <row r="309" spans="1:17" ht="14.4" customHeight="1" x14ac:dyDescent="0.3">
      <c r="A309" s="680" t="s">
        <v>537</v>
      </c>
      <c r="B309" s="671" t="s">
        <v>4474</v>
      </c>
      <c r="C309" s="671" t="s">
        <v>3867</v>
      </c>
      <c r="D309" s="671" t="s">
        <v>4477</v>
      </c>
      <c r="E309" s="671" t="s">
        <v>4478</v>
      </c>
      <c r="F309" s="238"/>
      <c r="G309" s="238"/>
      <c r="H309" s="238"/>
      <c r="I309" s="238"/>
      <c r="J309" s="238">
        <v>1</v>
      </c>
      <c r="K309" s="238">
        <v>0</v>
      </c>
      <c r="L309" s="238"/>
      <c r="M309" s="238">
        <v>0</v>
      </c>
      <c r="N309" s="238"/>
      <c r="O309" s="238"/>
      <c r="P309" s="682"/>
      <c r="Q309" s="713"/>
    </row>
    <row r="310" spans="1:17" ht="14.4" customHeight="1" x14ac:dyDescent="0.3">
      <c r="A310" s="680" t="s">
        <v>537</v>
      </c>
      <c r="B310" s="671" t="s">
        <v>4474</v>
      </c>
      <c r="C310" s="671" t="s">
        <v>3867</v>
      </c>
      <c r="D310" s="671" t="s">
        <v>4479</v>
      </c>
      <c r="E310" s="671" t="s">
        <v>4480</v>
      </c>
      <c r="F310" s="238"/>
      <c r="G310" s="238"/>
      <c r="H310" s="238"/>
      <c r="I310" s="238"/>
      <c r="J310" s="238">
        <v>2</v>
      </c>
      <c r="K310" s="238">
        <v>18068</v>
      </c>
      <c r="L310" s="238"/>
      <c r="M310" s="238">
        <v>9034</v>
      </c>
      <c r="N310" s="238"/>
      <c r="O310" s="238"/>
      <c r="P310" s="682"/>
      <c r="Q310" s="713"/>
    </row>
    <row r="311" spans="1:17" ht="14.4" customHeight="1" x14ac:dyDescent="0.3">
      <c r="A311" s="680" t="s">
        <v>537</v>
      </c>
      <c r="B311" s="671" t="s">
        <v>4474</v>
      </c>
      <c r="C311" s="671" t="s">
        <v>3867</v>
      </c>
      <c r="D311" s="671" t="s">
        <v>4481</v>
      </c>
      <c r="E311" s="671" t="s">
        <v>4482</v>
      </c>
      <c r="F311" s="238"/>
      <c r="G311" s="238"/>
      <c r="H311" s="238"/>
      <c r="I311" s="238"/>
      <c r="J311" s="238">
        <v>1</v>
      </c>
      <c r="K311" s="238">
        <v>0</v>
      </c>
      <c r="L311" s="238"/>
      <c r="M311" s="238">
        <v>0</v>
      </c>
      <c r="N311" s="238"/>
      <c r="O311" s="238"/>
      <c r="P311" s="682"/>
      <c r="Q311" s="713"/>
    </row>
    <row r="312" spans="1:17" ht="14.4" customHeight="1" x14ac:dyDescent="0.3">
      <c r="A312" s="680" t="s">
        <v>537</v>
      </c>
      <c r="B312" s="671" t="s">
        <v>4474</v>
      </c>
      <c r="C312" s="671" t="s">
        <v>3867</v>
      </c>
      <c r="D312" s="671" t="s">
        <v>4483</v>
      </c>
      <c r="E312" s="671" t="s">
        <v>4484</v>
      </c>
      <c r="F312" s="238"/>
      <c r="G312" s="238"/>
      <c r="H312" s="238"/>
      <c r="I312" s="238"/>
      <c r="J312" s="238">
        <v>1</v>
      </c>
      <c r="K312" s="238">
        <v>0</v>
      </c>
      <c r="L312" s="238"/>
      <c r="M312" s="238">
        <v>0</v>
      </c>
      <c r="N312" s="238"/>
      <c r="O312" s="238"/>
      <c r="P312" s="682"/>
      <c r="Q312" s="713"/>
    </row>
    <row r="313" spans="1:17" ht="14.4" customHeight="1" x14ac:dyDescent="0.3">
      <c r="A313" s="680" t="s">
        <v>537</v>
      </c>
      <c r="B313" s="671" t="s">
        <v>4474</v>
      </c>
      <c r="C313" s="671" t="s">
        <v>3867</v>
      </c>
      <c r="D313" s="671" t="s">
        <v>4485</v>
      </c>
      <c r="E313" s="671" t="s">
        <v>4486</v>
      </c>
      <c r="F313" s="238"/>
      <c r="G313" s="238"/>
      <c r="H313" s="238"/>
      <c r="I313" s="238"/>
      <c r="J313" s="238">
        <v>1</v>
      </c>
      <c r="K313" s="238">
        <v>0</v>
      </c>
      <c r="L313" s="238"/>
      <c r="M313" s="238">
        <v>0</v>
      </c>
      <c r="N313" s="238"/>
      <c r="O313" s="238"/>
      <c r="P313" s="682"/>
      <c r="Q313" s="713"/>
    </row>
    <row r="314" spans="1:17" ht="14.4" customHeight="1" x14ac:dyDescent="0.3">
      <c r="A314" s="680" t="s">
        <v>537</v>
      </c>
      <c r="B314" s="671" t="s">
        <v>4487</v>
      </c>
      <c r="C314" s="671" t="s">
        <v>3867</v>
      </c>
      <c r="D314" s="671" t="s">
        <v>4488</v>
      </c>
      <c r="E314" s="671" t="s">
        <v>4489</v>
      </c>
      <c r="F314" s="238"/>
      <c r="G314" s="238"/>
      <c r="H314" s="238"/>
      <c r="I314" s="238"/>
      <c r="J314" s="238"/>
      <c r="K314" s="238"/>
      <c r="L314" s="238"/>
      <c r="M314" s="238"/>
      <c r="N314" s="238">
        <v>1</v>
      </c>
      <c r="O314" s="238">
        <v>6837</v>
      </c>
      <c r="P314" s="682"/>
      <c r="Q314" s="713">
        <v>6837</v>
      </c>
    </row>
    <row r="315" spans="1:17" ht="14.4" customHeight="1" x14ac:dyDescent="0.3">
      <c r="A315" s="680" t="s">
        <v>537</v>
      </c>
      <c r="B315" s="671" t="s">
        <v>4490</v>
      </c>
      <c r="C315" s="671" t="s">
        <v>3853</v>
      </c>
      <c r="D315" s="671" t="s">
        <v>4005</v>
      </c>
      <c r="E315" s="671" t="s">
        <v>4006</v>
      </c>
      <c r="F315" s="238"/>
      <c r="G315" s="238"/>
      <c r="H315" s="238"/>
      <c r="I315" s="238"/>
      <c r="J315" s="238"/>
      <c r="K315" s="238"/>
      <c r="L315" s="238"/>
      <c r="M315" s="238"/>
      <c r="N315" s="238">
        <v>4</v>
      </c>
      <c r="O315" s="238">
        <v>441.48</v>
      </c>
      <c r="P315" s="682"/>
      <c r="Q315" s="713">
        <v>110.37</v>
      </c>
    </row>
    <row r="316" spans="1:17" ht="14.4" customHeight="1" x14ac:dyDescent="0.3">
      <c r="A316" s="680" t="s">
        <v>537</v>
      </c>
      <c r="B316" s="671" t="s">
        <v>4490</v>
      </c>
      <c r="C316" s="671" t="s">
        <v>3853</v>
      </c>
      <c r="D316" s="671" t="s">
        <v>4007</v>
      </c>
      <c r="E316" s="671" t="s">
        <v>1768</v>
      </c>
      <c r="F316" s="238"/>
      <c r="G316" s="238"/>
      <c r="H316" s="238"/>
      <c r="I316" s="238"/>
      <c r="J316" s="238">
        <v>5</v>
      </c>
      <c r="K316" s="238">
        <v>589.79999999999995</v>
      </c>
      <c r="L316" s="238"/>
      <c r="M316" s="238">
        <v>117.96</v>
      </c>
      <c r="N316" s="238">
        <v>14</v>
      </c>
      <c r="O316" s="238">
        <v>1651.44</v>
      </c>
      <c r="P316" s="682"/>
      <c r="Q316" s="713">
        <v>117.96000000000001</v>
      </c>
    </row>
    <row r="317" spans="1:17" ht="14.4" customHeight="1" x14ac:dyDescent="0.3">
      <c r="A317" s="680" t="s">
        <v>537</v>
      </c>
      <c r="B317" s="671" t="s">
        <v>4490</v>
      </c>
      <c r="C317" s="671" t="s">
        <v>3853</v>
      </c>
      <c r="D317" s="671" t="s">
        <v>4010</v>
      </c>
      <c r="E317" s="671" t="s">
        <v>4011</v>
      </c>
      <c r="F317" s="238">
        <v>3</v>
      </c>
      <c r="G317" s="238">
        <v>869.04</v>
      </c>
      <c r="H317" s="238">
        <v>1</v>
      </c>
      <c r="I317" s="238">
        <v>289.68</v>
      </c>
      <c r="J317" s="238"/>
      <c r="K317" s="238"/>
      <c r="L317" s="238"/>
      <c r="M317" s="238"/>
      <c r="N317" s="238">
        <v>8</v>
      </c>
      <c r="O317" s="238">
        <v>672.64</v>
      </c>
      <c r="P317" s="682">
        <v>0.77400349811286018</v>
      </c>
      <c r="Q317" s="713">
        <v>84.08</v>
      </c>
    </row>
    <row r="318" spans="1:17" ht="14.4" customHeight="1" x14ac:dyDescent="0.3">
      <c r="A318" s="680" t="s">
        <v>537</v>
      </c>
      <c r="B318" s="671" t="s">
        <v>4490</v>
      </c>
      <c r="C318" s="671" t="s">
        <v>3853</v>
      </c>
      <c r="D318" s="671" t="s">
        <v>4012</v>
      </c>
      <c r="E318" s="671" t="s">
        <v>4013</v>
      </c>
      <c r="F318" s="238"/>
      <c r="G318" s="238"/>
      <c r="H318" s="238"/>
      <c r="I318" s="238"/>
      <c r="J318" s="238">
        <v>11.4</v>
      </c>
      <c r="K318" s="238">
        <v>12304.16</v>
      </c>
      <c r="L318" s="238"/>
      <c r="M318" s="238">
        <v>1079.3122807017544</v>
      </c>
      <c r="N318" s="238"/>
      <c r="O318" s="238"/>
      <c r="P318" s="682"/>
      <c r="Q318" s="713"/>
    </row>
    <row r="319" spans="1:17" ht="14.4" customHeight="1" x14ac:dyDescent="0.3">
      <c r="A319" s="680" t="s">
        <v>537</v>
      </c>
      <c r="B319" s="671" t="s">
        <v>4490</v>
      </c>
      <c r="C319" s="671" t="s">
        <v>3853</v>
      </c>
      <c r="D319" s="671" t="s">
        <v>4491</v>
      </c>
      <c r="E319" s="671" t="s">
        <v>4492</v>
      </c>
      <c r="F319" s="238">
        <v>7</v>
      </c>
      <c r="G319" s="238">
        <v>1752.45</v>
      </c>
      <c r="H319" s="238">
        <v>1</v>
      </c>
      <c r="I319" s="238">
        <v>250.35</v>
      </c>
      <c r="J319" s="238"/>
      <c r="K319" s="238"/>
      <c r="L319" s="238"/>
      <c r="M319" s="238"/>
      <c r="N319" s="238"/>
      <c r="O319" s="238"/>
      <c r="P319" s="682"/>
      <c r="Q319" s="713"/>
    </row>
    <row r="320" spans="1:17" ht="14.4" customHeight="1" x14ac:dyDescent="0.3">
      <c r="A320" s="680" t="s">
        <v>537</v>
      </c>
      <c r="B320" s="671" t="s">
        <v>4490</v>
      </c>
      <c r="C320" s="671" t="s">
        <v>3853</v>
      </c>
      <c r="D320" s="671" t="s">
        <v>4014</v>
      </c>
      <c r="E320" s="671" t="s">
        <v>1102</v>
      </c>
      <c r="F320" s="238">
        <v>107</v>
      </c>
      <c r="G320" s="238">
        <v>10542.660000000002</v>
      </c>
      <c r="H320" s="238">
        <v>1</v>
      </c>
      <c r="I320" s="238">
        <v>98.529532710280392</v>
      </c>
      <c r="J320" s="238">
        <v>86</v>
      </c>
      <c r="K320" s="238">
        <v>5949</v>
      </c>
      <c r="L320" s="238">
        <v>0.56427884423855068</v>
      </c>
      <c r="M320" s="238">
        <v>69.174418604651166</v>
      </c>
      <c r="N320" s="238">
        <v>89</v>
      </c>
      <c r="O320" s="238">
        <v>5433.4500000000007</v>
      </c>
      <c r="P320" s="682">
        <v>0.51537752331954179</v>
      </c>
      <c r="Q320" s="713">
        <v>61.050000000000011</v>
      </c>
    </row>
    <row r="321" spans="1:17" ht="14.4" customHeight="1" x14ac:dyDescent="0.3">
      <c r="A321" s="680" t="s">
        <v>537</v>
      </c>
      <c r="B321" s="671" t="s">
        <v>4490</v>
      </c>
      <c r="C321" s="671" t="s">
        <v>3853</v>
      </c>
      <c r="D321" s="671" t="s">
        <v>4016</v>
      </c>
      <c r="E321" s="671" t="s">
        <v>3849</v>
      </c>
      <c r="F321" s="238">
        <v>2.75</v>
      </c>
      <c r="G321" s="238">
        <v>9973.57</v>
      </c>
      <c r="H321" s="238">
        <v>1</v>
      </c>
      <c r="I321" s="238">
        <v>3626.752727272727</v>
      </c>
      <c r="J321" s="238"/>
      <c r="K321" s="238"/>
      <c r="L321" s="238"/>
      <c r="M321" s="238"/>
      <c r="N321" s="238"/>
      <c r="O321" s="238"/>
      <c r="P321" s="682"/>
      <c r="Q321" s="713"/>
    </row>
    <row r="322" spans="1:17" ht="14.4" customHeight="1" x14ac:dyDescent="0.3">
      <c r="A322" s="680" t="s">
        <v>537</v>
      </c>
      <c r="B322" s="671" t="s">
        <v>4490</v>
      </c>
      <c r="C322" s="671" t="s">
        <v>3853</v>
      </c>
      <c r="D322" s="671" t="s">
        <v>4017</v>
      </c>
      <c r="E322" s="671" t="s">
        <v>1068</v>
      </c>
      <c r="F322" s="238">
        <v>1.5</v>
      </c>
      <c r="G322" s="238">
        <v>1684.68</v>
      </c>
      <c r="H322" s="238">
        <v>1</v>
      </c>
      <c r="I322" s="238">
        <v>1123.1200000000001</v>
      </c>
      <c r="J322" s="238">
        <v>2</v>
      </c>
      <c r="K322" s="238">
        <v>1612.19</v>
      </c>
      <c r="L322" s="238">
        <v>0.95697105681791206</v>
      </c>
      <c r="M322" s="238">
        <v>806.09500000000003</v>
      </c>
      <c r="N322" s="238">
        <v>2.5</v>
      </c>
      <c r="O322" s="238">
        <v>1809.36</v>
      </c>
      <c r="P322" s="682">
        <v>1.074008120236484</v>
      </c>
      <c r="Q322" s="713">
        <v>723.74399999999991</v>
      </c>
    </row>
    <row r="323" spans="1:17" ht="14.4" customHeight="1" x14ac:dyDescent="0.3">
      <c r="A323" s="680" t="s">
        <v>537</v>
      </c>
      <c r="B323" s="671" t="s">
        <v>4490</v>
      </c>
      <c r="C323" s="671" t="s">
        <v>3853</v>
      </c>
      <c r="D323" s="671" t="s">
        <v>4018</v>
      </c>
      <c r="E323" s="671" t="s">
        <v>1772</v>
      </c>
      <c r="F323" s="238">
        <v>4.8</v>
      </c>
      <c r="G323" s="238">
        <v>66546.44</v>
      </c>
      <c r="H323" s="238">
        <v>1</v>
      </c>
      <c r="I323" s="238">
        <v>13863.841666666667</v>
      </c>
      <c r="J323" s="238"/>
      <c r="K323" s="238"/>
      <c r="L323" s="238"/>
      <c r="M323" s="238"/>
      <c r="N323" s="238"/>
      <c r="O323" s="238"/>
      <c r="P323" s="682"/>
      <c r="Q323" s="713"/>
    </row>
    <row r="324" spans="1:17" ht="14.4" customHeight="1" x14ac:dyDescent="0.3">
      <c r="A324" s="680" t="s">
        <v>537</v>
      </c>
      <c r="B324" s="671" t="s">
        <v>4490</v>
      </c>
      <c r="C324" s="671" t="s">
        <v>3853</v>
      </c>
      <c r="D324" s="671" t="s">
        <v>4021</v>
      </c>
      <c r="E324" s="671" t="s">
        <v>4022</v>
      </c>
      <c r="F324" s="238">
        <v>4</v>
      </c>
      <c r="G324" s="238">
        <v>345.16</v>
      </c>
      <c r="H324" s="238">
        <v>1</v>
      </c>
      <c r="I324" s="238">
        <v>86.29</v>
      </c>
      <c r="J324" s="238"/>
      <c r="K324" s="238"/>
      <c r="L324" s="238"/>
      <c r="M324" s="238"/>
      <c r="N324" s="238"/>
      <c r="O324" s="238"/>
      <c r="P324" s="682"/>
      <c r="Q324" s="713"/>
    </row>
    <row r="325" spans="1:17" ht="14.4" customHeight="1" x14ac:dyDescent="0.3">
      <c r="A325" s="680" t="s">
        <v>537</v>
      </c>
      <c r="B325" s="671" t="s">
        <v>4490</v>
      </c>
      <c r="C325" s="671" t="s">
        <v>3853</v>
      </c>
      <c r="D325" s="671" t="s">
        <v>4024</v>
      </c>
      <c r="E325" s="671" t="s">
        <v>1114</v>
      </c>
      <c r="F325" s="238">
        <v>6.8000000000000007</v>
      </c>
      <c r="G325" s="238">
        <v>2579.9799999999996</v>
      </c>
      <c r="H325" s="238">
        <v>1</v>
      </c>
      <c r="I325" s="238">
        <v>379.40882352941168</v>
      </c>
      <c r="J325" s="238">
        <v>6.3</v>
      </c>
      <c r="K325" s="238">
        <v>2545.7599999999998</v>
      </c>
      <c r="L325" s="238">
        <v>0.98673633128938987</v>
      </c>
      <c r="M325" s="238">
        <v>404.08888888888885</v>
      </c>
      <c r="N325" s="238">
        <v>4.5</v>
      </c>
      <c r="O325" s="238">
        <v>1818.8999999999999</v>
      </c>
      <c r="P325" s="682">
        <v>0.70500546515864471</v>
      </c>
      <c r="Q325" s="713">
        <v>404.2</v>
      </c>
    </row>
    <row r="326" spans="1:17" ht="14.4" customHeight="1" x14ac:dyDescent="0.3">
      <c r="A326" s="680" t="s">
        <v>537</v>
      </c>
      <c r="B326" s="671" t="s">
        <v>4490</v>
      </c>
      <c r="C326" s="671" t="s">
        <v>3853</v>
      </c>
      <c r="D326" s="671" t="s">
        <v>4025</v>
      </c>
      <c r="E326" s="671" t="s">
        <v>4026</v>
      </c>
      <c r="F326" s="238"/>
      <c r="G326" s="238"/>
      <c r="H326" s="238"/>
      <c r="I326" s="238"/>
      <c r="J326" s="238">
        <v>3</v>
      </c>
      <c r="K326" s="238">
        <v>174.03</v>
      </c>
      <c r="L326" s="238"/>
      <c r="M326" s="238">
        <v>58.01</v>
      </c>
      <c r="N326" s="238"/>
      <c r="O326" s="238"/>
      <c r="P326" s="682"/>
      <c r="Q326" s="713"/>
    </row>
    <row r="327" spans="1:17" ht="14.4" customHeight="1" x14ac:dyDescent="0.3">
      <c r="A327" s="680" t="s">
        <v>537</v>
      </c>
      <c r="B327" s="671" t="s">
        <v>4490</v>
      </c>
      <c r="C327" s="671" t="s">
        <v>3853</v>
      </c>
      <c r="D327" s="671" t="s">
        <v>4027</v>
      </c>
      <c r="E327" s="671" t="s">
        <v>2202</v>
      </c>
      <c r="F327" s="238">
        <v>20</v>
      </c>
      <c r="G327" s="238">
        <v>1600</v>
      </c>
      <c r="H327" s="238">
        <v>1</v>
      </c>
      <c r="I327" s="238">
        <v>80</v>
      </c>
      <c r="J327" s="238">
        <v>47</v>
      </c>
      <c r="K327" s="238">
        <v>2232.5</v>
      </c>
      <c r="L327" s="238">
        <v>1.3953125</v>
      </c>
      <c r="M327" s="238">
        <v>47.5</v>
      </c>
      <c r="N327" s="238">
        <v>16</v>
      </c>
      <c r="O327" s="238">
        <v>760</v>
      </c>
      <c r="P327" s="682">
        <v>0.47499999999999998</v>
      </c>
      <c r="Q327" s="713">
        <v>47.5</v>
      </c>
    </row>
    <row r="328" spans="1:17" ht="14.4" customHeight="1" x14ac:dyDescent="0.3">
      <c r="A328" s="680" t="s">
        <v>537</v>
      </c>
      <c r="B328" s="671" t="s">
        <v>4490</v>
      </c>
      <c r="C328" s="671" t="s">
        <v>3853</v>
      </c>
      <c r="D328" s="671" t="s">
        <v>4028</v>
      </c>
      <c r="E328" s="671" t="s">
        <v>1483</v>
      </c>
      <c r="F328" s="238"/>
      <c r="G328" s="238"/>
      <c r="H328" s="238"/>
      <c r="I328" s="238"/>
      <c r="J328" s="238"/>
      <c r="K328" s="238"/>
      <c r="L328" s="238"/>
      <c r="M328" s="238"/>
      <c r="N328" s="238">
        <v>18</v>
      </c>
      <c r="O328" s="238">
        <v>1453.14</v>
      </c>
      <c r="P328" s="682"/>
      <c r="Q328" s="713">
        <v>80.73</v>
      </c>
    </row>
    <row r="329" spans="1:17" ht="14.4" customHeight="1" x14ac:dyDescent="0.3">
      <c r="A329" s="680" t="s">
        <v>537</v>
      </c>
      <c r="B329" s="671" t="s">
        <v>4490</v>
      </c>
      <c r="C329" s="671" t="s">
        <v>3853</v>
      </c>
      <c r="D329" s="671" t="s">
        <v>4029</v>
      </c>
      <c r="E329" s="671" t="s">
        <v>4030</v>
      </c>
      <c r="F329" s="238"/>
      <c r="G329" s="238"/>
      <c r="H329" s="238"/>
      <c r="I329" s="238"/>
      <c r="J329" s="238"/>
      <c r="K329" s="238"/>
      <c r="L329" s="238"/>
      <c r="M329" s="238"/>
      <c r="N329" s="238">
        <v>0.2</v>
      </c>
      <c r="O329" s="238">
        <v>56.49</v>
      </c>
      <c r="P329" s="682"/>
      <c r="Q329" s="713">
        <v>282.45</v>
      </c>
    </row>
    <row r="330" spans="1:17" ht="14.4" customHeight="1" x14ac:dyDescent="0.3">
      <c r="A330" s="680" t="s">
        <v>537</v>
      </c>
      <c r="B330" s="671" t="s">
        <v>4490</v>
      </c>
      <c r="C330" s="671" t="s">
        <v>3853</v>
      </c>
      <c r="D330" s="671" t="s">
        <v>4031</v>
      </c>
      <c r="E330" s="671" t="s">
        <v>2117</v>
      </c>
      <c r="F330" s="238">
        <v>40.799999999999997</v>
      </c>
      <c r="G330" s="238">
        <v>24218.959999999999</v>
      </c>
      <c r="H330" s="238">
        <v>1</v>
      </c>
      <c r="I330" s="238">
        <v>593.60196078431375</v>
      </c>
      <c r="J330" s="238">
        <v>26.599999999999998</v>
      </c>
      <c r="K330" s="238">
        <v>10098.709999999999</v>
      </c>
      <c r="L330" s="238">
        <v>0.4169753779683355</v>
      </c>
      <c r="M330" s="238">
        <v>379.65075187969927</v>
      </c>
      <c r="N330" s="238">
        <v>57.400000000000006</v>
      </c>
      <c r="O330" s="238">
        <v>21797.65</v>
      </c>
      <c r="P330" s="682">
        <v>0.90002419591923033</v>
      </c>
      <c r="Q330" s="713">
        <v>379.75</v>
      </c>
    </row>
    <row r="331" spans="1:17" ht="14.4" customHeight="1" x14ac:dyDescent="0.3">
      <c r="A331" s="680" t="s">
        <v>537</v>
      </c>
      <c r="B331" s="671" t="s">
        <v>4490</v>
      </c>
      <c r="C331" s="671" t="s">
        <v>3853</v>
      </c>
      <c r="D331" s="671" t="s">
        <v>4035</v>
      </c>
      <c r="E331" s="671" t="s">
        <v>4036</v>
      </c>
      <c r="F331" s="238"/>
      <c r="G331" s="238"/>
      <c r="H331" s="238"/>
      <c r="I331" s="238"/>
      <c r="J331" s="238">
        <v>17</v>
      </c>
      <c r="K331" s="238">
        <v>1421.37</v>
      </c>
      <c r="L331" s="238"/>
      <c r="M331" s="238">
        <v>83.61</v>
      </c>
      <c r="N331" s="238"/>
      <c r="O331" s="238"/>
      <c r="P331" s="682"/>
      <c r="Q331" s="713"/>
    </row>
    <row r="332" spans="1:17" ht="14.4" customHeight="1" x14ac:dyDescent="0.3">
      <c r="A332" s="680" t="s">
        <v>537</v>
      </c>
      <c r="B332" s="671" t="s">
        <v>4490</v>
      </c>
      <c r="C332" s="671" t="s">
        <v>3853</v>
      </c>
      <c r="D332" s="671" t="s">
        <v>4037</v>
      </c>
      <c r="E332" s="671" t="s">
        <v>2121</v>
      </c>
      <c r="F332" s="238"/>
      <c r="G332" s="238"/>
      <c r="H332" s="238"/>
      <c r="I332" s="238"/>
      <c r="J332" s="238">
        <v>12</v>
      </c>
      <c r="K332" s="238">
        <v>491.4</v>
      </c>
      <c r="L332" s="238"/>
      <c r="M332" s="238">
        <v>40.949999999999996</v>
      </c>
      <c r="N332" s="238"/>
      <c r="O332" s="238"/>
      <c r="P332" s="682"/>
      <c r="Q332" s="713"/>
    </row>
    <row r="333" spans="1:17" ht="14.4" customHeight="1" x14ac:dyDescent="0.3">
      <c r="A333" s="680" t="s">
        <v>537</v>
      </c>
      <c r="B333" s="671" t="s">
        <v>4490</v>
      </c>
      <c r="C333" s="671" t="s">
        <v>3853</v>
      </c>
      <c r="D333" s="671" t="s">
        <v>4038</v>
      </c>
      <c r="E333" s="671" t="s">
        <v>4039</v>
      </c>
      <c r="F333" s="238">
        <v>47</v>
      </c>
      <c r="G333" s="238">
        <v>2652.21</v>
      </c>
      <c r="H333" s="238">
        <v>1</v>
      </c>
      <c r="I333" s="238">
        <v>56.43</v>
      </c>
      <c r="J333" s="238"/>
      <c r="K333" s="238"/>
      <c r="L333" s="238"/>
      <c r="M333" s="238"/>
      <c r="N333" s="238"/>
      <c r="O333" s="238"/>
      <c r="P333" s="682"/>
      <c r="Q333" s="713"/>
    </row>
    <row r="334" spans="1:17" ht="14.4" customHeight="1" x14ac:dyDescent="0.3">
      <c r="A334" s="680" t="s">
        <v>537</v>
      </c>
      <c r="B334" s="671" t="s">
        <v>4490</v>
      </c>
      <c r="C334" s="671" t="s">
        <v>3853</v>
      </c>
      <c r="D334" s="671" t="s">
        <v>4041</v>
      </c>
      <c r="E334" s="671" t="s">
        <v>4042</v>
      </c>
      <c r="F334" s="238">
        <v>1</v>
      </c>
      <c r="G334" s="238">
        <v>6182.2</v>
      </c>
      <c r="H334" s="238">
        <v>1</v>
      </c>
      <c r="I334" s="238">
        <v>6182.2</v>
      </c>
      <c r="J334" s="238">
        <v>4.4000000000000004</v>
      </c>
      <c r="K334" s="238">
        <v>17273.96</v>
      </c>
      <c r="L334" s="238">
        <v>2.7941444793115719</v>
      </c>
      <c r="M334" s="238">
        <v>3925.8999999999996</v>
      </c>
      <c r="N334" s="238">
        <v>4</v>
      </c>
      <c r="O334" s="238">
        <v>15703.6</v>
      </c>
      <c r="P334" s="682">
        <v>2.5401313448287017</v>
      </c>
      <c r="Q334" s="713">
        <v>3925.9</v>
      </c>
    </row>
    <row r="335" spans="1:17" ht="14.4" customHeight="1" x14ac:dyDescent="0.3">
      <c r="A335" s="680" t="s">
        <v>537</v>
      </c>
      <c r="B335" s="671" t="s">
        <v>4490</v>
      </c>
      <c r="C335" s="671" t="s">
        <v>3853</v>
      </c>
      <c r="D335" s="671" t="s">
        <v>4043</v>
      </c>
      <c r="E335" s="671" t="s">
        <v>2131</v>
      </c>
      <c r="F335" s="238"/>
      <c r="G335" s="238"/>
      <c r="H335" s="238"/>
      <c r="I335" s="238"/>
      <c r="J335" s="238">
        <v>22</v>
      </c>
      <c r="K335" s="238">
        <v>5041.5200000000004</v>
      </c>
      <c r="L335" s="238"/>
      <c r="M335" s="238">
        <v>229.16000000000003</v>
      </c>
      <c r="N335" s="238">
        <v>4</v>
      </c>
      <c r="O335" s="238">
        <v>916.64</v>
      </c>
      <c r="P335" s="682"/>
      <c r="Q335" s="713">
        <v>229.16</v>
      </c>
    </row>
    <row r="336" spans="1:17" ht="14.4" customHeight="1" x14ac:dyDescent="0.3">
      <c r="A336" s="680" t="s">
        <v>537</v>
      </c>
      <c r="B336" s="671" t="s">
        <v>4490</v>
      </c>
      <c r="C336" s="671" t="s">
        <v>3853</v>
      </c>
      <c r="D336" s="671" t="s">
        <v>4044</v>
      </c>
      <c r="E336" s="671" t="s">
        <v>4045</v>
      </c>
      <c r="F336" s="238">
        <v>5.0999999999999996</v>
      </c>
      <c r="G336" s="238">
        <v>2391.6099999999997</v>
      </c>
      <c r="H336" s="238">
        <v>1</v>
      </c>
      <c r="I336" s="238">
        <v>468.94313725490196</v>
      </c>
      <c r="J336" s="238">
        <v>2.5</v>
      </c>
      <c r="K336" s="238">
        <v>541.54999999999995</v>
      </c>
      <c r="L336" s="238">
        <v>0.22643742081693924</v>
      </c>
      <c r="M336" s="238">
        <v>216.61999999999998</v>
      </c>
      <c r="N336" s="238">
        <v>1.7</v>
      </c>
      <c r="O336" s="238">
        <v>368.9</v>
      </c>
      <c r="P336" s="682">
        <v>0.15424755708497623</v>
      </c>
      <c r="Q336" s="713">
        <v>217</v>
      </c>
    </row>
    <row r="337" spans="1:17" ht="14.4" customHeight="1" x14ac:dyDescent="0.3">
      <c r="A337" s="680" t="s">
        <v>537</v>
      </c>
      <c r="B337" s="671" t="s">
        <v>4490</v>
      </c>
      <c r="C337" s="671" t="s">
        <v>3853</v>
      </c>
      <c r="D337" s="671" t="s">
        <v>4046</v>
      </c>
      <c r="E337" s="671" t="s">
        <v>1951</v>
      </c>
      <c r="F337" s="238">
        <v>9.8999999999999986</v>
      </c>
      <c r="G337" s="238">
        <v>880.77</v>
      </c>
      <c r="H337" s="238">
        <v>1</v>
      </c>
      <c r="I337" s="238">
        <v>88.966666666666683</v>
      </c>
      <c r="J337" s="238">
        <v>10.199999999999999</v>
      </c>
      <c r="K337" s="238">
        <v>986.72</v>
      </c>
      <c r="L337" s="238">
        <v>1.1202924713602871</v>
      </c>
      <c r="M337" s="238">
        <v>96.737254901960796</v>
      </c>
      <c r="N337" s="238">
        <v>19.8</v>
      </c>
      <c r="O337" s="238">
        <v>1919.94</v>
      </c>
      <c r="P337" s="682">
        <v>2.1798426376920195</v>
      </c>
      <c r="Q337" s="713">
        <v>96.966666666666669</v>
      </c>
    </row>
    <row r="338" spans="1:17" ht="14.4" customHeight="1" x14ac:dyDescent="0.3">
      <c r="A338" s="680" t="s">
        <v>537</v>
      </c>
      <c r="B338" s="671" t="s">
        <v>4490</v>
      </c>
      <c r="C338" s="671" t="s">
        <v>3853</v>
      </c>
      <c r="D338" s="671" t="s">
        <v>4047</v>
      </c>
      <c r="E338" s="671" t="s">
        <v>4048</v>
      </c>
      <c r="F338" s="238"/>
      <c r="G338" s="238"/>
      <c r="H338" s="238"/>
      <c r="I338" s="238"/>
      <c r="J338" s="238">
        <v>33</v>
      </c>
      <c r="K338" s="238">
        <v>2049.38</v>
      </c>
      <c r="L338" s="238"/>
      <c r="M338" s="238">
        <v>62.102424242424249</v>
      </c>
      <c r="N338" s="238">
        <v>25</v>
      </c>
      <c r="O338" s="238">
        <v>1600</v>
      </c>
      <c r="P338" s="682"/>
      <c r="Q338" s="713">
        <v>64</v>
      </c>
    </row>
    <row r="339" spans="1:17" ht="14.4" customHeight="1" x14ac:dyDescent="0.3">
      <c r="A339" s="680" t="s">
        <v>537</v>
      </c>
      <c r="B339" s="671" t="s">
        <v>4490</v>
      </c>
      <c r="C339" s="671" t="s">
        <v>3853</v>
      </c>
      <c r="D339" s="671" t="s">
        <v>4049</v>
      </c>
      <c r="E339" s="671" t="s">
        <v>3849</v>
      </c>
      <c r="F339" s="238">
        <v>18</v>
      </c>
      <c r="G339" s="238">
        <v>5441.94</v>
      </c>
      <c r="H339" s="238">
        <v>1</v>
      </c>
      <c r="I339" s="238">
        <v>302.33</v>
      </c>
      <c r="J339" s="238"/>
      <c r="K339" s="238"/>
      <c r="L339" s="238"/>
      <c r="M339" s="238"/>
      <c r="N339" s="238"/>
      <c r="O339" s="238"/>
      <c r="P339" s="682"/>
      <c r="Q339" s="713"/>
    </row>
    <row r="340" spans="1:17" ht="14.4" customHeight="1" x14ac:dyDescent="0.3">
      <c r="A340" s="680" t="s">
        <v>537</v>
      </c>
      <c r="B340" s="671" t="s">
        <v>4490</v>
      </c>
      <c r="C340" s="671" t="s">
        <v>3853</v>
      </c>
      <c r="D340" s="671" t="s">
        <v>4050</v>
      </c>
      <c r="E340" s="671" t="s">
        <v>4051</v>
      </c>
      <c r="F340" s="238">
        <v>16</v>
      </c>
      <c r="G340" s="238">
        <v>18247.72</v>
      </c>
      <c r="H340" s="238">
        <v>1</v>
      </c>
      <c r="I340" s="238">
        <v>1140.4825000000001</v>
      </c>
      <c r="J340" s="238">
        <v>12.8</v>
      </c>
      <c r="K340" s="238">
        <v>16890.419999999998</v>
      </c>
      <c r="L340" s="238">
        <v>0.92561810461800142</v>
      </c>
      <c r="M340" s="238">
        <v>1319.5640624999999</v>
      </c>
      <c r="N340" s="238">
        <v>4.4000000000000004</v>
      </c>
      <c r="O340" s="238">
        <v>5630.12</v>
      </c>
      <c r="P340" s="682">
        <v>0.3085382721786612</v>
      </c>
      <c r="Q340" s="713">
        <v>1279.5727272727272</v>
      </c>
    </row>
    <row r="341" spans="1:17" ht="14.4" customHeight="1" x14ac:dyDescent="0.3">
      <c r="A341" s="680" t="s">
        <v>537</v>
      </c>
      <c r="B341" s="671" t="s">
        <v>4490</v>
      </c>
      <c r="C341" s="671" t="s">
        <v>3853</v>
      </c>
      <c r="D341" s="671" t="s">
        <v>4057</v>
      </c>
      <c r="E341" s="671" t="s">
        <v>4058</v>
      </c>
      <c r="F341" s="238"/>
      <c r="G341" s="238"/>
      <c r="H341" s="238"/>
      <c r="I341" s="238"/>
      <c r="J341" s="238">
        <v>2.5</v>
      </c>
      <c r="K341" s="238">
        <v>9113.619999999999</v>
      </c>
      <c r="L341" s="238"/>
      <c r="M341" s="238">
        <v>3645.4479999999994</v>
      </c>
      <c r="N341" s="238">
        <v>3.84</v>
      </c>
      <c r="O341" s="238">
        <v>13942.56</v>
      </c>
      <c r="P341" s="682"/>
      <c r="Q341" s="713">
        <v>3630.875</v>
      </c>
    </row>
    <row r="342" spans="1:17" ht="14.4" customHeight="1" x14ac:dyDescent="0.3">
      <c r="A342" s="680" t="s">
        <v>537</v>
      </c>
      <c r="B342" s="671" t="s">
        <v>4490</v>
      </c>
      <c r="C342" s="671" t="s">
        <v>3853</v>
      </c>
      <c r="D342" s="671" t="s">
        <v>4493</v>
      </c>
      <c r="E342" s="671" t="s">
        <v>4494</v>
      </c>
      <c r="F342" s="238"/>
      <c r="G342" s="238"/>
      <c r="H342" s="238"/>
      <c r="I342" s="238"/>
      <c r="J342" s="238"/>
      <c r="K342" s="238"/>
      <c r="L342" s="238"/>
      <c r="M342" s="238"/>
      <c r="N342" s="238">
        <v>0.6</v>
      </c>
      <c r="O342" s="238">
        <v>687.44</v>
      </c>
      <c r="P342" s="682"/>
      <c r="Q342" s="713">
        <v>1145.7333333333336</v>
      </c>
    </row>
    <row r="343" spans="1:17" ht="14.4" customHeight="1" x14ac:dyDescent="0.3">
      <c r="A343" s="680" t="s">
        <v>537</v>
      </c>
      <c r="B343" s="671" t="s">
        <v>4490</v>
      </c>
      <c r="C343" s="671" t="s">
        <v>4059</v>
      </c>
      <c r="D343" s="671" t="s">
        <v>4062</v>
      </c>
      <c r="E343" s="671" t="s">
        <v>4063</v>
      </c>
      <c r="F343" s="238">
        <v>35</v>
      </c>
      <c r="G343" s="238">
        <v>62370</v>
      </c>
      <c r="H343" s="238">
        <v>1</v>
      </c>
      <c r="I343" s="238">
        <v>1782</v>
      </c>
      <c r="J343" s="238">
        <v>50</v>
      </c>
      <c r="K343" s="238">
        <v>80891</v>
      </c>
      <c r="L343" s="238">
        <v>1.2969536636203303</v>
      </c>
      <c r="M343" s="238">
        <v>1617.82</v>
      </c>
      <c r="N343" s="238">
        <v>59</v>
      </c>
      <c r="O343" s="238">
        <v>107387.64000000001</v>
      </c>
      <c r="P343" s="682">
        <v>1.7217835497835501</v>
      </c>
      <c r="Q343" s="713">
        <v>1820.1294915254239</v>
      </c>
    </row>
    <row r="344" spans="1:17" ht="14.4" customHeight="1" x14ac:dyDescent="0.3">
      <c r="A344" s="680" t="s">
        <v>537</v>
      </c>
      <c r="B344" s="671" t="s">
        <v>4490</v>
      </c>
      <c r="C344" s="671" t="s">
        <v>4059</v>
      </c>
      <c r="D344" s="671" t="s">
        <v>4064</v>
      </c>
      <c r="E344" s="671" t="s">
        <v>4065</v>
      </c>
      <c r="F344" s="238">
        <v>1</v>
      </c>
      <c r="G344" s="238">
        <v>2579.8200000000002</v>
      </c>
      <c r="H344" s="238">
        <v>1</v>
      </c>
      <c r="I344" s="238">
        <v>2579.8200000000002</v>
      </c>
      <c r="J344" s="238"/>
      <c r="K344" s="238"/>
      <c r="L344" s="238"/>
      <c r="M344" s="238"/>
      <c r="N344" s="238"/>
      <c r="O344" s="238"/>
      <c r="P344" s="682"/>
      <c r="Q344" s="713"/>
    </row>
    <row r="345" spans="1:17" ht="14.4" customHeight="1" x14ac:dyDescent="0.3">
      <c r="A345" s="680" t="s">
        <v>537</v>
      </c>
      <c r="B345" s="671" t="s">
        <v>4490</v>
      </c>
      <c r="C345" s="671" t="s">
        <v>4059</v>
      </c>
      <c r="D345" s="671" t="s">
        <v>4068</v>
      </c>
      <c r="E345" s="671" t="s">
        <v>4069</v>
      </c>
      <c r="F345" s="238"/>
      <c r="G345" s="238"/>
      <c r="H345" s="238"/>
      <c r="I345" s="238"/>
      <c r="J345" s="238"/>
      <c r="K345" s="238"/>
      <c r="L345" s="238"/>
      <c r="M345" s="238"/>
      <c r="N345" s="238">
        <v>1</v>
      </c>
      <c r="O345" s="238">
        <v>7767</v>
      </c>
      <c r="P345" s="682"/>
      <c r="Q345" s="713">
        <v>7767</v>
      </c>
    </row>
    <row r="346" spans="1:17" ht="14.4" customHeight="1" x14ac:dyDescent="0.3">
      <c r="A346" s="680" t="s">
        <v>537</v>
      </c>
      <c r="B346" s="671" t="s">
        <v>4490</v>
      </c>
      <c r="C346" s="671" t="s">
        <v>4059</v>
      </c>
      <c r="D346" s="671" t="s">
        <v>4072</v>
      </c>
      <c r="E346" s="671" t="s">
        <v>4073</v>
      </c>
      <c r="F346" s="238">
        <v>18</v>
      </c>
      <c r="G346" s="238">
        <v>15213.01</v>
      </c>
      <c r="H346" s="238">
        <v>1</v>
      </c>
      <c r="I346" s="238">
        <v>845.16722222222222</v>
      </c>
      <c r="J346" s="238">
        <v>26</v>
      </c>
      <c r="K346" s="238">
        <v>19981.84</v>
      </c>
      <c r="L346" s="238">
        <v>1.3134705097807731</v>
      </c>
      <c r="M346" s="238">
        <v>768.53230769230765</v>
      </c>
      <c r="N346" s="238">
        <v>52</v>
      </c>
      <c r="O346" s="238">
        <v>40600.57</v>
      </c>
      <c r="P346" s="682">
        <v>2.6688058444712781</v>
      </c>
      <c r="Q346" s="713">
        <v>780.78019230769235</v>
      </c>
    </row>
    <row r="347" spans="1:17" ht="14.4" customHeight="1" x14ac:dyDescent="0.3">
      <c r="A347" s="680" t="s">
        <v>537</v>
      </c>
      <c r="B347" s="671" t="s">
        <v>4490</v>
      </c>
      <c r="C347" s="671" t="s">
        <v>4059</v>
      </c>
      <c r="D347" s="671" t="s">
        <v>4495</v>
      </c>
      <c r="E347" s="671" t="s">
        <v>4496</v>
      </c>
      <c r="F347" s="238"/>
      <c r="G347" s="238"/>
      <c r="H347" s="238"/>
      <c r="I347" s="238"/>
      <c r="J347" s="238"/>
      <c r="K347" s="238"/>
      <c r="L347" s="238"/>
      <c r="M347" s="238"/>
      <c r="N347" s="238">
        <v>4</v>
      </c>
      <c r="O347" s="238">
        <v>952</v>
      </c>
      <c r="P347" s="682"/>
      <c r="Q347" s="713">
        <v>238</v>
      </c>
    </row>
    <row r="348" spans="1:17" ht="14.4" customHeight="1" x14ac:dyDescent="0.3">
      <c r="A348" s="680" t="s">
        <v>537</v>
      </c>
      <c r="B348" s="671" t="s">
        <v>4490</v>
      </c>
      <c r="C348" s="671" t="s">
        <v>3862</v>
      </c>
      <c r="D348" s="671" t="s">
        <v>4082</v>
      </c>
      <c r="E348" s="671" t="s">
        <v>4083</v>
      </c>
      <c r="F348" s="238"/>
      <c r="G348" s="238"/>
      <c r="H348" s="238"/>
      <c r="I348" s="238"/>
      <c r="J348" s="238"/>
      <c r="K348" s="238"/>
      <c r="L348" s="238"/>
      <c r="M348" s="238"/>
      <c r="N348" s="238">
        <v>1</v>
      </c>
      <c r="O348" s="238">
        <v>6832.75</v>
      </c>
      <c r="P348" s="682"/>
      <c r="Q348" s="713">
        <v>6832.75</v>
      </c>
    </row>
    <row r="349" spans="1:17" ht="14.4" customHeight="1" x14ac:dyDescent="0.3">
      <c r="A349" s="680" t="s">
        <v>537</v>
      </c>
      <c r="B349" s="671" t="s">
        <v>4490</v>
      </c>
      <c r="C349" s="671" t="s">
        <v>3862</v>
      </c>
      <c r="D349" s="671" t="s">
        <v>4086</v>
      </c>
      <c r="E349" s="671" t="s">
        <v>4087</v>
      </c>
      <c r="F349" s="238">
        <v>1</v>
      </c>
      <c r="G349" s="238">
        <v>6570.55</v>
      </c>
      <c r="H349" s="238">
        <v>1</v>
      </c>
      <c r="I349" s="238">
        <v>6570.55</v>
      </c>
      <c r="J349" s="238"/>
      <c r="K349" s="238"/>
      <c r="L349" s="238"/>
      <c r="M349" s="238"/>
      <c r="N349" s="238">
        <v>1</v>
      </c>
      <c r="O349" s="238">
        <v>6570.55</v>
      </c>
      <c r="P349" s="682">
        <v>1</v>
      </c>
      <c r="Q349" s="713">
        <v>6570.55</v>
      </c>
    </row>
    <row r="350" spans="1:17" ht="14.4" customHeight="1" x14ac:dyDescent="0.3">
      <c r="A350" s="680" t="s">
        <v>537</v>
      </c>
      <c r="B350" s="671" t="s">
        <v>4490</v>
      </c>
      <c r="C350" s="671" t="s">
        <v>3862</v>
      </c>
      <c r="D350" s="671" t="s">
        <v>4096</v>
      </c>
      <c r="E350" s="671" t="s">
        <v>4097</v>
      </c>
      <c r="F350" s="238"/>
      <c r="G350" s="238"/>
      <c r="H350" s="238"/>
      <c r="I350" s="238"/>
      <c r="J350" s="238">
        <v>2</v>
      </c>
      <c r="K350" s="238">
        <v>9669.2800000000007</v>
      </c>
      <c r="L350" s="238"/>
      <c r="M350" s="238">
        <v>4834.6400000000003</v>
      </c>
      <c r="N350" s="238"/>
      <c r="O350" s="238"/>
      <c r="P350" s="682"/>
      <c r="Q350" s="713"/>
    </row>
    <row r="351" spans="1:17" ht="14.4" customHeight="1" x14ac:dyDescent="0.3">
      <c r="A351" s="680" t="s">
        <v>537</v>
      </c>
      <c r="B351" s="671" t="s">
        <v>4490</v>
      </c>
      <c r="C351" s="671" t="s">
        <v>3862</v>
      </c>
      <c r="D351" s="671" t="s">
        <v>4102</v>
      </c>
      <c r="E351" s="671" t="s">
        <v>4103</v>
      </c>
      <c r="F351" s="238"/>
      <c r="G351" s="238"/>
      <c r="H351" s="238"/>
      <c r="I351" s="238"/>
      <c r="J351" s="238">
        <v>1</v>
      </c>
      <c r="K351" s="238">
        <v>2603.5500000000002</v>
      </c>
      <c r="L351" s="238"/>
      <c r="M351" s="238">
        <v>2603.5500000000002</v>
      </c>
      <c r="N351" s="238"/>
      <c r="O351" s="238"/>
      <c r="P351" s="682"/>
      <c r="Q351" s="713"/>
    </row>
    <row r="352" spans="1:17" ht="14.4" customHeight="1" x14ac:dyDescent="0.3">
      <c r="A352" s="680" t="s">
        <v>537</v>
      </c>
      <c r="B352" s="671" t="s">
        <v>4490</v>
      </c>
      <c r="C352" s="671" t="s">
        <v>3862</v>
      </c>
      <c r="D352" s="671" t="s">
        <v>4119</v>
      </c>
      <c r="E352" s="671" t="s">
        <v>4120</v>
      </c>
      <c r="F352" s="238"/>
      <c r="G352" s="238"/>
      <c r="H352" s="238"/>
      <c r="I352" s="238"/>
      <c r="J352" s="238">
        <v>1</v>
      </c>
      <c r="K352" s="238">
        <v>4560</v>
      </c>
      <c r="L352" s="238"/>
      <c r="M352" s="238">
        <v>4560</v>
      </c>
      <c r="N352" s="238">
        <v>1</v>
      </c>
      <c r="O352" s="238">
        <v>4560</v>
      </c>
      <c r="P352" s="682"/>
      <c r="Q352" s="713">
        <v>4560</v>
      </c>
    </row>
    <row r="353" spans="1:17" ht="14.4" customHeight="1" x14ac:dyDescent="0.3">
      <c r="A353" s="680" t="s">
        <v>537</v>
      </c>
      <c r="B353" s="671" t="s">
        <v>4490</v>
      </c>
      <c r="C353" s="671" t="s">
        <v>3862</v>
      </c>
      <c r="D353" s="671" t="s">
        <v>4122</v>
      </c>
      <c r="E353" s="671" t="s">
        <v>4123</v>
      </c>
      <c r="F353" s="238"/>
      <c r="G353" s="238"/>
      <c r="H353" s="238"/>
      <c r="I353" s="238"/>
      <c r="J353" s="238"/>
      <c r="K353" s="238"/>
      <c r="L353" s="238"/>
      <c r="M353" s="238"/>
      <c r="N353" s="238">
        <v>1</v>
      </c>
      <c r="O353" s="238">
        <v>10124.24</v>
      </c>
      <c r="P353" s="682"/>
      <c r="Q353" s="713">
        <v>10124.24</v>
      </c>
    </row>
    <row r="354" spans="1:17" ht="14.4" customHeight="1" x14ac:dyDescent="0.3">
      <c r="A354" s="680" t="s">
        <v>537</v>
      </c>
      <c r="B354" s="671" t="s">
        <v>4490</v>
      </c>
      <c r="C354" s="671" t="s">
        <v>3862</v>
      </c>
      <c r="D354" s="671" t="s">
        <v>4134</v>
      </c>
      <c r="E354" s="671" t="s">
        <v>4135</v>
      </c>
      <c r="F354" s="238"/>
      <c r="G354" s="238"/>
      <c r="H354" s="238"/>
      <c r="I354" s="238"/>
      <c r="J354" s="238">
        <v>2</v>
      </c>
      <c r="K354" s="238">
        <v>24038.400000000001</v>
      </c>
      <c r="L354" s="238"/>
      <c r="M354" s="238">
        <v>12019.2</v>
      </c>
      <c r="N354" s="238">
        <v>1</v>
      </c>
      <c r="O354" s="238">
        <v>12019.2</v>
      </c>
      <c r="P354" s="682"/>
      <c r="Q354" s="713">
        <v>12019.2</v>
      </c>
    </row>
    <row r="355" spans="1:17" ht="14.4" customHeight="1" x14ac:dyDescent="0.3">
      <c r="A355" s="680" t="s">
        <v>537</v>
      </c>
      <c r="B355" s="671" t="s">
        <v>4490</v>
      </c>
      <c r="C355" s="671" t="s">
        <v>3862</v>
      </c>
      <c r="D355" s="671" t="s">
        <v>4164</v>
      </c>
      <c r="E355" s="671" t="s">
        <v>4165</v>
      </c>
      <c r="F355" s="238"/>
      <c r="G355" s="238"/>
      <c r="H355" s="238"/>
      <c r="I355" s="238"/>
      <c r="J355" s="238"/>
      <c r="K355" s="238"/>
      <c r="L355" s="238"/>
      <c r="M355" s="238"/>
      <c r="N355" s="238">
        <v>1</v>
      </c>
      <c r="O355" s="238">
        <v>1380</v>
      </c>
      <c r="P355" s="682"/>
      <c r="Q355" s="713">
        <v>1380</v>
      </c>
    </row>
    <row r="356" spans="1:17" ht="14.4" customHeight="1" x14ac:dyDescent="0.3">
      <c r="A356" s="680" t="s">
        <v>537</v>
      </c>
      <c r="B356" s="671" t="s">
        <v>4490</v>
      </c>
      <c r="C356" s="671" t="s">
        <v>3862</v>
      </c>
      <c r="D356" s="671" t="s">
        <v>4168</v>
      </c>
      <c r="E356" s="671" t="s">
        <v>4169</v>
      </c>
      <c r="F356" s="238"/>
      <c r="G356" s="238"/>
      <c r="H356" s="238"/>
      <c r="I356" s="238"/>
      <c r="J356" s="238"/>
      <c r="K356" s="238"/>
      <c r="L356" s="238"/>
      <c r="M356" s="238"/>
      <c r="N356" s="238">
        <v>1</v>
      </c>
      <c r="O356" s="238">
        <v>1312</v>
      </c>
      <c r="P356" s="682"/>
      <c r="Q356" s="713">
        <v>1312</v>
      </c>
    </row>
    <row r="357" spans="1:17" ht="14.4" customHeight="1" x14ac:dyDescent="0.3">
      <c r="A357" s="680" t="s">
        <v>537</v>
      </c>
      <c r="B357" s="671" t="s">
        <v>4490</v>
      </c>
      <c r="C357" s="671" t="s">
        <v>3867</v>
      </c>
      <c r="D357" s="671" t="s">
        <v>4497</v>
      </c>
      <c r="E357" s="671" t="s">
        <v>4498</v>
      </c>
      <c r="F357" s="238">
        <v>127</v>
      </c>
      <c r="G357" s="238">
        <v>1509649</v>
      </c>
      <c r="H357" s="238">
        <v>1</v>
      </c>
      <c r="I357" s="238">
        <v>11887</v>
      </c>
      <c r="J357" s="238">
        <v>211</v>
      </c>
      <c r="K357" s="238">
        <v>2510047</v>
      </c>
      <c r="L357" s="238">
        <v>1.6626692694791969</v>
      </c>
      <c r="M357" s="238">
        <v>11895.957345971565</v>
      </c>
      <c r="N357" s="238">
        <v>194</v>
      </c>
      <c r="O357" s="238">
        <v>2308018</v>
      </c>
      <c r="P357" s="682">
        <v>1.5288441220442632</v>
      </c>
      <c r="Q357" s="713">
        <v>11897</v>
      </c>
    </row>
    <row r="358" spans="1:17" ht="14.4" customHeight="1" x14ac:dyDescent="0.3">
      <c r="A358" s="680" t="s">
        <v>537</v>
      </c>
      <c r="B358" s="671" t="s">
        <v>4490</v>
      </c>
      <c r="C358" s="671" t="s">
        <v>3867</v>
      </c>
      <c r="D358" s="671" t="s">
        <v>4220</v>
      </c>
      <c r="E358" s="671" t="s">
        <v>4221</v>
      </c>
      <c r="F358" s="238">
        <v>153</v>
      </c>
      <c r="G358" s="238">
        <v>58293</v>
      </c>
      <c r="H358" s="238">
        <v>1</v>
      </c>
      <c r="I358" s="238">
        <v>381</v>
      </c>
      <c r="J358" s="238">
        <v>153</v>
      </c>
      <c r="K358" s="238">
        <v>58427</v>
      </c>
      <c r="L358" s="238">
        <v>1.0022987322663099</v>
      </c>
      <c r="M358" s="238">
        <v>381.87581699346407</v>
      </c>
      <c r="N358" s="238">
        <v>131</v>
      </c>
      <c r="O358" s="238">
        <v>50042</v>
      </c>
      <c r="P358" s="682">
        <v>0.85845641843789133</v>
      </c>
      <c r="Q358" s="713">
        <v>382</v>
      </c>
    </row>
    <row r="359" spans="1:17" ht="14.4" customHeight="1" x14ac:dyDescent="0.3">
      <c r="A359" s="680" t="s">
        <v>537</v>
      </c>
      <c r="B359" s="671" t="s">
        <v>4490</v>
      </c>
      <c r="C359" s="671" t="s">
        <v>3867</v>
      </c>
      <c r="D359" s="671" t="s">
        <v>3899</v>
      </c>
      <c r="E359" s="671" t="s">
        <v>3900</v>
      </c>
      <c r="F359" s="238">
        <v>7</v>
      </c>
      <c r="G359" s="238">
        <v>1741</v>
      </c>
      <c r="H359" s="238">
        <v>1</v>
      </c>
      <c r="I359" s="238">
        <v>248.71428571428572</v>
      </c>
      <c r="J359" s="238">
        <v>13</v>
      </c>
      <c r="K359" s="238">
        <v>3067</v>
      </c>
      <c r="L359" s="238">
        <v>1.7616312464101092</v>
      </c>
      <c r="M359" s="238">
        <v>235.92307692307693</v>
      </c>
      <c r="N359" s="238">
        <v>11</v>
      </c>
      <c r="O359" s="238">
        <v>2552</v>
      </c>
      <c r="P359" s="682">
        <v>1.4658242389431362</v>
      </c>
      <c r="Q359" s="713">
        <v>232</v>
      </c>
    </row>
    <row r="360" spans="1:17" ht="14.4" customHeight="1" x14ac:dyDescent="0.3">
      <c r="A360" s="680" t="s">
        <v>537</v>
      </c>
      <c r="B360" s="671" t="s">
        <v>4490</v>
      </c>
      <c r="C360" s="671" t="s">
        <v>3867</v>
      </c>
      <c r="D360" s="671" t="s">
        <v>4307</v>
      </c>
      <c r="E360" s="671" t="s">
        <v>4308</v>
      </c>
      <c r="F360" s="238">
        <v>0</v>
      </c>
      <c r="G360" s="238">
        <v>0</v>
      </c>
      <c r="H360" s="238"/>
      <c r="I360" s="238"/>
      <c r="J360" s="238">
        <v>0</v>
      </c>
      <c r="K360" s="238">
        <v>0</v>
      </c>
      <c r="L360" s="238"/>
      <c r="M360" s="238"/>
      <c r="N360" s="238">
        <v>0</v>
      </c>
      <c r="O360" s="238">
        <v>0</v>
      </c>
      <c r="P360" s="682"/>
      <c r="Q360" s="713"/>
    </row>
    <row r="361" spans="1:17" ht="14.4" customHeight="1" x14ac:dyDescent="0.3">
      <c r="A361" s="680" t="s">
        <v>537</v>
      </c>
      <c r="B361" s="671" t="s">
        <v>4490</v>
      </c>
      <c r="C361" s="671" t="s">
        <v>3867</v>
      </c>
      <c r="D361" s="671" t="s">
        <v>4309</v>
      </c>
      <c r="E361" s="671" t="s">
        <v>4310</v>
      </c>
      <c r="F361" s="238">
        <v>197</v>
      </c>
      <c r="G361" s="238">
        <v>0</v>
      </c>
      <c r="H361" s="238"/>
      <c r="I361" s="238">
        <v>0</v>
      </c>
      <c r="J361" s="238">
        <v>150</v>
      </c>
      <c r="K361" s="238">
        <v>0</v>
      </c>
      <c r="L361" s="238"/>
      <c r="M361" s="238">
        <v>0</v>
      </c>
      <c r="N361" s="238">
        <v>348</v>
      </c>
      <c r="O361" s="238">
        <v>0</v>
      </c>
      <c r="P361" s="682"/>
      <c r="Q361" s="713">
        <v>0</v>
      </c>
    </row>
    <row r="362" spans="1:17" ht="14.4" customHeight="1" x14ac:dyDescent="0.3">
      <c r="A362" s="680" t="s">
        <v>537</v>
      </c>
      <c r="B362" s="671" t="s">
        <v>4490</v>
      </c>
      <c r="C362" s="671" t="s">
        <v>3867</v>
      </c>
      <c r="D362" s="671" t="s">
        <v>4499</v>
      </c>
      <c r="E362" s="671" t="s">
        <v>4500</v>
      </c>
      <c r="F362" s="238"/>
      <c r="G362" s="238"/>
      <c r="H362" s="238"/>
      <c r="I362" s="238"/>
      <c r="J362" s="238">
        <v>1</v>
      </c>
      <c r="K362" s="238">
        <v>0</v>
      </c>
      <c r="L362" s="238"/>
      <c r="M362" s="238">
        <v>0</v>
      </c>
      <c r="N362" s="238"/>
      <c r="O362" s="238"/>
      <c r="P362" s="682"/>
      <c r="Q362" s="713"/>
    </row>
    <row r="363" spans="1:17" ht="14.4" customHeight="1" x14ac:dyDescent="0.3">
      <c r="A363" s="680" t="s">
        <v>537</v>
      </c>
      <c r="B363" s="671" t="s">
        <v>4490</v>
      </c>
      <c r="C363" s="671" t="s">
        <v>3867</v>
      </c>
      <c r="D363" s="671" t="s">
        <v>4337</v>
      </c>
      <c r="E363" s="671" t="s">
        <v>4338</v>
      </c>
      <c r="F363" s="238">
        <v>31</v>
      </c>
      <c r="G363" s="238">
        <v>0</v>
      </c>
      <c r="H363" s="238"/>
      <c r="I363" s="238">
        <v>0</v>
      </c>
      <c r="J363" s="238">
        <v>47</v>
      </c>
      <c r="K363" s="238">
        <v>0</v>
      </c>
      <c r="L363" s="238"/>
      <c r="M363" s="238">
        <v>0</v>
      </c>
      <c r="N363" s="238"/>
      <c r="O363" s="238"/>
      <c r="P363" s="682"/>
      <c r="Q363" s="713"/>
    </row>
    <row r="364" spans="1:17" ht="14.4" customHeight="1" x14ac:dyDescent="0.3">
      <c r="A364" s="680" t="s">
        <v>537</v>
      </c>
      <c r="B364" s="671" t="s">
        <v>4490</v>
      </c>
      <c r="C364" s="671" t="s">
        <v>3867</v>
      </c>
      <c r="D364" s="671" t="s">
        <v>4501</v>
      </c>
      <c r="E364" s="671" t="s">
        <v>4502</v>
      </c>
      <c r="F364" s="238">
        <v>22</v>
      </c>
      <c r="G364" s="238">
        <v>120252</v>
      </c>
      <c r="H364" s="238">
        <v>1</v>
      </c>
      <c r="I364" s="238">
        <v>5466</v>
      </c>
      <c r="J364" s="238">
        <v>21</v>
      </c>
      <c r="K364" s="238">
        <v>114992</v>
      </c>
      <c r="L364" s="238">
        <v>0.95625852376675646</v>
      </c>
      <c r="M364" s="238">
        <v>5475.8095238095239</v>
      </c>
      <c r="N364" s="238">
        <v>24</v>
      </c>
      <c r="O364" s="238">
        <v>131424</v>
      </c>
      <c r="P364" s="682">
        <v>1.0929048997106077</v>
      </c>
      <c r="Q364" s="713">
        <v>5476</v>
      </c>
    </row>
    <row r="365" spans="1:17" ht="14.4" customHeight="1" x14ac:dyDescent="0.3">
      <c r="A365" s="680" t="s">
        <v>537</v>
      </c>
      <c r="B365" s="671" t="s">
        <v>4490</v>
      </c>
      <c r="C365" s="671" t="s">
        <v>3867</v>
      </c>
      <c r="D365" s="671" t="s">
        <v>4503</v>
      </c>
      <c r="E365" s="671" t="s">
        <v>4504</v>
      </c>
      <c r="F365" s="238">
        <v>185</v>
      </c>
      <c r="G365" s="238">
        <v>1233210</v>
      </c>
      <c r="H365" s="238">
        <v>1</v>
      </c>
      <c r="I365" s="238">
        <v>6666</v>
      </c>
      <c r="J365" s="238">
        <v>97</v>
      </c>
      <c r="K365" s="238">
        <v>647468</v>
      </c>
      <c r="L365" s="238">
        <v>0.52502655670972498</v>
      </c>
      <c r="M365" s="238">
        <v>6674.927835051546</v>
      </c>
      <c r="N365" s="238">
        <v>99</v>
      </c>
      <c r="O365" s="238">
        <v>660924</v>
      </c>
      <c r="P365" s="682">
        <v>0.53593791811613589</v>
      </c>
      <c r="Q365" s="713">
        <v>6676</v>
      </c>
    </row>
    <row r="366" spans="1:17" ht="14.4" customHeight="1" x14ac:dyDescent="0.3">
      <c r="A366" s="680" t="s">
        <v>537</v>
      </c>
      <c r="B366" s="671" t="s">
        <v>4490</v>
      </c>
      <c r="C366" s="671" t="s">
        <v>3867</v>
      </c>
      <c r="D366" s="671" t="s">
        <v>3953</v>
      </c>
      <c r="E366" s="671" t="s">
        <v>3954</v>
      </c>
      <c r="F366" s="238">
        <v>4</v>
      </c>
      <c r="G366" s="238">
        <v>1439</v>
      </c>
      <c r="H366" s="238">
        <v>1</v>
      </c>
      <c r="I366" s="238">
        <v>359.75</v>
      </c>
      <c r="J366" s="238">
        <v>11</v>
      </c>
      <c r="K366" s="238">
        <v>3784</v>
      </c>
      <c r="L366" s="238">
        <v>2.6296038915913829</v>
      </c>
      <c r="M366" s="238">
        <v>344</v>
      </c>
      <c r="N366" s="238">
        <v>12</v>
      </c>
      <c r="O366" s="238">
        <v>4128</v>
      </c>
      <c r="P366" s="682">
        <v>2.868658790826963</v>
      </c>
      <c r="Q366" s="713">
        <v>344</v>
      </c>
    </row>
    <row r="367" spans="1:17" ht="14.4" customHeight="1" x14ac:dyDescent="0.3">
      <c r="A367" s="680" t="s">
        <v>537</v>
      </c>
      <c r="B367" s="671" t="s">
        <v>4505</v>
      </c>
      <c r="C367" s="671" t="s">
        <v>3853</v>
      </c>
      <c r="D367" s="671" t="s">
        <v>4506</v>
      </c>
      <c r="E367" s="671" t="s">
        <v>1768</v>
      </c>
      <c r="F367" s="238"/>
      <c r="G367" s="238"/>
      <c r="H367" s="238"/>
      <c r="I367" s="238"/>
      <c r="J367" s="238"/>
      <c r="K367" s="238"/>
      <c r="L367" s="238"/>
      <c r="M367" s="238"/>
      <c r="N367" s="238">
        <v>1</v>
      </c>
      <c r="O367" s="238">
        <v>82.92</v>
      </c>
      <c r="P367" s="682"/>
      <c r="Q367" s="713">
        <v>82.92</v>
      </c>
    </row>
    <row r="368" spans="1:17" ht="14.4" customHeight="1" x14ac:dyDescent="0.3">
      <c r="A368" s="680" t="s">
        <v>537</v>
      </c>
      <c r="B368" s="671" t="s">
        <v>4505</v>
      </c>
      <c r="C368" s="671" t="s">
        <v>3853</v>
      </c>
      <c r="D368" s="671" t="s">
        <v>4007</v>
      </c>
      <c r="E368" s="671" t="s">
        <v>1768</v>
      </c>
      <c r="F368" s="238"/>
      <c r="G368" s="238"/>
      <c r="H368" s="238"/>
      <c r="I368" s="238"/>
      <c r="J368" s="238">
        <v>15</v>
      </c>
      <c r="K368" s="238">
        <v>2023.6799999999998</v>
      </c>
      <c r="L368" s="238"/>
      <c r="M368" s="238">
        <v>134.91199999999998</v>
      </c>
      <c r="N368" s="238">
        <v>30</v>
      </c>
      <c r="O368" s="238">
        <v>3538.7999999999997</v>
      </c>
      <c r="P368" s="682"/>
      <c r="Q368" s="713">
        <v>117.96</v>
      </c>
    </row>
    <row r="369" spans="1:17" ht="14.4" customHeight="1" x14ac:dyDescent="0.3">
      <c r="A369" s="680" t="s">
        <v>537</v>
      </c>
      <c r="B369" s="671" t="s">
        <v>4505</v>
      </c>
      <c r="C369" s="671" t="s">
        <v>3853</v>
      </c>
      <c r="D369" s="671" t="s">
        <v>4008</v>
      </c>
      <c r="E369" s="671" t="s">
        <v>1768</v>
      </c>
      <c r="F369" s="238"/>
      <c r="G369" s="238"/>
      <c r="H369" s="238"/>
      <c r="I369" s="238"/>
      <c r="J369" s="238">
        <v>12</v>
      </c>
      <c r="K369" s="238">
        <v>2722.68</v>
      </c>
      <c r="L369" s="238"/>
      <c r="M369" s="238">
        <v>226.89</v>
      </c>
      <c r="N369" s="238"/>
      <c r="O369" s="238"/>
      <c r="P369" s="682"/>
      <c r="Q369" s="713"/>
    </row>
    <row r="370" spans="1:17" ht="14.4" customHeight="1" x14ac:dyDescent="0.3">
      <c r="A370" s="680" t="s">
        <v>537</v>
      </c>
      <c r="B370" s="671" t="s">
        <v>4505</v>
      </c>
      <c r="C370" s="671" t="s">
        <v>3853</v>
      </c>
      <c r="D370" s="671" t="s">
        <v>4014</v>
      </c>
      <c r="E370" s="671" t="s">
        <v>1102</v>
      </c>
      <c r="F370" s="238"/>
      <c r="G370" s="238"/>
      <c r="H370" s="238"/>
      <c r="I370" s="238"/>
      <c r="J370" s="238">
        <v>5</v>
      </c>
      <c r="K370" s="238">
        <v>348.6</v>
      </c>
      <c r="L370" s="238"/>
      <c r="M370" s="238">
        <v>69.72</v>
      </c>
      <c r="N370" s="238">
        <v>9</v>
      </c>
      <c r="O370" s="238">
        <v>549.45000000000005</v>
      </c>
      <c r="P370" s="682"/>
      <c r="Q370" s="713">
        <v>61.050000000000004</v>
      </c>
    </row>
    <row r="371" spans="1:17" ht="14.4" customHeight="1" x14ac:dyDescent="0.3">
      <c r="A371" s="680" t="s">
        <v>537</v>
      </c>
      <c r="B371" s="671" t="s">
        <v>4505</v>
      </c>
      <c r="C371" s="671" t="s">
        <v>3853</v>
      </c>
      <c r="D371" s="671" t="s">
        <v>4021</v>
      </c>
      <c r="E371" s="671" t="s">
        <v>4022</v>
      </c>
      <c r="F371" s="238"/>
      <c r="G371" s="238"/>
      <c r="H371" s="238"/>
      <c r="I371" s="238"/>
      <c r="J371" s="238"/>
      <c r="K371" s="238"/>
      <c r="L371" s="238"/>
      <c r="M371" s="238"/>
      <c r="N371" s="238">
        <v>44</v>
      </c>
      <c r="O371" s="238">
        <v>1775.84</v>
      </c>
      <c r="P371" s="682"/>
      <c r="Q371" s="713">
        <v>40.36</v>
      </c>
    </row>
    <row r="372" spans="1:17" ht="14.4" customHeight="1" x14ac:dyDescent="0.3">
      <c r="A372" s="680" t="s">
        <v>537</v>
      </c>
      <c r="B372" s="671" t="s">
        <v>4505</v>
      </c>
      <c r="C372" s="671" t="s">
        <v>3853</v>
      </c>
      <c r="D372" s="671" t="s">
        <v>4024</v>
      </c>
      <c r="E372" s="671" t="s">
        <v>1114</v>
      </c>
      <c r="F372" s="238"/>
      <c r="G372" s="238"/>
      <c r="H372" s="238"/>
      <c r="I372" s="238"/>
      <c r="J372" s="238">
        <v>19.799999999999997</v>
      </c>
      <c r="K372" s="238">
        <v>7995.4599999999991</v>
      </c>
      <c r="L372" s="238"/>
      <c r="M372" s="238">
        <v>403.81111111111113</v>
      </c>
      <c r="N372" s="238">
        <v>19.7</v>
      </c>
      <c r="O372" s="238">
        <v>7962.74</v>
      </c>
      <c r="P372" s="682"/>
      <c r="Q372" s="713">
        <v>404.2</v>
      </c>
    </row>
    <row r="373" spans="1:17" ht="14.4" customHeight="1" x14ac:dyDescent="0.3">
      <c r="A373" s="680" t="s">
        <v>537</v>
      </c>
      <c r="B373" s="671" t="s">
        <v>4505</v>
      </c>
      <c r="C373" s="671" t="s">
        <v>3853</v>
      </c>
      <c r="D373" s="671" t="s">
        <v>4027</v>
      </c>
      <c r="E373" s="671" t="s">
        <v>2202</v>
      </c>
      <c r="F373" s="238"/>
      <c r="G373" s="238"/>
      <c r="H373" s="238"/>
      <c r="I373" s="238"/>
      <c r="J373" s="238">
        <v>9</v>
      </c>
      <c r="K373" s="238">
        <v>427.5</v>
      </c>
      <c r="L373" s="238"/>
      <c r="M373" s="238">
        <v>47.5</v>
      </c>
      <c r="N373" s="238"/>
      <c r="O373" s="238"/>
      <c r="P373" s="682"/>
      <c r="Q373" s="713"/>
    </row>
    <row r="374" spans="1:17" ht="14.4" customHeight="1" x14ac:dyDescent="0.3">
      <c r="A374" s="680" t="s">
        <v>537</v>
      </c>
      <c r="B374" s="671" t="s">
        <v>4505</v>
      </c>
      <c r="C374" s="671" t="s">
        <v>3853</v>
      </c>
      <c r="D374" s="671" t="s">
        <v>4031</v>
      </c>
      <c r="E374" s="671" t="s">
        <v>2117</v>
      </c>
      <c r="F374" s="238"/>
      <c r="G374" s="238"/>
      <c r="H374" s="238"/>
      <c r="I374" s="238"/>
      <c r="J374" s="238">
        <v>21.4</v>
      </c>
      <c r="K374" s="238">
        <v>8126.6500000000005</v>
      </c>
      <c r="L374" s="238"/>
      <c r="M374" s="238">
        <v>379.75000000000006</v>
      </c>
      <c r="N374" s="238">
        <v>7</v>
      </c>
      <c r="O374" s="238">
        <v>2658.25</v>
      </c>
      <c r="P374" s="682"/>
      <c r="Q374" s="713">
        <v>379.75</v>
      </c>
    </row>
    <row r="375" spans="1:17" ht="14.4" customHeight="1" x14ac:dyDescent="0.3">
      <c r="A375" s="680" t="s">
        <v>537</v>
      </c>
      <c r="B375" s="671" t="s">
        <v>4505</v>
      </c>
      <c r="C375" s="671" t="s">
        <v>3853</v>
      </c>
      <c r="D375" s="671" t="s">
        <v>4035</v>
      </c>
      <c r="E375" s="671" t="s">
        <v>4036</v>
      </c>
      <c r="F375" s="238"/>
      <c r="G375" s="238"/>
      <c r="H375" s="238"/>
      <c r="I375" s="238"/>
      <c r="J375" s="238"/>
      <c r="K375" s="238"/>
      <c r="L375" s="238"/>
      <c r="M375" s="238"/>
      <c r="N375" s="238">
        <v>8</v>
      </c>
      <c r="O375" s="238">
        <v>1099.68</v>
      </c>
      <c r="P375" s="682"/>
      <c r="Q375" s="713">
        <v>137.46</v>
      </c>
    </row>
    <row r="376" spans="1:17" ht="14.4" customHeight="1" x14ac:dyDescent="0.3">
      <c r="A376" s="680" t="s">
        <v>537</v>
      </c>
      <c r="B376" s="671" t="s">
        <v>4505</v>
      </c>
      <c r="C376" s="671" t="s">
        <v>3853</v>
      </c>
      <c r="D376" s="671" t="s">
        <v>4044</v>
      </c>
      <c r="E376" s="671" t="s">
        <v>4045</v>
      </c>
      <c r="F376" s="238"/>
      <c r="G376" s="238"/>
      <c r="H376" s="238"/>
      <c r="I376" s="238"/>
      <c r="J376" s="238">
        <v>3.4</v>
      </c>
      <c r="K376" s="238">
        <v>737.8</v>
      </c>
      <c r="L376" s="238"/>
      <c r="M376" s="238">
        <v>217</v>
      </c>
      <c r="N376" s="238">
        <v>2</v>
      </c>
      <c r="O376" s="238">
        <v>434</v>
      </c>
      <c r="P376" s="682"/>
      <c r="Q376" s="713">
        <v>217</v>
      </c>
    </row>
    <row r="377" spans="1:17" ht="14.4" customHeight="1" x14ac:dyDescent="0.3">
      <c r="A377" s="680" t="s">
        <v>537</v>
      </c>
      <c r="B377" s="671" t="s">
        <v>4505</v>
      </c>
      <c r="C377" s="671" t="s">
        <v>3853</v>
      </c>
      <c r="D377" s="671" t="s">
        <v>4046</v>
      </c>
      <c r="E377" s="671" t="s">
        <v>1951</v>
      </c>
      <c r="F377" s="238"/>
      <c r="G377" s="238"/>
      <c r="H377" s="238"/>
      <c r="I377" s="238"/>
      <c r="J377" s="238">
        <v>0.2</v>
      </c>
      <c r="K377" s="238">
        <v>19.39</v>
      </c>
      <c r="L377" s="238"/>
      <c r="M377" s="238">
        <v>96.95</v>
      </c>
      <c r="N377" s="238"/>
      <c r="O377" s="238"/>
      <c r="P377" s="682"/>
      <c r="Q377" s="713"/>
    </row>
    <row r="378" spans="1:17" ht="14.4" customHeight="1" x14ac:dyDescent="0.3">
      <c r="A378" s="680" t="s">
        <v>537</v>
      </c>
      <c r="B378" s="671" t="s">
        <v>4505</v>
      </c>
      <c r="C378" s="671" t="s">
        <v>4059</v>
      </c>
      <c r="D378" s="671" t="s">
        <v>4062</v>
      </c>
      <c r="E378" s="671" t="s">
        <v>4063</v>
      </c>
      <c r="F378" s="238"/>
      <c r="G378" s="238"/>
      <c r="H378" s="238"/>
      <c r="I378" s="238"/>
      <c r="J378" s="238">
        <v>3</v>
      </c>
      <c r="K378" s="238">
        <v>4830</v>
      </c>
      <c r="L378" s="238"/>
      <c r="M378" s="238">
        <v>1610</v>
      </c>
      <c r="N378" s="238">
        <v>9</v>
      </c>
      <c r="O378" s="238">
        <v>16317</v>
      </c>
      <c r="P378" s="682"/>
      <c r="Q378" s="713">
        <v>1813</v>
      </c>
    </row>
    <row r="379" spans="1:17" ht="14.4" customHeight="1" x14ac:dyDescent="0.3">
      <c r="A379" s="680" t="s">
        <v>537</v>
      </c>
      <c r="B379" s="671" t="s">
        <v>4505</v>
      </c>
      <c r="C379" s="671" t="s">
        <v>4059</v>
      </c>
      <c r="D379" s="671" t="s">
        <v>4072</v>
      </c>
      <c r="E379" s="671" t="s">
        <v>4073</v>
      </c>
      <c r="F379" s="238"/>
      <c r="G379" s="238"/>
      <c r="H379" s="238"/>
      <c r="I379" s="238"/>
      <c r="J379" s="238">
        <v>1</v>
      </c>
      <c r="K379" s="238">
        <v>881</v>
      </c>
      <c r="L379" s="238"/>
      <c r="M379" s="238">
        <v>881</v>
      </c>
      <c r="N379" s="238">
        <v>4</v>
      </c>
      <c r="O379" s="238">
        <v>3048</v>
      </c>
      <c r="P379" s="682"/>
      <c r="Q379" s="713">
        <v>762</v>
      </c>
    </row>
    <row r="380" spans="1:17" ht="14.4" customHeight="1" x14ac:dyDescent="0.3">
      <c r="A380" s="680" t="s">
        <v>537</v>
      </c>
      <c r="B380" s="671" t="s">
        <v>4505</v>
      </c>
      <c r="C380" s="671" t="s">
        <v>3862</v>
      </c>
      <c r="D380" s="671" t="s">
        <v>4507</v>
      </c>
      <c r="E380" s="671" t="s">
        <v>4508</v>
      </c>
      <c r="F380" s="238"/>
      <c r="G380" s="238"/>
      <c r="H380" s="238"/>
      <c r="I380" s="238"/>
      <c r="J380" s="238">
        <v>2</v>
      </c>
      <c r="K380" s="238">
        <v>944.96</v>
      </c>
      <c r="L380" s="238"/>
      <c r="M380" s="238">
        <v>472.48</v>
      </c>
      <c r="N380" s="238">
        <v>6</v>
      </c>
      <c r="O380" s="238">
        <v>2834.88</v>
      </c>
      <c r="P380" s="682"/>
      <c r="Q380" s="713">
        <v>472.48</v>
      </c>
    </row>
    <row r="381" spans="1:17" ht="14.4" customHeight="1" x14ac:dyDescent="0.3">
      <c r="A381" s="680" t="s">
        <v>537</v>
      </c>
      <c r="B381" s="671" t="s">
        <v>4505</v>
      </c>
      <c r="C381" s="671" t="s">
        <v>3862</v>
      </c>
      <c r="D381" s="671" t="s">
        <v>4509</v>
      </c>
      <c r="E381" s="671" t="s">
        <v>4510</v>
      </c>
      <c r="F381" s="238"/>
      <c r="G381" s="238"/>
      <c r="H381" s="238"/>
      <c r="I381" s="238"/>
      <c r="J381" s="238"/>
      <c r="K381" s="238"/>
      <c r="L381" s="238"/>
      <c r="M381" s="238"/>
      <c r="N381" s="238">
        <v>1</v>
      </c>
      <c r="O381" s="238">
        <v>4124.5200000000004</v>
      </c>
      <c r="P381" s="682"/>
      <c r="Q381" s="713">
        <v>4124.5200000000004</v>
      </c>
    </row>
    <row r="382" spans="1:17" ht="14.4" customHeight="1" x14ac:dyDescent="0.3">
      <c r="A382" s="680" t="s">
        <v>537</v>
      </c>
      <c r="B382" s="671" t="s">
        <v>4505</v>
      </c>
      <c r="C382" s="671" t="s">
        <v>3862</v>
      </c>
      <c r="D382" s="671" t="s">
        <v>4511</v>
      </c>
      <c r="E382" s="671" t="s">
        <v>4512</v>
      </c>
      <c r="F382" s="238"/>
      <c r="G382" s="238"/>
      <c r="H382" s="238"/>
      <c r="I382" s="238"/>
      <c r="J382" s="238"/>
      <c r="K382" s="238"/>
      <c r="L382" s="238"/>
      <c r="M382" s="238"/>
      <c r="N382" s="238">
        <v>2</v>
      </c>
      <c r="O382" s="238">
        <v>138.04</v>
      </c>
      <c r="P382" s="682"/>
      <c r="Q382" s="713">
        <v>69.02</v>
      </c>
    </row>
    <row r="383" spans="1:17" ht="14.4" customHeight="1" x14ac:dyDescent="0.3">
      <c r="A383" s="680" t="s">
        <v>537</v>
      </c>
      <c r="B383" s="671" t="s">
        <v>4505</v>
      </c>
      <c r="C383" s="671" t="s">
        <v>3862</v>
      </c>
      <c r="D383" s="671" t="s">
        <v>4513</v>
      </c>
      <c r="E383" s="671" t="s">
        <v>4512</v>
      </c>
      <c r="F383" s="238"/>
      <c r="G383" s="238"/>
      <c r="H383" s="238"/>
      <c r="I383" s="238"/>
      <c r="J383" s="238">
        <v>2</v>
      </c>
      <c r="K383" s="238">
        <v>169.96</v>
      </c>
      <c r="L383" s="238"/>
      <c r="M383" s="238">
        <v>84.98</v>
      </c>
      <c r="N383" s="238"/>
      <c r="O383" s="238"/>
      <c r="P383" s="682"/>
      <c r="Q383" s="713"/>
    </row>
    <row r="384" spans="1:17" ht="14.4" customHeight="1" x14ac:dyDescent="0.3">
      <c r="A384" s="680" t="s">
        <v>537</v>
      </c>
      <c r="B384" s="671" t="s">
        <v>4505</v>
      </c>
      <c r="C384" s="671" t="s">
        <v>3862</v>
      </c>
      <c r="D384" s="671" t="s">
        <v>4514</v>
      </c>
      <c r="E384" s="671" t="s">
        <v>4512</v>
      </c>
      <c r="F384" s="238"/>
      <c r="G384" s="238"/>
      <c r="H384" s="238"/>
      <c r="I384" s="238"/>
      <c r="J384" s="238">
        <v>4</v>
      </c>
      <c r="K384" s="238">
        <v>360.64</v>
      </c>
      <c r="L384" s="238"/>
      <c r="M384" s="238">
        <v>90.16</v>
      </c>
      <c r="N384" s="238">
        <v>8</v>
      </c>
      <c r="O384" s="238">
        <v>721.28</v>
      </c>
      <c r="P384" s="682"/>
      <c r="Q384" s="713">
        <v>90.16</v>
      </c>
    </row>
    <row r="385" spans="1:17" ht="14.4" customHeight="1" x14ac:dyDescent="0.3">
      <c r="A385" s="680" t="s">
        <v>537</v>
      </c>
      <c r="B385" s="671" t="s">
        <v>4505</v>
      </c>
      <c r="C385" s="671" t="s">
        <v>3862</v>
      </c>
      <c r="D385" s="671" t="s">
        <v>4100</v>
      </c>
      <c r="E385" s="671" t="s">
        <v>4101</v>
      </c>
      <c r="F385" s="238"/>
      <c r="G385" s="238"/>
      <c r="H385" s="238"/>
      <c r="I385" s="238"/>
      <c r="J385" s="238">
        <v>3</v>
      </c>
      <c r="K385" s="238">
        <v>2367.87</v>
      </c>
      <c r="L385" s="238"/>
      <c r="M385" s="238">
        <v>789.29</v>
      </c>
      <c r="N385" s="238"/>
      <c r="O385" s="238"/>
      <c r="P385" s="682"/>
      <c r="Q385" s="713"/>
    </row>
    <row r="386" spans="1:17" ht="14.4" customHeight="1" x14ac:dyDescent="0.3">
      <c r="A386" s="680" t="s">
        <v>537</v>
      </c>
      <c r="B386" s="671" t="s">
        <v>4505</v>
      </c>
      <c r="C386" s="671" t="s">
        <v>3862</v>
      </c>
      <c r="D386" s="671" t="s">
        <v>4515</v>
      </c>
      <c r="E386" s="671" t="s">
        <v>4516</v>
      </c>
      <c r="F386" s="238"/>
      <c r="G386" s="238"/>
      <c r="H386" s="238"/>
      <c r="I386" s="238"/>
      <c r="J386" s="238">
        <v>1</v>
      </c>
      <c r="K386" s="238">
        <v>2725.32</v>
      </c>
      <c r="L386" s="238"/>
      <c r="M386" s="238">
        <v>2725.32</v>
      </c>
      <c r="N386" s="238"/>
      <c r="O386" s="238"/>
      <c r="P386" s="682"/>
      <c r="Q386" s="713"/>
    </row>
    <row r="387" spans="1:17" ht="14.4" customHeight="1" x14ac:dyDescent="0.3">
      <c r="A387" s="680" t="s">
        <v>537</v>
      </c>
      <c r="B387" s="671" t="s">
        <v>4505</v>
      </c>
      <c r="C387" s="671" t="s">
        <v>3862</v>
      </c>
      <c r="D387" s="671" t="s">
        <v>4517</v>
      </c>
      <c r="E387" s="671" t="s">
        <v>4518</v>
      </c>
      <c r="F387" s="238"/>
      <c r="G387" s="238"/>
      <c r="H387" s="238"/>
      <c r="I387" s="238"/>
      <c r="J387" s="238">
        <v>3</v>
      </c>
      <c r="K387" s="238">
        <v>1455.69</v>
      </c>
      <c r="L387" s="238"/>
      <c r="M387" s="238">
        <v>485.23</v>
      </c>
      <c r="N387" s="238"/>
      <c r="O387" s="238"/>
      <c r="P387" s="682"/>
      <c r="Q387" s="713"/>
    </row>
    <row r="388" spans="1:17" ht="14.4" customHeight="1" x14ac:dyDescent="0.3">
      <c r="A388" s="680" t="s">
        <v>537</v>
      </c>
      <c r="B388" s="671" t="s">
        <v>4505</v>
      </c>
      <c r="C388" s="671" t="s">
        <v>3862</v>
      </c>
      <c r="D388" s="671" t="s">
        <v>4519</v>
      </c>
      <c r="E388" s="671" t="s">
        <v>4520</v>
      </c>
      <c r="F388" s="238"/>
      <c r="G388" s="238"/>
      <c r="H388" s="238"/>
      <c r="I388" s="238"/>
      <c r="J388" s="238">
        <v>1</v>
      </c>
      <c r="K388" s="238">
        <v>2769.16</v>
      </c>
      <c r="L388" s="238"/>
      <c r="M388" s="238">
        <v>2769.16</v>
      </c>
      <c r="N388" s="238"/>
      <c r="O388" s="238"/>
      <c r="P388" s="682"/>
      <c r="Q388" s="713"/>
    </row>
    <row r="389" spans="1:17" ht="14.4" customHeight="1" x14ac:dyDescent="0.3">
      <c r="A389" s="680" t="s">
        <v>537</v>
      </c>
      <c r="B389" s="671" t="s">
        <v>4505</v>
      </c>
      <c r="C389" s="671" t="s">
        <v>3862</v>
      </c>
      <c r="D389" s="671" t="s">
        <v>4521</v>
      </c>
      <c r="E389" s="671" t="s">
        <v>4522</v>
      </c>
      <c r="F389" s="238"/>
      <c r="G389" s="238"/>
      <c r="H389" s="238"/>
      <c r="I389" s="238"/>
      <c r="J389" s="238">
        <v>1</v>
      </c>
      <c r="K389" s="238">
        <v>5101</v>
      </c>
      <c r="L389" s="238"/>
      <c r="M389" s="238">
        <v>5101</v>
      </c>
      <c r="N389" s="238">
        <v>2</v>
      </c>
      <c r="O389" s="238">
        <v>10202</v>
      </c>
      <c r="P389" s="682"/>
      <c r="Q389" s="713">
        <v>5101</v>
      </c>
    </row>
    <row r="390" spans="1:17" ht="14.4" customHeight="1" x14ac:dyDescent="0.3">
      <c r="A390" s="680" t="s">
        <v>537</v>
      </c>
      <c r="B390" s="671" t="s">
        <v>4505</v>
      </c>
      <c r="C390" s="671" t="s">
        <v>3862</v>
      </c>
      <c r="D390" s="671" t="s">
        <v>4523</v>
      </c>
      <c r="E390" s="671" t="s">
        <v>4522</v>
      </c>
      <c r="F390" s="238"/>
      <c r="G390" s="238"/>
      <c r="H390" s="238"/>
      <c r="I390" s="238"/>
      <c r="J390" s="238">
        <v>1</v>
      </c>
      <c r="K390" s="238">
        <v>7869</v>
      </c>
      <c r="L390" s="238"/>
      <c r="M390" s="238">
        <v>7869</v>
      </c>
      <c r="N390" s="238"/>
      <c r="O390" s="238"/>
      <c r="P390" s="682"/>
      <c r="Q390" s="713"/>
    </row>
    <row r="391" spans="1:17" ht="14.4" customHeight="1" x14ac:dyDescent="0.3">
      <c r="A391" s="680" t="s">
        <v>537</v>
      </c>
      <c r="B391" s="671" t="s">
        <v>4505</v>
      </c>
      <c r="C391" s="671" t="s">
        <v>3862</v>
      </c>
      <c r="D391" s="671" t="s">
        <v>4524</v>
      </c>
      <c r="E391" s="671" t="s">
        <v>4525</v>
      </c>
      <c r="F391" s="238"/>
      <c r="G391" s="238"/>
      <c r="H391" s="238"/>
      <c r="I391" s="238"/>
      <c r="J391" s="238">
        <v>3</v>
      </c>
      <c r="K391" s="238">
        <v>4212</v>
      </c>
      <c r="L391" s="238"/>
      <c r="M391" s="238">
        <v>1404</v>
      </c>
      <c r="N391" s="238"/>
      <c r="O391" s="238"/>
      <c r="P391" s="682"/>
      <c r="Q391" s="713"/>
    </row>
    <row r="392" spans="1:17" ht="14.4" customHeight="1" x14ac:dyDescent="0.3">
      <c r="A392" s="680" t="s">
        <v>537</v>
      </c>
      <c r="B392" s="671" t="s">
        <v>4505</v>
      </c>
      <c r="C392" s="671" t="s">
        <v>3862</v>
      </c>
      <c r="D392" s="671" t="s">
        <v>4168</v>
      </c>
      <c r="E392" s="671" t="s">
        <v>4169</v>
      </c>
      <c r="F392" s="238"/>
      <c r="G392" s="238"/>
      <c r="H392" s="238"/>
      <c r="I392" s="238"/>
      <c r="J392" s="238">
        <v>6</v>
      </c>
      <c r="K392" s="238">
        <v>7872</v>
      </c>
      <c r="L392" s="238"/>
      <c r="M392" s="238">
        <v>1312</v>
      </c>
      <c r="N392" s="238">
        <v>1</v>
      </c>
      <c r="O392" s="238">
        <v>1312</v>
      </c>
      <c r="P392" s="682"/>
      <c r="Q392" s="713">
        <v>1312</v>
      </c>
    </row>
    <row r="393" spans="1:17" ht="14.4" customHeight="1" x14ac:dyDescent="0.3">
      <c r="A393" s="680" t="s">
        <v>537</v>
      </c>
      <c r="B393" s="671" t="s">
        <v>4505</v>
      </c>
      <c r="C393" s="671" t="s">
        <v>3862</v>
      </c>
      <c r="D393" s="671" t="s">
        <v>4526</v>
      </c>
      <c r="E393" s="671" t="s">
        <v>4527</v>
      </c>
      <c r="F393" s="238"/>
      <c r="G393" s="238"/>
      <c r="H393" s="238"/>
      <c r="I393" s="238"/>
      <c r="J393" s="238">
        <v>1</v>
      </c>
      <c r="K393" s="238">
        <v>320.44</v>
      </c>
      <c r="L393" s="238"/>
      <c r="M393" s="238">
        <v>320.44</v>
      </c>
      <c r="N393" s="238"/>
      <c r="O393" s="238"/>
      <c r="P393" s="682"/>
      <c r="Q393" s="713"/>
    </row>
    <row r="394" spans="1:17" ht="14.4" customHeight="1" x14ac:dyDescent="0.3">
      <c r="A394" s="680" t="s">
        <v>537</v>
      </c>
      <c r="B394" s="671" t="s">
        <v>4505</v>
      </c>
      <c r="C394" s="671" t="s">
        <v>3862</v>
      </c>
      <c r="D394" s="671" t="s">
        <v>4528</v>
      </c>
      <c r="E394" s="671" t="s">
        <v>4527</v>
      </c>
      <c r="F394" s="238"/>
      <c r="G394" s="238"/>
      <c r="H394" s="238"/>
      <c r="I394" s="238"/>
      <c r="J394" s="238">
        <v>1</v>
      </c>
      <c r="K394" s="238">
        <v>940.19</v>
      </c>
      <c r="L394" s="238"/>
      <c r="M394" s="238">
        <v>940.19</v>
      </c>
      <c r="N394" s="238"/>
      <c r="O394" s="238"/>
      <c r="P394" s="682"/>
      <c r="Q394" s="713"/>
    </row>
    <row r="395" spans="1:17" ht="14.4" customHeight="1" x14ac:dyDescent="0.3">
      <c r="A395" s="680" t="s">
        <v>537</v>
      </c>
      <c r="B395" s="671" t="s">
        <v>4505</v>
      </c>
      <c r="C395" s="671" t="s">
        <v>3862</v>
      </c>
      <c r="D395" s="671" t="s">
        <v>4529</v>
      </c>
      <c r="E395" s="671" t="s">
        <v>4171</v>
      </c>
      <c r="F395" s="238"/>
      <c r="G395" s="238"/>
      <c r="H395" s="238"/>
      <c r="I395" s="238"/>
      <c r="J395" s="238">
        <v>1</v>
      </c>
      <c r="K395" s="238">
        <v>96.6</v>
      </c>
      <c r="L395" s="238"/>
      <c r="M395" s="238">
        <v>96.6</v>
      </c>
      <c r="N395" s="238"/>
      <c r="O395" s="238"/>
      <c r="P395" s="682"/>
      <c r="Q395" s="713"/>
    </row>
    <row r="396" spans="1:17" ht="14.4" customHeight="1" x14ac:dyDescent="0.3">
      <c r="A396" s="680" t="s">
        <v>537</v>
      </c>
      <c r="B396" s="671" t="s">
        <v>4505</v>
      </c>
      <c r="C396" s="671" t="s">
        <v>3862</v>
      </c>
      <c r="D396" s="671" t="s">
        <v>4172</v>
      </c>
      <c r="E396" s="671" t="s">
        <v>4173</v>
      </c>
      <c r="F396" s="238"/>
      <c r="G396" s="238"/>
      <c r="H396" s="238"/>
      <c r="I396" s="238"/>
      <c r="J396" s="238">
        <v>5</v>
      </c>
      <c r="K396" s="238">
        <v>6812.5</v>
      </c>
      <c r="L396" s="238"/>
      <c r="M396" s="238">
        <v>1362.5</v>
      </c>
      <c r="N396" s="238">
        <v>4</v>
      </c>
      <c r="O396" s="238">
        <v>5450</v>
      </c>
      <c r="P396" s="682"/>
      <c r="Q396" s="713">
        <v>1362.5</v>
      </c>
    </row>
    <row r="397" spans="1:17" ht="14.4" customHeight="1" x14ac:dyDescent="0.3">
      <c r="A397" s="680" t="s">
        <v>537</v>
      </c>
      <c r="B397" s="671" t="s">
        <v>4505</v>
      </c>
      <c r="C397" s="671" t="s">
        <v>3862</v>
      </c>
      <c r="D397" s="671" t="s">
        <v>4530</v>
      </c>
      <c r="E397" s="671" t="s">
        <v>4531</v>
      </c>
      <c r="F397" s="238"/>
      <c r="G397" s="238"/>
      <c r="H397" s="238"/>
      <c r="I397" s="238"/>
      <c r="J397" s="238">
        <v>4</v>
      </c>
      <c r="K397" s="238">
        <v>280</v>
      </c>
      <c r="L397" s="238"/>
      <c r="M397" s="238">
        <v>70</v>
      </c>
      <c r="N397" s="238">
        <v>10</v>
      </c>
      <c r="O397" s="238">
        <v>700</v>
      </c>
      <c r="P397" s="682"/>
      <c r="Q397" s="713">
        <v>70</v>
      </c>
    </row>
    <row r="398" spans="1:17" ht="14.4" customHeight="1" x14ac:dyDescent="0.3">
      <c r="A398" s="680" t="s">
        <v>537</v>
      </c>
      <c r="B398" s="671" t="s">
        <v>4505</v>
      </c>
      <c r="C398" s="671" t="s">
        <v>3862</v>
      </c>
      <c r="D398" s="671" t="s">
        <v>4532</v>
      </c>
      <c r="E398" s="671" t="s">
        <v>4533</v>
      </c>
      <c r="F398" s="238"/>
      <c r="G398" s="238"/>
      <c r="H398" s="238"/>
      <c r="I398" s="238"/>
      <c r="J398" s="238">
        <v>2</v>
      </c>
      <c r="K398" s="238">
        <v>298</v>
      </c>
      <c r="L398" s="238"/>
      <c r="M398" s="238">
        <v>149</v>
      </c>
      <c r="N398" s="238"/>
      <c r="O398" s="238"/>
      <c r="P398" s="682"/>
      <c r="Q398" s="713"/>
    </row>
    <row r="399" spans="1:17" ht="14.4" customHeight="1" x14ac:dyDescent="0.3">
      <c r="A399" s="680" t="s">
        <v>537</v>
      </c>
      <c r="B399" s="671" t="s">
        <v>4505</v>
      </c>
      <c r="C399" s="671" t="s">
        <v>3862</v>
      </c>
      <c r="D399" s="671" t="s">
        <v>4534</v>
      </c>
      <c r="E399" s="671" t="s">
        <v>4535</v>
      </c>
      <c r="F399" s="238"/>
      <c r="G399" s="238"/>
      <c r="H399" s="238"/>
      <c r="I399" s="238"/>
      <c r="J399" s="238">
        <v>1</v>
      </c>
      <c r="K399" s="238">
        <v>194</v>
      </c>
      <c r="L399" s="238"/>
      <c r="M399" s="238">
        <v>194</v>
      </c>
      <c r="N399" s="238"/>
      <c r="O399" s="238"/>
      <c r="P399" s="682"/>
      <c r="Q399" s="713"/>
    </row>
    <row r="400" spans="1:17" ht="14.4" customHeight="1" x14ac:dyDescent="0.3">
      <c r="A400" s="680" t="s">
        <v>537</v>
      </c>
      <c r="B400" s="671" t="s">
        <v>4505</v>
      </c>
      <c r="C400" s="671" t="s">
        <v>3862</v>
      </c>
      <c r="D400" s="671" t="s">
        <v>4536</v>
      </c>
      <c r="E400" s="671" t="s">
        <v>4537</v>
      </c>
      <c r="F400" s="238"/>
      <c r="G400" s="238"/>
      <c r="H400" s="238"/>
      <c r="I400" s="238"/>
      <c r="J400" s="238">
        <v>0.1</v>
      </c>
      <c r="K400" s="238">
        <v>73.2</v>
      </c>
      <c r="L400" s="238"/>
      <c r="M400" s="238">
        <v>732</v>
      </c>
      <c r="N400" s="238"/>
      <c r="O400" s="238"/>
      <c r="P400" s="682"/>
      <c r="Q400" s="713"/>
    </row>
    <row r="401" spans="1:17" ht="14.4" customHeight="1" x14ac:dyDescent="0.3">
      <c r="A401" s="680" t="s">
        <v>537</v>
      </c>
      <c r="B401" s="671" t="s">
        <v>4505</v>
      </c>
      <c r="C401" s="671" t="s">
        <v>3862</v>
      </c>
      <c r="D401" s="671" t="s">
        <v>4538</v>
      </c>
      <c r="E401" s="671" t="s">
        <v>4539</v>
      </c>
      <c r="F401" s="238"/>
      <c r="G401" s="238"/>
      <c r="H401" s="238"/>
      <c r="I401" s="238"/>
      <c r="J401" s="238"/>
      <c r="K401" s="238"/>
      <c r="L401" s="238"/>
      <c r="M401" s="238"/>
      <c r="N401" s="238">
        <v>3</v>
      </c>
      <c r="O401" s="238">
        <v>29316</v>
      </c>
      <c r="P401" s="682"/>
      <c r="Q401" s="713">
        <v>9772</v>
      </c>
    </row>
    <row r="402" spans="1:17" ht="14.4" customHeight="1" x14ac:dyDescent="0.3">
      <c r="A402" s="680" t="s">
        <v>537</v>
      </c>
      <c r="B402" s="671" t="s">
        <v>4505</v>
      </c>
      <c r="C402" s="671" t="s">
        <v>3862</v>
      </c>
      <c r="D402" s="671" t="s">
        <v>4540</v>
      </c>
      <c r="E402" s="671" t="s">
        <v>4541</v>
      </c>
      <c r="F402" s="238"/>
      <c r="G402" s="238"/>
      <c r="H402" s="238"/>
      <c r="I402" s="238"/>
      <c r="J402" s="238"/>
      <c r="K402" s="238"/>
      <c r="L402" s="238"/>
      <c r="M402" s="238"/>
      <c r="N402" s="238">
        <v>5</v>
      </c>
      <c r="O402" s="238">
        <v>2815</v>
      </c>
      <c r="P402" s="682"/>
      <c r="Q402" s="713">
        <v>563</v>
      </c>
    </row>
    <row r="403" spans="1:17" ht="14.4" customHeight="1" x14ac:dyDescent="0.3">
      <c r="A403" s="680" t="s">
        <v>537</v>
      </c>
      <c r="B403" s="671" t="s">
        <v>4505</v>
      </c>
      <c r="C403" s="671" t="s">
        <v>3862</v>
      </c>
      <c r="D403" s="671" t="s">
        <v>4542</v>
      </c>
      <c r="E403" s="671" t="s">
        <v>4543</v>
      </c>
      <c r="F403" s="238"/>
      <c r="G403" s="238"/>
      <c r="H403" s="238"/>
      <c r="I403" s="238"/>
      <c r="J403" s="238">
        <v>3</v>
      </c>
      <c r="K403" s="238">
        <v>711.36</v>
      </c>
      <c r="L403" s="238"/>
      <c r="M403" s="238">
        <v>237.12</v>
      </c>
      <c r="N403" s="238"/>
      <c r="O403" s="238"/>
      <c r="P403" s="682"/>
      <c r="Q403" s="713"/>
    </row>
    <row r="404" spans="1:17" ht="14.4" customHeight="1" x14ac:dyDescent="0.3">
      <c r="A404" s="680" t="s">
        <v>537</v>
      </c>
      <c r="B404" s="671" t="s">
        <v>4505</v>
      </c>
      <c r="C404" s="671" t="s">
        <v>3867</v>
      </c>
      <c r="D404" s="671" t="s">
        <v>4218</v>
      </c>
      <c r="E404" s="671" t="s">
        <v>4219</v>
      </c>
      <c r="F404" s="238"/>
      <c r="G404" s="238"/>
      <c r="H404" s="238"/>
      <c r="I404" s="238"/>
      <c r="J404" s="238">
        <v>3</v>
      </c>
      <c r="K404" s="238">
        <v>555</v>
      </c>
      <c r="L404" s="238"/>
      <c r="M404" s="238">
        <v>185</v>
      </c>
      <c r="N404" s="238">
        <v>3</v>
      </c>
      <c r="O404" s="238">
        <v>555</v>
      </c>
      <c r="P404" s="682"/>
      <c r="Q404" s="713">
        <v>185</v>
      </c>
    </row>
    <row r="405" spans="1:17" ht="14.4" customHeight="1" x14ac:dyDescent="0.3">
      <c r="A405" s="680" t="s">
        <v>537</v>
      </c>
      <c r="B405" s="671" t="s">
        <v>4505</v>
      </c>
      <c r="C405" s="671" t="s">
        <v>3867</v>
      </c>
      <c r="D405" s="671" t="s">
        <v>3903</v>
      </c>
      <c r="E405" s="671" t="s">
        <v>3904</v>
      </c>
      <c r="F405" s="238"/>
      <c r="G405" s="238"/>
      <c r="H405" s="238"/>
      <c r="I405" s="238"/>
      <c r="J405" s="238">
        <v>1</v>
      </c>
      <c r="K405" s="238">
        <v>587</v>
      </c>
      <c r="L405" s="238"/>
      <c r="M405" s="238">
        <v>587</v>
      </c>
      <c r="N405" s="238"/>
      <c r="O405" s="238"/>
      <c r="P405" s="682"/>
      <c r="Q405" s="713"/>
    </row>
    <row r="406" spans="1:17" ht="14.4" customHeight="1" x14ac:dyDescent="0.3">
      <c r="A406" s="680" t="s">
        <v>537</v>
      </c>
      <c r="B406" s="671" t="s">
        <v>4505</v>
      </c>
      <c r="C406" s="671" t="s">
        <v>3867</v>
      </c>
      <c r="D406" s="671" t="s">
        <v>4226</v>
      </c>
      <c r="E406" s="671" t="s">
        <v>4227</v>
      </c>
      <c r="F406" s="238"/>
      <c r="G406" s="238"/>
      <c r="H406" s="238"/>
      <c r="I406" s="238"/>
      <c r="J406" s="238">
        <v>8</v>
      </c>
      <c r="K406" s="238">
        <v>23688</v>
      </c>
      <c r="L406" s="238"/>
      <c r="M406" s="238">
        <v>2961</v>
      </c>
      <c r="N406" s="238"/>
      <c r="O406" s="238"/>
      <c r="P406" s="682"/>
      <c r="Q406" s="713"/>
    </row>
    <row r="407" spans="1:17" ht="14.4" customHeight="1" x14ac:dyDescent="0.3">
      <c r="A407" s="680" t="s">
        <v>537</v>
      </c>
      <c r="B407" s="671" t="s">
        <v>4505</v>
      </c>
      <c r="C407" s="671" t="s">
        <v>3867</v>
      </c>
      <c r="D407" s="671" t="s">
        <v>4275</v>
      </c>
      <c r="E407" s="671" t="s">
        <v>4276</v>
      </c>
      <c r="F407" s="238"/>
      <c r="G407" s="238"/>
      <c r="H407" s="238"/>
      <c r="I407" s="238"/>
      <c r="J407" s="238">
        <v>1</v>
      </c>
      <c r="K407" s="238">
        <v>2867</v>
      </c>
      <c r="L407" s="238"/>
      <c r="M407" s="238">
        <v>2867</v>
      </c>
      <c r="N407" s="238"/>
      <c r="O407" s="238"/>
      <c r="P407" s="682"/>
      <c r="Q407" s="713"/>
    </row>
    <row r="408" spans="1:17" ht="14.4" customHeight="1" x14ac:dyDescent="0.3">
      <c r="A408" s="680" t="s">
        <v>537</v>
      </c>
      <c r="B408" s="671" t="s">
        <v>4505</v>
      </c>
      <c r="C408" s="671" t="s">
        <v>3867</v>
      </c>
      <c r="D408" s="671" t="s">
        <v>4287</v>
      </c>
      <c r="E408" s="671" t="s">
        <v>4288</v>
      </c>
      <c r="F408" s="238"/>
      <c r="G408" s="238"/>
      <c r="H408" s="238"/>
      <c r="I408" s="238"/>
      <c r="J408" s="238">
        <v>5</v>
      </c>
      <c r="K408" s="238">
        <v>3405</v>
      </c>
      <c r="L408" s="238"/>
      <c r="M408" s="238">
        <v>681</v>
      </c>
      <c r="N408" s="238"/>
      <c r="O408" s="238"/>
      <c r="P408" s="682"/>
      <c r="Q408" s="713"/>
    </row>
    <row r="409" spans="1:17" ht="14.4" customHeight="1" x14ac:dyDescent="0.3">
      <c r="A409" s="680" t="s">
        <v>537</v>
      </c>
      <c r="B409" s="671" t="s">
        <v>4505</v>
      </c>
      <c r="C409" s="671" t="s">
        <v>3867</v>
      </c>
      <c r="D409" s="671" t="s">
        <v>4544</v>
      </c>
      <c r="E409" s="671" t="s">
        <v>4545</v>
      </c>
      <c r="F409" s="238"/>
      <c r="G409" s="238"/>
      <c r="H409" s="238"/>
      <c r="I409" s="238"/>
      <c r="J409" s="238">
        <v>9</v>
      </c>
      <c r="K409" s="238">
        <v>1548</v>
      </c>
      <c r="L409" s="238"/>
      <c r="M409" s="238">
        <v>172</v>
      </c>
      <c r="N409" s="238">
        <v>5</v>
      </c>
      <c r="O409" s="238">
        <v>860</v>
      </c>
      <c r="P409" s="682"/>
      <c r="Q409" s="713">
        <v>172</v>
      </c>
    </row>
    <row r="410" spans="1:17" ht="14.4" customHeight="1" x14ac:dyDescent="0.3">
      <c r="A410" s="680" t="s">
        <v>537</v>
      </c>
      <c r="B410" s="671" t="s">
        <v>4505</v>
      </c>
      <c r="C410" s="671" t="s">
        <v>3867</v>
      </c>
      <c r="D410" s="671" t="s">
        <v>4546</v>
      </c>
      <c r="E410" s="671" t="s">
        <v>4547</v>
      </c>
      <c r="F410" s="238"/>
      <c r="G410" s="238"/>
      <c r="H410" s="238"/>
      <c r="I410" s="238"/>
      <c r="J410" s="238">
        <v>94</v>
      </c>
      <c r="K410" s="238">
        <v>21808</v>
      </c>
      <c r="L410" s="238"/>
      <c r="M410" s="238">
        <v>232</v>
      </c>
      <c r="N410" s="238">
        <v>85</v>
      </c>
      <c r="O410" s="238">
        <v>19720</v>
      </c>
      <c r="P410" s="682"/>
      <c r="Q410" s="713">
        <v>232</v>
      </c>
    </row>
    <row r="411" spans="1:17" ht="14.4" customHeight="1" x14ac:dyDescent="0.3">
      <c r="A411" s="680" t="s">
        <v>537</v>
      </c>
      <c r="B411" s="671" t="s">
        <v>4505</v>
      </c>
      <c r="C411" s="671" t="s">
        <v>3867</v>
      </c>
      <c r="D411" s="671" t="s">
        <v>4548</v>
      </c>
      <c r="E411" s="671" t="s">
        <v>4549</v>
      </c>
      <c r="F411" s="238"/>
      <c r="G411" s="238"/>
      <c r="H411" s="238"/>
      <c r="I411" s="238"/>
      <c r="J411" s="238"/>
      <c r="K411" s="238"/>
      <c r="L411" s="238"/>
      <c r="M411" s="238"/>
      <c r="N411" s="238">
        <v>1</v>
      </c>
      <c r="O411" s="238">
        <v>527</v>
      </c>
      <c r="P411" s="682"/>
      <c r="Q411" s="713">
        <v>527</v>
      </c>
    </row>
    <row r="412" spans="1:17" ht="14.4" customHeight="1" x14ac:dyDescent="0.3">
      <c r="A412" s="680" t="s">
        <v>537</v>
      </c>
      <c r="B412" s="671" t="s">
        <v>4505</v>
      </c>
      <c r="C412" s="671" t="s">
        <v>3867</v>
      </c>
      <c r="D412" s="671" t="s">
        <v>4550</v>
      </c>
      <c r="E412" s="671" t="s">
        <v>4551</v>
      </c>
      <c r="F412" s="238"/>
      <c r="G412" s="238"/>
      <c r="H412" s="238"/>
      <c r="I412" s="238"/>
      <c r="J412" s="238"/>
      <c r="K412" s="238"/>
      <c r="L412" s="238"/>
      <c r="M412" s="238"/>
      <c r="N412" s="238">
        <v>1</v>
      </c>
      <c r="O412" s="238">
        <v>1481</v>
      </c>
      <c r="P412" s="682"/>
      <c r="Q412" s="713">
        <v>1481</v>
      </c>
    </row>
    <row r="413" spans="1:17" ht="14.4" customHeight="1" x14ac:dyDescent="0.3">
      <c r="A413" s="680" t="s">
        <v>537</v>
      </c>
      <c r="B413" s="671" t="s">
        <v>4505</v>
      </c>
      <c r="C413" s="671" t="s">
        <v>3867</v>
      </c>
      <c r="D413" s="671" t="s">
        <v>4552</v>
      </c>
      <c r="E413" s="671" t="s">
        <v>4553</v>
      </c>
      <c r="F413" s="238"/>
      <c r="G413" s="238"/>
      <c r="H413" s="238"/>
      <c r="I413" s="238"/>
      <c r="J413" s="238">
        <v>1</v>
      </c>
      <c r="K413" s="238">
        <v>4236</v>
      </c>
      <c r="L413" s="238"/>
      <c r="M413" s="238">
        <v>4236</v>
      </c>
      <c r="N413" s="238">
        <v>1</v>
      </c>
      <c r="O413" s="238">
        <v>4236</v>
      </c>
      <c r="P413" s="682"/>
      <c r="Q413" s="713">
        <v>4236</v>
      </c>
    </row>
    <row r="414" spans="1:17" ht="14.4" customHeight="1" x14ac:dyDescent="0.3">
      <c r="A414" s="680" t="s">
        <v>537</v>
      </c>
      <c r="B414" s="671" t="s">
        <v>4505</v>
      </c>
      <c r="C414" s="671" t="s">
        <v>3867</v>
      </c>
      <c r="D414" s="671" t="s">
        <v>3915</v>
      </c>
      <c r="E414" s="671" t="s">
        <v>3916</v>
      </c>
      <c r="F414" s="238"/>
      <c r="G414" s="238"/>
      <c r="H414" s="238"/>
      <c r="I414" s="238"/>
      <c r="J414" s="238">
        <v>9</v>
      </c>
      <c r="K414" s="238">
        <v>4329</v>
      </c>
      <c r="L414" s="238"/>
      <c r="M414" s="238">
        <v>481</v>
      </c>
      <c r="N414" s="238">
        <v>10</v>
      </c>
      <c r="O414" s="238">
        <v>4810</v>
      </c>
      <c r="P414" s="682"/>
      <c r="Q414" s="713">
        <v>481</v>
      </c>
    </row>
    <row r="415" spans="1:17" ht="14.4" customHeight="1" x14ac:dyDescent="0.3">
      <c r="A415" s="680" t="s">
        <v>537</v>
      </c>
      <c r="B415" s="671" t="s">
        <v>4505</v>
      </c>
      <c r="C415" s="671" t="s">
        <v>3867</v>
      </c>
      <c r="D415" s="671" t="s">
        <v>4554</v>
      </c>
      <c r="E415" s="671" t="s">
        <v>4555</v>
      </c>
      <c r="F415" s="238"/>
      <c r="G415" s="238"/>
      <c r="H415" s="238"/>
      <c r="I415" s="238"/>
      <c r="J415" s="238">
        <v>4</v>
      </c>
      <c r="K415" s="238">
        <v>9584</v>
      </c>
      <c r="L415" s="238"/>
      <c r="M415" s="238">
        <v>2396</v>
      </c>
      <c r="N415" s="238"/>
      <c r="O415" s="238"/>
      <c r="P415" s="682"/>
      <c r="Q415" s="713"/>
    </row>
    <row r="416" spans="1:17" ht="14.4" customHeight="1" x14ac:dyDescent="0.3">
      <c r="A416" s="680" t="s">
        <v>537</v>
      </c>
      <c r="B416" s="671" t="s">
        <v>4505</v>
      </c>
      <c r="C416" s="671" t="s">
        <v>3867</v>
      </c>
      <c r="D416" s="671" t="s">
        <v>3917</v>
      </c>
      <c r="E416" s="671" t="s">
        <v>3918</v>
      </c>
      <c r="F416" s="238"/>
      <c r="G416" s="238"/>
      <c r="H416" s="238"/>
      <c r="I416" s="238"/>
      <c r="J416" s="238"/>
      <c r="K416" s="238"/>
      <c r="L416" s="238"/>
      <c r="M416" s="238"/>
      <c r="N416" s="238">
        <v>3</v>
      </c>
      <c r="O416" s="238">
        <v>1977</v>
      </c>
      <c r="P416" s="682"/>
      <c r="Q416" s="713">
        <v>659</v>
      </c>
    </row>
    <row r="417" spans="1:17" ht="14.4" customHeight="1" x14ac:dyDescent="0.3">
      <c r="A417" s="680" t="s">
        <v>537</v>
      </c>
      <c r="B417" s="671" t="s">
        <v>4505</v>
      </c>
      <c r="C417" s="671" t="s">
        <v>3867</v>
      </c>
      <c r="D417" s="671" t="s">
        <v>4556</v>
      </c>
      <c r="E417" s="671" t="s">
        <v>4557</v>
      </c>
      <c r="F417" s="238"/>
      <c r="G417" s="238"/>
      <c r="H417" s="238"/>
      <c r="I417" s="238"/>
      <c r="J417" s="238">
        <v>8</v>
      </c>
      <c r="K417" s="238">
        <v>13736</v>
      </c>
      <c r="L417" s="238"/>
      <c r="M417" s="238">
        <v>1717</v>
      </c>
      <c r="N417" s="238">
        <v>10</v>
      </c>
      <c r="O417" s="238">
        <v>17170</v>
      </c>
      <c r="P417" s="682"/>
      <c r="Q417" s="713">
        <v>1717</v>
      </c>
    </row>
    <row r="418" spans="1:17" ht="14.4" customHeight="1" x14ac:dyDescent="0.3">
      <c r="A418" s="680" t="s">
        <v>537</v>
      </c>
      <c r="B418" s="671" t="s">
        <v>4505</v>
      </c>
      <c r="C418" s="671" t="s">
        <v>3867</v>
      </c>
      <c r="D418" s="671" t="s">
        <v>4558</v>
      </c>
      <c r="E418" s="671" t="s">
        <v>4559</v>
      </c>
      <c r="F418" s="238"/>
      <c r="G418" s="238"/>
      <c r="H418" s="238"/>
      <c r="I418" s="238"/>
      <c r="J418" s="238"/>
      <c r="K418" s="238"/>
      <c r="L418" s="238"/>
      <c r="M418" s="238"/>
      <c r="N418" s="238">
        <v>1</v>
      </c>
      <c r="O418" s="238">
        <v>1436</v>
      </c>
      <c r="P418" s="682"/>
      <c r="Q418" s="713">
        <v>1436</v>
      </c>
    </row>
    <row r="419" spans="1:17" ht="14.4" customHeight="1" x14ac:dyDescent="0.3">
      <c r="A419" s="680" t="s">
        <v>537</v>
      </c>
      <c r="B419" s="671" t="s">
        <v>4505</v>
      </c>
      <c r="C419" s="671" t="s">
        <v>3867</v>
      </c>
      <c r="D419" s="671" t="s">
        <v>4560</v>
      </c>
      <c r="E419" s="671" t="s">
        <v>4561</v>
      </c>
      <c r="F419" s="238"/>
      <c r="G419" s="238"/>
      <c r="H419" s="238"/>
      <c r="I419" s="238"/>
      <c r="J419" s="238">
        <v>1</v>
      </c>
      <c r="K419" s="238">
        <v>1354</v>
      </c>
      <c r="L419" s="238"/>
      <c r="M419" s="238">
        <v>1354</v>
      </c>
      <c r="N419" s="238">
        <v>1</v>
      </c>
      <c r="O419" s="238">
        <v>1354</v>
      </c>
      <c r="P419" s="682"/>
      <c r="Q419" s="713">
        <v>1354</v>
      </c>
    </row>
    <row r="420" spans="1:17" ht="14.4" customHeight="1" x14ac:dyDescent="0.3">
      <c r="A420" s="680" t="s">
        <v>537</v>
      </c>
      <c r="B420" s="671" t="s">
        <v>4505</v>
      </c>
      <c r="C420" s="671" t="s">
        <v>3867</v>
      </c>
      <c r="D420" s="671" t="s">
        <v>4562</v>
      </c>
      <c r="E420" s="671" t="s">
        <v>4563</v>
      </c>
      <c r="F420" s="238"/>
      <c r="G420" s="238"/>
      <c r="H420" s="238"/>
      <c r="I420" s="238"/>
      <c r="J420" s="238">
        <v>19</v>
      </c>
      <c r="K420" s="238">
        <v>19019</v>
      </c>
      <c r="L420" s="238"/>
      <c r="M420" s="238">
        <v>1001</v>
      </c>
      <c r="N420" s="238">
        <v>28</v>
      </c>
      <c r="O420" s="238">
        <v>28028</v>
      </c>
      <c r="P420" s="682"/>
      <c r="Q420" s="713">
        <v>1001</v>
      </c>
    </row>
    <row r="421" spans="1:17" ht="14.4" customHeight="1" x14ac:dyDescent="0.3">
      <c r="A421" s="680" t="s">
        <v>537</v>
      </c>
      <c r="B421" s="671" t="s">
        <v>4505</v>
      </c>
      <c r="C421" s="671" t="s">
        <v>3867</v>
      </c>
      <c r="D421" s="671" t="s">
        <v>4564</v>
      </c>
      <c r="E421" s="671" t="s">
        <v>4565</v>
      </c>
      <c r="F421" s="238"/>
      <c r="G421" s="238"/>
      <c r="H421" s="238"/>
      <c r="I421" s="238"/>
      <c r="J421" s="238">
        <v>11</v>
      </c>
      <c r="K421" s="238">
        <v>22000</v>
      </c>
      <c r="L421" s="238"/>
      <c r="M421" s="238">
        <v>2000</v>
      </c>
      <c r="N421" s="238">
        <v>15</v>
      </c>
      <c r="O421" s="238">
        <v>30000</v>
      </c>
      <c r="P421" s="682"/>
      <c r="Q421" s="713">
        <v>2000</v>
      </c>
    </row>
    <row r="422" spans="1:17" ht="14.4" customHeight="1" x14ac:dyDescent="0.3">
      <c r="A422" s="680" t="s">
        <v>537</v>
      </c>
      <c r="B422" s="671" t="s">
        <v>4505</v>
      </c>
      <c r="C422" s="671" t="s">
        <v>3867</v>
      </c>
      <c r="D422" s="671" t="s">
        <v>4566</v>
      </c>
      <c r="E422" s="671" t="s">
        <v>4567</v>
      </c>
      <c r="F422" s="238"/>
      <c r="G422" s="238"/>
      <c r="H422" s="238"/>
      <c r="I422" s="238"/>
      <c r="J422" s="238">
        <v>3</v>
      </c>
      <c r="K422" s="238">
        <v>10452</v>
      </c>
      <c r="L422" s="238"/>
      <c r="M422" s="238">
        <v>3484</v>
      </c>
      <c r="N422" s="238">
        <v>1</v>
      </c>
      <c r="O422" s="238">
        <v>3484</v>
      </c>
      <c r="P422" s="682"/>
      <c r="Q422" s="713">
        <v>3484</v>
      </c>
    </row>
    <row r="423" spans="1:17" ht="14.4" customHeight="1" x14ac:dyDescent="0.3">
      <c r="A423" s="680" t="s">
        <v>537</v>
      </c>
      <c r="B423" s="671" t="s">
        <v>4505</v>
      </c>
      <c r="C423" s="671" t="s">
        <v>3867</v>
      </c>
      <c r="D423" s="671" t="s">
        <v>4568</v>
      </c>
      <c r="E423" s="671" t="s">
        <v>4569</v>
      </c>
      <c r="F423" s="238"/>
      <c r="G423" s="238"/>
      <c r="H423" s="238"/>
      <c r="I423" s="238"/>
      <c r="J423" s="238">
        <v>1</v>
      </c>
      <c r="K423" s="238">
        <v>1481</v>
      </c>
      <c r="L423" s="238"/>
      <c r="M423" s="238">
        <v>1481</v>
      </c>
      <c r="N423" s="238">
        <v>1</v>
      </c>
      <c r="O423" s="238">
        <v>1481</v>
      </c>
      <c r="P423" s="682"/>
      <c r="Q423" s="713">
        <v>1481</v>
      </c>
    </row>
    <row r="424" spans="1:17" ht="14.4" customHeight="1" x14ac:dyDescent="0.3">
      <c r="A424" s="680" t="s">
        <v>537</v>
      </c>
      <c r="B424" s="671" t="s">
        <v>4505</v>
      </c>
      <c r="C424" s="671" t="s">
        <v>3867</v>
      </c>
      <c r="D424" s="671" t="s">
        <v>4570</v>
      </c>
      <c r="E424" s="671" t="s">
        <v>4571</v>
      </c>
      <c r="F424" s="238"/>
      <c r="G424" s="238"/>
      <c r="H424" s="238"/>
      <c r="I424" s="238"/>
      <c r="J424" s="238">
        <v>1</v>
      </c>
      <c r="K424" s="238">
        <v>3982</v>
      </c>
      <c r="L424" s="238"/>
      <c r="M424" s="238">
        <v>3982</v>
      </c>
      <c r="N424" s="238"/>
      <c r="O424" s="238"/>
      <c r="P424" s="682"/>
      <c r="Q424" s="713"/>
    </row>
    <row r="425" spans="1:17" ht="14.4" customHeight="1" x14ac:dyDescent="0.3">
      <c r="A425" s="680" t="s">
        <v>537</v>
      </c>
      <c r="B425" s="671" t="s">
        <v>4505</v>
      </c>
      <c r="C425" s="671" t="s">
        <v>3867</v>
      </c>
      <c r="D425" s="671" t="s">
        <v>4572</v>
      </c>
      <c r="E425" s="671" t="s">
        <v>4573</v>
      </c>
      <c r="F425" s="238"/>
      <c r="G425" s="238"/>
      <c r="H425" s="238"/>
      <c r="I425" s="238"/>
      <c r="J425" s="238">
        <v>3</v>
      </c>
      <c r="K425" s="238">
        <v>60942</v>
      </c>
      <c r="L425" s="238"/>
      <c r="M425" s="238">
        <v>20314</v>
      </c>
      <c r="N425" s="238"/>
      <c r="O425" s="238"/>
      <c r="P425" s="682"/>
      <c r="Q425" s="713"/>
    </row>
    <row r="426" spans="1:17" ht="14.4" customHeight="1" x14ac:dyDescent="0.3">
      <c r="A426" s="680" t="s">
        <v>537</v>
      </c>
      <c r="B426" s="671" t="s">
        <v>4505</v>
      </c>
      <c r="C426" s="671" t="s">
        <v>3867</v>
      </c>
      <c r="D426" s="671" t="s">
        <v>4574</v>
      </c>
      <c r="E426" s="671" t="s">
        <v>4575</v>
      </c>
      <c r="F426" s="238"/>
      <c r="G426" s="238"/>
      <c r="H426" s="238"/>
      <c r="I426" s="238"/>
      <c r="J426" s="238">
        <v>5</v>
      </c>
      <c r="K426" s="238">
        <v>6065</v>
      </c>
      <c r="L426" s="238"/>
      <c r="M426" s="238">
        <v>1213</v>
      </c>
      <c r="N426" s="238">
        <v>5</v>
      </c>
      <c r="O426" s="238">
        <v>6065</v>
      </c>
      <c r="P426" s="682"/>
      <c r="Q426" s="713">
        <v>1213</v>
      </c>
    </row>
    <row r="427" spans="1:17" ht="14.4" customHeight="1" x14ac:dyDescent="0.3">
      <c r="A427" s="680" t="s">
        <v>537</v>
      </c>
      <c r="B427" s="671" t="s">
        <v>4505</v>
      </c>
      <c r="C427" s="671" t="s">
        <v>3867</v>
      </c>
      <c r="D427" s="671" t="s">
        <v>4576</v>
      </c>
      <c r="E427" s="671" t="s">
        <v>4577</v>
      </c>
      <c r="F427" s="238"/>
      <c r="G427" s="238"/>
      <c r="H427" s="238"/>
      <c r="I427" s="238"/>
      <c r="J427" s="238">
        <v>1</v>
      </c>
      <c r="K427" s="238">
        <v>1745</v>
      </c>
      <c r="L427" s="238"/>
      <c r="M427" s="238">
        <v>1745</v>
      </c>
      <c r="N427" s="238">
        <v>2</v>
      </c>
      <c r="O427" s="238">
        <v>3490</v>
      </c>
      <c r="P427" s="682"/>
      <c r="Q427" s="713">
        <v>1745</v>
      </c>
    </row>
    <row r="428" spans="1:17" ht="14.4" customHeight="1" x14ac:dyDescent="0.3">
      <c r="A428" s="680" t="s">
        <v>537</v>
      </c>
      <c r="B428" s="671" t="s">
        <v>4505</v>
      </c>
      <c r="C428" s="671" t="s">
        <v>3867</v>
      </c>
      <c r="D428" s="671" t="s">
        <v>4578</v>
      </c>
      <c r="E428" s="671" t="s">
        <v>4579</v>
      </c>
      <c r="F428" s="238"/>
      <c r="G428" s="238"/>
      <c r="H428" s="238"/>
      <c r="I428" s="238"/>
      <c r="J428" s="238">
        <v>1</v>
      </c>
      <c r="K428" s="238">
        <v>3031</v>
      </c>
      <c r="L428" s="238"/>
      <c r="M428" s="238">
        <v>3031</v>
      </c>
      <c r="N428" s="238"/>
      <c r="O428" s="238"/>
      <c r="P428" s="682"/>
      <c r="Q428" s="713"/>
    </row>
    <row r="429" spans="1:17" ht="14.4" customHeight="1" x14ac:dyDescent="0.3">
      <c r="A429" s="680" t="s">
        <v>537</v>
      </c>
      <c r="B429" s="671" t="s">
        <v>4505</v>
      </c>
      <c r="C429" s="671" t="s">
        <v>3867</v>
      </c>
      <c r="D429" s="671" t="s">
        <v>4580</v>
      </c>
      <c r="E429" s="671" t="s">
        <v>4581</v>
      </c>
      <c r="F429" s="238"/>
      <c r="G429" s="238"/>
      <c r="H429" s="238"/>
      <c r="I429" s="238"/>
      <c r="J429" s="238"/>
      <c r="K429" s="238"/>
      <c r="L429" s="238"/>
      <c r="M429" s="238"/>
      <c r="N429" s="238">
        <v>1</v>
      </c>
      <c r="O429" s="238">
        <v>932</v>
      </c>
      <c r="P429" s="682"/>
      <c r="Q429" s="713">
        <v>932</v>
      </c>
    </row>
    <row r="430" spans="1:17" ht="14.4" customHeight="1" x14ac:dyDescent="0.3">
      <c r="A430" s="680" t="s">
        <v>537</v>
      </c>
      <c r="B430" s="671" t="s">
        <v>4505</v>
      </c>
      <c r="C430" s="671" t="s">
        <v>3867</v>
      </c>
      <c r="D430" s="671" t="s">
        <v>4582</v>
      </c>
      <c r="E430" s="671" t="s">
        <v>4583</v>
      </c>
      <c r="F430" s="238"/>
      <c r="G430" s="238"/>
      <c r="H430" s="238"/>
      <c r="I430" s="238"/>
      <c r="J430" s="238">
        <v>1</v>
      </c>
      <c r="K430" s="238">
        <v>787</v>
      </c>
      <c r="L430" s="238"/>
      <c r="M430" s="238">
        <v>787</v>
      </c>
      <c r="N430" s="238"/>
      <c r="O430" s="238"/>
      <c r="P430" s="682"/>
      <c r="Q430" s="713"/>
    </row>
    <row r="431" spans="1:17" ht="14.4" customHeight="1" x14ac:dyDescent="0.3">
      <c r="A431" s="680" t="s">
        <v>537</v>
      </c>
      <c r="B431" s="671" t="s">
        <v>4505</v>
      </c>
      <c r="C431" s="671" t="s">
        <v>3867</v>
      </c>
      <c r="D431" s="671" t="s">
        <v>4584</v>
      </c>
      <c r="E431" s="671" t="s">
        <v>4585</v>
      </c>
      <c r="F431" s="238"/>
      <c r="G431" s="238"/>
      <c r="H431" s="238"/>
      <c r="I431" s="238"/>
      <c r="J431" s="238"/>
      <c r="K431" s="238"/>
      <c r="L431" s="238"/>
      <c r="M431" s="238"/>
      <c r="N431" s="238">
        <v>1</v>
      </c>
      <c r="O431" s="238">
        <v>2335</v>
      </c>
      <c r="P431" s="682"/>
      <c r="Q431" s="713">
        <v>2335</v>
      </c>
    </row>
    <row r="432" spans="1:17" ht="14.4" customHeight="1" x14ac:dyDescent="0.3">
      <c r="A432" s="680" t="s">
        <v>537</v>
      </c>
      <c r="B432" s="671" t="s">
        <v>4505</v>
      </c>
      <c r="C432" s="671" t="s">
        <v>3867</v>
      </c>
      <c r="D432" s="671" t="s">
        <v>4586</v>
      </c>
      <c r="E432" s="671" t="s">
        <v>4587</v>
      </c>
      <c r="F432" s="238"/>
      <c r="G432" s="238"/>
      <c r="H432" s="238"/>
      <c r="I432" s="238"/>
      <c r="J432" s="238">
        <v>2</v>
      </c>
      <c r="K432" s="238">
        <v>3528</v>
      </c>
      <c r="L432" s="238"/>
      <c r="M432" s="238">
        <v>1764</v>
      </c>
      <c r="N432" s="238">
        <v>3</v>
      </c>
      <c r="O432" s="238">
        <v>5292</v>
      </c>
      <c r="P432" s="682"/>
      <c r="Q432" s="713">
        <v>1764</v>
      </c>
    </row>
    <row r="433" spans="1:17" ht="14.4" customHeight="1" x14ac:dyDescent="0.3">
      <c r="A433" s="680" t="s">
        <v>537</v>
      </c>
      <c r="B433" s="671" t="s">
        <v>4505</v>
      </c>
      <c r="C433" s="671" t="s">
        <v>3867</v>
      </c>
      <c r="D433" s="671" t="s">
        <v>4588</v>
      </c>
      <c r="E433" s="671" t="s">
        <v>4589</v>
      </c>
      <c r="F433" s="238"/>
      <c r="G433" s="238"/>
      <c r="H433" s="238"/>
      <c r="I433" s="238"/>
      <c r="J433" s="238">
        <v>1</v>
      </c>
      <c r="K433" s="238">
        <v>3594</v>
      </c>
      <c r="L433" s="238"/>
      <c r="M433" s="238">
        <v>3594</v>
      </c>
      <c r="N433" s="238"/>
      <c r="O433" s="238"/>
      <c r="P433" s="682"/>
      <c r="Q433" s="713"/>
    </row>
    <row r="434" spans="1:17" ht="14.4" customHeight="1" x14ac:dyDescent="0.3">
      <c r="A434" s="680" t="s">
        <v>537</v>
      </c>
      <c r="B434" s="671" t="s">
        <v>4505</v>
      </c>
      <c r="C434" s="671" t="s">
        <v>3867</v>
      </c>
      <c r="D434" s="671" t="s">
        <v>4590</v>
      </c>
      <c r="E434" s="671" t="s">
        <v>4591</v>
      </c>
      <c r="F434" s="238"/>
      <c r="G434" s="238"/>
      <c r="H434" s="238"/>
      <c r="I434" s="238"/>
      <c r="J434" s="238"/>
      <c r="K434" s="238"/>
      <c r="L434" s="238"/>
      <c r="M434" s="238"/>
      <c r="N434" s="238">
        <v>2</v>
      </c>
      <c r="O434" s="238">
        <v>3820</v>
      </c>
      <c r="P434" s="682"/>
      <c r="Q434" s="713">
        <v>1910</v>
      </c>
    </row>
    <row r="435" spans="1:17" ht="14.4" customHeight="1" x14ac:dyDescent="0.3">
      <c r="A435" s="680" t="s">
        <v>537</v>
      </c>
      <c r="B435" s="671" t="s">
        <v>4505</v>
      </c>
      <c r="C435" s="671" t="s">
        <v>3867</v>
      </c>
      <c r="D435" s="671" t="s">
        <v>4592</v>
      </c>
      <c r="E435" s="671" t="s">
        <v>4593</v>
      </c>
      <c r="F435" s="238"/>
      <c r="G435" s="238"/>
      <c r="H435" s="238"/>
      <c r="I435" s="238"/>
      <c r="J435" s="238">
        <v>3</v>
      </c>
      <c r="K435" s="238">
        <v>5160</v>
      </c>
      <c r="L435" s="238"/>
      <c r="M435" s="238">
        <v>1720</v>
      </c>
      <c r="N435" s="238">
        <v>2</v>
      </c>
      <c r="O435" s="238">
        <v>3440</v>
      </c>
      <c r="P435" s="682"/>
      <c r="Q435" s="713">
        <v>1720</v>
      </c>
    </row>
    <row r="436" spans="1:17" ht="14.4" customHeight="1" x14ac:dyDescent="0.3">
      <c r="A436" s="680" t="s">
        <v>537</v>
      </c>
      <c r="B436" s="671" t="s">
        <v>4505</v>
      </c>
      <c r="C436" s="671" t="s">
        <v>3867</v>
      </c>
      <c r="D436" s="671" t="s">
        <v>4594</v>
      </c>
      <c r="E436" s="671" t="s">
        <v>4595</v>
      </c>
      <c r="F436" s="238"/>
      <c r="G436" s="238"/>
      <c r="H436" s="238"/>
      <c r="I436" s="238"/>
      <c r="J436" s="238">
        <v>2</v>
      </c>
      <c r="K436" s="238">
        <v>6344</v>
      </c>
      <c r="L436" s="238"/>
      <c r="M436" s="238">
        <v>3172</v>
      </c>
      <c r="N436" s="238">
        <v>1</v>
      </c>
      <c r="O436" s="238">
        <v>3172</v>
      </c>
      <c r="P436" s="682"/>
      <c r="Q436" s="713">
        <v>3172</v>
      </c>
    </row>
    <row r="437" spans="1:17" ht="14.4" customHeight="1" x14ac:dyDescent="0.3">
      <c r="A437" s="680" t="s">
        <v>537</v>
      </c>
      <c r="B437" s="671" t="s">
        <v>4505</v>
      </c>
      <c r="C437" s="671" t="s">
        <v>3867</v>
      </c>
      <c r="D437" s="671" t="s">
        <v>4596</v>
      </c>
      <c r="E437" s="671" t="s">
        <v>4597</v>
      </c>
      <c r="F437" s="238"/>
      <c r="G437" s="238"/>
      <c r="H437" s="238"/>
      <c r="I437" s="238"/>
      <c r="J437" s="238">
        <v>2</v>
      </c>
      <c r="K437" s="238">
        <v>5232</v>
      </c>
      <c r="L437" s="238"/>
      <c r="M437" s="238">
        <v>2616</v>
      </c>
      <c r="N437" s="238"/>
      <c r="O437" s="238"/>
      <c r="P437" s="682"/>
      <c r="Q437" s="713"/>
    </row>
    <row r="438" spans="1:17" ht="14.4" customHeight="1" x14ac:dyDescent="0.3">
      <c r="A438" s="680" t="s">
        <v>537</v>
      </c>
      <c r="B438" s="671" t="s">
        <v>4505</v>
      </c>
      <c r="C438" s="671" t="s">
        <v>3867</v>
      </c>
      <c r="D438" s="671" t="s">
        <v>4598</v>
      </c>
      <c r="E438" s="671" t="s">
        <v>4599</v>
      </c>
      <c r="F438" s="238"/>
      <c r="G438" s="238"/>
      <c r="H438" s="238"/>
      <c r="I438" s="238"/>
      <c r="J438" s="238">
        <v>2</v>
      </c>
      <c r="K438" s="238">
        <v>4298</v>
      </c>
      <c r="L438" s="238"/>
      <c r="M438" s="238">
        <v>2149</v>
      </c>
      <c r="N438" s="238">
        <v>2</v>
      </c>
      <c r="O438" s="238">
        <v>4298</v>
      </c>
      <c r="P438" s="682"/>
      <c r="Q438" s="713">
        <v>2149</v>
      </c>
    </row>
    <row r="439" spans="1:17" ht="14.4" customHeight="1" x14ac:dyDescent="0.3">
      <c r="A439" s="680" t="s">
        <v>537</v>
      </c>
      <c r="B439" s="671" t="s">
        <v>4505</v>
      </c>
      <c r="C439" s="671" t="s">
        <v>3867</v>
      </c>
      <c r="D439" s="671" t="s">
        <v>4600</v>
      </c>
      <c r="E439" s="671" t="s">
        <v>4601</v>
      </c>
      <c r="F439" s="238"/>
      <c r="G439" s="238"/>
      <c r="H439" s="238"/>
      <c r="I439" s="238"/>
      <c r="J439" s="238"/>
      <c r="K439" s="238"/>
      <c r="L439" s="238"/>
      <c r="M439" s="238"/>
      <c r="N439" s="238">
        <v>1</v>
      </c>
      <c r="O439" s="238">
        <v>412</v>
      </c>
      <c r="P439" s="682"/>
      <c r="Q439" s="713">
        <v>412</v>
      </c>
    </row>
    <row r="440" spans="1:17" ht="14.4" customHeight="1" x14ac:dyDescent="0.3">
      <c r="A440" s="680" t="s">
        <v>537</v>
      </c>
      <c r="B440" s="671" t="s">
        <v>4505</v>
      </c>
      <c r="C440" s="671" t="s">
        <v>3867</v>
      </c>
      <c r="D440" s="671" t="s">
        <v>4602</v>
      </c>
      <c r="E440" s="671" t="s">
        <v>4603</v>
      </c>
      <c r="F440" s="238"/>
      <c r="G440" s="238"/>
      <c r="H440" s="238"/>
      <c r="I440" s="238"/>
      <c r="J440" s="238">
        <v>1</v>
      </c>
      <c r="K440" s="238">
        <v>1620</v>
      </c>
      <c r="L440" s="238"/>
      <c r="M440" s="238">
        <v>1620</v>
      </c>
      <c r="N440" s="238"/>
      <c r="O440" s="238"/>
      <c r="P440" s="682"/>
      <c r="Q440" s="713"/>
    </row>
    <row r="441" spans="1:17" ht="14.4" customHeight="1" x14ac:dyDescent="0.3">
      <c r="A441" s="680" t="s">
        <v>537</v>
      </c>
      <c r="B441" s="671" t="s">
        <v>4505</v>
      </c>
      <c r="C441" s="671" t="s">
        <v>3867</v>
      </c>
      <c r="D441" s="671" t="s">
        <v>4604</v>
      </c>
      <c r="E441" s="671" t="s">
        <v>4605</v>
      </c>
      <c r="F441" s="238"/>
      <c r="G441" s="238"/>
      <c r="H441" s="238"/>
      <c r="I441" s="238"/>
      <c r="J441" s="238">
        <v>1</v>
      </c>
      <c r="K441" s="238">
        <v>2075</v>
      </c>
      <c r="L441" s="238"/>
      <c r="M441" s="238">
        <v>2075</v>
      </c>
      <c r="N441" s="238"/>
      <c r="O441" s="238"/>
      <c r="P441" s="682"/>
      <c r="Q441" s="713"/>
    </row>
    <row r="442" spans="1:17" ht="14.4" customHeight="1" x14ac:dyDescent="0.3">
      <c r="A442" s="680" t="s">
        <v>537</v>
      </c>
      <c r="B442" s="671" t="s">
        <v>4505</v>
      </c>
      <c r="C442" s="671" t="s">
        <v>3867</v>
      </c>
      <c r="D442" s="671" t="s">
        <v>4307</v>
      </c>
      <c r="E442" s="671" t="s">
        <v>4308</v>
      </c>
      <c r="F442" s="238"/>
      <c r="G442" s="238"/>
      <c r="H442" s="238"/>
      <c r="I442" s="238"/>
      <c r="J442" s="238">
        <v>0</v>
      </c>
      <c r="K442" s="238">
        <v>0</v>
      </c>
      <c r="L442" s="238"/>
      <c r="M442" s="238"/>
      <c r="N442" s="238">
        <v>0</v>
      </c>
      <c r="O442" s="238">
        <v>0</v>
      </c>
      <c r="P442" s="682"/>
      <c r="Q442" s="713"/>
    </row>
    <row r="443" spans="1:17" ht="14.4" customHeight="1" x14ac:dyDescent="0.3">
      <c r="A443" s="680" t="s">
        <v>537</v>
      </c>
      <c r="B443" s="671" t="s">
        <v>4505</v>
      </c>
      <c r="C443" s="671" t="s">
        <v>3867</v>
      </c>
      <c r="D443" s="671" t="s">
        <v>4309</v>
      </c>
      <c r="E443" s="671" t="s">
        <v>4310</v>
      </c>
      <c r="F443" s="238"/>
      <c r="G443" s="238"/>
      <c r="H443" s="238"/>
      <c r="I443" s="238"/>
      <c r="J443" s="238">
        <v>7</v>
      </c>
      <c r="K443" s="238">
        <v>0</v>
      </c>
      <c r="L443" s="238"/>
      <c r="M443" s="238">
        <v>0</v>
      </c>
      <c r="N443" s="238">
        <v>4</v>
      </c>
      <c r="O443" s="238">
        <v>0</v>
      </c>
      <c r="P443" s="682"/>
      <c r="Q443" s="713">
        <v>0</v>
      </c>
    </row>
    <row r="444" spans="1:17" ht="14.4" customHeight="1" x14ac:dyDescent="0.3">
      <c r="A444" s="680" t="s">
        <v>537</v>
      </c>
      <c r="B444" s="671" t="s">
        <v>4505</v>
      </c>
      <c r="C444" s="671" t="s">
        <v>3867</v>
      </c>
      <c r="D444" s="671" t="s">
        <v>3921</v>
      </c>
      <c r="E444" s="671" t="s">
        <v>3922</v>
      </c>
      <c r="F444" s="238"/>
      <c r="G444" s="238"/>
      <c r="H444" s="238"/>
      <c r="I444" s="238"/>
      <c r="J444" s="238">
        <v>5</v>
      </c>
      <c r="K444" s="238">
        <v>0</v>
      </c>
      <c r="L444" s="238"/>
      <c r="M444" s="238">
        <v>0</v>
      </c>
      <c r="N444" s="238"/>
      <c r="O444" s="238"/>
      <c r="P444" s="682"/>
      <c r="Q444" s="713"/>
    </row>
    <row r="445" spans="1:17" ht="14.4" customHeight="1" x14ac:dyDescent="0.3">
      <c r="A445" s="680" t="s">
        <v>537</v>
      </c>
      <c r="B445" s="671" t="s">
        <v>4505</v>
      </c>
      <c r="C445" s="671" t="s">
        <v>3867</v>
      </c>
      <c r="D445" s="671" t="s">
        <v>4499</v>
      </c>
      <c r="E445" s="671" t="s">
        <v>4500</v>
      </c>
      <c r="F445" s="238"/>
      <c r="G445" s="238"/>
      <c r="H445" s="238"/>
      <c r="I445" s="238"/>
      <c r="J445" s="238"/>
      <c r="K445" s="238"/>
      <c r="L445" s="238"/>
      <c r="M445" s="238"/>
      <c r="N445" s="238">
        <v>1</v>
      </c>
      <c r="O445" s="238">
        <v>0</v>
      </c>
      <c r="P445" s="682"/>
      <c r="Q445" s="713">
        <v>0</v>
      </c>
    </row>
    <row r="446" spans="1:17" ht="14.4" customHeight="1" x14ac:dyDescent="0.3">
      <c r="A446" s="680" t="s">
        <v>537</v>
      </c>
      <c r="B446" s="671" t="s">
        <v>4505</v>
      </c>
      <c r="C446" s="671" t="s">
        <v>3867</v>
      </c>
      <c r="D446" s="671" t="s">
        <v>4606</v>
      </c>
      <c r="E446" s="671" t="s">
        <v>4607</v>
      </c>
      <c r="F446" s="238"/>
      <c r="G446" s="238"/>
      <c r="H446" s="238"/>
      <c r="I446" s="238"/>
      <c r="J446" s="238">
        <v>57</v>
      </c>
      <c r="K446" s="238">
        <v>19608</v>
      </c>
      <c r="L446" s="238"/>
      <c r="M446" s="238">
        <v>344</v>
      </c>
      <c r="N446" s="238">
        <v>63</v>
      </c>
      <c r="O446" s="238">
        <v>21672</v>
      </c>
      <c r="P446" s="682"/>
      <c r="Q446" s="713">
        <v>344</v>
      </c>
    </row>
    <row r="447" spans="1:17" ht="14.4" customHeight="1" x14ac:dyDescent="0.3">
      <c r="A447" s="680" t="s">
        <v>537</v>
      </c>
      <c r="B447" s="671" t="s">
        <v>4505</v>
      </c>
      <c r="C447" s="671" t="s">
        <v>3867</v>
      </c>
      <c r="D447" s="671" t="s">
        <v>4337</v>
      </c>
      <c r="E447" s="671" t="s">
        <v>4338</v>
      </c>
      <c r="F447" s="238"/>
      <c r="G447" s="238"/>
      <c r="H447" s="238"/>
      <c r="I447" s="238"/>
      <c r="J447" s="238">
        <v>290</v>
      </c>
      <c r="K447" s="238">
        <v>0</v>
      </c>
      <c r="L447" s="238"/>
      <c r="M447" s="238">
        <v>0</v>
      </c>
      <c r="N447" s="238"/>
      <c r="O447" s="238"/>
      <c r="P447" s="682"/>
      <c r="Q447" s="713"/>
    </row>
    <row r="448" spans="1:17" ht="14.4" customHeight="1" x14ac:dyDescent="0.3">
      <c r="A448" s="680" t="s">
        <v>537</v>
      </c>
      <c r="B448" s="671" t="s">
        <v>4505</v>
      </c>
      <c r="C448" s="671" t="s">
        <v>3867</v>
      </c>
      <c r="D448" s="671" t="s">
        <v>3931</v>
      </c>
      <c r="E448" s="671" t="s">
        <v>3932</v>
      </c>
      <c r="F448" s="238"/>
      <c r="G448" s="238"/>
      <c r="H448" s="238"/>
      <c r="I448" s="238"/>
      <c r="J448" s="238">
        <v>8</v>
      </c>
      <c r="K448" s="238">
        <v>648</v>
      </c>
      <c r="L448" s="238"/>
      <c r="M448" s="238">
        <v>81</v>
      </c>
      <c r="N448" s="238">
        <v>14</v>
      </c>
      <c r="O448" s="238">
        <v>1134</v>
      </c>
      <c r="P448" s="682"/>
      <c r="Q448" s="713">
        <v>81</v>
      </c>
    </row>
    <row r="449" spans="1:17" ht="14.4" customHeight="1" x14ac:dyDescent="0.3">
      <c r="A449" s="680" t="s">
        <v>537</v>
      </c>
      <c r="B449" s="671" t="s">
        <v>4505</v>
      </c>
      <c r="C449" s="671" t="s">
        <v>3867</v>
      </c>
      <c r="D449" s="671" t="s">
        <v>4341</v>
      </c>
      <c r="E449" s="671" t="s">
        <v>4342</v>
      </c>
      <c r="F449" s="238"/>
      <c r="G449" s="238"/>
      <c r="H449" s="238"/>
      <c r="I449" s="238"/>
      <c r="J449" s="238">
        <v>297</v>
      </c>
      <c r="K449" s="238">
        <v>308863</v>
      </c>
      <c r="L449" s="238"/>
      <c r="M449" s="238">
        <v>1039.942760942761</v>
      </c>
      <c r="N449" s="238">
        <v>221</v>
      </c>
      <c r="O449" s="238">
        <v>233563</v>
      </c>
      <c r="P449" s="682"/>
      <c r="Q449" s="713">
        <v>1056.8461538461538</v>
      </c>
    </row>
    <row r="450" spans="1:17" ht="14.4" customHeight="1" x14ac:dyDescent="0.3">
      <c r="A450" s="680" t="s">
        <v>537</v>
      </c>
      <c r="B450" s="671" t="s">
        <v>4505</v>
      </c>
      <c r="C450" s="671" t="s">
        <v>3867</v>
      </c>
      <c r="D450" s="671" t="s">
        <v>4608</v>
      </c>
      <c r="E450" s="671" t="s">
        <v>4549</v>
      </c>
      <c r="F450" s="238"/>
      <c r="G450" s="238"/>
      <c r="H450" s="238"/>
      <c r="I450" s="238"/>
      <c r="J450" s="238"/>
      <c r="K450" s="238"/>
      <c r="L450" s="238"/>
      <c r="M450" s="238"/>
      <c r="N450" s="238">
        <v>1</v>
      </c>
      <c r="O450" s="238">
        <v>668</v>
      </c>
      <c r="P450" s="682"/>
      <c r="Q450" s="713">
        <v>668</v>
      </c>
    </row>
    <row r="451" spans="1:17" ht="14.4" customHeight="1" x14ac:dyDescent="0.3">
      <c r="A451" s="680" t="s">
        <v>537</v>
      </c>
      <c r="B451" s="671" t="s">
        <v>4505</v>
      </c>
      <c r="C451" s="671" t="s">
        <v>3867</v>
      </c>
      <c r="D451" s="671" t="s">
        <v>4609</v>
      </c>
      <c r="E451" s="671" t="s">
        <v>4610</v>
      </c>
      <c r="F451" s="238"/>
      <c r="G451" s="238"/>
      <c r="H451" s="238"/>
      <c r="I451" s="238"/>
      <c r="J451" s="238">
        <v>1</v>
      </c>
      <c r="K451" s="238">
        <v>23823</v>
      </c>
      <c r="L451" s="238"/>
      <c r="M451" s="238">
        <v>23823</v>
      </c>
      <c r="N451" s="238"/>
      <c r="O451" s="238"/>
      <c r="P451" s="682"/>
      <c r="Q451" s="713"/>
    </row>
    <row r="452" spans="1:17" ht="14.4" customHeight="1" x14ac:dyDescent="0.3">
      <c r="A452" s="680" t="s">
        <v>537</v>
      </c>
      <c r="B452" s="671" t="s">
        <v>4505</v>
      </c>
      <c r="C452" s="671" t="s">
        <v>3867</v>
      </c>
      <c r="D452" s="671" t="s">
        <v>3945</v>
      </c>
      <c r="E452" s="671" t="s">
        <v>3946</v>
      </c>
      <c r="F452" s="238"/>
      <c r="G452" s="238"/>
      <c r="H452" s="238"/>
      <c r="I452" s="238"/>
      <c r="J452" s="238">
        <v>2</v>
      </c>
      <c r="K452" s="238">
        <v>862</v>
      </c>
      <c r="L452" s="238"/>
      <c r="M452" s="238">
        <v>431</v>
      </c>
      <c r="N452" s="238">
        <v>1</v>
      </c>
      <c r="O452" s="238">
        <v>431</v>
      </c>
      <c r="P452" s="682"/>
      <c r="Q452" s="713">
        <v>431</v>
      </c>
    </row>
    <row r="453" spans="1:17" ht="14.4" customHeight="1" x14ac:dyDescent="0.3">
      <c r="A453" s="680" t="s">
        <v>537</v>
      </c>
      <c r="B453" s="671" t="s">
        <v>4505</v>
      </c>
      <c r="C453" s="671" t="s">
        <v>3867</v>
      </c>
      <c r="D453" s="671" t="s">
        <v>3949</v>
      </c>
      <c r="E453" s="671" t="s">
        <v>3950</v>
      </c>
      <c r="F453" s="238"/>
      <c r="G453" s="238"/>
      <c r="H453" s="238"/>
      <c r="I453" s="238"/>
      <c r="J453" s="238">
        <v>7</v>
      </c>
      <c r="K453" s="238">
        <v>7301</v>
      </c>
      <c r="L453" s="238"/>
      <c r="M453" s="238">
        <v>1043</v>
      </c>
      <c r="N453" s="238">
        <v>8</v>
      </c>
      <c r="O453" s="238">
        <v>8344</v>
      </c>
      <c r="P453" s="682"/>
      <c r="Q453" s="713">
        <v>1043</v>
      </c>
    </row>
    <row r="454" spans="1:17" ht="14.4" customHeight="1" x14ac:dyDescent="0.3">
      <c r="A454" s="680" t="s">
        <v>537</v>
      </c>
      <c r="B454" s="671" t="s">
        <v>4505</v>
      </c>
      <c r="C454" s="671" t="s">
        <v>3867</v>
      </c>
      <c r="D454" s="671" t="s">
        <v>4351</v>
      </c>
      <c r="E454" s="671" t="s">
        <v>4352</v>
      </c>
      <c r="F454" s="238"/>
      <c r="G454" s="238"/>
      <c r="H454" s="238"/>
      <c r="I454" s="238"/>
      <c r="J454" s="238">
        <v>7</v>
      </c>
      <c r="K454" s="238">
        <v>5915</v>
      </c>
      <c r="L454" s="238"/>
      <c r="M454" s="238">
        <v>845</v>
      </c>
      <c r="N454" s="238">
        <v>3</v>
      </c>
      <c r="O454" s="238">
        <v>2535</v>
      </c>
      <c r="P454" s="682"/>
      <c r="Q454" s="713">
        <v>845</v>
      </c>
    </row>
    <row r="455" spans="1:17" ht="14.4" customHeight="1" x14ac:dyDescent="0.3">
      <c r="A455" s="680" t="s">
        <v>537</v>
      </c>
      <c r="B455" s="671" t="s">
        <v>4505</v>
      </c>
      <c r="C455" s="671" t="s">
        <v>3867</v>
      </c>
      <c r="D455" s="671" t="s">
        <v>4611</v>
      </c>
      <c r="E455" s="671" t="s">
        <v>4612</v>
      </c>
      <c r="F455" s="238"/>
      <c r="G455" s="238"/>
      <c r="H455" s="238"/>
      <c r="I455" s="238"/>
      <c r="J455" s="238">
        <v>6</v>
      </c>
      <c r="K455" s="238">
        <v>23706</v>
      </c>
      <c r="L455" s="238"/>
      <c r="M455" s="238">
        <v>3951</v>
      </c>
      <c r="N455" s="238">
        <v>10</v>
      </c>
      <c r="O455" s="238">
        <v>39510</v>
      </c>
      <c r="P455" s="682"/>
      <c r="Q455" s="713">
        <v>3951</v>
      </c>
    </row>
    <row r="456" spans="1:17" ht="14.4" customHeight="1" x14ac:dyDescent="0.3">
      <c r="A456" s="680" t="s">
        <v>537</v>
      </c>
      <c r="B456" s="671" t="s">
        <v>4505</v>
      </c>
      <c r="C456" s="671" t="s">
        <v>3867</v>
      </c>
      <c r="D456" s="671" t="s">
        <v>4613</v>
      </c>
      <c r="E456" s="671" t="s">
        <v>4614</v>
      </c>
      <c r="F456" s="238"/>
      <c r="G456" s="238"/>
      <c r="H456" s="238"/>
      <c r="I456" s="238"/>
      <c r="J456" s="238">
        <v>1</v>
      </c>
      <c r="K456" s="238">
        <v>3605</v>
      </c>
      <c r="L456" s="238"/>
      <c r="M456" s="238">
        <v>3605</v>
      </c>
      <c r="N456" s="238"/>
      <c r="O456" s="238"/>
      <c r="P456" s="682"/>
      <c r="Q456" s="713"/>
    </row>
    <row r="457" spans="1:17" ht="14.4" customHeight="1" x14ac:dyDescent="0.3">
      <c r="A457" s="680" t="s">
        <v>537</v>
      </c>
      <c r="B457" s="671" t="s">
        <v>4505</v>
      </c>
      <c r="C457" s="671" t="s">
        <v>3867</v>
      </c>
      <c r="D457" s="671" t="s">
        <v>4357</v>
      </c>
      <c r="E457" s="671" t="s">
        <v>4358</v>
      </c>
      <c r="F457" s="238"/>
      <c r="G457" s="238"/>
      <c r="H457" s="238"/>
      <c r="I457" s="238"/>
      <c r="J457" s="238">
        <v>7</v>
      </c>
      <c r="K457" s="238">
        <v>4788</v>
      </c>
      <c r="L457" s="238"/>
      <c r="M457" s="238">
        <v>684</v>
      </c>
      <c r="N457" s="238">
        <v>7</v>
      </c>
      <c r="O457" s="238">
        <v>4788</v>
      </c>
      <c r="P457" s="682"/>
      <c r="Q457" s="713">
        <v>684</v>
      </c>
    </row>
    <row r="458" spans="1:17" ht="14.4" customHeight="1" x14ac:dyDescent="0.3">
      <c r="A458" s="680" t="s">
        <v>537</v>
      </c>
      <c r="B458" s="671" t="s">
        <v>4505</v>
      </c>
      <c r="C458" s="671" t="s">
        <v>3867</v>
      </c>
      <c r="D458" s="671" t="s">
        <v>3957</v>
      </c>
      <c r="E458" s="671" t="s">
        <v>3958</v>
      </c>
      <c r="F458" s="238"/>
      <c r="G458" s="238"/>
      <c r="H458" s="238"/>
      <c r="I458" s="238"/>
      <c r="J458" s="238">
        <v>1</v>
      </c>
      <c r="K458" s="238">
        <v>177</v>
      </c>
      <c r="L458" s="238"/>
      <c r="M458" s="238">
        <v>177</v>
      </c>
      <c r="N458" s="238">
        <v>1</v>
      </c>
      <c r="O458" s="238">
        <v>177</v>
      </c>
      <c r="P458" s="682"/>
      <c r="Q458" s="713">
        <v>177</v>
      </c>
    </row>
    <row r="459" spans="1:17" ht="14.4" customHeight="1" x14ac:dyDescent="0.3">
      <c r="A459" s="680" t="s">
        <v>537</v>
      </c>
      <c r="B459" s="671" t="s">
        <v>4505</v>
      </c>
      <c r="C459" s="671" t="s">
        <v>3867</v>
      </c>
      <c r="D459" s="671" t="s">
        <v>4615</v>
      </c>
      <c r="E459" s="671" t="s">
        <v>4616</v>
      </c>
      <c r="F459" s="238"/>
      <c r="G459" s="238"/>
      <c r="H459" s="238"/>
      <c r="I459" s="238"/>
      <c r="J459" s="238">
        <v>9</v>
      </c>
      <c r="K459" s="238">
        <v>13761</v>
      </c>
      <c r="L459" s="238"/>
      <c r="M459" s="238">
        <v>1529</v>
      </c>
      <c r="N459" s="238">
        <v>7</v>
      </c>
      <c r="O459" s="238">
        <v>10703</v>
      </c>
      <c r="P459" s="682"/>
      <c r="Q459" s="713">
        <v>1529</v>
      </c>
    </row>
    <row r="460" spans="1:17" ht="14.4" customHeight="1" x14ac:dyDescent="0.3">
      <c r="A460" s="680" t="s">
        <v>537</v>
      </c>
      <c r="B460" s="671" t="s">
        <v>4505</v>
      </c>
      <c r="C460" s="671" t="s">
        <v>3867</v>
      </c>
      <c r="D460" s="671" t="s">
        <v>4370</v>
      </c>
      <c r="E460" s="671" t="s">
        <v>4371</v>
      </c>
      <c r="F460" s="238"/>
      <c r="G460" s="238"/>
      <c r="H460" s="238"/>
      <c r="I460" s="238"/>
      <c r="J460" s="238">
        <v>8</v>
      </c>
      <c r="K460" s="238">
        <v>2808</v>
      </c>
      <c r="L460" s="238"/>
      <c r="M460" s="238">
        <v>351</v>
      </c>
      <c r="N460" s="238">
        <v>4</v>
      </c>
      <c r="O460" s="238">
        <v>1404</v>
      </c>
      <c r="P460" s="682"/>
      <c r="Q460" s="713">
        <v>351</v>
      </c>
    </row>
    <row r="461" spans="1:17" ht="14.4" customHeight="1" x14ac:dyDescent="0.3">
      <c r="A461" s="680" t="s">
        <v>537</v>
      </c>
      <c r="B461" s="671" t="s">
        <v>4505</v>
      </c>
      <c r="C461" s="671" t="s">
        <v>3867</v>
      </c>
      <c r="D461" s="671" t="s">
        <v>4617</v>
      </c>
      <c r="E461" s="671" t="s">
        <v>4618</v>
      </c>
      <c r="F461" s="238"/>
      <c r="G461" s="238"/>
      <c r="H461" s="238"/>
      <c r="I461" s="238"/>
      <c r="J461" s="238">
        <v>12</v>
      </c>
      <c r="K461" s="238">
        <v>7476</v>
      </c>
      <c r="L461" s="238"/>
      <c r="M461" s="238">
        <v>623</v>
      </c>
      <c r="N461" s="238">
        <v>5</v>
      </c>
      <c r="O461" s="238">
        <v>3115</v>
      </c>
      <c r="P461" s="682"/>
      <c r="Q461" s="713">
        <v>623</v>
      </c>
    </row>
    <row r="462" spans="1:17" ht="14.4" customHeight="1" x14ac:dyDescent="0.3">
      <c r="A462" s="680" t="s">
        <v>537</v>
      </c>
      <c r="B462" s="671" t="s">
        <v>4505</v>
      </c>
      <c r="C462" s="671" t="s">
        <v>3867</v>
      </c>
      <c r="D462" s="671" t="s">
        <v>4619</v>
      </c>
      <c r="E462" s="671" t="s">
        <v>4620</v>
      </c>
      <c r="F462" s="238"/>
      <c r="G462" s="238"/>
      <c r="H462" s="238"/>
      <c r="I462" s="238"/>
      <c r="J462" s="238">
        <v>6</v>
      </c>
      <c r="K462" s="238">
        <v>34488</v>
      </c>
      <c r="L462" s="238"/>
      <c r="M462" s="238">
        <v>5748</v>
      </c>
      <c r="N462" s="238">
        <v>1</v>
      </c>
      <c r="O462" s="238">
        <v>5748</v>
      </c>
      <c r="P462" s="682"/>
      <c r="Q462" s="713">
        <v>5748</v>
      </c>
    </row>
    <row r="463" spans="1:17" ht="14.4" customHeight="1" x14ac:dyDescent="0.3">
      <c r="A463" s="680" t="s">
        <v>537</v>
      </c>
      <c r="B463" s="671" t="s">
        <v>4505</v>
      </c>
      <c r="C463" s="671" t="s">
        <v>3867</v>
      </c>
      <c r="D463" s="671" t="s">
        <v>4621</v>
      </c>
      <c r="E463" s="671" t="s">
        <v>4622</v>
      </c>
      <c r="F463" s="238"/>
      <c r="G463" s="238"/>
      <c r="H463" s="238"/>
      <c r="I463" s="238"/>
      <c r="J463" s="238">
        <v>3</v>
      </c>
      <c r="K463" s="238">
        <v>7896</v>
      </c>
      <c r="L463" s="238"/>
      <c r="M463" s="238">
        <v>2632</v>
      </c>
      <c r="N463" s="238">
        <v>7</v>
      </c>
      <c r="O463" s="238">
        <v>18424</v>
      </c>
      <c r="P463" s="682"/>
      <c r="Q463" s="713">
        <v>2632</v>
      </c>
    </row>
    <row r="464" spans="1:17" ht="14.4" customHeight="1" x14ac:dyDescent="0.3">
      <c r="A464" s="680" t="s">
        <v>537</v>
      </c>
      <c r="B464" s="671" t="s">
        <v>4505</v>
      </c>
      <c r="C464" s="671" t="s">
        <v>3867</v>
      </c>
      <c r="D464" s="671" t="s">
        <v>4623</v>
      </c>
      <c r="E464" s="671" t="s">
        <v>4624</v>
      </c>
      <c r="F464" s="238"/>
      <c r="G464" s="238"/>
      <c r="H464" s="238"/>
      <c r="I464" s="238"/>
      <c r="J464" s="238">
        <v>4</v>
      </c>
      <c r="K464" s="238">
        <v>6304</v>
      </c>
      <c r="L464" s="238"/>
      <c r="M464" s="238">
        <v>1576</v>
      </c>
      <c r="N464" s="238">
        <v>4</v>
      </c>
      <c r="O464" s="238">
        <v>6304</v>
      </c>
      <c r="P464" s="682"/>
      <c r="Q464" s="713">
        <v>1576</v>
      </c>
    </row>
    <row r="465" spans="1:17" ht="14.4" customHeight="1" x14ac:dyDescent="0.3">
      <c r="A465" s="680" t="s">
        <v>537</v>
      </c>
      <c r="B465" s="671" t="s">
        <v>4505</v>
      </c>
      <c r="C465" s="671" t="s">
        <v>3867</v>
      </c>
      <c r="D465" s="671" t="s">
        <v>4625</v>
      </c>
      <c r="E465" s="671" t="s">
        <v>4626</v>
      </c>
      <c r="F465" s="238"/>
      <c r="G465" s="238"/>
      <c r="H465" s="238"/>
      <c r="I465" s="238"/>
      <c r="J465" s="238">
        <v>1</v>
      </c>
      <c r="K465" s="238">
        <v>4340</v>
      </c>
      <c r="L465" s="238"/>
      <c r="M465" s="238">
        <v>4340</v>
      </c>
      <c r="N465" s="238"/>
      <c r="O465" s="238"/>
      <c r="P465" s="682"/>
      <c r="Q465" s="713"/>
    </row>
    <row r="466" spans="1:17" ht="14.4" customHeight="1" x14ac:dyDescent="0.3">
      <c r="A466" s="680" t="s">
        <v>537</v>
      </c>
      <c r="B466" s="671" t="s">
        <v>4505</v>
      </c>
      <c r="C466" s="671" t="s">
        <v>3867</v>
      </c>
      <c r="D466" s="671" t="s">
        <v>4627</v>
      </c>
      <c r="E466" s="671" t="s">
        <v>4628</v>
      </c>
      <c r="F466" s="238"/>
      <c r="G466" s="238"/>
      <c r="H466" s="238"/>
      <c r="I466" s="238"/>
      <c r="J466" s="238">
        <v>13</v>
      </c>
      <c r="K466" s="238">
        <v>3133</v>
      </c>
      <c r="L466" s="238"/>
      <c r="M466" s="238">
        <v>241</v>
      </c>
      <c r="N466" s="238">
        <v>5</v>
      </c>
      <c r="O466" s="238">
        <v>1205</v>
      </c>
      <c r="P466" s="682"/>
      <c r="Q466" s="713">
        <v>241</v>
      </c>
    </row>
    <row r="467" spans="1:17" ht="14.4" customHeight="1" x14ac:dyDescent="0.3">
      <c r="A467" s="680" t="s">
        <v>537</v>
      </c>
      <c r="B467" s="671" t="s">
        <v>4505</v>
      </c>
      <c r="C467" s="671" t="s">
        <v>3867</v>
      </c>
      <c r="D467" s="671" t="s">
        <v>4629</v>
      </c>
      <c r="E467" s="671" t="s">
        <v>4630</v>
      </c>
      <c r="F467" s="238"/>
      <c r="G467" s="238"/>
      <c r="H467" s="238"/>
      <c r="I467" s="238"/>
      <c r="J467" s="238"/>
      <c r="K467" s="238"/>
      <c r="L467" s="238"/>
      <c r="M467" s="238"/>
      <c r="N467" s="238">
        <v>2</v>
      </c>
      <c r="O467" s="238">
        <v>6998</v>
      </c>
      <c r="P467" s="682"/>
      <c r="Q467" s="713">
        <v>3499</v>
      </c>
    </row>
    <row r="468" spans="1:17" ht="14.4" customHeight="1" x14ac:dyDescent="0.3">
      <c r="A468" s="680" t="s">
        <v>537</v>
      </c>
      <c r="B468" s="671" t="s">
        <v>4505</v>
      </c>
      <c r="C468" s="671" t="s">
        <v>3867</v>
      </c>
      <c r="D468" s="671" t="s">
        <v>4631</v>
      </c>
      <c r="E468" s="671" t="s">
        <v>4632</v>
      </c>
      <c r="F468" s="238"/>
      <c r="G468" s="238"/>
      <c r="H468" s="238"/>
      <c r="I468" s="238"/>
      <c r="J468" s="238">
        <v>13</v>
      </c>
      <c r="K468" s="238">
        <v>21489</v>
      </c>
      <c r="L468" s="238"/>
      <c r="M468" s="238">
        <v>1653</v>
      </c>
      <c r="N468" s="238">
        <v>10</v>
      </c>
      <c r="O468" s="238">
        <v>16530</v>
      </c>
      <c r="P468" s="682"/>
      <c r="Q468" s="713">
        <v>1653</v>
      </c>
    </row>
    <row r="469" spans="1:17" ht="14.4" customHeight="1" x14ac:dyDescent="0.3">
      <c r="A469" s="680" t="s">
        <v>537</v>
      </c>
      <c r="B469" s="671" t="s">
        <v>4505</v>
      </c>
      <c r="C469" s="671" t="s">
        <v>3867</v>
      </c>
      <c r="D469" s="671" t="s">
        <v>4633</v>
      </c>
      <c r="E469" s="671" t="s">
        <v>4634</v>
      </c>
      <c r="F469" s="238"/>
      <c r="G469" s="238"/>
      <c r="H469" s="238"/>
      <c r="I469" s="238"/>
      <c r="J469" s="238"/>
      <c r="K469" s="238"/>
      <c r="L469" s="238"/>
      <c r="M469" s="238"/>
      <c r="N469" s="238">
        <v>1</v>
      </c>
      <c r="O469" s="238">
        <v>962</v>
      </c>
      <c r="P469" s="682"/>
      <c r="Q469" s="713">
        <v>962</v>
      </c>
    </row>
    <row r="470" spans="1:17" ht="14.4" customHeight="1" x14ac:dyDescent="0.3">
      <c r="A470" s="680" t="s">
        <v>537</v>
      </c>
      <c r="B470" s="671" t="s">
        <v>4505</v>
      </c>
      <c r="C470" s="671" t="s">
        <v>3867</v>
      </c>
      <c r="D470" s="671" t="s">
        <v>4635</v>
      </c>
      <c r="E470" s="671" t="s">
        <v>4636</v>
      </c>
      <c r="F470" s="238"/>
      <c r="G470" s="238"/>
      <c r="H470" s="238"/>
      <c r="I470" s="238"/>
      <c r="J470" s="238">
        <v>3</v>
      </c>
      <c r="K470" s="238">
        <v>5289</v>
      </c>
      <c r="L470" s="238"/>
      <c r="M470" s="238">
        <v>1763</v>
      </c>
      <c r="N470" s="238">
        <v>19</v>
      </c>
      <c r="O470" s="238">
        <v>33497</v>
      </c>
      <c r="P470" s="682"/>
      <c r="Q470" s="713">
        <v>1763</v>
      </c>
    </row>
    <row r="471" spans="1:17" ht="14.4" customHeight="1" x14ac:dyDescent="0.3">
      <c r="A471" s="680" t="s">
        <v>537</v>
      </c>
      <c r="B471" s="671" t="s">
        <v>4505</v>
      </c>
      <c r="C471" s="671" t="s">
        <v>3867</v>
      </c>
      <c r="D471" s="671" t="s">
        <v>4637</v>
      </c>
      <c r="E471" s="671" t="s">
        <v>4638</v>
      </c>
      <c r="F471" s="238"/>
      <c r="G471" s="238"/>
      <c r="H471" s="238"/>
      <c r="I471" s="238"/>
      <c r="J471" s="238">
        <v>2</v>
      </c>
      <c r="K471" s="238">
        <v>2372</v>
      </c>
      <c r="L471" s="238"/>
      <c r="M471" s="238">
        <v>1186</v>
      </c>
      <c r="N471" s="238">
        <v>1</v>
      </c>
      <c r="O471" s="238">
        <v>1186</v>
      </c>
      <c r="P471" s="682"/>
      <c r="Q471" s="713">
        <v>1186</v>
      </c>
    </row>
    <row r="472" spans="1:17" ht="14.4" customHeight="1" x14ac:dyDescent="0.3">
      <c r="A472" s="680" t="s">
        <v>537</v>
      </c>
      <c r="B472" s="671" t="s">
        <v>4505</v>
      </c>
      <c r="C472" s="671" t="s">
        <v>3867</v>
      </c>
      <c r="D472" s="671" t="s">
        <v>4396</v>
      </c>
      <c r="E472" s="671" t="s">
        <v>4397</v>
      </c>
      <c r="F472" s="238"/>
      <c r="G472" s="238"/>
      <c r="H472" s="238"/>
      <c r="I472" s="238"/>
      <c r="J472" s="238">
        <v>3</v>
      </c>
      <c r="K472" s="238">
        <v>921</v>
      </c>
      <c r="L472" s="238"/>
      <c r="M472" s="238">
        <v>307</v>
      </c>
      <c r="N472" s="238">
        <v>6</v>
      </c>
      <c r="O472" s="238">
        <v>1842</v>
      </c>
      <c r="P472" s="682"/>
      <c r="Q472" s="713">
        <v>307</v>
      </c>
    </row>
    <row r="473" spans="1:17" ht="14.4" customHeight="1" x14ac:dyDescent="0.3">
      <c r="A473" s="680" t="s">
        <v>537</v>
      </c>
      <c r="B473" s="671" t="s">
        <v>4505</v>
      </c>
      <c r="C473" s="671" t="s">
        <v>3867</v>
      </c>
      <c r="D473" s="671" t="s">
        <v>4639</v>
      </c>
      <c r="E473" s="671" t="s">
        <v>4640</v>
      </c>
      <c r="F473" s="238"/>
      <c r="G473" s="238"/>
      <c r="H473" s="238"/>
      <c r="I473" s="238"/>
      <c r="J473" s="238">
        <v>2</v>
      </c>
      <c r="K473" s="238">
        <v>1372</v>
      </c>
      <c r="L473" s="238"/>
      <c r="M473" s="238">
        <v>686</v>
      </c>
      <c r="N473" s="238">
        <v>2</v>
      </c>
      <c r="O473" s="238">
        <v>1372</v>
      </c>
      <c r="P473" s="682"/>
      <c r="Q473" s="713">
        <v>686</v>
      </c>
    </row>
    <row r="474" spans="1:17" ht="14.4" customHeight="1" x14ac:dyDescent="0.3">
      <c r="A474" s="680" t="s">
        <v>537</v>
      </c>
      <c r="B474" s="671" t="s">
        <v>4505</v>
      </c>
      <c r="C474" s="671" t="s">
        <v>3867</v>
      </c>
      <c r="D474" s="671" t="s">
        <v>4641</v>
      </c>
      <c r="E474" s="671" t="s">
        <v>4642</v>
      </c>
      <c r="F474" s="238"/>
      <c r="G474" s="238"/>
      <c r="H474" s="238"/>
      <c r="I474" s="238"/>
      <c r="J474" s="238">
        <v>4</v>
      </c>
      <c r="K474" s="238">
        <v>1244</v>
      </c>
      <c r="L474" s="238"/>
      <c r="M474" s="238">
        <v>311</v>
      </c>
      <c r="N474" s="238">
        <v>1</v>
      </c>
      <c r="O474" s="238">
        <v>311</v>
      </c>
      <c r="P474" s="682"/>
      <c r="Q474" s="713">
        <v>311</v>
      </c>
    </row>
    <row r="475" spans="1:17" ht="14.4" customHeight="1" x14ac:dyDescent="0.3">
      <c r="A475" s="680" t="s">
        <v>537</v>
      </c>
      <c r="B475" s="671" t="s">
        <v>4505</v>
      </c>
      <c r="C475" s="671" t="s">
        <v>3867</v>
      </c>
      <c r="D475" s="671" t="s">
        <v>4643</v>
      </c>
      <c r="E475" s="671" t="s">
        <v>4644</v>
      </c>
      <c r="F475" s="238"/>
      <c r="G475" s="238"/>
      <c r="H475" s="238"/>
      <c r="I475" s="238"/>
      <c r="J475" s="238"/>
      <c r="K475" s="238"/>
      <c r="L475" s="238"/>
      <c r="M475" s="238"/>
      <c r="N475" s="238">
        <v>1</v>
      </c>
      <c r="O475" s="238">
        <v>994</v>
      </c>
      <c r="P475" s="682"/>
      <c r="Q475" s="713">
        <v>994</v>
      </c>
    </row>
    <row r="476" spans="1:17" ht="14.4" customHeight="1" x14ac:dyDescent="0.3">
      <c r="A476" s="680" t="s">
        <v>537</v>
      </c>
      <c r="B476" s="671" t="s">
        <v>4505</v>
      </c>
      <c r="C476" s="671" t="s">
        <v>3867</v>
      </c>
      <c r="D476" s="671" t="s">
        <v>4645</v>
      </c>
      <c r="E476" s="671" t="s">
        <v>4646</v>
      </c>
      <c r="F476" s="238"/>
      <c r="G476" s="238"/>
      <c r="H476" s="238"/>
      <c r="I476" s="238"/>
      <c r="J476" s="238">
        <v>3</v>
      </c>
      <c r="K476" s="238">
        <v>2424</v>
      </c>
      <c r="L476" s="238"/>
      <c r="M476" s="238">
        <v>808</v>
      </c>
      <c r="N476" s="238">
        <v>8</v>
      </c>
      <c r="O476" s="238">
        <v>6464</v>
      </c>
      <c r="P476" s="682"/>
      <c r="Q476" s="713">
        <v>808</v>
      </c>
    </row>
    <row r="477" spans="1:17" ht="14.4" customHeight="1" x14ac:dyDescent="0.3">
      <c r="A477" s="680" t="s">
        <v>537</v>
      </c>
      <c r="B477" s="671" t="s">
        <v>4505</v>
      </c>
      <c r="C477" s="671" t="s">
        <v>3867</v>
      </c>
      <c r="D477" s="671" t="s">
        <v>4647</v>
      </c>
      <c r="E477" s="671" t="s">
        <v>4648</v>
      </c>
      <c r="F477" s="238">
        <v>1</v>
      </c>
      <c r="G477" s="238">
        <v>3469</v>
      </c>
      <c r="H477" s="238">
        <v>1</v>
      </c>
      <c r="I477" s="238">
        <v>3469</v>
      </c>
      <c r="J477" s="238">
        <v>3</v>
      </c>
      <c r="K477" s="238">
        <v>10455</v>
      </c>
      <c r="L477" s="238">
        <v>3.0138368405880658</v>
      </c>
      <c r="M477" s="238">
        <v>3485</v>
      </c>
      <c r="N477" s="238">
        <v>1</v>
      </c>
      <c r="O477" s="238">
        <v>3485</v>
      </c>
      <c r="P477" s="682">
        <v>1.004612280196022</v>
      </c>
      <c r="Q477" s="713">
        <v>3485</v>
      </c>
    </row>
    <row r="478" spans="1:17" ht="14.4" customHeight="1" x14ac:dyDescent="0.3">
      <c r="A478" s="680" t="s">
        <v>537</v>
      </c>
      <c r="B478" s="671" t="s">
        <v>4505</v>
      </c>
      <c r="C478" s="671" t="s">
        <v>3867</v>
      </c>
      <c r="D478" s="671" t="s">
        <v>4649</v>
      </c>
      <c r="E478" s="671" t="s">
        <v>4650</v>
      </c>
      <c r="F478" s="238"/>
      <c r="G478" s="238"/>
      <c r="H478" s="238"/>
      <c r="I478" s="238"/>
      <c r="J478" s="238"/>
      <c r="K478" s="238"/>
      <c r="L478" s="238"/>
      <c r="M478" s="238"/>
      <c r="N478" s="238">
        <v>2</v>
      </c>
      <c r="O478" s="238">
        <v>3884</v>
      </c>
      <c r="P478" s="682"/>
      <c r="Q478" s="713">
        <v>1942</v>
      </c>
    </row>
    <row r="479" spans="1:17" ht="14.4" customHeight="1" x14ac:dyDescent="0.3">
      <c r="A479" s="680" t="s">
        <v>537</v>
      </c>
      <c r="B479" s="671" t="s">
        <v>4505</v>
      </c>
      <c r="C479" s="671" t="s">
        <v>3867</v>
      </c>
      <c r="D479" s="671" t="s">
        <v>4651</v>
      </c>
      <c r="E479" s="671" t="s">
        <v>4652</v>
      </c>
      <c r="F479" s="238"/>
      <c r="G479" s="238"/>
      <c r="H479" s="238"/>
      <c r="I479" s="238"/>
      <c r="J479" s="238"/>
      <c r="K479" s="238"/>
      <c r="L479" s="238"/>
      <c r="M479" s="238"/>
      <c r="N479" s="238">
        <v>1</v>
      </c>
      <c r="O479" s="238">
        <v>15785</v>
      </c>
      <c r="P479" s="682"/>
      <c r="Q479" s="713">
        <v>15785</v>
      </c>
    </row>
    <row r="480" spans="1:17" ht="14.4" customHeight="1" x14ac:dyDescent="0.3">
      <c r="A480" s="680" t="s">
        <v>537</v>
      </c>
      <c r="B480" s="671" t="s">
        <v>4505</v>
      </c>
      <c r="C480" s="671" t="s">
        <v>3867</v>
      </c>
      <c r="D480" s="671" t="s">
        <v>4653</v>
      </c>
      <c r="E480" s="671" t="s">
        <v>4654</v>
      </c>
      <c r="F480" s="238"/>
      <c r="G480" s="238"/>
      <c r="H480" s="238"/>
      <c r="I480" s="238"/>
      <c r="J480" s="238">
        <v>2</v>
      </c>
      <c r="K480" s="238">
        <v>2308</v>
      </c>
      <c r="L480" s="238"/>
      <c r="M480" s="238">
        <v>1154</v>
      </c>
      <c r="N480" s="238">
        <v>2</v>
      </c>
      <c r="O480" s="238">
        <v>2308</v>
      </c>
      <c r="P480" s="682"/>
      <c r="Q480" s="713">
        <v>1154</v>
      </c>
    </row>
    <row r="481" spans="1:17" ht="14.4" customHeight="1" x14ac:dyDescent="0.3">
      <c r="A481" s="680" t="s">
        <v>537</v>
      </c>
      <c r="B481" s="671" t="s">
        <v>4505</v>
      </c>
      <c r="C481" s="671" t="s">
        <v>3867</v>
      </c>
      <c r="D481" s="671" t="s">
        <v>4655</v>
      </c>
      <c r="E481" s="671" t="s">
        <v>4656</v>
      </c>
      <c r="F481" s="238"/>
      <c r="G481" s="238"/>
      <c r="H481" s="238"/>
      <c r="I481" s="238"/>
      <c r="J481" s="238">
        <v>2</v>
      </c>
      <c r="K481" s="238">
        <v>2614</v>
      </c>
      <c r="L481" s="238"/>
      <c r="M481" s="238">
        <v>1307</v>
      </c>
      <c r="N481" s="238"/>
      <c r="O481" s="238"/>
      <c r="P481" s="682"/>
      <c r="Q481" s="713"/>
    </row>
    <row r="482" spans="1:17" ht="14.4" customHeight="1" x14ac:dyDescent="0.3">
      <c r="A482" s="680" t="s">
        <v>537</v>
      </c>
      <c r="B482" s="671" t="s">
        <v>4505</v>
      </c>
      <c r="C482" s="671" t="s">
        <v>3867</v>
      </c>
      <c r="D482" s="671" t="s">
        <v>4657</v>
      </c>
      <c r="E482" s="671" t="s">
        <v>4658</v>
      </c>
      <c r="F482" s="238"/>
      <c r="G482" s="238"/>
      <c r="H482" s="238"/>
      <c r="I482" s="238"/>
      <c r="J482" s="238">
        <v>1</v>
      </c>
      <c r="K482" s="238">
        <v>1796</v>
      </c>
      <c r="L482" s="238"/>
      <c r="M482" s="238">
        <v>1796</v>
      </c>
      <c r="N482" s="238"/>
      <c r="O482" s="238"/>
      <c r="P482" s="682"/>
      <c r="Q482" s="713"/>
    </row>
    <row r="483" spans="1:17" ht="14.4" customHeight="1" x14ac:dyDescent="0.3">
      <c r="A483" s="680" t="s">
        <v>537</v>
      </c>
      <c r="B483" s="671" t="s">
        <v>4505</v>
      </c>
      <c r="C483" s="671" t="s">
        <v>3867</v>
      </c>
      <c r="D483" s="671" t="s">
        <v>4659</v>
      </c>
      <c r="E483" s="671" t="s">
        <v>4660</v>
      </c>
      <c r="F483" s="238"/>
      <c r="G483" s="238"/>
      <c r="H483" s="238"/>
      <c r="I483" s="238"/>
      <c r="J483" s="238"/>
      <c r="K483" s="238"/>
      <c r="L483" s="238"/>
      <c r="M483" s="238"/>
      <c r="N483" s="238">
        <v>2</v>
      </c>
      <c r="O483" s="238">
        <v>5404</v>
      </c>
      <c r="P483" s="682"/>
      <c r="Q483" s="713">
        <v>2702</v>
      </c>
    </row>
    <row r="484" spans="1:17" ht="14.4" customHeight="1" x14ac:dyDescent="0.3">
      <c r="A484" s="680" t="s">
        <v>537</v>
      </c>
      <c r="B484" s="671" t="s">
        <v>4505</v>
      </c>
      <c r="C484" s="671" t="s">
        <v>3867</v>
      </c>
      <c r="D484" s="671" t="s">
        <v>4661</v>
      </c>
      <c r="E484" s="671" t="s">
        <v>4662</v>
      </c>
      <c r="F484" s="238"/>
      <c r="G484" s="238"/>
      <c r="H484" s="238"/>
      <c r="I484" s="238"/>
      <c r="J484" s="238">
        <v>1</v>
      </c>
      <c r="K484" s="238">
        <v>2440</v>
      </c>
      <c r="L484" s="238"/>
      <c r="M484" s="238">
        <v>2440</v>
      </c>
      <c r="N484" s="238"/>
      <c r="O484" s="238"/>
      <c r="P484" s="682"/>
      <c r="Q484" s="713"/>
    </row>
    <row r="485" spans="1:17" ht="14.4" customHeight="1" x14ac:dyDescent="0.3">
      <c r="A485" s="680" t="s">
        <v>537</v>
      </c>
      <c r="B485" s="671" t="s">
        <v>4505</v>
      </c>
      <c r="C485" s="671" t="s">
        <v>3867</v>
      </c>
      <c r="D485" s="671" t="s">
        <v>4663</v>
      </c>
      <c r="E485" s="671" t="s">
        <v>4664</v>
      </c>
      <c r="F485" s="238"/>
      <c r="G485" s="238"/>
      <c r="H485" s="238"/>
      <c r="I485" s="238"/>
      <c r="J485" s="238">
        <v>1</v>
      </c>
      <c r="K485" s="238">
        <v>3829</v>
      </c>
      <c r="L485" s="238"/>
      <c r="M485" s="238">
        <v>3829</v>
      </c>
      <c r="N485" s="238"/>
      <c r="O485" s="238"/>
      <c r="P485" s="682"/>
      <c r="Q485" s="713"/>
    </row>
    <row r="486" spans="1:17" ht="14.4" customHeight="1" x14ac:dyDescent="0.3">
      <c r="A486" s="680" t="s">
        <v>537</v>
      </c>
      <c r="B486" s="671" t="s">
        <v>4505</v>
      </c>
      <c r="C486" s="671" t="s">
        <v>3867</v>
      </c>
      <c r="D486" s="671" t="s">
        <v>4665</v>
      </c>
      <c r="E486" s="671" t="s">
        <v>4666</v>
      </c>
      <c r="F486" s="238"/>
      <c r="G486" s="238"/>
      <c r="H486" s="238"/>
      <c r="I486" s="238"/>
      <c r="J486" s="238"/>
      <c r="K486" s="238"/>
      <c r="L486" s="238"/>
      <c r="M486" s="238"/>
      <c r="N486" s="238">
        <v>1</v>
      </c>
      <c r="O486" s="238">
        <v>1711</v>
      </c>
      <c r="P486" s="682"/>
      <c r="Q486" s="713">
        <v>1711</v>
      </c>
    </row>
    <row r="487" spans="1:17" ht="14.4" customHeight="1" x14ac:dyDescent="0.3">
      <c r="A487" s="680" t="s">
        <v>537</v>
      </c>
      <c r="B487" s="671" t="s">
        <v>4505</v>
      </c>
      <c r="C487" s="671" t="s">
        <v>3867</v>
      </c>
      <c r="D487" s="671" t="s">
        <v>4667</v>
      </c>
      <c r="E487" s="671" t="s">
        <v>4668</v>
      </c>
      <c r="F487" s="238"/>
      <c r="G487" s="238"/>
      <c r="H487" s="238"/>
      <c r="I487" s="238"/>
      <c r="J487" s="238">
        <v>2</v>
      </c>
      <c r="K487" s="238">
        <v>2470</v>
      </c>
      <c r="L487" s="238"/>
      <c r="M487" s="238">
        <v>1235</v>
      </c>
      <c r="N487" s="238"/>
      <c r="O487" s="238"/>
      <c r="P487" s="682"/>
      <c r="Q487" s="713"/>
    </row>
    <row r="488" spans="1:17" ht="14.4" customHeight="1" x14ac:dyDescent="0.3">
      <c r="A488" s="680" t="s">
        <v>537</v>
      </c>
      <c r="B488" s="671" t="s">
        <v>4505</v>
      </c>
      <c r="C488" s="671" t="s">
        <v>3867</v>
      </c>
      <c r="D488" s="671" t="s">
        <v>4669</v>
      </c>
      <c r="E488" s="671" t="s">
        <v>4670</v>
      </c>
      <c r="F488" s="238"/>
      <c r="G488" s="238"/>
      <c r="H488" s="238"/>
      <c r="I488" s="238"/>
      <c r="J488" s="238"/>
      <c r="K488" s="238"/>
      <c r="L488" s="238"/>
      <c r="M488" s="238"/>
      <c r="N488" s="238">
        <v>2</v>
      </c>
      <c r="O488" s="238">
        <v>4394</v>
      </c>
      <c r="P488" s="682"/>
      <c r="Q488" s="713">
        <v>2197</v>
      </c>
    </row>
    <row r="489" spans="1:17" ht="14.4" customHeight="1" x14ac:dyDescent="0.3">
      <c r="A489" s="680" t="s">
        <v>537</v>
      </c>
      <c r="B489" s="671" t="s">
        <v>4505</v>
      </c>
      <c r="C489" s="671" t="s">
        <v>3867</v>
      </c>
      <c r="D489" s="671" t="s">
        <v>4671</v>
      </c>
      <c r="E489" s="671" t="s">
        <v>4672</v>
      </c>
      <c r="F489" s="238"/>
      <c r="G489" s="238"/>
      <c r="H489" s="238"/>
      <c r="I489" s="238"/>
      <c r="J489" s="238"/>
      <c r="K489" s="238"/>
      <c r="L489" s="238"/>
      <c r="M489" s="238"/>
      <c r="N489" s="238">
        <v>1</v>
      </c>
      <c r="O489" s="238">
        <v>1981</v>
      </c>
      <c r="P489" s="682"/>
      <c r="Q489" s="713">
        <v>1981</v>
      </c>
    </row>
    <row r="490" spans="1:17" ht="14.4" customHeight="1" x14ac:dyDescent="0.3">
      <c r="A490" s="680" t="s">
        <v>537</v>
      </c>
      <c r="B490" s="671" t="s">
        <v>4505</v>
      </c>
      <c r="C490" s="671" t="s">
        <v>3867</v>
      </c>
      <c r="D490" s="671" t="s">
        <v>4673</v>
      </c>
      <c r="E490" s="671" t="s">
        <v>4674</v>
      </c>
      <c r="F490" s="238"/>
      <c r="G490" s="238"/>
      <c r="H490" s="238"/>
      <c r="I490" s="238"/>
      <c r="J490" s="238"/>
      <c r="K490" s="238"/>
      <c r="L490" s="238"/>
      <c r="M490" s="238"/>
      <c r="N490" s="238">
        <v>1</v>
      </c>
      <c r="O490" s="238">
        <v>5224</v>
      </c>
      <c r="P490" s="682"/>
      <c r="Q490" s="713">
        <v>5224</v>
      </c>
    </row>
    <row r="491" spans="1:17" ht="14.4" customHeight="1" x14ac:dyDescent="0.3">
      <c r="A491" s="680" t="s">
        <v>537</v>
      </c>
      <c r="B491" s="671" t="s">
        <v>4505</v>
      </c>
      <c r="C491" s="671" t="s">
        <v>3867</v>
      </c>
      <c r="D491" s="671" t="s">
        <v>4675</v>
      </c>
      <c r="E491" s="671" t="s">
        <v>4676</v>
      </c>
      <c r="F491" s="238"/>
      <c r="G491" s="238"/>
      <c r="H491" s="238"/>
      <c r="I491" s="238"/>
      <c r="J491" s="238"/>
      <c r="K491" s="238"/>
      <c r="L491" s="238"/>
      <c r="M491" s="238"/>
      <c r="N491" s="238">
        <v>1</v>
      </c>
      <c r="O491" s="238">
        <v>1266</v>
      </c>
      <c r="P491" s="682"/>
      <c r="Q491" s="713">
        <v>1266</v>
      </c>
    </row>
    <row r="492" spans="1:17" ht="14.4" customHeight="1" x14ac:dyDescent="0.3">
      <c r="A492" s="680" t="s">
        <v>537</v>
      </c>
      <c r="B492" s="671" t="s">
        <v>4505</v>
      </c>
      <c r="C492" s="671" t="s">
        <v>3867</v>
      </c>
      <c r="D492" s="671" t="s">
        <v>4677</v>
      </c>
      <c r="E492" s="671" t="s">
        <v>4678</v>
      </c>
      <c r="F492" s="238"/>
      <c r="G492" s="238"/>
      <c r="H492" s="238"/>
      <c r="I492" s="238"/>
      <c r="J492" s="238"/>
      <c r="K492" s="238"/>
      <c r="L492" s="238"/>
      <c r="M492" s="238"/>
      <c r="N492" s="238">
        <v>1</v>
      </c>
      <c r="O492" s="238">
        <v>9385</v>
      </c>
      <c r="P492" s="682"/>
      <c r="Q492" s="713">
        <v>9385</v>
      </c>
    </row>
    <row r="493" spans="1:17" ht="14.4" customHeight="1" x14ac:dyDescent="0.3">
      <c r="A493" s="680" t="s">
        <v>537</v>
      </c>
      <c r="B493" s="671" t="s">
        <v>4679</v>
      </c>
      <c r="C493" s="671" t="s">
        <v>3867</v>
      </c>
      <c r="D493" s="671" t="s">
        <v>4680</v>
      </c>
      <c r="E493" s="671" t="s">
        <v>4681</v>
      </c>
      <c r="F493" s="238">
        <v>2</v>
      </c>
      <c r="G493" s="238">
        <v>9948</v>
      </c>
      <c r="H493" s="238">
        <v>1</v>
      </c>
      <c r="I493" s="238">
        <v>4974</v>
      </c>
      <c r="J493" s="238"/>
      <c r="K493" s="238"/>
      <c r="L493" s="238"/>
      <c r="M493" s="238"/>
      <c r="N493" s="238"/>
      <c r="O493" s="238"/>
      <c r="P493" s="682"/>
      <c r="Q493" s="713"/>
    </row>
    <row r="494" spans="1:17" ht="14.4" customHeight="1" x14ac:dyDescent="0.3">
      <c r="A494" s="680" t="s">
        <v>537</v>
      </c>
      <c r="B494" s="671" t="s">
        <v>4679</v>
      </c>
      <c r="C494" s="671" t="s">
        <v>3867</v>
      </c>
      <c r="D494" s="671" t="s">
        <v>4682</v>
      </c>
      <c r="E494" s="671" t="s">
        <v>4683</v>
      </c>
      <c r="F494" s="238">
        <v>3</v>
      </c>
      <c r="G494" s="238">
        <v>945</v>
      </c>
      <c r="H494" s="238">
        <v>1</v>
      </c>
      <c r="I494" s="238">
        <v>315</v>
      </c>
      <c r="J494" s="238"/>
      <c r="K494" s="238"/>
      <c r="L494" s="238"/>
      <c r="M494" s="238"/>
      <c r="N494" s="238"/>
      <c r="O494" s="238"/>
      <c r="P494" s="682"/>
      <c r="Q494" s="713"/>
    </row>
    <row r="495" spans="1:17" ht="14.4" customHeight="1" x14ac:dyDescent="0.3">
      <c r="A495" s="680" t="s">
        <v>537</v>
      </c>
      <c r="B495" s="671" t="s">
        <v>4679</v>
      </c>
      <c r="C495" s="671" t="s">
        <v>3867</v>
      </c>
      <c r="D495" s="671" t="s">
        <v>4684</v>
      </c>
      <c r="E495" s="671" t="s">
        <v>4685</v>
      </c>
      <c r="F495" s="238"/>
      <c r="G495" s="238"/>
      <c r="H495" s="238"/>
      <c r="I495" s="238"/>
      <c r="J495" s="238">
        <v>1</v>
      </c>
      <c r="K495" s="238">
        <v>5143</v>
      </c>
      <c r="L495" s="238"/>
      <c r="M495" s="238">
        <v>5143</v>
      </c>
      <c r="N495" s="238"/>
      <c r="O495" s="238"/>
      <c r="P495" s="682"/>
      <c r="Q495" s="713"/>
    </row>
    <row r="496" spans="1:17" ht="14.4" customHeight="1" x14ac:dyDescent="0.3">
      <c r="A496" s="680" t="s">
        <v>537</v>
      </c>
      <c r="B496" s="671" t="s">
        <v>4679</v>
      </c>
      <c r="C496" s="671" t="s">
        <v>3867</v>
      </c>
      <c r="D496" s="671" t="s">
        <v>4686</v>
      </c>
      <c r="E496" s="671" t="s">
        <v>4687</v>
      </c>
      <c r="F496" s="238">
        <v>1</v>
      </c>
      <c r="G496" s="238">
        <v>903</v>
      </c>
      <c r="H496" s="238">
        <v>1</v>
      </c>
      <c r="I496" s="238">
        <v>903</v>
      </c>
      <c r="J496" s="238"/>
      <c r="K496" s="238"/>
      <c r="L496" s="238"/>
      <c r="M496" s="238"/>
      <c r="N496" s="238"/>
      <c r="O496" s="238"/>
      <c r="P496" s="682"/>
      <c r="Q496" s="713"/>
    </row>
    <row r="497" spans="1:17" ht="14.4" customHeight="1" x14ac:dyDescent="0.3">
      <c r="A497" s="680" t="s">
        <v>537</v>
      </c>
      <c r="B497" s="671" t="s">
        <v>4679</v>
      </c>
      <c r="C497" s="671" t="s">
        <v>3867</v>
      </c>
      <c r="D497" s="671" t="s">
        <v>4688</v>
      </c>
      <c r="E497" s="671" t="s">
        <v>4689</v>
      </c>
      <c r="F497" s="238">
        <v>1</v>
      </c>
      <c r="G497" s="238">
        <v>439</v>
      </c>
      <c r="H497" s="238">
        <v>1</v>
      </c>
      <c r="I497" s="238">
        <v>439</v>
      </c>
      <c r="J497" s="238"/>
      <c r="K497" s="238"/>
      <c r="L497" s="238"/>
      <c r="M497" s="238"/>
      <c r="N497" s="238"/>
      <c r="O497" s="238"/>
      <c r="P497" s="682"/>
      <c r="Q497" s="713"/>
    </row>
    <row r="498" spans="1:17" ht="14.4" customHeight="1" x14ac:dyDescent="0.3">
      <c r="A498" s="680" t="s">
        <v>537</v>
      </c>
      <c r="B498" s="671" t="s">
        <v>4679</v>
      </c>
      <c r="C498" s="671" t="s">
        <v>3867</v>
      </c>
      <c r="D498" s="671" t="s">
        <v>4351</v>
      </c>
      <c r="E498" s="671" t="s">
        <v>4352</v>
      </c>
      <c r="F498" s="238"/>
      <c r="G498" s="238"/>
      <c r="H498" s="238"/>
      <c r="I498" s="238"/>
      <c r="J498" s="238">
        <v>2</v>
      </c>
      <c r="K498" s="238">
        <v>1690</v>
      </c>
      <c r="L498" s="238"/>
      <c r="M498" s="238">
        <v>845</v>
      </c>
      <c r="N498" s="238"/>
      <c r="O498" s="238"/>
      <c r="P498" s="682"/>
      <c r="Q498" s="713"/>
    </row>
    <row r="499" spans="1:17" ht="14.4" customHeight="1" x14ac:dyDescent="0.3">
      <c r="A499" s="680" t="s">
        <v>537</v>
      </c>
      <c r="B499" s="671" t="s">
        <v>4679</v>
      </c>
      <c r="C499" s="671" t="s">
        <v>3867</v>
      </c>
      <c r="D499" s="671" t="s">
        <v>4625</v>
      </c>
      <c r="E499" s="671" t="s">
        <v>4626</v>
      </c>
      <c r="F499" s="238">
        <v>2</v>
      </c>
      <c r="G499" s="238">
        <v>8640</v>
      </c>
      <c r="H499" s="238">
        <v>1</v>
      </c>
      <c r="I499" s="238">
        <v>4320</v>
      </c>
      <c r="J499" s="238"/>
      <c r="K499" s="238"/>
      <c r="L499" s="238"/>
      <c r="M499" s="238"/>
      <c r="N499" s="238"/>
      <c r="O499" s="238"/>
      <c r="P499" s="682"/>
      <c r="Q499" s="713"/>
    </row>
    <row r="500" spans="1:17" ht="14.4" customHeight="1" x14ac:dyDescent="0.3">
      <c r="A500" s="680" t="s">
        <v>537</v>
      </c>
      <c r="B500" s="671" t="s">
        <v>4679</v>
      </c>
      <c r="C500" s="671" t="s">
        <v>3867</v>
      </c>
      <c r="D500" s="671" t="s">
        <v>4690</v>
      </c>
      <c r="E500" s="671" t="s">
        <v>4691</v>
      </c>
      <c r="F500" s="238">
        <v>1</v>
      </c>
      <c r="G500" s="238">
        <v>4568</v>
      </c>
      <c r="H500" s="238">
        <v>1</v>
      </c>
      <c r="I500" s="238">
        <v>4568</v>
      </c>
      <c r="J500" s="238"/>
      <c r="K500" s="238"/>
      <c r="L500" s="238"/>
      <c r="M500" s="238"/>
      <c r="N500" s="238"/>
      <c r="O500" s="238"/>
      <c r="P500" s="682"/>
      <c r="Q500" s="713"/>
    </row>
    <row r="501" spans="1:17" ht="14.4" customHeight="1" x14ac:dyDescent="0.3">
      <c r="A501" s="680" t="s">
        <v>537</v>
      </c>
      <c r="B501" s="671" t="s">
        <v>4679</v>
      </c>
      <c r="C501" s="671" t="s">
        <v>3867</v>
      </c>
      <c r="D501" s="671" t="s">
        <v>4692</v>
      </c>
      <c r="E501" s="671" t="s">
        <v>4693</v>
      </c>
      <c r="F501" s="238">
        <v>1</v>
      </c>
      <c r="G501" s="238">
        <v>1649</v>
      </c>
      <c r="H501" s="238">
        <v>1</v>
      </c>
      <c r="I501" s="238">
        <v>1649</v>
      </c>
      <c r="J501" s="238"/>
      <c r="K501" s="238"/>
      <c r="L501" s="238"/>
      <c r="M501" s="238"/>
      <c r="N501" s="238"/>
      <c r="O501" s="238"/>
      <c r="P501" s="682"/>
      <c r="Q501" s="713"/>
    </row>
    <row r="502" spans="1:17" ht="14.4" customHeight="1" x14ac:dyDescent="0.3">
      <c r="A502" s="680" t="s">
        <v>537</v>
      </c>
      <c r="B502" s="671" t="s">
        <v>4679</v>
      </c>
      <c r="C502" s="671" t="s">
        <v>3867</v>
      </c>
      <c r="D502" s="671" t="s">
        <v>4694</v>
      </c>
      <c r="E502" s="671" t="s">
        <v>4695</v>
      </c>
      <c r="F502" s="238">
        <v>1</v>
      </c>
      <c r="G502" s="238">
        <v>1796</v>
      </c>
      <c r="H502" s="238">
        <v>1</v>
      </c>
      <c r="I502" s="238">
        <v>1796</v>
      </c>
      <c r="J502" s="238">
        <v>1</v>
      </c>
      <c r="K502" s="238">
        <v>1808</v>
      </c>
      <c r="L502" s="238">
        <v>1.0066815144766148</v>
      </c>
      <c r="M502" s="238">
        <v>1808</v>
      </c>
      <c r="N502" s="238"/>
      <c r="O502" s="238"/>
      <c r="P502" s="682"/>
      <c r="Q502" s="713"/>
    </row>
    <row r="503" spans="1:17" ht="14.4" customHeight="1" x14ac:dyDescent="0.3">
      <c r="A503" s="680" t="s">
        <v>537</v>
      </c>
      <c r="B503" s="671" t="s">
        <v>4696</v>
      </c>
      <c r="C503" s="671" t="s">
        <v>3867</v>
      </c>
      <c r="D503" s="671" t="s">
        <v>4697</v>
      </c>
      <c r="E503" s="671" t="s">
        <v>4698</v>
      </c>
      <c r="F503" s="238"/>
      <c r="G503" s="238"/>
      <c r="H503" s="238"/>
      <c r="I503" s="238"/>
      <c r="J503" s="238">
        <v>1</v>
      </c>
      <c r="K503" s="238">
        <v>386</v>
      </c>
      <c r="L503" s="238"/>
      <c r="M503" s="238">
        <v>386</v>
      </c>
      <c r="N503" s="238"/>
      <c r="O503" s="238"/>
      <c r="P503" s="682"/>
      <c r="Q503" s="713"/>
    </row>
    <row r="504" spans="1:17" ht="14.4" customHeight="1" x14ac:dyDescent="0.3">
      <c r="A504" s="680" t="s">
        <v>537</v>
      </c>
      <c r="B504" s="671" t="s">
        <v>4699</v>
      </c>
      <c r="C504" s="671" t="s">
        <v>3867</v>
      </c>
      <c r="D504" s="671" t="s">
        <v>4700</v>
      </c>
      <c r="E504" s="671" t="s">
        <v>4701</v>
      </c>
      <c r="F504" s="238">
        <v>1</v>
      </c>
      <c r="G504" s="238">
        <v>675</v>
      </c>
      <c r="H504" s="238">
        <v>1</v>
      </c>
      <c r="I504" s="238">
        <v>675</v>
      </c>
      <c r="J504" s="238"/>
      <c r="K504" s="238"/>
      <c r="L504" s="238"/>
      <c r="M504" s="238"/>
      <c r="N504" s="238"/>
      <c r="O504" s="238"/>
      <c r="P504" s="682"/>
      <c r="Q504" s="713"/>
    </row>
    <row r="505" spans="1:17" ht="14.4" customHeight="1" x14ac:dyDescent="0.3">
      <c r="A505" s="680" t="s">
        <v>537</v>
      </c>
      <c r="B505" s="671" t="s">
        <v>4699</v>
      </c>
      <c r="C505" s="671" t="s">
        <v>3867</v>
      </c>
      <c r="D505" s="671" t="s">
        <v>4702</v>
      </c>
      <c r="E505" s="671" t="s">
        <v>4703</v>
      </c>
      <c r="F505" s="238">
        <v>2</v>
      </c>
      <c r="G505" s="238">
        <v>1022</v>
      </c>
      <c r="H505" s="238">
        <v>1</v>
      </c>
      <c r="I505" s="238">
        <v>511</v>
      </c>
      <c r="J505" s="238"/>
      <c r="K505" s="238"/>
      <c r="L505" s="238"/>
      <c r="M505" s="238"/>
      <c r="N505" s="238"/>
      <c r="O505" s="238"/>
      <c r="P505" s="682"/>
      <c r="Q505" s="713"/>
    </row>
    <row r="506" spans="1:17" ht="14.4" customHeight="1" x14ac:dyDescent="0.3">
      <c r="A506" s="680" t="s">
        <v>537</v>
      </c>
      <c r="B506" s="671" t="s">
        <v>4699</v>
      </c>
      <c r="C506" s="671" t="s">
        <v>3867</v>
      </c>
      <c r="D506" s="671" t="s">
        <v>4704</v>
      </c>
      <c r="E506" s="671" t="s">
        <v>4705</v>
      </c>
      <c r="F506" s="238"/>
      <c r="G506" s="238"/>
      <c r="H506" s="238"/>
      <c r="I506" s="238"/>
      <c r="J506" s="238"/>
      <c r="K506" s="238"/>
      <c r="L506" s="238"/>
      <c r="M506" s="238"/>
      <c r="N506" s="238">
        <v>1</v>
      </c>
      <c r="O506" s="238">
        <v>481</v>
      </c>
      <c r="P506" s="682"/>
      <c r="Q506" s="713">
        <v>481</v>
      </c>
    </row>
    <row r="507" spans="1:17" ht="14.4" customHeight="1" x14ac:dyDescent="0.3">
      <c r="A507" s="680" t="s">
        <v>537</v>
      </c>
      <c r="B507" s="671" t="s">
        <v>4699</v>
      </c>
      <c r="C507" s="671" t="s">
        <v>3867</v>
      </c>
      <c r="D507" s="671" t="s">
        <v>4706</v>
      </c>
      <c r="E507" s="671" t="s">
        <v>4707</v>
      </c>
      <c r="F507" s="238"/>
      <c r="G507" s="238"/>
      <c r="H507" s="238"/>
      <c r="I507" s="238"/>
      <c r="J507" s="238"/>
      <c r="K507" s="238"/>
      <c r="L507" s="238"/>
      <c r="M507" s="238"/>
      <c r="N507" s="238">
        <v>1</v>
      </c>
      <c r="O507" s="238">
        <v>6103</v>
      </c>
      <c r="P507" s="682"/>
      <c r="Q507" s="713">
        <v>6103</v>
      </c>
    </row>
    <row r="508" spans="1:17" ht="14.4" customHeight="1" x14ac:dyDescent="0.3">
      <c r="A508" s="680" t="s">
        <v>537</v>
      </c>
      <c r="B508" s="671" t="s">
        <v>4699</v>
      </c>
      <c r="C508" s="671" t="s">
        <v>3867</v>
      </c>
      <c r="D508" s="671" t="s">
        <v>4708</v>
      </c>
      <c r="E508" s="671" t="s">
        <v>4709</v>
      </c>
      <c r="F508" s="238"/>
      <c r="G508" s="238"/>
      <c r="H508" s="238"/>
      <c r="I508" s="238"/>
      <c r="J508" s="238"/>
      <c r="K508" s="238"/>
      <c r="L508" s="238"/>
      <c r="M508" s="238"/>
      <c r="N508" s="238">
        <v>1</v>
      </c>
      <c r="O508" s="238">
        <v>303</v>
      </c>
      <c r="P508" s="682"/>
      <c r="Q508" s="713">
        <v>303</v>
      </c>
    </row>
    <row r="509" spans="1:17" ht="14.4" customHeight="1" x14ac:dyDescent="0.3">
      <c r="A509" s="680" t="s">
        <v>537</v>
      </c>
      <c r="B509" s="671" t="s">
        <v>4699</v>
      </c>
      <c r="C509" s="671" t="s">
        <v>3867</v>
      </c>
      <c r="D509" s="671" t="s">
        <v>4710</v>
      </c>
      <c r="E509" s="671" t="s">
        <v>4711</v>
      </c>
      <c r="F509" s="238"/>
      <c r="G509" s="238"/>
      <c r="H509" s="238"/>
      <c r="I509" s="238"/>
      <c r="J509" s="238"/>
      <c r="K509" s="238"/>
      <c r="L509" s="238"/>
      <c r="M509" s="238"/>
      <c r="N509" s="238">
        <v>1</v>
      </c>
      <c r="O509" s="238">
        <v>9130</v>
      </c>
      <c r="P509" s="682"/>
      <c r="Q509" s="713">
        <v>9130</v>
      </c>
    </row>
    <row r="510" spans="1:17" ht="14.4" customHeight="1" x14ac:dyDescent="0.3">
      <c r="A510" s="680" t="s">
        <v>537</v>
      </c>
      <c r="B510" s="671" t="s">
        <v>4699</v>
      </c>
      <c r="C510" s="671" t="s">
        <v>3867</v>
      </c>
      <c r="D510" s="671" t="s">
        <v>4712</v>
      </c>
      <c r="E510" s="671" t="s">
        <v>4713</v>
      </c>
      <c r="F510" s="238">
        <v>1</v>
      </c>
      <c r="G510" s="238">
        <v>4478</v>
      </c>
      <c r="H510" s="238">
        <v>1</v>
      </c>
      <c r="I510" s="238">
        <v>4478</v>
      </c>
      <c r="J510" s="238"/>
      <c r="K510" s="238"/>
      <c r="L510" s="238"/>
      <c r="M510" s="238"/>
      <c r="N510" s="238"/>
      <c r="O510" s="238"/>
      <c r="P510" s="682"/>
      <c r="Q510" s="713"/>
    </row>
    <row r="511" spans="1:17" ht="14.4" customHeight="1" x14ac:dyDescent="0.3">
      <c r="A511" s="680" t="s">
        <v>4714</v>
      </c>
      <c r="B511" s="671" t="s">
        <v>3852</v>
      </c>
      <c r="C511" s="671" t="s">
        <v>3867</v>
      </c>
      <c r="D511" s="671" t="s">
        <v>3874</v>
      </c>
      <c r="E511" s="671" t="s">
        <v>3875</v>
      </c>
      <c r="F511" s="238">
        <v>1</v>
      </c>
      <c r="G511" s="238">
        <v>34</v>
      </c>
      <c r="H511" s="238">
        <v>1</v>
      </c>
      <c r="I511" s="238">
        <v>34</v>
      </c>
      <c r="J511" s="238"/>
      <c r="K511" s="238"/>
      <c r="L511" s="238"/>
      <c r="M511" s="238"/>
      <c r="N511" s="238"/>
      <c r="O511" s="238"/>
      <c r="P511" s="682"/>
      <c r="Q511" s="713"/>
    </row>
    <row r="512" spans="1:17" ht="14.4" customHeight="1" x14ac:dyDescent="0.3">
      <c r="A512" s="680" t="s">
        <v>4714</v>
      </c>
      <c r="B512" s="671" t="s">
        <v>3852</v>
      </c>
      <c r="C512" s="671" t="s">
        <v>3867</v>
      </c>
      <c r="D512" s="671" t="s">
        <v>4715</v>
      </c>
      <c r="E512" s="671" t="s">
        <v>4716</v>
      </c>
      <c r="F512" s="238">
        <v>1</v>
      </c>
      <c r="G512" s="238">
        <v>114</v>
      </c>
      <c r="H512" s="238">
        <v>1</v>
      </c>
      <c r="I512" s="238">
        <v>114</v>
      </c>
      <c r="J512" s="238"/>
      <c r="K512" s="238"/>
      <c r="L512" s="238"/>
      <c r="M512" s="238"/>
      <c r="N512" s="238"/>
      <c r="O512" s="238"/>
      <c r="P512" s="682"/>
      <c r="Q512" s="713"/>
    </row>
    <row r="513" spans="1:17" ht="14.4" customHeight="1" x14ac:dyDescent="0.3">
      <c r="A513" s="680" t="s">
        <v>4714</v>
      </c>
      <c r="B513" s="671" t="s">
        <v>3852</v>
      </c>
      <c r="C513" s="671" t="s">
        <v>3867</v>
      </c>
      <c r="D513" s="671" t="s">
        <v>3882</v>
      </c>
      <c r="E513" s="671" t="s">
        <v>3883</v>
      </c>
      <c r="F513" s="238">
        <v>1</v>
      </c>
      <c r="G513" s="238">
        <v>83</v>
      </c>
      <c r="H513" s="238">
        <v>1</v>
      </c>
      <c r="I513" s="238">
        <v>83</v>
      </c>
      <c r="J513" s="238"/>
      <c r="K513" s="238"/>
      <c r="L513" s="238"/>
      <c r="M513" s="238"/>
      <c r="N513" s="238"/>
      <c r="O513" s="238"/>
      <c r="P513" s="682"/>
      <c r="Q513" s="713"/>
    </row>
    <row r="514" spans="1:17" ht="14.4" customHeight="1" x14ac:dyDescent="0.3">
      <c r="A514" s="680" t="s">
        <v>4714</v>
      </c>
      <c r="B514" s="671" t="s">
        <v>3852</v>
      </c>
      <c r="C514" s="671" t="s">
        <v>3867</v>
      </c>
      <c r="D514" s="671" t="s">
        <v>3884</v>
      </c>
      <c r="E514" s="671" t="s">
        <v>3885</v>
      </c>
      <c r="F514" s="238">
        <v>1</v>
      </c>
      <c r="G514" s="238">
        <v>609</v>
      </c>
      <c r="H514" s="238">
        <v>1</v>
      </c>
      <c r="I514" s="238">
        <v>609</v>
      </c>
      <c r="J514" s="238"/>
      <c r="K514" s="238"/>
      <c r="L514" s="238"/>
      <c r="M514" s="238"/>
      <c r="N514" s="238"/>
      <c r="O514" s="238"/>
      <c r="P514" s="682"/>
      <c r="Q514" s="713"/>
    </row>
    <row r="515" spans="1:17" ht="14.4" customHeight="1" x14ac:dyDescent="0.3">
      <c r="A515" s="680" t="s">
        <v>4714</v>
      </c>
      <c r="B515" s="671" t="s">
        <v>3852</v>
      </c>
      <c r="C515" s="671" t="s">
        <v>3867</v>
      </c>
      <c r="D515" s="671" t="s">
        <v>3886</v>
      </c>
      <c r="E515" s="671" t="s">
        <v>3887</v>
      </c>
      <c r="F515" s="238">
        <v>1</v>
      </c>
      <c r="G515" s="238">
        <v>385</v>
      </c>
      <c r="H515" s="238">
        <v>1</v>
      </c>
      <c r="I515" s="238">
        <v>385</v>
      </c>
      <c r="J515" s="238"/>
      <c r="K515" s="238"/>
      <c r="L515" s="238"/>
      <c r="M515" s="238"/>
      <c r="N515" s="238"/>
      <c r="O515" s="238"/>
      <c r="P515" s="682"/>
      <c r="Q515" s="713"/>
    </row>
    <row r="516" spans="1:17" ht="14.4" customHeight="1" x14ac:dyDescent="0.3">
      <c r="A516" s="680" t="s">
        <v>4714</v>
      </c>
      <c r="B516" s="671" t="s">
        <v>3852</v>
      </c>
      <c r="C516" s="671" t="s">
        <v>3867</v>
      </c>
      <c r="D516" s="671" t="s">
        <v>3947</v>
      </c>
      <c r="E516" s="671" t="s">
        <v>3948</v>
      </c>
      <c r="F516" s="238">
        <v>1</v>
      </c>
      <c r="G516" s="238">
        <v>333</v>
      </c>
      <c r="H516" s="238">
        <v>1</v>
      </c>
      <c r="I516" s="238">
        <v>333</v>
      </c>
      <c r="J516" s="238"/>
      <c r="K516" s="238"/>
      <c r="L516" s="238"/>
      <c r="M516" s="238"/>
      <c r="N516" s="238"/>
      <c r="O516" s="238"/>
      <c r="P516" s="682"/>
      <c r="Q516" s="713"/>
    </row>
    <row r="517" spans="1:17" ht="14.4" customHeight="1" x14ac:dyDescent="0.3">
      <c r="A517" s="680" t="s">
        <v>4717</v>
      </c>
      <c r="B517" s="671" t="s">
        <v>3852</v>
      </c>
      <c r="C517" s="671" t="s">
        <v>3867</v>
      </c>
      <c r="D517" s="671" t="s">
        <v>3899</v>
      </c>
      <c r="E517" s="671" t="s">
        <v>3900</v>
      </c>
      <c r="F517" s="238"/>
      <c r="G517" s="238"/>
      <c r="H517" s="238"/>
      <c r="I517" s="238"/>
      <c r="J517" s="238">
        <v>1</v>
      </c>
      <c r="K517" s="238">
        <v>232</v>
      </c>
      <c r="L517" s="238"/>
      <c r="M517" s="238">
        <v>232</v>
      </c>
      <c r="N517" s="238"/>
      <c r="O517" s="238"/>
      <c r="P517" s="682"/>
      <c r="Q517" s="713"/>
    </row>
    <row r="518" spans="1:17" ht="14.4" customHeight="1" x14ac:dyDescent="0.3">
      <c r="A518" s="680" t="s">
        <v>4718</v>
      </c>
      <c r="B518" s="671" t="s">
        <v>3852</v>
      </c>
      <c r="C518" s="671" t="s">
        <v>3867</v>
      </c>
      <c r="D518" s="671" t="s">
        <v>4715</v>
      </c>
      <c r="E518" s="671" t="s">
        <v>4716</v>
      </c>
      <c r="F518" s="238">
        <v>1</v>
      </c>
      <c r="G518" s="238">
        <v>114</v>
      </c>
      <c r="H518" s="238">
        <v>1</v>
      </c>
      <c r="I518" s="238">
        <v>114</v>
      </c>
      <c r="J518" s="238"/>
      <c r="K518" s="238"/>
      <c r="L518" s="238"/>
      <c r="M518" s="238"/>
      <c r="N518" s="238"/>
      <c r="O518" s="238"/>
      <c r="P518" s="682"/>
      <c r="Q518" s="713"/>
    </row>
    <row r="519" spans="1:17" ht="14.4" customHeight="1" x14ac:dyDescent="0.3">
      <c r="A519" s="680" t="s">
        <v>4718</v>
      </c>
      <c r="B519" s="671" t="s">
        <v>3852</v>
      </c>
      <c r="C519" s="671" t="s">
        <v>3867</v>
      </c>
      <c r="D519" s="671" t="s">
        <v>3882</v>
      </c>
      <c r="E519" s="671" t="s">
        <v>3883</v>
      </c>
      <c r="F519" s="238">
        <v>1</v>
      </c>
      <c r="G519" s="238">
        <v>83</v>
      </c>
      <c r="H519" s="238">
        <v>1</v>
      </c>
      <c r="I519" s="238">
        <v>83</v>
      </c>
      <c r="J519" s="238"/>
      <c r="K519" s="238"/>
      <c r="L519" s="238"/>
      <c r="M519" s="238"/>
      <c r="N519" s="238"/>
      <c r="O519" s="238"/>
      <c r="P519" s="682"/>
      <c r="Q519" s="713"/>
    </row>
    <row r="520" spans="1:17" ht="14.4" customHeight="1" x14ac:dyDescent="0.3">
      <c r="A520" s="680" t="s">
        <v>4718</v>
      </c>
      <c r="B520" s="671" t="s">
        <v>3852</v>
      </c>
      <c r="C520" s="671" t="s">
        <v>3867</v>
      </c>
      <c r="D520" s="671" t="s">
        <v>3884</v>
      </c>
      <c r="E520" s="671" t="s">
        <v>3885</v>
      </c>
      <c r="F520" s="238">
        <v>1</v>
      </c>
      <c r="G520" s="238">
        <v>609</v>
      </c>
      <c r="H520" s="238">
        <v>1</v>
      </c>
      <c r="I520" s="238">
        <v>609</v>
      </c>
      <c r="J520" s="238"/>
      <c r="K520" s="238"/>
      <c r="L520" s="238"/>
      <c r="M520" s="238"/>
      <c r="N520" s="238"/>
      <c r="O520" s="238"/>
      <c r="P520" s="682"/>
      <c r="Q520" s="713"/>
    </row>
    <row r="521" spans="1:17" ht="14.4" customHeight="1" x14ac:dyDescent="0.3">
      <c r="A521" s="680" t="s">
        <v>4718</v>
      </c>
      <c r="B521" s="671" t="s">
        <v>3852</v>
      </c>
      <c r="C521" s="671" t="s">
        <v>3867</v>
      </c>
      <c r="D521" s="671" t="s">
        <v>3886</v>
      </c>
      <c r="E521" s="671" t="s">
        <v>3887</v>
      </c>
      <c r="F521" s="238">
        <v>1</v>
      </c>
      <c r="G521" s="238">
        <v>385</v>
      </c>
      <c r="H521" s="238">
        <v>1</v>
      </c>
      <c r="I521" s="238">
        <v>385</v>
      </c>
      <c r="J521" s="238"/>
      <c r="K521" s="238"/>
      <c r="L521" s="238"/>
      <c r="M521" s="238"/>
      <c r="N521" s="238"/>
      <c r="O521" s="238"/>
      <c r="P521" s="682"/>
      <c r="Q521" s="713"/>
    </row>
    <row r="522" spans="1:17" ht="14.4" customHeight="1" x14ac:dyDescent="0.3">
      <c r="A522" s="680" t="s">
        <v>4718</v>
      </c>
      <c r="B522" s="671" t="s">
        <v>3852</v>
      </c>
      <c r="C522" s="671" t="s">
        <v>3867</v>
      </c>
      <c r="D522" s="671" t="s">
        <v>3888</v>
      </c>
      <c r="E522" s="671" t="s">
        <v>3889</v>
      </c>
      <c r="F522" s="238">
        <v>1</v>
      </c>
      <c r="G522" s="238">
        <v>39</v>
      </c>
      <c r="H522" s="238">
        <v>1</v>
      </c>
      <c r="I522" s="238">
        <v>39</v>
      </c>
      <c r="J522" s="238"/>
      <c r="K522" s="238"/>
      <c r="L522" s="238"/>
      <c r="M522" s="238"/>
      <c r="N522" s="238"/>
      <c r="O522" s="238"/>
      <c r="P522" s="682"/>
      <c r="Q522" s="713"/>
    </row>
    <row r="523" spans="1:17" ht="14.4" customHeight="1" x14ac:dyDescent="0.3">
      <c r="A523" s="680" t="s">
        <v>4718</v>
      </c>
      <c r="B523" s="671" t="s">
        <v>3852</v>
      </c>
      <c r="C523" s="671" t="s">
        <v>3867</v>
      </c>
      <c r="D523" s="671" t="s">
        <v>3897</v>
      </c>
      <c r="E523" s="671" t="s">
        <v>3898</v>
      </c>
      <c r="F523" s="238">
        <v>1</v>
      </c>
      <c r="G523" s="238">
        <v>687</v>
      </c>
      <c r="H523" s="238">
        <v>1</v>
      </c>
      <c r="I523" s="238">
        <v>687</v>
      </c>
      <c r="J523" s="238"/>
      <c r="K523" s="238"/>
      <c r="L523" s="238"/>
      <c r="M523" s="238"/>
      <c r="N523" s="238"/>
      <c r="O523" s="238"/>
      <c r="P523" s="682"/>
      <c r="Q523" s="713"/>
    </row>
    <row r="524" spans="1:17" ht="14.4" customHeight="1" x14ac:dyDescent="0.3">
      <c r="A524" s="680" t="s">
        <v>4718</v>
      </c>
      <c r="B524" s="671" t="s">
        <v>3852</v>
      </c>
      <c r="C524" s="671" t="s">
        <v>3867</v>
      </c>
      <c r="D524" s="671" t="s">
        <v>3899</v>
      </c>
      <c r="E524" s="671" t="s">
        <v>3900</v>
      </c>
      <c r="F524" s="238">
        <v>82</v>
      </c>
      <c r="G524" s="238">
        <v>20418</v>
      </c>
      <c r="H524" s="238">
        <v>1</v>
      </c>
      <c r="I524" s="238">
        <v>249</v>
      </c>
      <c r="J524" s="238">
        <v>75</v>
      </c>
      <c r="K524" s="238">
        <v>17400</v>
      </c>
      <c r="L524" s="238">
        <v>0.85218924478401414</v>
      </c>
      <c r="M524" s="238">
        <v>232</v>
      </c>
      <c r="N524" s="238">
        <v>71</v>
      </c>
      <c r="O524" s="238">
        <v>16472</v>
      </c>
      <c r="P524" s="682">
        <v>0.80673915172886668</v>
      </c>
      <c r="Q524" s="713">
        <v>232</v>
      </c>
    </row>
    <row r="525" spans="1:17" ht="14.4" customHeight="1" x14ac:dyDescent="0.3">
      <c r="A525" s="680" t="s">
        <v>4718</v>
      </c>
      <c r="B525" s="671" t="s">
        <v>3852</v>
      </c>
      <c r="C525" s="671" t="s">
        <v>3867</v>
      </c>
      <c r="D525" s="671" t="s">
        <v>3931</v>
      </c>
      <c r="E525" s="671" t="s">
        <v>3932</v>
      </c>
      <c r="F525" s="238">
        <v>1</v>
      </c>
      <c r="G525" s="238">
        <v>75</v>
      </c>
      <c r="H525" s="238">
        <v>1</v>
      </c>
      <c r="I525" s="238">
        <v>75</v>
      </c>
      <c r="J525" s="238"/>
      <c r="K525" s="238"/>
      <c r="L525" s="238"/>
      <c r="M525" s="238"/>
      <c r="N525" s="238"/>
      <c r="O525" s="238"/>
      <c r="P525" s="682"/>
      <c r="Q525" s="713"/>
    </row>
    <row r="526" spans="1:17" ht="14.4" customHeight="1" x14ac:dyDescent="0.3">
      <c r="A526" s="680" t="s">
        <v>4719</v>
      </c>
      <c r="B526" s="671" t="s">
        <v>3852</v>
      </c>
      <c r="C526" s="671" t="s">
        <v>3867</v>
      </c>
      <c r="D526" s="671" t="s">
        <v>3874</v>
      </c>
      <c r="E526" s="671" t="s">
        <v>3875</v>
      </c>
      <c r="F526" s="238"/>
      <c r="G526" s="238"/>
      <c r="H526" s="238"/>
      <c r="I526" s="238"/>
      <c r="J526" s="238">
        <v>1</v>
      </c>
      <c r="K526" s="238">
        <v>34</v>
      </c>
      <c r="L526" s="238"/>
      <c r="M526" s="238">
        <v>34</v>
      </c>
      <c r="N526" s="238"/>
      <c r="O526" s="238"/>
      <c r="P526" s="682"/>
      <c r="Q526" s="713"/>
    </row>
    <row r="527" spans="1:17" ht="14.4" customHeight="1" x14ac:dyDescent="0.3">
      <c r="A527" s="680" t="s">
        <v>4719</v>
      </c>
      <c r="B527" s="671" t="s">
        <v>3852</v>
      </c>
      <c r="C527" s="671" t="s">
        <v>3867</v>
      </c>
      <c r="D527" s="671" t="s">
        <v>3899</v>
      </c>
      <c r="E527" s="671" t="s">
        <v>3900</v>
      </c>
      <c r="F527" s="238">
        <v>7</v>
      </c>
      <c r="G527" s="238">
        <v>1743</v>
      </c>
      <c r="H527" s="238">
        <v>1</v>
      </c>
      <c r="I527" s="238">
        <v>249</v>
      </c>
      <c r="J527" s="238">
        <v>4</v>
      </c>
      <c r="K527" s="238">
        <v>928</v>
      </c>
      <c r="L527" s="238">
        <v>0.53241537578886977</v>
      </c>
      <c r="M527" s="238">
        <v>232</v>
      </c>
      <c r="N527" s="238">
        <v>9</v>
      </c>
      <c r="O527" s="238">
        <v>2088</v>
      </c>
      <c r="P527" s="682">
        <v>1.197934595524957</v>
      </c>
      <c r="Q527" s="713">
        <v>232</v>
      </c>
    </row>
    <row r="528" spans="1:17" ht="14.4" customHeight="1" x14ac:dyDescent="0.3">
      <c r="A528" s="680" t="s">
        <v>4719</v>
      </c>
      <c r="B528" s="671" t="s">
        <v>3852</v>
      </c>
      <c r="C528" s="671" t="s">
        <v>3867</v>
      </c>
      <c r="D528" s="671" t="s">
        <v>3901</v>
      </c>
      <c r="E528" s="671" t="s">
        <v>3902</v>
      </c>
      <c r="F528" s="238">
        <v>2</v>
      </c>
      <c r="G528" s="238">
        <v>250</v>
      </c>
      <c r="H528" s="238">
        <v>1</v>
      </c>
      <c r="I528" s="238">
        <v>125</v>
      </c>
      <c r="J528" s="238">
        <v>1</v>
      </c>
      <c r="K528" s="238">
        <v>116</v>
      </c>
      <c r="L528" s="238">
        <v>0.46400000000000002</v>
      </c>
      <c r="M528" s="238">
        <v>116</v>
      </c>
      <c r="N528" s="238"/>
      <c r="O528" s="238"/>
      <c r="P528" s="682"/>
      <c r="Q528" s="713"/>
    </row>
    <row r="529" spans="1:17" ht="14.4" customHeight="1" x14ac:dyDescent="0.3">
      <c r="A529" s="680" t="s">
        <v>4720</v>
      </c>
      <c r="B529" s="671" t="s">
        <v>3852</v>
      </c>
      <c r="C529" s="671" t="s">
        <v>3867</v>
      </c>
      <c r="D529" s="671" t="s">
        <v>3899</v>
      </c>
      <c r="E529" s="671" t="s">
        <v>3900</v>
      </c>
      <c r="F529" s="238"/>
      <c r="G529" s="238"/>
      <c r="H529" s="238"/>
      <c r="I529" s="238"/>
      <c r="J529" s="238"/>
      <c r="K529" s="238"/>
      <c r="L529" s="238"/>
      <c r="M529" s="238"/>
      <c r="N529" s="238">
        <v>5</v>
      </c>
      <c r="O529" s="238">
        <v>1160</v>
      </c>
      <c r="P529" s="682"/>
      <c r="Q529" s="713">
        <v>232</v>
      </c>
    </row>
    <row r="530" spans="1:17" ht="14.4" customHeight="1" x14ac:dyDescent="0.3">
      <c r="A530" s="680" t="s">
        <v>4720</v>
      </c>
      <c r="B530" s="671" t="s">
        <v>3852</v>
      </c>
      <c r="C530" s="671" t="s">
        <v>3867</v>
      </c>
      <c r="D530" s="671" t="s">
        <v>3911</v>
      </c>
      <c r="E530" s="671" t="s">
        <v>3912</v>
      </c>
      <c r="F530" s="238">
        <v>26</v>
      </c>
      <c r="G530" s="238">
        <v>8112</v>
      </c>
      <c r="H530" s="238">
        <v>1</v>
      </c>
      <c r="I530" s="238">
        <v>312</v>
      </c>
      <c r="J530" s="238">
        <v>6</v>
      </c>
      <c r="K530" s="238">
        <v>1392</v>
      </c>
      <c r="L530" s="238">
        <v>0.17159763313609466</v>
      </c>
      <c r="M530" s="238">
        <v>232</v>
      </c>
      <c r="N530" s="238"/>
      <c r="O530" s="238"/>
      <c r="P530" s="682"/>
      <c r="Q530" s="713"/>
    </row>
    <row r="531" spans="1:17" ht="14.4" customHeight="1" x14ac:dyDescent="0.3">
      <c r="A531" s="680" t="s">
        <v>4720</v>
      </c>
      <c r="B531" s="671" t="s">
        <v>3852</v>
      </c>
      <c r="C531" s="671" t="s">
        <v>3867</v>
      </c>
      <c r="D531" s="671" t="s">
        <v>4333</v>
      </c>
      <c r="E531" s="671" t="s">
        <v>4334</v>
      </c>
      <c r="F531" s="238">
        <v>1</v>
      </c>
      <c r="G531" s="238">
        <v>852</v>
      </c>
      <c r="H531" s="238">
        <v>1</v>
      </c>
      <c r="I531" s="238">
        <v>852</v>
      </c>
      <c r="J531" s="238"/>
      <c r="K531" s="238"/>
      <c r="L531" s="238"/>
      <c r="M531" s="238"/>
      <c r="N531" s="238"/>
      <c r="O531" s="238"/>
      <c r="P531" s="682"/>
      <c r="Q531" s="713"/>
    </row>
    <row r="532" spans="1:17" ht="14.4" customHeight="1" x14ac:dyDescent="0.3">
      <c r="A532" s="680" t="s">
        <v>4720</v>
      </c>
      <c r="B532" s="671" t="s">
        <v>1151</v>
      </c>
      <c r="C532" s="671" t="s">
        <v>3867</v>
      </c>
      <c r="D532" s="671" t="s">
        <v>3911</v>
      </c>
      <c r="E532" s="671" t="s">
        <v>3912</v>
      </c>
      <c r="F532" s="238"/>
      <c r="G532" s="238"/>
      <c r="H532" s="238"/>
      <c r="I532" s="238"/>
      <c r="J532" s="238">
        <v>3</v>
      </c>
      <c r="K532" s="238">
        <v>696</v>
      </c>
      <c r="L532" s="238"/>
      <c r="M532" s="238">
        <v>232</v>
      </c>
      <c r="N532" s="238"/>
      <c r="O532" s="238"/>
      <c r="P532" s="682"/>
      <c r="Q532" s="713"/>
    </row>
    <row r="533" spans="1:17" ht="14.4" customHeight="1" x14ac:dyDescent="0.3">
      <c r="A533" s="680" t="s">
        <v>4721</v>
      </c>
      <c r="B533" s="671" t="s">
        <v>3852</v>
      </c>
      <c r="C533" s="671" t="s">
        <v>3867</v>
      </c>
      <c r="D533" s="671" t="s">
        <v>3874</v>
      </c>
      <c r="E533" s="671" t="s">
        <v>3875</v>
      </c>
      <c r="F533" s="238"/>
      <c r="G533" s="238"/>
      <c r="H533" s="238"/>
      <c r="I533" s="238"/>
      <c r="J533" s="238">
        <v>1</v>
      </c>
      <c r="K533" s="238">
        <v>34</v>
      </c>
      <c r="L533" s="238"/>
      <c r="M533" s="238">
        <v>34</v>
      </c>
      <c r="N533" s="238"/>
      <c r="O533" s="238"/>
      <c r="P533" s="682"/>
      <c r="Q533" s="713"/>
    </row>
    <row r="534" spans="1:17" ht="14.4" customHeight="1" x14ac:dyDescent="0.3">
      <c r="A534" s="680" t="s">
        <v>4721</v>
      </c>
      <c r="B534" s="671" t="s">
        <v>3852</v>
      </c>
      <c r="C534" s="671" t="s">
        <v>3867</v>
      </c>
      <c r="D534" s="671" t="s">
        <v>3899</v>
      </c>
      <c r="E534" s="671" t="s">
        <v>3900</v>
      </c>
      <c r="F534" s="238">
        <v>13</v>
      </c>
      <c r="G534" s="238">
        <v>3237</v>
      </c>
      <c r="H534" s="238">
        <v>1</v>
      </c>
      <c r="I534" s="238">
        <v>249</v>
      </c>
      <c r="J534" s="238">
        <v>11</v>
      </c>
      <c r="K534" s="238">
        <v>2552</v>
      </c>
      <c r="L534" s="238">
        <v>0.78838430645659563</v>
      </c>
      <c r="M534" s="238">
        <v>232</v>
      </c>
      <c r="N534" s="238">
        <v>120</v>
      </c>
      <c r="O534" s="238">
        <v>27840</v>
      </c>
      <c r="P534" s="682">
        <v>8.600556070435589</v>
      </c>
      <c r="Q534" s="713">
        <v>232</v>
      </c>
    </row>
    <row r="535" spans="1:17" ht="14.4" customHeight="1" x14ac:dyDescent="0.3">
      <c r="A535" s="680" t="s">
        <v>4721</v>
      </c>
      <c r="B535" s="671" t="s">
        <v>3852</v>
      </c>
      <c r="C535" s="671" t="s">
        <v>3867</v>
      </c>
      <c r="D535" s="671" t="s">
        <v>3901</v>
      </c>
      <c r="E535" s="671" t="s">
        <v>3902</v>
      </c>
      <c r="F535" s="238">
        <v>8</v>
      </c>
      <c r="G535" s="238">
        <v>1000</v>
      </c>
      <c r="H535" s="238">
        <v>1</v>
      </c>
      <c r="I535" s="238">
        <v>125</v>
      </c>
      <c r="J535" s="238"/>
      <c r="K535" s="238"/>
      <c r="L535" s="238"/>
      <c r="M535" s="238"/>
      <c r="N535" s="238">
        <v>2</v>
      </c>
      <c r="O535" s="238">
        <v>232</v>
      </c>
      <c r="P535" s="682">
        <v>0.23200000000000001</v>
      </c>
      <c r="Q535" s="713">
        <v>116</v>
      </c>
    </row>
    <row r="536" spans="1:17" ht="14.4" customHeight="1" x14ac:dyDescent="0.3">
      <c r="A536" s="680" t="s">
        <v>4721</v>
      </c>
      <c r="B536" s="671" t="s">
        <v>3852</v>
      </c>
      <c r="C536" s="671" t="s">
        <v>3867</v>
      </c>
      <c r="D536" s="671" t="s">
        <v>3905</v>
      </c>
      <c r="E536" s="671" t="s">
        <v>3906</v>
      </c>
      <c r="F536" s="238">
        <v>5</v>
      </c>
      <c r="G536" s="238">
        <v>3360</v>
      </c>
      <c r="H536" s="238">
        <v>1</v>
      </c>
      <c r="I536" s="238">
        <v>672</v>
      </c>
      <c r="J536" s="238"/>
      <c r="K536" s="238"/>
      <c r="L536" s="238"/>
      <c r="M536" s="238"/>
      <c r="N536" s="238"/>
      <c r="O536" s="238"/>
      <c r="P536" s="682"/>
      <c r="Q536" s="713"/>
    </row>
    <row r="537" spans="1:17" ht="14.4" customHeight="1" x14ac:dyDescent="0.3">
      <c r="A537" s="680" t="s">
        <v>4721</v>
      </c>
      <c r="B537" s="671" t="s">
        <v>3852</v>
      </c>
      <c r="C537" s="671" t="s">
        <v>3867</v>
      </c>
      <c r="D537" s="671" t="s">
        <v>3911</v>
      </c>
      <c r="E537" s="671" t="s">
        <v>3912</v>
      </c>
      <c r="F537" s="238">
        <v>139</v>
      </c>
      <c r="G537" s="238">
        <v>43368</v>
      </c>
      <c r="H537" s="238">
        <v>1</v>
      </c>
      <c r="I537" s="238">
        <v>312</v>
      </c>
      <c r="J537" s="238">
        <v>94</v>
      </c>
      <c r="K537" s="238">
        <v>21808</v>
      </c>
      <c r="L537" s="238">
        <v>0.50285925106068996</v>
      </c>
      <c r="M537" s="238">
        <v>232</v>
      </c>
      <c r="N537" s="238">
        <v>39</v>
      </c>
      <c r="O537" s="238">
        <v>9048</v>
      </c>
      <c r="P537" s="682">
        <v>0.20863309352517986</v>
      </c>
      <c r="Q537" s="713">
        <v>232</v>
      </c>
    </row>
    <row r="538" spans="1:17" ht="14.4" customHeight="1" x14ac:dyDescent="0.3">
      <c r="A538" s="680" t="s">
        <v>4721</v>
      </c>
      <c r="B538" s="671" t="s">
        <v>3852</v>
      </c>
      <c r="C538" s="671" t="s">
        <v>3867</v>
      </c>
      <c r="D538" s="671" t="s">
        <v>3913</v>
      </c>
      <c r="E538" s="671" t="s">
        <v>3914</v>
      </c>
      <c r="F538" s="238">
        <v>1</v>
      </c>
      <c r="G538" s="238">
        <v>184</v>
      </c>
      <c r="H538" s="238">
        <v>1</v>
      </c>
      <c r="I538" s="238">
        <v>184</v>
      </c>
      <c r="J538" s="238"/>
      <c r="K538" s="238"/>
      <c r="L538" s="238"/>
      <c r="M538" s="238"/>
      <c r="N538" s="238"/>
      <c r="O538" s="238"/>
      <c r="P538" s="682"/>
      <c r="Q538" s="713"/>
    </row>
    <row r="539" spans="1:17" ht="14.4" customHeight="1" x14ac:dyDescent="0.3">
      <c r="A539" s="680" t="s">
        <v>4721</v>
      </c>
      <c r="B539" s="671" t="s">
        <v>3852</v>
      </c>
      <c r="C539" s="671" t="s">
        <v>3867</v>
      </c>
      <c r="D539" s="671" t="s">
        <v>3953</v>
      </c>
      <c r="E539" s="671" t="s">
        <v>3954</v>
      </c>
      <c r="F539" s="238"/>
      <c r="G539" s="238"/>
      <c r="H539" s="238"/>
      <c r="I539" s="238"/>
      <c r="J539" s="238"/>
      <c r="K539" s="238"/>
      <c r="L539" s="238"/>
      <c r="M539" s="238"/>
      <c r="N539" s="238">
        <v>1</v>
      </c>
      <c r="O539" s="238">
        <v>344</v>
      </c>
      <c r="P539" s="682"/>
      <c r="Q539" s="713">
        <v>344</v>
      </c>
    </row>
    <row r="540" spans="1:17" ht="14.4" customHeight="1" x14ac:dyDescent="0.3">
      <c r="A540" s="680" t="s">
        <v>4721</v>
      </c>
      <c r="B540" s="671" t="s">
        <v>1151</v>
      </c>
      <c r="C540" s="671" t="s">
        <v>3867</v>
      </c>
      <c r="D540" s="671" t="s">
        <v>3911</v>
      </c>
      <c r="E540" s="671" t="s">
        <v>3912</v>
      </c>
      <c r="F540" s="238">
        <v>10</v>
      </c>
      <c r="G540" s="238">
        <v>3120</v>
      </c>
      <c r="H540" s="238">
        <v>1</v>
      </c>
      <c r="I540" s="238">
        <v>312</v>
      </c>
      <c r="J540" s="238">
        <v>46</v>
      </c>
      <c r="K540" s="238">
        <v>10672</v>
      </c>
      <c r="L540" s="238">
        <v>3.4205128205128204</v>
      </c>
      <c r="M540" s="238">
        <v>232</v>
      </c>
      <c r="N540" s="238">
        <v>13</v>
      </c>
      <c r="O540" s="238">
        <v>3016</v>
      </c>
      <c r="P540" s="682">
        <v>0.96666666666666667</v>
      </c>
      <c r="Q540" s="713">
        <v>232</v>
      </c>
    </row>
    <row r="541" spans="1:17" ht="14.4" customHeight="1" x14ac:dyDescent="0.3">
      <c r="A541" s="680" t="s">
        <v>4722</v>
      </c>
      <c r="B541" s="671" t="s">
        <v>3852</v>
      </c>
      <c r="C541" s="671" t="s">
        <v>3867</v>
      </c>
      <c r="D541" s="671" t="s">
        <v>3874</v>
      </c>
      <c r="E541" s="671" t="s">
        <v>3875</v>
      </c>
      <c r="F541" s="238"/>
      <c r="G541" s="238"/>
      <c r="H541" s="238"/>
      <c r="I541" s="238"/>
      <c r="J541" s="238">
        <v>1</v>
      </c>
      <c r="K541" s="238">
        <v>34</v>
      </c>
      <c r="L541" s="238"/>
      <c r="M541" s="238">
        <v>34</v>
      </c>
      <c r="N541" s="238">
        <v>1</v>
      </c>
      <c r="O541" s="238">
        <v>34</v>
      </c>
      <c r="P541" s="682"/>
      <c r="Q541" s="713">
        <v>34</v>
      </c>
    </row>
    <row r="542" spans="1:17" ht="14.4" customHeight="1" x14ac:dyDescent="0.3">
      <c r="A542" s="680" t="s">
        <v>4722</v>
      </c>
      <c r="B542" s="671" t="s">
        <v>3852</v>
      </c>
      <c r="C542" s="671" t="s">
        <v>3867</v>
      </c>
      <c r="D542" s="671" t="s">
        <v>3899</v>
      </c>
      <c r="E542" s="671" t="s">
        <v>3900</v>
      </c>
      <c r="F542" s="238"/>
      <c r="G542" s="238"/>
      <c r="H542" s="238"/>
      <c r="I542" s="238"/>
      <c r="J542" s="238">
        <v>1</v>
      </c>
      <c r="K542" s="238">
        <v>232</v>
      </c>
      <c r="L542" s="238"/>
      <c r="M542" s="238">
        <v>232</v>
      </c>
      <c r="N542" s="238">
        <v>5</v>
      </c>
      <c r="O542" s="238">
        <v>1160</v>
      </c>
      <c r="P542" s="682"/>
      <c r="Q542" s="713">
        <v>232</v>
      </c>
    </row>
    <row r="543" spans="1:17" ht="14.4" customHeight="1" x14ac:dyDescent="0.3">
      <c r="A543" s="680" t="s">
        <v>4722</v>
      </c>
      <c r="B543" s="671" t="s">
        <v>3852</v>
      </c>
      <c r="C543" s="671" t="s">
        <v>3867</v>
      </c>
      <c r="D543" s="671" t="s">
        <v>3901</v>
      </c>
      <c r="E543" s="671" t="s">
        <v>3902</v>
      </c>
      <c r="F543" s="238">
        <v>1</v>
      </c>
      <c r="G543" s="238">
        <v>125</v>
      </c>
      <c r="H543" s="238">
        <v>1</v>
      </c>
      <c r="I543" s="238">
        <v>125</v>
      </c>
      <c r="J543" s="238"/>
      <c r="K543" s="238"/>
      <c r="L543" s="238"/>
      <c r="M543" s="238"/>
      <c r="N543" s="238">
        <v>1</v>
      </c>
      <c r="O543" s="238">
        <v>116</v>
      </c>
      <c r="P543" s="682">
        <v>0.92800000000000005</v>
      </c>
      <c r="Q543" s="713">
        <v>116</v>
      </c>
    </row>
    <row r="544" spans="1:17" ht="14.4" customHeight="1" x14ac:dyDescent="0.3">
      <c r="A544" s="680" t="s">
        <v>4723</v>
      </c>
      <c r="B544" s="671" t="s">
        <v>3852</v>
      </c>
      <c r="C544" s="671" t="s">
        <v>3867</v>
      </c>
      <c r="D544" s="671" t="s">
        <v>3899</v>
      </c>
      <c r="E544" s="671" t="s">
        <v>3900</v>
      </c>
      <c r="F544" s="238">
        <v>1</v>
      </c>
      <c r="G544" s="238">
        <v>249</v>
      </c>
      <c r="H544" s="238">
        <v>1</v>
      </c>
      <c r="I544" s="238">
        <v>249</v>
      </c>
      <c r="J544" s="238">
        <v>1</v>
      </c>
      <c r="K544" s="238">
        <v>232</v>
      </c>
      <c r="L544" s="238">
        <v>0.93172690763052213</v>
      </c>
      <c r="M544" s="238">
        <v>232</v>
      </c>
      <c r="N544" s="238"/>
      <c r="O544" s="238"/>
      <c r="P544" s="682"/>
      <c r="Q544" s="713"/>
    </row>
    <row r="545" spans="1:17" ht="14.4" customHeight="1" x14ac:dyDescent="0.3">
      <c r="A545" s="680" t="s">
        <v>4723</v>
      </c>
      <c r="B545" s="671" t="s">
        <v>3852</v>
      </c>
      <c r="C545" s="671" t="s">
        <v>3867</v>
      </c>
      <c r="D545" s="671" t="s">
        <v>3901</v>
      </c>
      <c r="E545" s="671" t="s">
        <v>3902</v>
      </c>
      <c r="F545" s="238">
        <v>4</v>
      </c>
      <c r="G545" s="238">
        <v>500</v>
      </c>
      <c r="H545" s="238">
        <v>1</v>
      </c>
      <c r="I545" s="238">
        <v>125</v>
      </c>
      <c r="J545" s="238"/>
      <c r="K545" s="238"/>
      <c r="L545" s="238"/>
      <c r="M545" s="238"/>
      <c r="N545" s="238"/>
      <c r="O545" s="238"/>
      <c r="P545" s="682"/>
      <c r="Q545" s="713"/>
    </row>
    <row r="546" spans="1:17" ht="14.4" customHeight="1" x14ac:dyDescent="0.3">
      <c r="A546" s="680" t="s">
        <v>4724</v>
      </c>
      <c r="B546" s="671" t="s">
        <v>3852</v>
      </c>
      <c r="C546" s="671" t="s">
        <v>3867</v>
      </c>
      <c r="D546" s="671" t="s">
        <v>3899</v>
      </c>
      <c r="E546" s="671" t="s">
        <v>3900</v>
      </c>
      <c r="F546" s="238">
        <v>1</v>
      </c>
      <c r="G546" s="238">
        <v>249</v>
      </c>
      <c r="H546" s="238">
        <v>1</v>
      </c>
      <c r="I546" s="238">
        <v>249</v>
      </c>
      <c r="J546" s="238"/>
      <c r="K546" s="238"/>
      <c r="L546" s="238"/>
      <c r="M546" s="238"/>
      <c r="N546" s="238"/>
      <c r="O546" s="238"/>
      <c r="P546" s="682"/>
      <c r="Q546" s="713"/>
    </row>
    <row r="547" spans="1:17" ht="14.4" customHeight="1" x14ac:dyDescent="0.3">
      <c r="A547" s="680" t="s">
        <v>4725</v>
      </c>
      <c r="B547" s="671" t="s">
        <v>3852</v>
      </c>
      <c r="C547" s="671" t="s">
        <v>3867</v>
      </c>
      <c r="D547" s="671" t="s">
        <v>3874</v>
      </c>
      <c r="E547" s="671" t="s">
        <v>3875</v>
      </c>
      <c r="F547" s="238">
        <v>3</v>
      </c>
      <c r="G547" s="238">
        <v>102</v>
      </c>
      <c r="H547" s="238">
        <v>1</v>
      </c>
      <c r="I547" s="238">
        <v>34</v>
      </c>
      <c r="J547" s="238">
        <v>4</v>
      </c>
      <c r="K547" s="238">
        <v>136</v>
      </c>
      <c r="L547" s="238">
        <v>1.3333333333333333</v>
      </c>
      <c r="M547" s="238">
        <v>34</v>
      </c>
      <c r="N547" s="238">
        <v>2</v>
      </c>
      <c r="O547" s="238">
        <v>68</v>
      </c>
      <c r="P547" s="682">
        <v>0.66666666666666663</v>
      </c>
      <c r="Q547" s="713">
        <v>34</v>
      </c>
    </row>
    <row r="548" spans="1:17" ht="14.4" customHeight="1" x14ac:dyDescent="0.3">
      <c r="A548" s="680" t="s">
        <v>4725</v>
      </c>
      <c r="B548" s="671" t="s">
        <v>3852</v>
      </c>
      <c r="C548" s="671" t="s">
        <v>3867</v>
      </c>
      <c r="D548" s="671" t="s">
        <v>3899</v>
      </c>
      <c r="E548" s="671" t="s">
        <v>3900</v>
      </c>
      <c r="F548" s="238">
        <v>18</v>
      </c>
      <c r="G548" s="238">
        <v>4482</v>
      </c>
      <c r="H548" s="238">
        <v>1</v>
      </c>
      <c r="I548" s="238">
        <v>249</v>
      </c>
      <c r="J548" s="238">
        <v>7</v>
      </c>
      <c r="K548" s="238">
        <v>1624</v>
      </c>
      <c r="L548" s="238">
        <v>0.36233824185631414</v>
      </c>
      <c r="M548" s="238">
        <v>232</v>
      </c>
      <c r="N548" s="238">
        <v>6</v>
      </c>
      <c r="O548" s="238">
        <v>1392</v>
      </c>
      <c r="P548" s="682">
        <v>0.31057563587684067</v>
      </c>
      <c r="Q548" s="713">
        <v>232</v>
      </c>
    </row>
    <row r="549" spans="1:17" ht="14.4" customHeight="1" x14ac:dyDescent="0.3">
      <c r="A549" s="680" t="s">
        <v>4725</v>
      </c>
      <c r="B549" s="671" t="s">
        <v>3852</v>
      </c>
      <c r="C549" s="671" t="s">
        <v>3867</v>
      </c>
      <c r="D549" s="671" t="s">
        <v>3901</v>
      </c>
      <c r="E549" s="671" t="s">
        <v>3902</v>
      </c>
      <c r="F549" s="238">
        <v>4</v>
      </c>
      <c r="G549" s="238">
        <v>500</v>
      </c>
      <c r="H549" s="238">
        <v>1</v>
      </c>
      <c r="I549" s="238">
        <v>125</v>
      </c>
      <c r="J549" s="238">
        <v>7</v>
      </c>
      <c r="K549" s="238">
        <v>812</v>
      </c>
      <c r="L549" s="238">
        <v>1.6240000000000001</v>
      </c>
      <c r="M549" s="238">
        <v>116</v>
      </c>
      <c r="N549" s="238">
        <v>2</v>
      </c>
      <c r="O549" s="238">
        <v>232</v>
      </c>
      <c r="P549" s="682">
        <v>0.46400000000000002</v>
      </c>
      <c r="Q549" s="713">
        <v>116</v>
      </c>
    </row>
    <row r="550" spans="1:17" ht="14.4" customHeight="1" x14ac:dyDescent="0.3">
      <c r="A550" s="680" t="s">
        <v>4725</v>
      </c>
      <c r="B550" s="671" t="s">
        <v>3852</v>
      </c>
      <c r="C550" s="671" t="s">
        <v>3867</v>
      </c>
      <c r="D550" s="671" t="s">
        <v>3931</v>
      </c>
      <c r="E550" s="671" t="s">
        <v>3932</v>
      </c>
      <c r="F550" s="238">
        <v>2</v>
      </c>
      <c r="G550" s="238">
        <v>150</v>
      </c>
      <c r="H550" s="238">
        <v>1</v>
      </c>
      <c r="I550" s="238">
        <v>75</v>
      </c>
      <c r="J550" s="238">
        <v>1</v>
      </c>
      <c r="K550" s="238">
        <v>81</v>
      </c>
      <c r="L550" s="238">
        <v>0.54</v>
      </c>
      <c r="M550" s="238">
        <v>81</v>
      </c>
      <c r="N550" s="238">
        <v>2</v>
      </c>
      <c r="O550" s="238">
        <v>162</v>
      </c>
      <c r="P550" s="682">
        <v>1.08</v>
      </c>
      <c r="Q550" s="713">
        <v>81</v>
      </c>
    </row>
    <row r="551" spans="1:17" ht="14.4" customHeight="1" x14ac:dyDescent="0.3">
      <c r="A551" s="680" t="s">
        <v>4725</v>
      </c>
      <c r="B551" s="671" t="s">
        <v>3852</v>
      </c>
      <c r="C551" s="671" t="s">
        <v>3867</v>
      </c>
      <c r="D551" s="671" t="s">
        <v>3945</v>
      </c>
      <c r="E551" s="671" t="s">
        <v>3946</v>
      </c>
      <c r="F551" s="238">
        <v>1</v>
      </c>
      <c r="G551" s="238">
        <v>429</v>
      </c>
      <c r="H551" s="238">
        <v>1</v>
      </c>
      <c r="I551" s="238">
        <v>429</v>
      </c>
      <c r="J551" s="238"/>
      <c r="K551" s="238"/>
      <c r="L551" s="238"/>
      <c r="M551" s="238"/>
      <c r="N551" s="238"/>
      <c r="O551" s="238"/>
      <c r="P551" s="682"/>
      <c r="Q551" s="713"/>
    </row>
    <row r="552" spans="1:17" ht="14.4" customHeight="1" x14ac:dyDescent="0.3">
      <c r="A552" s="680" t="s">
        <v>4725</v>
      </c>
      <c r="B552" s="671" t="s">
        <v>3852</v>
      </c>
      <c r="C552" s="671" t="s">
        <v>3867</v>
      </c>
      <c r="D552" s="671" t="s">
        <v>3949</v>
      </c>
      <c r="E552" s="671" t="s">
        <v>3950</v>
      </c>
      <c r="F552" s="238"/>
      <c r="G552" s="238"/>
      <c r="H552" s="238"/>
      <c r="I552" s="238"/>
      <c r="J552" s="238"/>
      <c r="K552" s="238"/>
      <c r="L552" s="238"/>
      <c r="M552" s="238"/>
      <c r="N552" s="238">
        <v>2</v>
      </c>
      <c r="O552" s="238">
        <v>2086</v>
      </c>
      <c r="P552" s="682"/>
      <c r="Q552" s="713">
        <v>1043</v>
      </c>
    </row>
    <row r="553" spans="1:17" ht="14.4" customHeight="1" x14ac:dyDescent="0.3">
      <c r="A553" s="680" t="s">
        <v>4725</v>
      </c>
      <c r="B553" s="671" t="s">
        <v>3852</v>
      </c>
      <c r="C553" s="671" t="s">
        <v>3867</v>
      </c>
      <c r="D553" s="671" t="s">
        <v>3957</v>
      </c>
      <c r="E553" s="671" t="s">
        <v>3958</v>
      </c>
      <c r="F553" s="238"/>
      <c r="G553" s="238"/>
      <c r="H553" s="238"/>
      <c r="I553" s="238"/>
      <c r="J553" s="238">
        <v>1</v>
      </c>
      <c r="K553" s="238">
        <v>177</v>
      </c>
      <c r="L553" s="238"/>
      <c r="M553" s="238">
        <v>177</v>
      </c>
      <c r="N553" s="238"/>
      <c r="O553" s="238"/>
      <c r="P553" s="682"/>
      <c r="Q553" s="713"/>
    </row>
    <row r="554" spans="1:17" ht="14.4" customHeight="1" x14ac:dyDescent="0.3">
      <c r="A554" s="680" t="s">
        <v>4725</v>
      </c>
      <c r="B554" s="671" t="s">
        <v>3852</v>
      </c>
      <c r="C554" s="671" t="s">
        <v>3867</v>
      </c>
      <c r="D554" s="671" t="s">
        <v>3965</v>
      </c>
      <c r="E554" s="671" t="s">
        <v>3966</v>
      </c>
      <c r="F554" s="238">
        <v>1</v>
      </c>
      <c r="G554" s="238">
        <v>114</v>
      </c>
      <c r="H554" s="238">
        <v>1</v>
      </c>
      <c r="I554" s="238">
        <v>114</v>
      </c>
      <c r="J554" s="238"/>
      <c r="K554" s="238"/>
      <c r="L554" s="238"/>
      <c r="M554" s="238"/>
      <c r="N554" s="238"/>
      <c r="O554" s="238"/>
      <c r="P554" s="682"/>
      <c r="Q554" s="713"/>
    </row>
    <row r="555" spans="1:17" ht="14.4" customHeight="1" x14ac:dyDescent="0.3">
      <c r="A555" s="680" t="s">
        <v>4726</v>
      </c>
      <c r="B555" s="671" t="s">
        <v>3852</v>
      </c>
      <c r="C555" s="671" t="s">
        <v>3862</v>
      </c>
      <c r="D555" s="671" t="s">
        <v>4727</v>
      </c>
      <c r="E555" s="671" t="s">
        <v>4728</v>
      </c>
      <c r="F555" s="238">
        <v>1</v>
      </c>
      <c r="G555" s="238">
        <v>3583.9</v>
      </c>
      <c r="H555" s="238">
        <v>1</v>
      </c>
      <c r="I555" s="238">
        <v>3583.9</v>
      </c>
      <c r="J555" s="238"/>
      <c r="K555" s="238"/>
      <c r="L555" s="238"/>
      <c r="M555" s="238"/>
      <c r="N555" s="238"/>
      <c r="O555" s="238"/>
      <c r="P555" s="682"/>
      <c r="Q555" s="713"/>
    </row>
    <row r="556" spans="1:17" ht="14.4" customHeight="1" x14ac:dyDescent="0.3">
      <c r="A556" s="680" t="s">
        <v>4726</v>
      </c>
      <c r="B556" s="671" t="s">
        <v>3852</v>
      </c>
      <c r="C556" s="671" t="s">
        <v>3867</v>
      </c>
      <c r="D556" s="671" t="s">
        <v>3874</v>
      </c>
      <c r="E556" s="671" t="s">
        <v>3875</v>
      </c>
      <c r="F556" s="238"/>
      <c r="G556" s="238"/>
      <c r="H556" s="238"/>
      <c r="I556" s="238"/>
      <c r="J556" s="238"/>
      <c r="K556" s="238"/>
      <c r="L556" s="238"/>
      <c r="M556" s="238"/>
      <c r="N556" s="238">
        <v>1</v>
      </c>
      <c r="O556" s="238">
        <v>34</v>
      </c>
      <c r="P556" s="682"/>
      <c r="Q556" s="713">
        <v>34</v>
      </c>
    </row>
    <row r="557" spans="1:17" ht="14.4" customHeight="1" x14ac:dyDescent="0.3">
      <c r="A557" s="680" t="s">
        <v>4726</v>
      </c>
      <c r="B557" s="671" t="s">
        <v>3852</v>
      </c>
      <c r="C557" s="671" t="s">
        <v>3867</v>
      </c>
      <c r="D557" s="671" t="s">
        <v>4715</v>
      </c>
      <c r="E557" s="671" t="s">
        <v>4716</v>
      </c>
      <c r="F557" s="238">
        <v>2</v>
      </c>
      <c r="G557" s="238">
        <v>228</v>
      </c>
      <c r="H557" s="238">
        <v>1</v>
      </c>
      <c r="I557" s="238">
        <v>114</v>
      </c>
      <c r="J557" s="238"/>
      <c r="K557" s="238"/>
      <c r="L557" s="238"/>
      <c r="M557" s="238"/>
      <c r="N557" s="238"/>
      <c r="O557" s="238"/>
      <c r="P557" s="682"/>
      <c r="Q557" s="713"/>
    </row>
    <row r="558" spans="1:17" ht="14.4" customHeight="1" x14ac:dyDescent="0.3">
      <c r="A558" s="680" t="s">
        <v>4726</v>
      </c>
      <c r="B558" s="671" t="s">
        <v>3852</v>
      </c>
      <c r="C558" s="671" t="s">
        <v>3867</v>
      </c>
      <c r="D558" s="671" t="s">
        <v>3882</v>
      </c>
      <c r="E558" s="671" t="s">
        <v>3883</v>
      </c>
      <c r="F558" s="238">
        <v>2</v>
      </c>
      <c r="G558" s="238">
        <v>166</v>
      </c>
      <c r="H558" s="238">
        <v>1</v>
      </c>
      <c r="I558" s="238">
        <v>83</v>
      </c>
      <c r="J558" s="238"/>
      <c r="K558" s="238"/>
      <c r="L558" s="238"/>
      <c r="M558" s="238"/>
      <c r="N558" s="238"/>
      <c r="O558" s="238"/>
      <c r="P558" s="682"/>
      <c r="Q558" s="713"/>
    </row>
    <row r="559" spans="1:17" ht="14.4" customHeight="1" x14ac:dyDescent="0.3">
      <c r="A559" s="680" t="s">
        <v>4726</v>
      </c>
      <c r="B559" s="671" t="s">
        <v>3852</v>
      </c>
      <c r="C559" s="671" t="s">
        <v>3867</v>
      </c>
      <c r="D559" s="671" t="s">
        <v>3884</v>
      </c>
      <c r="E559" s="671" t="s">
        <v>3885</v>
      </c>
      <c r="F559" s="238">
        <v>3</v>
      </c>
      <c r="G559" s="238">
        <v>1827</v>
      </c>
      <c r="H559" s="238">
        <v>1</v>
      </c>
      <c r="I559" s="238">
        <v>609</v>
      </c>
      <c r="J559" s="238"/>
      <c r="K559" s="238"/>
      <c r="L559" s="238"/>
      <c r="M559" s="238"/>
      <c r="N559" s="238">
        <v>1</v>
      </c>
      <c r="O559" s="238">
        <v>611</v>
      </c>
      <c r="P559" s="682">
        <v>0.3344280240831965</v>
      </c>
      <c r="Q559" s="713">
        <v>611</v>
      </c>
    </row>
    <row r="560" spans="1:17" ht="14.4" customHeight="1" x14ac:dyDescent="0.3">
      <c r="A560" s="680" t="s">
        <v>4726</v>
      </c>
      <c r="B560" s="671" t="s">
        <v>3852</v>
      </c>
      <c r="C560" s="671" t="s">
        <v>3867</v>
      </c>
      <c r="D560" s="671" t="s">
        <v>3886</v>
      </c>
      <c r="E560" s="671" t="s">
        <v>3887</v>
      </c>
      <c r="F560" s="238">
        <v>2</v>
      </c>
      <c r="G560" s="238">
        <v>770</v>
      </c>
      <c r="H560" s="238">
        <v>1</v>
      </c>
      <c r="I560" s="238">
        <v>385</v>
      </c>
      <c r="J560" s="238"/>
      <c r="K560" s="238"/>
      <c r="L560" s="238"/>
      <c r="M560" s="238"/>
      <c r="N560" s="238"/>
      <c r="O560" s="238"/>
      <c r="P560" s="682"/>
      <c r="Q560" s="713"/>
    </row>
    <row r="561" spans="1:17" ht="14.4" customHeight="1" x14ac:dyDescent="0.3">
      <c r="A561" s="680" t="s">
        <v>4726</v>
      </c>
      <c r="B561" s="671" t="s">
        <v>3852</v>
      </c>
      <c r="C561" s="671" t="s">
        <v>3867</v>
      </c>
      <c r="D561" s="671" t="s">
        <v>3888</v>
      </c>
      <c r="E561" s="671" t="s">
        <v>3889</v>
      </c>
      <c r="F561" s="238">
        <v>6</v>
      </c>
      <c r="G561" s="238">
        <v>234</v>
      </c>
      <c r="H561" s="238">
        <v>1</v>
      </c>
      <c r="I561" s="238">
        <v>39</v>
      </c>
      <c r="J561" s="238"/>
      <c r="K561" s="238"/>
      <c r="L561" s="238"/>
      <c r="M561" s="238"/>
      <c r="N561" s="238">
        <v>2</v>
      </c>
      <c r="O561" s="238">
        <v>78</v>
      </c>
      <c r="P561" s="682">
        <v>0.33333333333333331</v>
      </c>
      <c r="Q561" s="713">
        <v>39</v>
      </c>
    </row>
    <row r="562" spans="1:17" ht="14.4" customHeight="1" x14ac:dyDescent="0.3">
      <c r="A562" s="680" t="s">
        <v>4726</v>
      </c>
      <c r="B562" s="671" t="s">
        <v>3852</v>
      </c>
      <c r="C562" s="671" t="s">
        <v>3867</v>
      </c>
      <c r="D562" s="671" t="s">
        <v>3891</v>
      </c>
      <c r="E562" s="671" t="s">
        <v>3892</v>
      </c>
      <c r="F562" s="238">
        <v>2</v>
      </c>
      <c r="G562" s="238">
        <v>3368</v>
      </c>
      <c r="H562" s="238">
        <v>1</v>
      </c>
      <c r="I562" s="238">
        <v>1684</v>
      </c>
      <c r="J562" s="238"/>
      <c r="K562" s="238"/>
      <c r="L562" s="238"/>
      <c r="M562" s="238"/>
      <c r="N562" s="238"/>
      <c r="O562" s="238"/>
      <c r="P562" s="682"/>
      <c r="Q562" s="713"/>
    </row>
    <row r="563" spans="1:17" ht="14.4" customHeight="1" x14ac:dyDescent="0.3">
      <c r="A563" s="680" t="s">
        <v>4726</v>
      </c>
      <c r="B563" s="671" t="s">
        <v>3852</v>
      </c>
      <c r="C563" s="671" t="s">
        <v>3867</v>
      </c>
      <c r="D563" s="671" t="s">
        <v>3897</v>
      </c>
      <c r="E563" s="671" t="s">
        <v>3898</v>
      </c>
      <c r="F563" s="238">
        <v>2</v>
      </c>
      <c r="G563" s="238">
        <v>1374</v>
      </c>
      <c r="H563" s="238">
        <v>1</v>
      </c>
      <c r="I563" s="238">
        <v>687</v>
      </c>
      <c r="J563" s="238"/>
      <c r="K563" s="238"/>
      <c r="L563" s="238"/>
      <c r="M563" s="238"/>
      <c r="N563" s="238">
        <v>1</v>
      </c>
      <c r="O563" s="238">
        <v>689</v>
      </c>
      <c r="P563" s="682">
        <v>0.50145560407569145</v>
      </c>
      <c r="Q563" s="713">
        <v>689</v>
      </c>
    </row>
    <row r="564" spans="1:17" ht="14.4" customHeight="1" x14ac:dyDescent="0.3">
      <c r="A564" s="680" t="s">
        <v>4726</v>
      </c>
      <c r="B564" s="671" t="s">
        <v>3852</v>
      </c>
      <c r="C564" s="671" t="s">
        <v>3867</v>
      </c>
      <c r="D564" s="671" t="s">
        <v>3899</v>
      </c>
      <c r="E564" s="671" t="s">
        <v>3900</v>
      </c>
      <c r="F564" s="238">
        <v>3</v>
      </c>
      <c r="G564" s="238">
        <v>747</v>
      </c>
      <c r="H564" s="238">
        <v>1</v>
      </c>
      <c r="I564" s="238">
        <v>249</v>
      </c>
      <c r="J564" s="238">
        <v>2</v>
      </c>
      <c r="K564" s="238">
        <v>464</v>
      </c>
      <c r="L564" s="238">
        <v>0.62115127175368134</v>
      </c>
      <c r="M564" s="238">
        <v>232</v>
      </c>
      <c r="N564" s="238">
        <v>3</v>
      </c>
      <c r="O564" s="238">
        <v>696</v>
      </c>
      <c r="P564" s="682">
        <v>0.93172690763052213</v>
      </c>
      <c r="Q564" s="713">
        <v>232</v>
      </c>
    </row>
    <row r="565" spans="1:17" ht="14.4" customHeight="1" x14ac:dyDescent="0.3">
      <c r="A565" s="680" t="s">
        <v>4726</v>
      </c>
      <c r="B565" s="671" t="s">
        <v>3852</v>
      </c>
      <c r="C565" s="671" t="s">
        <v>3867</v>
      </c>
      <c r="D565" s="671" t="s">
        <v>3901</v>
      </c>
      <c r="E565" s="671" t="s">
        <v>3902</v>
      </c>
      <c r="F565" s="238"/>
      <c r="G565" s="238"/>
      <c r="H565" s="238"/>
      <c r="I565" s="238"/>
      <c r="J565" s="238"/>
      <c r="K565" s="238"/>
      <c r="L565" s="238"/>
      <c r="M565" s="238"/>
      <c r="N565" s="238">
        <v>2</v>
      </c>
      <c r="O565" s="238">
        <v>232</v>
      </c>
      <c r="P565" s="682"/>
      <c r="Q565" s="713">
        <v>116</v>
      </c>
    </row>
    <row r="566" spans="1:17" ht="14.4" customHeight="1" x14ac:dyDescent="0.3">
      <c r="A566" s="680" t="s">
        <v>4726</v>
      </c>
      <c r="B566" s="671" t="s">
        <v>3852</v>
      </c>
      <c r="C566" s="671" t="s">
        <v>3867</v>
      </c>
      <c r="D566" s="671" t="s">
        <v>3931</v>
      </c>
      <c r="E566" s="671" t="s">
        <v>3932</v>
      </c>
      <c r="F566" s="238">
        <v>2</v>
      </c>
      <c r="G566" s="238">
        <v>150</v>
      </c>
      <c r="H566" s="238">
        <v>1</v>
      </c>
      <c r="I566" s="238">
        <v>75</v>
      </c>
      <c r="J566" s="238"/>
      <c r="K566" s="238"/>
      <c r="L566" s="238"/>
      <c r="M566" s="238"/>
      <c r="N566" s="238">
        <v>1</v>
      </c>
      <c r="O566" s="238">
        <v>81</v>
      </c>
      <c r="P566" s="682">
        <v>0.54</v>
      </c>
      <c r="Q566" s="713">
        <v>81</v>
      </c>
    </row>
    <row r="567" spans="1:17" ht="14.4" customHeight="1" x14ac:dyDescent="0.3">
      <c r="A567" s="680" t="s">
        <v>4726</v>
      </c>
      <c r="B567" s="671" t="s">
        <v>3852</v>
      </c>
      <c r="C567" s="671" t="s">
        <v>3867</v>
      </c>
      <c r="D567" s="671" t="s">
        <v>3947</v>
      </c>
      <c r="E567" s="671" t="s">
        <v>3948</v>
      </c>
      <c r="F567" s="238">
        <v>1</v>
      </c>
      <c r="G567" s="238">
        <v>333</v>
      </c>
      <c r="H567" s="238">
        <v>1</v>
      </c>
      <c r="I567" s="238">
        <v>333</v>
      </c>
      <c r="J567" s="238"/>
      <c r="K567" s="238"/>
      <c r="L567" s="238"/>
      <c r="M567" s="238"/>
      <c r="N567" s="238"/>
      <c r="O567" s="238"/>
      <c r="P567" s="682"/>
      <c r="Q567" s="713"/>
    </row>
    <row r="568" spans="1:17" ht="14.4" customHeight="1" x14ac:dyDescent="0.3">
      <c r="A568" s="680" t="s">
        <v>4726</v>
      </c>
      <c r="B568" s="671" t="s">
        <v>3852</v>
      </c>
      <c r="C568" s="671" t="s">
        <v>3867</v>
      </c>
      <c r="D568" s="671" t="s">
        <v>3955</v>
      </c>
      <c r="E568" s="671" t="s">
        <v>3956</v>
      </c>
      <c r="F568" s="238"/>
      <c r="G568" s="238"/>
      <c r="H568" s="238"/>
      <c r="I568" s="238"/>
      <c r="J568" s="238"/>
      <c r="K568" s="238"/>
      <c r="L568" s="238"/>
      <c r="M568" s="238"/>
      <c r="N568" s="238">
        <v>1</v>
      </c>
      <c r="O568" s="238">
        <v>112</v>
      </c>
      <c r="P568" s="682"/>
      <c r="Q568" s="713">
        <v>112</v>
      </c>
    </row>
    <row r="569" spans="1:17" ht="14.4" customHeight="1" x14ac:dyDescent="0.3">
      <c r="A569" s="680" t="s">
        <v>4729</v>
      </c>
      <c r="B569" s="671" t="s">
        <v>3852</v>
      </c>
      <c r="C569" s="671" t="s">
        <v>3867</v>
      </c>
      <c r="D569" s="671" t="s">
        <v>3874</v>
      </c>
      <c r="E569" s="671" t="s">
        <v>3875</v>
      </c>
      <c r="F569" s="238"/>
      <c r="G569" s="238"/>
      <c r="H569" s="238"/>
      <c r="I569" s="238"/>
      <c r="J569" s="238">
        <v>1</v>
      </c>
      <c r="K569" s="238">
        <v>34</v>
      </c>
      <c r="L569" s="238"/>
      <c r="M569" s="238">
        <v>34</v>
      </c>
      <c r="N569" s="238"/>
      <c r="O569" s="238"/>
      <c r="P569" s="682"/>
      <c r="Q569" s="713"/>
    </row>
    <row r="570" spans="1:17" ht="14.4" customHeight="1" x14ac:dyDescent="0.3">
      <c r="A570" s="680" t="s">
        <v>4729</v>
      </c>
      <c r="B570" s="671" t="s">
        <v>3852</v>
      </c>
      <c r="C570" s="671" t="s">
        <v>3867</v>
      </c>
      <c r="D570" s="671" t="s">
        <v>3899</v>
      </c>
      <c r="E570" s="671" t="s">
        <v>3900</v>
      </c>
      <c r="F570" s="238">
        <v>1</v>
      </c>
      <c r="G570" s="238">
        <v>249</v>
      </c>
      <c r="H570" s="238">
        <v>1</v>
      </c>
      <c r="I570" s="238">
        <v>249</v>
      </c>
      <c r="J570" s="238">
        <v>1</v>
      </c>
      <c r="K570" s="238">
        <v>232</v>
      </c>
      <c r="L570" s="238">
        <v>0.93172690763052213</v>
      </c>
      <c r="M570" s="238">
        <v>232</v>
      </c>
      <c r="N570" s="238"/>
      <c r="O570" s="238"/>
      <c r="P570" s="682"/>
      <c r="Q570" s="713"/>
    </row>
    <row r="571" spans="1:17" ht="14.4" customHeight="1" x14ac:dyDescent="0.3">
      <c r="A571" s="680" t="s">
        <v>4729</v>
      </c>
      <c r="B571" s="671" t="s">
        <v>3852</v>
      </c>
      <c r="C571" s="671" t="s">
        <v>3867</v>
      </c>
      <c r="D571" s="671" t="s">
        <v>3901</v>
      </c>
      <c r="E571" s="671" t="s">
        <v>3902</v>
      </c>
      <c r="F571" s="238"/>
      <c r="G571" s="238"/>
      <c r="H571" s="238"/>
      <c r="I571" s="238"/>
      <c r="J571" s="238">
        <v>1</v>
      </c>
      <c r="K571" s="238">
        <v>116</v>
      </c>
      <c r="L571" s="238"/>
      <c r="M571" s="238">
        <v>116</v>
      </c>
      <c r="N571" s="238"/>
      <c r="O571" s="238"/>
      <c r="P571" s="682"/>
      <c r="Q571" s="713"/>
    </row>
    <row r="572" spans="1:17" ht="14.4" customHeight="1" x14ac:dyDescent="0.3">
      <c r="A572" s="680" t="s">
        <v>4730</v>
      </c>
      <c r="B572" s="671" t="s">
        <v>3852</v>
      </c>
      <c r="C572" s="671" t="s">
        <v>3867</v>
      </c>
      <c r="D572" s="671" t="s">
        <v>3899</v>
      </c>
      <c r="E572" s="671" t="s">
        <v>3900</v>
      </c>
      <c r="F572" s="238"/>
      <c r="G572" s="238"/>
      <c r="H572" s="238"/>
      <c r="I572" s="238"/>
      <c r="J572" s="238">
        <v>2</v>
      </c>
      <c r="K572" s="238">
        <v>464</v>
      </c>
      <c r="L572" s="238"/>
      <c r="M572" s="238">
        <v>232</v>
      </c>
      <c r="N572" s="238"/>
      <c r="O572" s="238"/>
      <c r="P572" s="682"/>
      <c r="Q572" s="713"/>
    </row>
    <row r="573" spans="1:17" ht="14.4" customHeight="1" x14ac:dyDescent="0.3">
      <c r="A573" s="680" t="s">
        <v>4730</v>
      </c>
      <c r="B573" s="671" t="s">
        <v>3852</v>
      </c>
      <c r="C573" s="671" t="s">
        <v>3867</v>
      </c>
      <c r="D573" s="671" t="s">
        <v>3901</v>
      </c>
      <c r="E573" s="671" t="s">
        <v>3902</v>
      </c>
      <c r="F573" s="238">
        <v>2</v>
      </c>
      <c r="G573" s="238">
        <v>250</v>
      </c>
      <c r="H573" s="238">
        <v>1</v>
      </c>
      <c r="I573" s="238">
        <v>125</v>
      </c>
      <c r="J573" s="238">
        <v>2</v>
      </c>
      <c r="K573" s="238">
        <v>232</v>
      </c>
      <c r="L573" s="238">
        <v>0.92800000000000005</v>
      </c>
      <c r="M573" s="238">
        <v>116</v>
      </c>
      <c r="N573" s="238">
        <v>2</v>
      </c>
      <c r="O573" s="238">
        <v>232</v>
      </c>
      <c r="P573" s="682">
        <v>0.92800000000000005</v>
      </c>
      <c r="Q573" s="713">
        <v>116</v>
      </c>
    </row>
    <row r="574" spans="1:17" ht="14.4" customHeight="1" x14ac:dyDescent="0.3">
      <c r="A574" s="680" t="s">
        <v>4730</v>
      </c>
      <c r="B574" s="671" t="s">
        <v>3852</v>
      </c>
      <c r="C574" s="671" t="s">
        <v>3867</v>
      </c>
      <c r="D574" s="671" t="s">
        <v>3953</v>
      </c>
      <c r="E574" s="671" t="s">
        <v>3954</v>
      </c>
      <c r="F574" s="238"/>
      <c r="G574" s="238"/>
      <c r="H574" s="238"/>
      <c r="I574" s="238"/>
      <c r="J574" s="238">
        <v>1</v>
      </c>
      <c r="K574" s="238">
        <v>344</v>
      </c>
      <c r="L574" s="238"/>
      <c r="M574" s="238">
        <v>344</v>
      </c>
      <c r="N574" s="238"/>
      <c r="O574" s="238"/>
      <c r="P574" s="682"/>
      <c r="Q574" s="713"/>
    </row>
    <row r="575" spans="1:17" ht="14.4" customHeight="1" x14ac:dyDescent="0.3">
      <c r="A575" s="680" t="s">
        <v>4731</v>
      </c>
      <c r="B575" s="671" t="s">
        <v>3852</v>
      </c>
      <c r="C575" s="671" t="s">
        <v>3867</v>
      </c>
      <c r="D575" s="671" t="s">
        <v>3874</v>
      </c>
      <c r="E575" s="671" t="s">
        <v>3875</v>
      </c>
      <c r="F575" s="238">
        <v>1</v>
      </c>
      <c r="G575" s="238">
        <v>34</v>
      </c>
      <c r="H575" s="238">
        <v>1</v>
      </c>
      <c r="I575" s="238">
        <v>34</v>
      </c>
      <c r="J575" s="238">
        <v>1</v>
      </c>
      <c r="K575" s="238">
        <v>34</v>
      </c>
      <c r="L575" s="238">
        <v>1</v>
      </c>
      <c r="M575" s="238">
        <v>34</v>
      </c>
      <c r="N575" s="238">
        <v>5</v>
      </c>
      <c r="O575" s="238">
        <v>170</v>
      </c>
      <c r="P575" s="682">
        <v>5</v>
      </c>
      <c r="Q575" s="713">
        <v>34</v>
      </c>
    </row>
    <row r="576" spans="1:17" ht="14.4" customHeight="1" x14ac:dyDescent="0.3">
      <c r="A576" s="680" t="s">
        <v>4731</v>
      </c>
      <c r="B576" s="671" t="s">
        <v>3852</v>
      </c>
      <c r="C576" s="671" t="s">
        <v>3867</v>
      </c>
      <c r="D576" s="671" t="s">
        <v>3884</v>
      </c>
      <c r="E576" s="671" t="s">
        <v>3885</v>
      </c>
      <c r="F576" s="238">
        <v>1</v>
      </c>
      <c r="G576" s="238">
        <v>609</v>
      </c>
      <c r="H576" s="238">
        <v>1</v>
      </c>
      <c r="I576" s="238">
        <v>609</v>
      </c>
      <c r="J576" s="238"/>
      <c r="K576" s="238"/>
      <c r="L576" s="238"/>
      <c r="M576" s="238"/>
      <c r="N576" s="238">
        <v>1</v>
      </c>
      <c r="O576" s="238">
        <v>611</v>
      </c>
      <c r="P576" s="682">
        <v>1.0032840722495895</v>
      </c>
      <c r="Q576" s="713">
        <v>611</v>
      </c>
    </row>
    <row r="577" spans="1:17" ht="14.4" customHeight="1" x14ac:dyDescent="0.3">
      <c r="A577" s="680" t="s">
        <v>4731</v>
      </c>
      <c r="B577" s="671" t="s">
        <v>3852</v>
      </c>
      <c r="C577" s="671" t="s">
        <v>3867</v>
      </c>
      <c r="D577" s="671" t="s">
        <v>3888</v>
      </c>
      <c r="E577" s="671" t="s">
        <v>3889</v>
      </c>
      <c r="F577" s="238"/>
      <c r="G577" s="238"/>
      <c r="H577" s="238"/>
      <c r="I577" s="238"/>
      <c r="J577" s="238"/>
      <c r="K577" s="238"/>
      <c r="L577" s="238"/>
      <c r="M577" s="238"/>
      <c r="N577" s="238">
        <v>1</v>
      </c>
      <c r="O577" s="238">
        <v>39</v>
      </c>
      <c r="P577" s="682"/>
      <c r="Q577" s="713">
        <v>39</v>
      </c>
    </row>
    <row r="578" spans="1:17" ht="14.4" customHeight="1" x14ac:dyDescent="0.3">
      <c r="A578" s="680" t="s">
        <v>4731</v>
      </c>
      <c r="B578" s="671" t="s">
        <v>3852</v>
      </c>
      <c r="C578" s="671" t="s">
        <v>3867</v>
      </c>
      <c r="D578" s="671" t="s">
        <v>3899</v>
      </c>
      <c r="E578" s="671" t="s">
        <v>3900</v>
      </c>
      <c r="F578" s="238"/>
      <c r="G578" s="238"/>
      <c r="H578" s="238"/>
      <c r="I578" s="238"/>
      <c r="J578" s="238">
        <v>5</v>
      </c>
      <c r="K578" s="238">
        <v>1160</v>
      </c>
      <c r="L578" s="238"/>
      <c r="M578" s="238">
        <v>232</v>
      </c>
      <c r="N578" s="238">
        <v>6</v>
      </c>
      <c r="O578" s="238">
        <v>1392</v>
      </c>
      <c r="P578" s="682"/>
      <c r="Q578" s="713">
        <v>232</v>
      </c>
    </row>
    <row r="579" spans="1:17" ht="14.4" customHeight="1" x14ac:dyDescent="0.3">
      <c r="A579" s="680" t="s">
        <v>4731</v>
      </c>
      <c r="B579" s="671" t="s">
        <v>3852</v>
      </c>
      <c r="C579" s="671" t="s">
        <v>3867</v>
      </c>
      <c r="D579" s="671" t="s">
        <v>3901</v>
      </c>
      <c r="E579" s="671" t="s">
        <v>3902</v>
      </c>
      <c r="F579" s="238">
        <v>6</v>
      </c>
      <c r="G579" s="238">
        <v>750</v>
      </c>
      <c r="H579" s="238">
        <v>1</v>
      </c>
      <c r="I579" s="238">
        <v>125</v>
      </c>
      <c r="J579" s="238">
        <v>4</v>
      </c>
      <c r="K579" s="238">
        <v>464</v>
      </c>
      <c r="L579" s="238">
        <v>0.6186666666666667</v>
      </c>
      <c r="M579" s="238">
        <v>116</v>
      </c>
      <c r="N579" s="238">
        <v>6</v>
      </c>
      <c r="O579" s="238">
        <v>696</v>
      </c>
      <c r="P579" s="682">
        <v>0.92800000000000005</v>
      </c>
      <c r="Q579" s="713">
        <v>116</v>
      </c>
    </row>
    <row r="580" spans="1:17" ht="14.4" customHeight="1" x14ac:dyDescent="0.3">
      <c r="A580" s="680" t="s">
        <v>4731</v>
      </c>
      <c r="B580" s="671" t="s">
        <v>3852</v>
      </c>
      <c r="C580" s="671" t="s">
        <v>3867</v>
      </c>
      <c r="D580" s="671" t="s">
        <v>3905</v>
      </c>
      <c r="E580" s="671" t="s">
        <v>3906</v>
      </c>
      <c r="F580" s="238">
        <v>1</v>
      </c>
      <c r="G580" s="238">
        <v>672</v>
      </c>
      <c r="H580" s="238">
        <v>1</v>
      </c>
      <c r="I580" s="238">
        <v>672</v>
      </c>
      <c r="J580" s="238"/>
      <c r="K580" s="238"/>
      <c r="L580" s="238"/>
      <c r="M580" s="238"/>
      <c r="N580" s="238"/>
      <c r="O580" s="238"/>
      <c r="P580" s="682"/>
      <c r="Q580" s="713"/>
    </row>
    <row r="581" spans="1:17" ht="14.4" customHeight="1" x14ac:dyDescent="0.3">
      <c r="A581" s="680" t="s">
        <v>4731</v>
      </c>
      <c r="B581" s="671" t="s">
        <v>3852</v>
      </c>
      <c r="C581" s="671" t="s">
        <v>3867</v>
      </c>
      <c r="D581" s="671" t="s">
        <v>3923</v>
      </c>
      <c r="E581" s="671" t="s">
        <v>3924</v>
      </c>
      <c r="F581" s="238"/>
      <c r="G581" s="238"/>
      <c r="H581" s="238"/>
      <c r="I581" s="238"/>
      <c r="J581" s="238"/>
      <c r="K581" s="238"/>
      <c r="L581" s="238"/>
      <c r="M581" s="238"/>
      <c r="N581" s="238">
        <v>1</v>
      </c>
      <c r="O581" s="238">
        <v>0</v>
      </c>
      <c r="P581" s="682"/>
      <c r="Q581" s="713">
        <v>0</v>
      </c>
    </row>
    <row r="582" spans="1:17" ht="14.4" customHeight="1" x14ac:dyDescent="0.3">
      <c r="A582" s="680" t="s">
        <v>4731</v>
      </c>
      <c r="B582" s="671" t="s">
        <v>3852</v>
      </c>
      <c r="C582" s="671" t="s">
        <v>3867</v>
      </c>
      <c r="D582" s="671" t="s">
        <v>3927</v>
      </c>
      <c r="E582" s="671" t="s">
        <v>3928</v>
      </c>
      <c r="F582" s="238"/>
      <c r="G582" s="238"/>
      <c r="H582" s="238"/>
      <c r="I582" s="238"/>
      <c r="J582" s="238">
        <v>1</v>
      </c>
      <c r="K582" s="238">
        <v>165</v>
      </c>
      <c r="L582" s="238"/>
      <c r="M582" s="238">
        <v>165</v>
      </c>
      <c r="N582" s="238">
        <v>1</v>
      </c>
      <c r="O582" s="238">
        <v>165</v>
      </c>
      <c r="P582" s="682"/>
      <c r="Q582" s="713">
        <v>165</v>
      </c>
    </row>
    <row r="583" spans="1:17" ht="14.4" customHeight="1" x14ac:dyDescent="0.3">
      <c r="A583" s="680" t="s">
        <v>4731</v>
      </c>
      <c r="B583" s="671" t="s">
        <v>3852</v>
      </c>
      <c r="C583" s="671" t="s">
        <v>3867</v>
      </c>
      <c r="D583" s="671" t="s">
        <v>3931</v>
      </c>
      <c r="E583" s="671" t="s">
        <v>3932</v>
      </c>
      <c r="F583" s="238"/>
      <c r="G583" s="238"/>
      <c r="H583" s="238"/>
      <c r="I583" s="238"/>
      <c r="J583" s="238"/>
      <c r="K583" s="238"/>
      <c r="L583" s="238"/>
      <c r="M583" s="238"/>
      <c r="N583" s="238">
        <v>1</v>
      </c>
      <c r="O583" s="238">
        <v>81</v>
      </c>
      <c r="P583" s="682"/>
      <c r="Q583" s="713">
        <v>81</v>
      </c>
    </row>
    <row r="584" spans="1:17" ht="14.4" customHeight="1" x14ac:dyDescent="0.3">
      <c r="A584" s="680" t="s">
        <v>4731</v>
      </c>
      <c r="B584" s="671" t="s">
        <v>3852</v>
      </c>
      <c r="C584" s="671" t="s">
        <v>3867</v>
      </c>
      <c r="D584" s="671" t="s">
        <v>3957</v>
      </c>
      <c r="E584" s="671" t="s">
        <v>3958</v>
      </c>
      <c r="F584" s="238"/>
      <c r="G584" s="238"/>
      <c r="H584" s="238"/>
      <c r="I584" s="238"/>
      <c r="J584" s="238"/>
      <c r="K584" s="238"/>
      <c r="L584" s="238"/>
      <c r="M584" s="238"/>
      <c r="N584" s="238">
        <v>1</v>
      </c>
      <c r="O584" s="238">
        <v>177</v>
      </c>
      <c r="P584" s="682"/>
      <c r="Q584" s="713">
        <v>177</v>
      </c>
    </row>
    <row r="585" spans="1:17" ht="14.4" customHeight="1" x14ac:dyDescent="0.3">
      <c r="A585" s="680" t="s">
        <v>4732</v>
      </c>
      <c r="B585" s="671" t="s">
        <v>3852</v>
      </c>
      <c r="C585" s="671" t="s">
        <v>3867</v>
      </c>
      <c r="D585" s="671" t="s">
        <v>3874</v>
      </c>
      <c r="E585" s="671" t="s">
        <v>3875</v>
      </c>
      <c r="F585" s="238"/>
      <c r="G585" s="238"/>
      <c r="H585" s="238"/>
      <c r="I585" s="238"/>
      <c r="J585" s="238"/>
      <c r="K585" s="238"/>
      <c r="L585" s="238"/>
      <c r="M585" s="238"/>
      <c r="N585" s="238">
        <v>2</v>
      </c>
      <c r="O585" s="238">
        <v>68</v>
      </c>
      <c r="P585" s="682"/>
      <c r="Q585" s="713">
        <v>34</v>
      </c>
    </row>
    <row r="586" spans="1:17" ht="14.4" customHeight="1" x14ac:dyDescent="0.3">
      <c r="A586" s="680" t="s">
        <v>4732</v>
      </c>
      <c r="B586" s="671" t="s">
        <v>3852</v>
      </c>
      <c r="C586" s="671" t="s">
        <v>3867</v>
      </c>
      <c r="D586" s="671" t="s">
        <v>3884</v>
      </c>
      <c r="E586" s="671" t="s">
        <v>3885</v>
      </c>
      <c r="F586" s="238"/>
      <c r="G586" s="238"/>
      <c r="H586" s="238"/>
      <c r="I586" s="238"/>
      <c r="J586" s="238">
        <v>2</v>
      </c>
      <c r="K586" s="238">
        <v>1222</v>
      </c>
      <c r="L586" s="238"/>
      <c r="M586" s="238">
        <v>611</v>
      </c>
      <c r="N586" s="238">
        <v>1</v>
      </c>
      <c r="O586" s="238">
        <v>611</v>
      </c>
      <c r="P586" s="682"/>
      <c r="Q586" s="713">
        <v>611</v>
      </c>
    </row>
    <row r="587" spans="1:17" ht="14.4" customHeight="1" x14ac:dyDescent="0.3">
      <c r="A587" s="680" t="s">
        <v>4732</v>
      </c>
      <c r="B587" s="671" t="s">
        <v>3852</v>
      </c>
      <c r="C587" s="671" t="s">
        <v>3867</v>
      </c>
      <c r="D587" s="671" t="s">
        <v>3888</v>
      </c>
      <c r="E587" s="671" t="s">
        <v>3889</v>
      </c>
      <c r="F587" s="238"/>
      <c r="G587" s="238"/>
      <c r="H587" s="238"/>
      <c r="I587" s="238"/>
      <c r="J587" s="238">
        <v>4</v>
      </c>
      <c r="K587" s="238">
        <v>156</v>
      </c>
      <c r="L587" s="238"/>
      <c r="M587" s="238">
        <v>39</v>
      </c>
      <c r="N587" s="238">
        <v>2</v>
      </c>
      <c r="O587" s="238">
        <v>78</v>
      </c>
      <c r="P587" s="682"/>
      <c r="Q587" s="713">
        <v>39</v>
      </c>
    </row>
    <row r="588" spans="1:17" ht="14.4" customHeight="1" x14ac:dyDescent="0.3">
      <c r="A588" s="680" t="s">
        <v>4732</v>
      </c>
      <c r="B588" s="671" t="s">
        <v>3852</v>
      </c>
      <c r="C588" s="671" t="s">
        <v>3867</v>
      </c>
      <c r="D588" s="671" t="s">
        <v>3897</v>
      </c>
      <c r="E588" s="671" t="s">
        <v>3898</v>
      </c>
      <c r="F588" s="238"/>
      <c r="G588" s="238"/>
      <c r="H588" s="238"/>
      <c r="I588" s="238"/>
      <c r="J588" s="238">
        <v>2</v>
      </c>
      <c r="K588" s="238">
        <v>1378</v>
      </c>
      <c r="L588" s="238"/>
      <c r="M588" s="238">
        <v>689</v>
      </c>
      <c r="N588" s="238">
        <v>1</v>
      </c>
      <c r="O588" s="238">
        <v>689</v>
      </c>
      <c r="P588" s="682"/>
      <c r="Q588" s="713">
        <v>689</v>
      </c>
    </row>
    <row r="589" spans="1:17" ht="14.4" customHeight="1" x14ac:dyDescent="0.3">
      <c r="A589" s="680" t="s">
        <v>4732</v>
      </c>
      <c r="B589" s="671" t="s">
        <v>3852</v>
      </c>
      <c r="C589" s="671" t="s">
        <v>3867</v>
      </c>
      <c r="D589" s="671" t="s">
        <v>3899</v>
      </c>
      <c r="E589" s="671" t="s">
        <v>3900</v>
      </c>
      <c r="F589" s="238"/>
      <c r="G589" s="238"/>
      <c r="H589" s="238"/>
      <c r="I589" s="238"/>
      <c r="J589" s="238"/>
      <c r="K589" s="238"/>
      <c r="L589" s="238"/>
      <c r="M589" s="238"/>
      <c r="N589" s="238">
        <v>1</v>
      </c>
      <c r="O589" s="238">
        <v>232</v>
      </c>
      <c r="P589" s="682"/>
      <c r="Q589" s="713">
        <v>232</v>
      </c>
    </row>
    <row r="590" spans="1:17" ht="14.4" customHeight="1" x14ac:dyDescent="0.3">
      <c r="A590" s="680" t="s">
        <v>4732</v>
      </c>
      <c r="B590" s="671" t="s">
        <v>3852</v>
      </c>
      <c r="C590" s="671" t="s">
        <v>3867</v>
      </c>
      <c r="D590" s="671" t="s">
        <v>3901</v>
      </c>
      <c r="E590" s="671" t="s">
        <v>3902</v>
      </c>
      <c r="F590" s="238"/>
      <c r="G590" s="238"/>
      <c r="H590" s="238"/>
      <c r="I590" s="238"/>
      <c r="J590" s="238">
        <v>2</v>
      </c>
      <c r="K590" s="238">
        <v>232</v>
      </c>
      <c r="L590" s="238"/>
      <c r="M590" s="238">
        <v>116</v>
      </c>
      <c r="N590" s="238"/>
      <c r="O590" s="238"/>
      <c r="P590" s="682"/>
      <c r="Q590" s="713"/>
    </row>
    <row r="591" spans="1:17" ht="14.4" customHeight="1" x14ac:dyDescent="0.3">
      <c r="A591" s="680" t="s">
        <v>4732</v>
      </c>
      <c r="B591" s="671" t="s">
        <v>3852</v>
      </c>
      <c r="C591" s="671" t="s">
        <v>3867</v>
      </c>
      <c r="D591" s="671" t="s">
        <v>3931</v>
      </c>
      <c r="E591" s="671" t="s">
        <v>3932</v>
      </c>
      <c r="F591" s="238"/>
      <c r="G591" s="238"/>
      <c r="H591" s="238"/>
      <c r="I591" s="238"/>
      <c r="J591" s="238">
        <v>2</v>
      </c>
      <c r="K591" s="238">
        <v>162</v>
      </c>
      <c r="L591" s="238"/>
      <c r="M591" s="238">
        <v>81</v>
      </c>
      <c r="N591" s="238">
        <v>1</v>
      </c>
      <c r="O591" s="238">
        <v>81</v>
      </c>
      <c r="P591" s="682"/>
      <c r="Q591" s="713">
        <v>81</v>
      </c>
    </row>
    <row r="592" spans="1:17" ht="14.4" customHeight="1" x14ac:dyDescent="0.3">
      <c r="A592" s="680" t="s">
        <v>4733</v>
      </c>
      <c r="B592" s="671" t="s">
        <v>3852</v>
      </c>
      <c r="C592" s="671" t="s">
        <v>3867</v>
      </c>
      <c r="D592" s="671" t="s">
        <v>3899</v>
      </c>
      <c r="E592" s="671" t="s">
        <v>3900</v>
      </c>
      <c r="F592" s="238">
        <v>1</v>
      </c>
      <c r="G592" s="238">
        <v>249</v>
      </c>
      <c r="H592" s="238">
        <v>1</v>
      </c>
      <c r="I592" s="238">
        <v>249</v>
      </c>
      <c r="J592" s="238"/>
      <c r="K592" s="238"/>
      <c r="L592" s="238"/>
      <c r="M592" s="238"/>
      <c r="N592" s="238">
        <v>1</v>
      </c>
      <c r="O592" s="238">
        <v>232</v>
      </c>
      <c r="P592" s="682">
        <v>0.93172690763052213</v>
      </c>
      <c r="Q592" s="713">
        <v>232</v>
      </c>
    </row>
    <row r="593" spans="1:17" ht="14.4" customHeight="1" x14ac:dyDescent="0.3">
      <c r="A593" s="680" t="s">
        <v>4734</v>
      </c>
      <c r="B593" s="671" t="s">
        <v>3852</v>
      </c>
      <c r="C593" s="671" t="s">
        <v>3862</v>
      </c>
      <c r="D593" s="671" t="s">
        <v>3863</v>
      </c>
      <c r="E593" s="671" t="s">
        <v>3864</v>
      </c>
      <c r="F593" s="238">
        <v>1</v>
      </c>
      <c r="G593" s="238">
        <v>1357</v>
      </c>
      <c r="H593" s="238">
        <v>1</v>
      </c>
      <c r="I593" s="238">
        <v>1357</v>
      </c>
      <c r="J593" s="238"/>
      <c r="K593" s="238"/>
      <c r="L593" s="238"/>
      <c r="M593" s="238"/>
      <c r="N593" s="238"/>
      <c r="O593" s="238"/>
      <c r="P593" s="682"/>
      <c r="Q593" s="713"/>
    </row>
    <row r="594" spans="1:17" ht="14.4" customHeight="1" x14ac:dyDescent="0.3">
      <c r="A594" s="680" t="s">
        <v>4734</v>
      </c>
      <c r="B594" s="671" t="s">
        <v>3852</v>
      </c>
      <c r="C594" s="671" t="s">
        <v>3867</v>
      </c>
      <c r="D594" s="671" t="s">
        <v>3874</v>
      </c>
      <c r="E594" s="671" t="s">
        <v>3875</v>
      </c>
      <c r="F594" s="238"/>
      <c r="G594" s="238"/>
      <c r="H594" s="238"/>
      <c r="I594" s="238"/>
      <c r="J594" s="238">
        <v>1</v>
      </c>
      <c r="K594" s="238">
        <v>34</v>
      </c>
      <c r="L594" s="238"/>
      <c r="M594" s="238">
        <v>34</v>
      </c>
      <c r="N594" s="238">
        <v>1</v>
      </c>
      <c r="O594" s="238">
        <v>34</v>
      </c>
      <c r="P594" s="682"/>
      <c r="Q594" s="713">
        <v>34</v>
      </c>
    </row>
    <row r="595" spans="1:17" ht="14.4" customHeight="1" x14ac:dyDescent="0.3">
      <c r="A595" s="680" t="s">
        <v>4734</v>
      </c>
      <c r="B595" s="671" t="s">
        <v>3852</v>
      </c>
      <c r="C595" s="671" t="s">
        <v>3867</v>
      </c>
      <c r="D595" s="671" t="s">
        <v>3882</v>
      </c>
      <c r="E595" s="671" t="s">
        <v>3883</v>
      </c>
      <c r="F595" s="238"/>
      <c r="G595" s="238"/>
      <c r="H595" s="238"/>
      <c r="I595" s="238"/>
      <c r="J595" s="238">
        <v>1</v>
      </c>
      <c r="K595" s="238">
        <v>83</v>
      </c>
      <c r="L595" s="238"/>
      <c r="M595" s="238">
        <v>83</v>
      </c>
      <c r="N595" s="238"/>
      <c r="O595" s="238"/>
      <c r="P595" s="682"/>
      <c r="Q595" s="713"/>
    </row>
    <row r="596" spans="1:17" ht="14.4" customHeight="1" x14ac:dyDescent="0.3">
      <c r="A596" s="680" t="s">
        <v>4734</v>
      </c>
      <c r="B596" s="671" t="s">
        <v>3852</v>
      </c>
      <c r="C596" s="671" t="s">
        <v>3867</v>
      </c>
      <c r="D596" s="671" t="s">
        <v>3884</v>
      </c>
      <c r="E596" s="671" t="s">
        <v>3885</v>
      </c>
      <c r="F596" s="238"/>
      <c r="G596" s="238"/>
      <c r="H596" s="238"/>
      <c r="I596" s="238"/>
      <c r="J596" s="238">
        <v>1</v>
      </c>
      <c r="K596" s="238">
        <v>611</v>
      </c>
      <c r="L596" s="238"/>
      <c r="M596" s="238">
        <v>611</v>
      </c>
      <c r="N596" s="238"/>
      <c r="O596" s="238"/>
      <c r="P596" s="682"/>
      <c r="Q596" s="713"/>
    </row>
    <row r="597" spans="1:17" ht="14.4" customHeight="1" x14ac:dyDescent="0.3">
      <c r="A597" s="680" t="s">
        <v>4734</v>
      </c>
      <c r="B597" s="671" t="s">
        <v>3852</v>
      </c>
      <c r="C597" s="671" t="s">
        <v>3867</v>
      </c>
      <c r="D597" s="671" t="s">
        <v>3886</v>
      </c>
      <c r="E597" s="671" t="s">
        <v>3887</v>
      </c>
      <c r="F597" s="238">
        <v>1</v>
      </c>
      <c r="G597" s="238">
        <v>385</v>
      </c>
      <c r="H597" s="238">
        <v>1</v>
      </c>
      <c r="I597" s="238">
        <v>385</v>
      </c>
      <c r="J597" s="238">
        <v>1</v>
      </c>
      <c r="K597" s="238">
        <v>386</v>
      </c>
      <c r="L597" s="238">
        <v>1.0025974025974025</v>
      </c>
      <c r="M597" s="238">
        <v>386</v>
      </c>
      <c r="N597" s="238"/>
      <c r="O597" s="238"/>
      <c r="P597" s="682"/>
      <c r="Q597" s="713"/>
    </row>
    <row r="598" spans="1:17" ht="14.4" customHeight="1" x14ac:dyDescent="0.3">
      <c r="A598" s="680" t="s">
        <v>4734</v>
      </c>
      <c r="B598" s="671" t="s">
        <v>3852</v>
      </c>
      <c r="C598" s="671" t="s">
        <v>3867</v>
      </c>
      <c r="D598" s="671" t="s">
        <v>3888</v>
      </c>
      <c r="E598" s="671" t="s">
        <v>3889</v>
      </c>
      <c r="F598" s="238"/>
      <c r="G598" s="238"/>
      <c r="H598" s="238"/>
      <c r="I598" s="238"/>
      <c r="J598" s="238">
        <v>1</v>
      </c>
      <c r="K598" s="238">
        <v>39</v>
      </c>
      <c r="L598" s="238"/>
      <c r="M598" s="238">
        <v>39</v>
      </c>
      <c r="N598" s="238"/>
      <c r="O598" s="238"/>
      <c r="P598" s="682"/>
      <c r="Q598" s="713"/>
    </row>
    <row r="599" spans="1:17" ht="14.4" customHeight="1" x14ac:dyDescent="0.3">
      <c r="A599" s="680" t="s">
        <v>4734</v>
      </c>
      <c r="B599" s="671" t="s">
        <v>3852</v>
      </c>
      <c r="C599" s="671" t="s">
        <v>3867</v>
      </c>
      <c r="D599" s="671" t="s">
        <v>3895</v>
      </c>
      <c r="E599" s="671" t="s">
        <v>3896</v>
      </c>
      <c r="F599" s="238">
        <v>1</v>
      </c>
      <c r="G599" s="238">
        <v>4424</v>
      </c>
      <c r="H599" s="238">
        <v>1</v>
      </c>
      <c r="I599" s="238">
        <v>4424</v>
      </c>
      <c r="J599" s="238"/>
      <c r="K599" s="238"/>
      <c r="L599" s="238"/>
      <c r="M599" s="238"/>
      <c r="N599" s="238"/>
      <c r="O599" s="238"/>
      <c r="P599" s="682"/>
      <c r="Q599" s="713"/>
    </row>
    <row r="600" spans="1:17" ht="14.4" customHeight="1" x14ac:dyDescent="0.3">
      <c r="A600" s="680" t="s">
        <v>4734</v>
      </c>
      <c r="B600" s="671" t="s">
        <v>3852</v>
      </c>
      <c r="C600" s="671" t="s">
        <v>3867</v>
      </c>
      <c r="D600" s="671" t="s">
        <v>3899</v>
      </c>
      <c r="E600" s="671" t="s">
        <v>3900</v>
      </c>
      <c r="F600" s="238">
        <v>4</v>
      </c>
      <c r="G600" s="238">
        <v>996</v>
      </c>
      <c r="H600" s="238">
        <v>1</v>
      </c>
      <c r="I600" s="238">
        <v>249</v>
      </c>
      <c r="J600" s="238">
        <v>4</v>
      </c>
      <c r="K600" s="238">
        <v>928</v>
      </c>
      <c r="L600" s="238">
        <v>0.93172690763052213</v>
      </c>
      <c r="M600" s="238">
        <v>232</v>
      </c>
      <c r="N600" s="238">
        <v>5</v>
      </c>
      <c r="O600" s="238">
        <v>1160</v>
      </c>
      <c r="P600" s="682">
        <v>1.1646586345381527</v>
      </c>
      <c r="Q600" s="713">
        <v>232</v>
      </c>
    </row>
    <row r="601" spans="1:17" ht="14.4" customHeight="1" x14ac:dyDescent="0.3">
      <c r="A601" s="680" t="s">
        <v>4734</v>
      </c>
      <c r="B601" s="671" t="s">
        <v>3852</v>
      </c>
      <c r="C601" s="671" t="s">
        <v>3867</v>
      </c>
      <c r="D601" s="671" t="s">
        <v>3901</v>
      </c>
      <c r="E601" s="671" t="s">
        <v>3902</v>
      </c>
      <c r="F601" s="238">
        <v>31</v>
      </c>
      <c r="G601" s="238">
        <v>3875</v>
      </c>
      <c r="H601" s="238">
        <v>1</v>
      </c>
      <c r="I601" s="238">
        <v>125</v>
      </c>
      <c r="J601" s="238">
        <v>2</v>
      </c>
      <c r="K601" s="238">
        <v>232</v>
      </c>
      <c r="L601" s="238">
        <v>5.9870967741935482E-2</v>
      </c>
      <c r="M601" s="238">
        <v>116</v>
      </c>
      <c r="N601" s="238">
        <v>1</v>
      </c>
      <c r="O601" s="238">
        <v>116</v>
      </c>
      <c r="P601" s="682">
        <v>2.9935483870967741E-2</v>
      </c>
      <c r="Q601" s="713">
        <v>116</v>
      </c>
    </row>
    <row r="602" spans="1:17" ht="14.4" customHeight="1" x14ac:dyDescent="0.3">
      <c r="A602" s="680" t="s">
        <v>4734</v>
      </c>
      <c r="B602" s="671" t="s">
        <v>3852</v>
      </c>
      <c r="C602" s="671" t="s">
        <v>3867</v>
      </c>
      <c r="D602" s="671" t="s">
        <v>3925</v>
      </c>
      <c r="E602" s="671" t="s">
        <v>3926</v>
      </c>
      <c r="F602" s="238">
        <v>1</v>
      </c>
      <c r="G602" s="238">
        <v>943</v>
      </c>
      <c r="H602" s="238">
        <v>1</v>
      </c>
      <c r="I602" s="238">
        <v>943</v>
      </c>
      <c r="J602" s="238"/>
      <c r="K602" s="238"/>
      <c r="L602" s="238"/>
      <c r="M602" s="238"/>
      <c r="N602" s="238"/>
      <c r="O602" s="238"/>
      <c r="P602" s="682"/>
      <c r="Q602" s="713"/>
    </row>
    <row r="603" spans="1:17" ht="14.4" customHeight="1" x14ac:dyDescent="0.3">
      <c r="A603" s="680" t="s">
        <v>4734</v>
      </c>
      <c r="B603" s="671" t="s">
        <v>3852</v>
      </c>
      <c r="C603" s="671" t="s">
        <v>3867</v>
      </c>
      <c r="D603" s="671" t="s">
        <v>3927</v>
      </c>
      <c r="E603" s="671" t="s">
        <v>3928</v>
      </c>
      <c r="F603" s="238">
        <v>1</v>
      </c>
      <c r="G603" s="238">
        <v>164</v>
      </c>
      <c r="H603" s="238">
        <v>1</v>
      </c>
      <c r="I603" s="238">
        <v>164</v>
      </c>
      <c r="J603" s="238"/>
      <c r="K603" s="238"/>
      <c r="L603" s="238"/>
      <c r="M603" s="238"/>
      <c r="N603" s="238"/>
      <c r="O603" s="238"/>
      <c r="P603" s="682"/>
      <c r="Q603" s="713"/>
    </row>
    <row r="604" spans="1:17" ht="14.4" customHeight="1" x14ac:dyDescent="0.3">
      <c r="A604" s="680" t="s">
        <v>4735</v>
      </c>
      <c r="B604" s="671" t="s">
        <v>3852</v>
      </c>
      <c r="C604" s="671" t="s">
        <v>3867</v>
      </c>
      <c r="D604" s="671" t="s">
        <v>3899</v>
      </c>
      <c r="E604" s="671" t="s">
        <v>3900</v>
      </c>
      <c r="F604" s="238">
        <v>4</v>
      </c>
      <c r="G604" s="238">
        <v>996</v>
      </c>
      <c r="H604" s="238">
        <v>1</v>
      </c>
      <c r="I604" s="238">
        <v>249</v>
      </c>
      <c r="J604" s="238"/>
      <c r="K604" s="238"/>
      <c r="L604" s="238"/>
      <c r="M604" s="238"/>
      <c r="N604" s="238"/>
      <c r="O604" s="238"/>
      <c r="P604" s="682"/>
      <c r="Q604" s="713"/>
    </row>
    <row r="605" spans="1:17" ht="14.4" customHeight="1" x14ac:dyDescent="0.3">
      <c r="A605" s="680" t="s">
        <v>4736</v>
      </c>
      <c r="B605" s="671" t="s">
        <v>3852</v>
      </c>
      <c r="C605" s="671" t="s">
        <v>3853</v>
      </c>
      <c r="D605" s="671" t="s">
        <v>3854</v>
      </c>
      <c r="E605" s="671" t="s">
        <v>3855</v>
      </c>
      <c r="F605" s="238"/>
      <c r="G605" s="238"/>
      <c r="H605" s="238"/>
      <c r="I605" s="238"/>
      <c r="J605" s="238"/>
      <c r="K605" s="238"/>
      <c r="L605" s="238"/>
      <c r="M605" s="238"/>
      <c r="N605" s="238">
        <v>0.1</v>
      </c>
      <c r="O605" s="238">
        <v>15.79</v>
      </c>
      <c r="P605" s="682"/>
      <c r="Q605" s="713">
        <v>157.89999999999998</v>
      </c>
    </row>
    <row r="606" spans="1:17" ht="14.4" customHeight="1" x14ac:dyDescent="0.3">
      <c r="A606" s="680" t="s">
        <v>4736</v>
      </c>
      <c r="B606" s="671" t="s">
        <v>3852</v>
      </c>
      <c r="C606" s="671" t="s">
        <v>3867</v>
      </c>
      <c r="D606" s="671" t="s">
        <v>3874</v>
      </c>
      <c r="E606" s="671" t="s">
        <v>3875</v>
      </c>
      <c r="F606" s="238"/>
      <c r="G606" s="238"/>
      <c r="H606" s="238"/>
      <c r="I606" s="238"/>
      <c r="J606" s="238"/>
      <c r="K606" s="238"/>
      <c r="L606" s="238"/>
      <c r="M606" s="238"/>
      <c r="N606" s="238">
        <v>4</v>
      </c>
      <c r="O606" s="238">
        <v>136</v>
      </c>
      <c r="P606" s="682"/>
      <c r="Q606" s="713">
        <v>34</v>
      </c>
    </row>
    <row r="607" spans="1:17" ht="14.4" customHeight="1" x14ac:dyDescent="0.3">
      <c r="A607" s="680" t="s">
        <v>4736</v>
      </c>
      <c r="B607" s="671" t="s">
        <v>3852</v>
      </c>
      <c r="C607" s="671" t="s">
        <v>3867</v>
      </c>
      <c r="D607" s="671" t="s">
        <v>3899</v>
      </c>
      <c r="E607" s="671" t="s">
        <v>3900</v>
      </c>
      <c r="F607" s="238">
        <v>4</v>
      </c>
      <c r="G607" s="238">
        <v>996</v>
      </c>
      <c r="H607" s="238">
        <v>1</v>
      </c>
      <c r="I607" s="238">
        <v>249</v>
      </c>
      <c r="J607" s="238">
        <v>3</v>
      </c>
      <c r="K607" s="238">
        <v>696</v>
      </c>
      <c r="L607" s="238">
        <v>0.6987951807228916</v>
      </c>
      <c r="M607" s="238">
        <v>232</v>
      </c>
      <c r="N607" s="238">
        <v>3</v>
      </c>
      <c r="O607" s="238">
        <v>696</v>
      </c>
      <c r="P607" s="682">
        <v>0.6987951807228916</v>
      </c>
      <c r="Q607" s="713">
        <v>232</v>
      </c>
    </row>
    <row r="608" spans="1:17" ht="14.4" customHeight="1" x14ac:dyDescent="0.3">
      <c r="A608" s="680" t="s">
        <v>4736</v>
      </c>
      <c r="B608" s="671" t="s">
        <v>3852</v>
      </c>
      <c r="C608" s="671" t="s">
        <v>3867</v>
      </c>
      <c r="D608" s="671" t="s">
        <v>3901</v>
      </c>
      <c r="E608" s="671" t="s">
        <v>3902</v>
      </c>
      <c r="F608" s="238">
        <v>5</v>
      </c>
      <c r="G608" s="238">
        <v>625</v>
      </c>
      <c r="H608" s="238">
        <v>1</v>
      </c>
      <c r="I608" s="238">
        <v>125</v>
      </c>
      <c r="J608" s="238"/>
      <c r="K608" s="238"/>
      <c r="L608" s="238"/>
      <c r="M608" s="238"/>
      <c r="N608" s="238">
        <v>2</v>
      </c>
      <c r="O608" s="238">
        <v>232</v>
      </c>
      <c r="P608" s="682">
        <v>0.37119999999999997</v>
      </c>
      <c r="Q608" s="713">
        <v>116</v>
      </c>
    </row>
    <row r="609" spans="1:17" ht="14.4" customHeight="1" x14ac:dyDescent="0.3">
      <c r="A609" s="680" t="s">
        <v>4736</v>
      </c>
      <c r="B609" s="671" t="s">
        <v>3852</v>
      </c>
      <c r="C609" s="671" t="s">
        <v>3867</v>
      </c>
      <c r="D609" s="671" t="s">
        <v>3923</v>
      </c>
      <c r="E609" s="671" t="s">
        <v>3924</v>
      </c>
      <c r="F609" s="238">
        <v>1</v>
      </c>
      <c r="G609" s="238">
        <v>0</v>
      </c>
      <c r="H609" s="238"/>
      <c r="I609" s="238">
        <v>0</v>
      </c>
      <c r="J609" s="238"/>
      <c r="K609" s="238"/>
      <c r="L609" s="238"/>
      <c r="M609" s="238"/>
      <c r="N609" s="238">
        <v>1</v>
      </c>
      <c r="O609" s="238">
        <v>0</v>
      </c>
      <c r="P609" s="682"/>
      <c r="Q609" s="713">
        <v>0</v>
      </c>
    </row>
    <row r="610" spans="1:17" ht="14.4" customHeight="1" x14ac:dyDescent="0.3">
      <c r="A610" s="680" t="s">
        <v>4736</v>
      </c>
      <c r="B610" s="671" t="s">
        <v>3852</v>
      </c>
      <c r="C610" s="671" t="s">
        <v>3867</v>
      </c>
      <c r="D610" s="671" t="s">
        <v>3931</v>
      </c>
      <c r="E610" s="671" t="s">
        <v>3932</v>
      </c>
      <c r="F610" s="238"/>
      <c r="G610" s="238"/>
      <c r="H610" s="238"/>
      <c r="I610" s="238"/>
      <c r="J610" s="238"/>
      <c r="K610" s="238"/>
      <c r="L610" s="238"/>
      <c r="M610" s="238"/>
      <c r="N610" s="238">
        <v>2</v>
      </c>
      <c r="O610" s="238">
        <v>162</v>
      </c>
      <c r="P610" s="682"/>
      <c r="Q610" s="713">
        <v>81</v>
      </c>
    </row>
    <row r="611" spans="1:17" ht="14.4" customHeight="1" x14ac:dyDescent="0.3">
      <c r="A611" s="680" t="s">
        <v>4736</v>
      </c>
      <c r="B611" s="671" t="s">
        <v>3852</v>
      </c>
      <c r="C611" s="671" t="s">
        <v>3867</v>
      </c>
      <c r="D611" s="671" t="s">
        <v>3949</v>
      </c>
      <c r="E611" s="671" t="s">
        <v>3950</v>
      </c>
      <c r="F611" s="238"/>
      <c r="G611" s="238"/>
      <c r="H611" s="238"/>
      <c r="I611" s="238"/>
      <c r="J611" s="238"/>
      <c r="K611" s="238"/>
      <c r="L611" s="238"/>
      <c r="M611" s="238"/>
      <c r="N611" s="238">
        <v>2</v>
      </c>
      <c r="O611" s="238">
        <v>2086</v>
      </c>
      <c r="P611" s="682"/>
      <c r="Q611" s="713">
        <v>1043</v>
      </c>
    </row>
    <row r="612" spans="1:17" ht="14.4" customHeight="1" x14ac:dyDescent="0.3">
      <c r="A612" s="680" t="s">
        <v>4736</v>
      </c>
      <c r="B612" s="671" t="s">
        <v>3852</v>
      </c>
      <c r="C612" s="671" t="s">
        <v>3867</v>
      </c>
      <c r="D612" s="671" t="s">
        <v>3953</v>
      </c>
      <c r="E612" s="671" t="s">
        <v>3954</v>
      </c>
      <c r="F612" s="238">
        <v>1</v>
      </c>
      <c r="G612" s="238">
        <v>360</v>
      </c>
      <c r="H612" s="238">
        <v>1</v>
      </c>
      <c r="I612" s="238">
        <v>360</v>
      </c>
      <c r="J612" s="238"/>
      <c r="K612" s="238"/>
      <c r="L612" s="238"/>
      <c r="M612" s="238"/>
      <c r="N612" s="238"/>
      <c r="O612" s="238"/>
      <c r="P612" s="682"/>
      <c r="Q612" s="713"/>
    </row>
    <row r="613" spans="1:17" ht="14.4" customHeight="1" x14ac:dyDescent="0.3">
      <c r="A613" s="680" t="s">
        <v>4737</v>
      </c>
      <c r="B613" s="671" t="s">
        <v>3852</v>
      </c>
      <c r="C613" s="671" t="s">
        <v>3867</v>
      </c>
      <c r="D613" s="671" t="s">
        <v>3899</v>
      </c>
      <c r="E613" s="671" t="s">
        <v>3900</v>
      </c>
      <c r="F613" s="238">
        <v>3</v>
      </c>
      <c r="G613" s="238">
        <v>747</v>
      </c>
      <c r="H613" s="238">
        <v>1</v>
      </c>
      <c r="I613" s="238">
        <v>249</v>
      </c>
      <c r="J613" s="238">
        <v>1</v>
      </c>
      <c r="K613" s="238">
        <v>232</v>
      </c>
      <c r="L613" s="238">
        <v>0.31057563587684067</v>
      </c>
      <c r="M613" s="238">
        <v>232</v>
      </c>
      <c r="N613" s="238">
        <v>3</v>
      </c>
      <c r="O613" s="238">
        <v>696</v>
      </c>
      <c r="P613" s="682">
        <v>0.93172690763052213</v>
      </c>
      <c r="Q613" s="713">
        <v>232</v>
      </c>
    </row>
    <row r="614" spans="1:17" ht="14.4" customHeight="1" x14ac:dyDescent="0.3">
      <c r="A614" s="680" t="s">
        <v>4738</v>
      </c>
      <c r="B614" s="671" t="s">
        <v>3852</v>
      </c>
      <c r="C614" s="671" t="s">
        <v>3862</v>
      </c>
      <c r="D614" s="671" t="s">
        <v>4727</v>
      </c>
      <c r="E614" s="671" t="s">
        <v>4728</v>
      </c>
      <c r="F614" s="238">
        <v>1</v>
      </c>
      <c r="G614" s="238">
        <v>3583.9</v>
      </c>
      <c r="H614" s="238">
        <v>1</v>
      </c>
      <c r="I614" s="238">
        <v>3583.9</v>
      </c>
      <c r="J614" s="238"/>
      <c r="K614" s="238"/>
      <c r="L614" s="238"/>
      <c r="M614" s="238"/>
      <c r="N614" s="238"/>
      <c r="O614" s="238"/>
      <c r="P614" s="682"/>
      <c r="Q614" s="713"/>
    </row>
    <row r="615" spans="1:17" ht="14.4" customHeight="1" x14ac:dyDescent="0.3">
      <c r="A615" s="680" t="s">
        <v>4738</v>
      </c>
      <c r="B615" s="671" t="s">
        <v>3852</v>
      </c>
      <c r="C615" s="671" t="s">
        <v>3867</v>
      </c>
      <c r="D615" s="671" t="s">
        <v>3878</v>
      </c>
      <c r="E615" s="671" t="s">
        <v>3879</v>
      </c>
      <c r="F615" s="238"/>
      <c r="G615" s="238"/>
      <c r="H615" s="238"/>
      <c r="I615" s="238"/>
      <c r="J615" s="238"/>
      <c r="K615" s="238"/>
      <c r="L615" s="238"/>
      <c r="M615" s="238"/>
      <c r="N615" s="238">
        <v>1</v>
      </c>
      <c r="O615" s="238">
        <v>5</v>
      </c>
      <c r="P615" s="682"/>
      <c r="Q615" s="713">
        <v>5</v>
      </c>
    </row>
    <row r="616" spans="1:17" ht="14.4" customHeight="1" x14ac:dyDescent="0.3">
      <c r="A616" s="680" t="s">
        <v>4738</v>
      </c>
      <c r="B616" s="671" t="s">
        <v>3852</v>
      </c>
      <c r="C616" s="671" t="s">
        <v>3867</v>
      </c>
      <c r="D616" s="671" t="s">
        <v>4715</v>
      </c>
      <c r="E616" s="671" t="s">
        <v>4716</v>
      </c>
      <c r="F616" s="238">
        <v>1</v>
      </c>
      <c r="G616" s="238">
        <v>114</v>
      </c>
      <c r="H616" s="238">
        <v>1</v>
      </c>
      <c r="I616" s="238">
        <v>114</v>
      </c>
      <c r="J616" s="238"/>
      <c r="K616" s="238"/>
      <c r="L616" s="238"/>
      <c r="M616" s="238"/>
      <c r="N616" s="238"/>
      <c r="O616" s="238"/>
      <c r="P616" s="682"/>
      <c r="Q616" s="713"/>
    </row>
    <row r="617" spans="1:17" ht="14.4" customHeight="1" x14ac:dyDescent="0.3">
      <c r="A617" s="680" t="s">
        <v>4738</v>
      </c>
      <c r="B617" s="671" t="s">
        <v>3852</v>
      </c>
      <c r="C617" s="671" t="s">
        <v>3867</v>
      </c>
      <c r="D617" s="671" t="s">
        <v>3884</v>
      </c>
      <c r="E617" s="671" t="s">
        <v>3885</v>
      </c>
      <c r="F617" s="238">
        <v>2</v>
      </c>
      <c r="G617" s="238">
        <v>1218</v>
      </c>
      <c r="H617" s="238">
        <v>1</v>
      </c>
      <c r="I617" s="238">
        <v>609</v>
      </c>
      <c r="J617" s="238">
        <v>1</v>
      </c>
      <c r="K617" s="238">
        <v>611</v>
      </c>
      <c r="L617" s="238">
        <v>0.50164203612479474</v>
      </c>
      <c r="M617" s="238">
        <v>611</v>
      </c>
      <c r="N617" s="238">
        <v>1</v>
      </c>
      <c r="O617" s="238">
        <v>611</v>
      </c>
      <c r="P617" s="682">
        <v>0.50164203612479474</v>
      </c>
      <c r="Q617" s="713">
        <v>611</v>
      </c>
    </row>
    <row r="618" spans="1:17" ht="14.4" customHeight="1" x14ac:dyDescent="0.3">
      <c r="A618" s="680" t="s">
        <v>4738</v>
      </c>
      <c r="B618" s="671" t="s">
        <v>3852</v>
      </c>
      <c r="C618" s="671" t="s">
        <v>3867</v>
      </c>
      <c r="D618" s="671" t="s">
        <v>3886</v>
      </c>
      <c r="E618" s="671" t="s">
        <v>3887</v>
      </c>
      <c r="F618" s="238">
        <v>2</v>
      </c>
      <c r="G618" s="238">
        <v>770</v>
      </c>
      <c r="H618" s="238">
        <v>1</v>
      </c>
      <c r="I618" s="238">
        <v>385</v>
      </c>
      <c r="J618" s="238"/>
      <c r="K618" s="238"/>
      <c r="L618" s="238"/>
      <c r="M618" s="238"/>
      <c r="N618" s="238"/>
      <c r="O618" s="238"/>
      <c r="P618" s="682"/>
      <c r="Q618" s="713"/>
    </row>
    <row r="619" spans="1:17" ht="14.4" customHeight="1" x14ac:dyDescent="0.3">
      <c r="A619" s="680" t="s">
        <v>4738</v>
      </c>
      <c r="B619" s="671" t="s">
        <v>3852</v>
      </c>
      <c r="C619" s="671" t="s">
        <v>3867</v>
      </c>
      <c r="D619" s="671" t="s">
        <v>3888</v>
      </c>
      <c r="E619" s="671" t="s">
        <v>3889</v>
      </c>
      <c r="F619" s="238"/>
      <c r="G619" s="238"/>
      <c r="H619" s="238"/>
      <c r="I619" s="238"/>
      <c r="J619" s="238">
        <v>4</v>
      </c>
      <c r="K619" s="238">
        <v>156</v>
      </c>
      <c r="L619" s="238"/>
      <c r="M619" s="238">
        <v>39</v>
      </c>
      <c r="N619" s="238">
        <v>3</v>
      </c>
      <c r="O619" s="238">
        <v>117</v>
      </c>
      <c r="P619" s="682"/>
      <c r="Q619" s="713">
        <v>39</v>
      </c>
    </row>
    <row r="620" spans="1:17" ht="14.4" customHeight="1" x14ac:dyDescent="0.3">
      <c r="A620" s="680" t="s">
        <v>4738</v>
      </c>
      <c r="B620" s="671" t="s">
        <v>3852</v>
      </c>
      <c r="C620" s="671" t="s">
        <v>3867</v>
      </c>
      <c r="D620" s="671" t="s">
        <v>3891</v>
      </c>
      <c r="E620" s="671" t="s">
        <v>3892</v>
      </c>
      <c r="F620" s="238">
        <v>1</v>
      </c>
      <c r="G620" s="238">
        <v>1684</v>
      </c>
      <c r="H620" s="238">
        <v>1</v>
      </c>
      <c r="I620" s="238">
        <v>1684</v>
      </c>
      <c r="J620" s="238"/>
      <c r="K620" s="238"/>
      <c r="L620" s="238"/>
      <c r="M620" s="238"/>
      <c r="N620" s="238"/>
      <c r="O620" s="238"/>
      <c r="P620" s="682"/>
      <c r="Q620" s="713"/>
    </row>
    <row r="621" spans="1:17" ht="14.4" customHeight="1" x14ac:dyDescent="0.3">
      <c r="A621" s="680" t="s">
        <v>4738</v>
      </c>
      <c r="B621" s="671" t="s">
        <v>3852</v>
      </c>
      <c r="C621" s="671" t="s">
        <v>3867</v>
      </c>
      <c r="D621" s="671" t="s">
        <v>3897</v>
      </c>
      <c r="E621" s="671" t="s">
        <v>3898</v>
      </c>
      <c r="F621" s="238">
        <v>1</v>
      </c>
      <c r="G621" s="238">
        <v>687</v>
      </c>
      <c r="H621" s="238">
        <v>1</v>
      </c>
      <c r="I621" s="238">
        <v>687</v>
      </c>
      <c r="J621" s="238">
        <v>1</v>
      </c>
      <c r="K621" s="238">
        <v>689</v>
      </c>
      <c r="L621" s="238">
        <v>1.0029112081513829</v>
      </c>
      <c r="M621" s="238">
        <v>689</v>
      </c>
      <c r="N621" s="238">
        <v>1</v>
      </c>
      <c r="O621" s="238">
        <v>689</v>
      </c>
      <c r="P621" s="682">
        <v>1.0029112081513829</v>
      </c>
      <c r="Q621" s="713">
        <v>689</v>
      </c>
    </row>
    <row r="622" spans="1:17" ht="14.4" customHeight="1" x14ac:dyDescent="0.3">
      <c r="A622" s="680" t="s">
        <v>4738</v>
      </c>
      <c r="B622" s="671" t="s">
        <v>3852</v>
      </c>
      <c r="C622" s="671" t="s">
        <v>3867</v>
      </c>
      <c r="D622" s="671" t="s">
        <v>3899</v>
      </c>
      <c r="E622" s="671" t="s">
        <v>3900</v>
      </c>
      <c r="F622" s="238">
        <v>202</v>
      </c>
      <c r="G622" s="238">
        <v>50298</v>
      </c>
      <c r="H622" s="238">
        <v>1</v>
      </c>
      <c r="I622" s="238">
        <v>249</v>
      </c>
      <c r="J622" s="238">
        <v>254</v>
      </c>
      <c r="K622" s="238">
        <v>58928</v>
      </c>
      <c r="L622" s="238">
        <v>1.1715773987037259</v>
      </c>
      <c r="M622" s="238">
        <v>232</v>
      </c>
      <c r="N622" s="238">
        <v>222</v>
      </c>
      <c r="O622" s="238">
        <v>51504</v>
      </c>
      <c r="P622" s="682">
        <v>1.0239770965048312</v>
      </c>
      <c r="Q622" s="713">
        <v>232</v>
      </c>
    </row>
    <row r="623" spans="1:17" ht="14.4" customHeight="1" x14ac:dyDescent="0.3">
      <c r="A623" s="680" t="s">
        <v>4738</v>
      </c>
      <c r="B623" s="671" t="s">
        <v>3852</v>
      </c>
      <c r="C623" s="671" t="s">
        <v>3867</v>
      </c>
      <c r="D623" s="671" t="s">
        <v>3901</v>
      </c>
      <c r="E623" s="671" t="s">
        <v>3902</v>
      </c>
      <c r="F623" s="238"/>
      <c r="G623" s="238"/>
      <c r="H623" s="238"/>
      <c r="I623" s="238"/>
      <c r="J623" s="238">
        <v>1</v>
      </c>
      <c r="K623" s="238">
        <v>116</v>
      </c>
      <c r="L623" s="238"/>
      <c r="M623" s="238">
        <v>116</v>
      </c>
      <c r="N623" s="238">
        <v>1</v>
      </c>
      <c r="O623" s="238">
        <v>116</v>
      </c>
      <c r="P623" s="682"/>
      <c r="Q623" s="713">
        <v>116</v>
      </c>
    </row>
    <row r="624" spans="1:17" ht="14.4" customHeight="1" thickBot="1" x14ac:dyDescent="0.35">
      <c r="A624" s="637" t="s">
        <v>4738</v>
      </c>
      <c r="B624" s="673" t="s">
        <v>4004</v>
      </c>
      <c r="C624" s="673" t="s">
        <v>3867</v>
      </c>
      <c r="D624" s="673" t="s">
        <v>4337</v>
      </c>
      <c r="E624" s="673" t="s">
        <v>4338</v>
      </c>
      <c r="F624" s="674"/>
      <c r="G624" s="674"/>
      <c r="H624" s="674"/>
      <c r="I624" s="674"/>
      <c r="J624" s="674">
        <v>1</v>
      </c>
      <c r="K624" s="674">
        <v>0</v>
      </c>
      <c r="L624" s="674"/>
      <c r="M624" s="674">
        <v>0</v>
      </c>
      <c r="N624" s="674"/>
      <c r="O624" s="674"/>
      <c r="P624" s="683"/>
      <c r="Q624" s="71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49" t="s">
        <v>139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0" t="s">
        <v>73</v>
      </c>
      <c r="B3" s="529" t="s">
        <v>74</v>
      </c>
      <c r="C3" s="530"/>
      <c r="D3" s="530"/>
      <c r="E3" s="531"/>
      <c r="F3" s="529" t="s">
        <v>242</v>
      </c>
      <c r="G3" s="530"/>
      <c r="H3" s="530"/>
      <c r="I3" s="531"/>
      <c r="J3" s="123"/>
      <c r="K3" s="124"/>
      <c r="L3" s="123"/>
      <c r="M3" s="125"/>
    </row>
    <row r="4" spans="1:13" ht="14.4" customHeight="1" thickBot="1" x14ac:dyDescent="0.35">
      <c r="A4" s="551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479.56299999999999</v>
      </c>
      <c r="C5" s="114">
        <v>537.53300000000002</v>
      </c>
      <c r="D5" s="114">
        <v>495.87</v>
      </c>
      <c r="E5" s="131">
        <v>1.0340038743606159</v>
      </c>
      <c r="F5" s="132">
        <v>182</v>
      </c>
      <c r="G5" s="114">
        <v>199</v>
      </c>
      <c r="H5" s="114">
        <v>194</v>
      </c>
      <c r="I5" s="133">
        <v>1.0659340659340659</v>
      </c>
      <c r="J5" s="123"/>
      <c r="K5" s="123"/>
      <c r="L5" s="7">
        <f>D5-B5</f>
        <v>16.307000000000016</v>
      </c>
      <c r="M5" s="8">
        <f>H5-F5</f>
        <v>12</v>
      </c>
    </row>
    <row r="6" spans="1:13" ht="14.4" hidden="1" customHeight="1" outlineLevel="1" x14ac:dyDescent="0.3">
      <c r="A6" s="119" t="s">
        <v>173</v>
      </c>
      <c r="B6" s="122">
        <v>136.785</v>
      </c>
      <c r="C6" s="113">
        <v>83.748999999999995</v>
      </c>
      <c r="D6" s="113">
        <v>73.509</v>
      </c>
      <c r="E6" s="134">
        <v>0.5374054172606646</v>
      </c>
      <c r="F6" s="135">
        <v>52</v>
      </c>
      <c r="G6" s="113">
        <v>51</v>
      </c>
      <c r="H6" s="113">
        <v>42</v>
      </c>
      <c r="I6" s="136">
        <v>0.80769230769230771</v>
      </c>
      <c r="J6" s="123"/>
      <c r="K6" s="123"/>
      <c r="L6" s="5">
        <f t="shared" ref="L6:L11" si="0">D6-B6</f>
        <v>-63.275999999999996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174</v>
      </c>
      <c r="B7" s="122">
        <v>272.03699999999998</v>
      </c>
      <c r="C7" s="113">
        <v>267.13</v>
      </c>
      <c r="D7" s="113">
        <v>236.351</v>
      </c>
      <c r="E7" s="134">
        <v>0.86881931501964815</v>
      </c>
      <c r="F7" s="135">
        <v>133</v>
      </c>
      <c r="G7" s="113">
        <v>156</v>
      </c>
      <c r="H7" s="113">
        <v>135</v>
      </c>
      <c r="I7" s="136">
        <v>1.0150375939849625</v>
      </c>
      <c r="J7" s="123"/>
      <c r="K7" s="123"/>
      <c r="L7" s="5">
        <f t="shared" si="0"/>
        <v>-35.685999999999979</v>
      </c>
      <c r="M7" s="6">
        <f t="shared" si="1"/>
        <v>2</v>
      </c>
    </row>
    <row r="8" spans="1:13" ht="14.4" hidden="1" customHeight="1" outlineLevel="1" x14ac:dyDescent="0.3">
      <c r="A8" s="119" t="s">
        <v>175</v>
      </c>
      <c r="B8" s="122">
        <v>32.984999999999999</v>
      </c>
      <c r="C8" s="113">
        <v>16.832999999999998</v>
      </c>
      <c r="D8" s="113">
        <v>28.295000000000002</v>
      </c>
      <c r="E8" s="134">
        <v>0.85781415795058369</v>
      </c>
      <c r="F8" s="135">
        <v>14</v>
      </c>
      <c r="G8" s="113">
        <v>14</v>
      </c>
      <c r="H8" s="113">
        <v>13</v>
      </c>
      <c r="I8" s="136">
        <v>0.9285714285714286</v>
      </c>
      <c r="J8" s="123"/>
      <c r="K8" s="123"/>
      <c r="L8" s="5">
        <f t="shared" si="0"/>
        <v>-4.6899999999999977</v>
      </c>
      <c r="M8" s="6">
        <f t="shared" si="1"/>
        <v>-1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538</v>
      </c>
      <c r="F9" s="135">
        <v>0</v>
      </c>
      <c r="G9" s="113">
        <v>0</v>
      </c>
      <c r="H9" s="113">
        <v>0</v>
      </c>
      <c r="I9" s="136" t="s">
        <v>538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118.047</v>
      </c>
      <c r="C10" s="113">
        <v>116.053</v>
      </c>
      <c r="D10" s="113">
        <v>104.032</v>
      </c>
      <c r="E10" s="134">
        <v>0.88127610189161942</v>
      </c>
      <c r="F10" s="135">
        <v>54</v>
      </c>
      <c r="G10" s="113">
        <v>66</v>
      </c>
      <c r="H10" s="113">
        <v>60</v>
      </c>
      <c r="I10" s="136">
        <v>1.1111111111111112</v>
      </c>
      <c r="J10" s="123"/>
      <c r="K10" s="123"/>
      <c r="L10" s="5">
        <f t="shared" si="0"/>
        <v>-14.015000000000001</v>
      </c>
      <c r="M10" s="6">
        <f t="shared" si="1"/>
        <v>6</v>
      </c>
    </row>
    <row r="11" spans="1:13" ht="14.4" hidden="1" customHeight="1" outlineLevel="1" x14ac:dyDescent="0.3">
      <c r="A11" s="119" t="s">
        <v>178</v>
      </c>
      <c r="B11" s="122">
        <v>39.616999999999997</v>
      </c>
      <c r="C11" s="113">
        <v>30.753</v>
      </c>
      <c r="D11" s="113">
        <v>39.052</v>
      </c>
      <c r="E11" s="134">
        <v>0.9857384456167807</v>
      </c>
      <c r="F11" s="135">
        <v>14</v>
      </c>
      <c r="G11" s="113">
        <v>4</v>
      </c>
      <c r="H11" s="113">
        <v>8</v>
      </c>
      <c r="I11" s="136">
        <v>0.5714285714285714</v>
      </c>
      <c r="J11" s="123"/>
      <c r="K11" s="123"/>
      <c r="L11" s="5">
        <f t="shared" si="0"/>
        <v>-0.56499999999999773</v>
      </c>
      <c r="M11" s="6">
        <f t="shared" si="1"/>
        <v>-6</v>
      </c>
    </row>
    <row r="12" spans="1:13" ht="14.4" hidden="1" customHeight="1" outlineLevel="1" thickBot="1" x14ac:dyDescent="0.35">
      <c r="A12" s="250" t="s">
        <v>241</v>
      </c>
      <c r="B12" s="251">
        <v>5.7830000000000004</v>
      </c>
      <c r="C12" s="252">
        <v>2.2200000000000002</v>
      </c>
      <c r="D12" s="252">
        <v>2.113</v>
      </c>
      <c r="E12" s="253"/>
      <c r="F12" s="254">
        <v>2</v>
      </c>
      <c r="G12" s="252">
        <v>3</v>
      </c>
      <c r="H12" s="252">
        <v>2</v>
      </c>
      <c r="I12" s="255"/>
      <c r="J12" s="123"/>
      <c r="K12" s="123"/>
      <c r="L12" s="256">
        <f>D12-B12</f>
        <v>-3.6700000000000004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1084.8169999999998</v>
      </c>
      <c r="C13" s="116">
        <f>SUM(C5:C12)</f>
        <v>1054.271</v>
      </c>
      <c r="D13" s="116">
        <f>SUM(D5:D12)</f>
        <v>979.22200000000009</v>
      </c>
      <c r="E13" s="137">
        <f>IF(OR(D13=0,B13=0),0,D13/B13)</f>
        <v>0.90266100180952202</v>
      </c>
      <c r="F13" s="138">
        <f>SUM(F5:F12)</f>
        <v>451</v>
      </c>
      <c r="G13" s="116">
        <f>SUM(G5:G12)</f>
        <v>493</v>
      </c>
      <c r="H13" s="116">
        <f>SUM(H5:H12)</f>
        <v>454</v>
      </c>
      <c r="I13" s="139">
        <f>IF(OR(H13=0,F13=0),0,H13/F13)</f>
        <v>1.0066518847006651</v>
      </c>
      <c r="J13" s="123"/>
      <c r="K13" s="123"/>
      <c r="L13" s="129">
        <f>D13-B13</f>
        <v>-105.59499999999969</v>
      </c>
      <c r="M13" s="140">
        <f t="shared" si="1"/>
        <v>3</v>
      </c>
    </row>
    <row r="14" spans="1:13" ht="14.4" customHeight="1" x14ac:dyDescent="0.3">
      <c r="A14" s="141"/>
      <c r="B14" s="552"/>
      <c r="C14" s="552"/>
      <c r="D14" s="552"/>
      <c r="E14" s="552"/>
      <c r="F14" s="552"/>
      <c r="G14" s="552"/>
      <c r="H14" s="552"/>
      <c r="I14" s="552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58" t="s">
        <v>235</v>
      </c>
      <c r="B16" s="560" t="s">
        <v>74</v>
      </c>
      <c r="C16" s="561"/>
      <c r="D16" s="561"/>
      <c r="E16" s="562"/>
      <c r="F16" s="560" t="s">
        <v>242</v>
      </c>
      <c r="G16" s="561"/>
      <c r="H16" s="561"/>
      <c r="I16" s="562"/>
      <c r="J16" s="543" t="s">
        <v>183</v>
      </c>
      <c r="K16" s="544"/>
      <c r="L16" s="158"/>
      <c r="M16" s="158"/>
    </row>
    <row r="17" spans="1:13" ht="14.4" customHeight="1" thickBot="1" x14ac:dyDescent="0.35">
      <c r="A17" s="559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5" t="s">
        <v>184</v>
      </c>
      <c r="K17" s="546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479.56299999999999</v>
      </c>
      <c r="C18" s="114">
        <v>537.53300000000002</v>
      </c>
      <c r="D18" s="114">
        <v>495.87</v>
      </c>
      <c r="E18" s="131">
        <v>1.0340038743606159</v>
      </c>
      <c r="F18" s="121">
        <v>182</v>
      </c>
      <c r="G18" s="114">
        <v>199</v>
      </c>
      <c r="H18" s="114">
        <v>194</v>
      </c>
      <c r="I18" s="133">
        <v>1.0659340659340659</v>
      </c>
      <c r="J18" s="547">
        <f>0.97*0.976</f>
        <v>0.94672000000000001</v>
      </c>
      <c r="K18" s="548"/>
      <c r="L18" s="147">
        <f>D18-B18</f>
        <v>16.307000000000016</v>
      </c>
      <c r="M18" s="148">
        <f>H18-F18</f>
        <v>12</v>
      </c>
    </row>
    <row r="19" spans="1:13" ht="14.4" hidden="1" customHeight="1" outlineLevel="1" x14ac:dyDescent="0.3">
      <c r="A19" s="119" t="s">
        <v>173</v>
      </c>
      <c r="B19" s="122">
        <v>136.785</v>
      </c>
      <c r="C19" s="113">
        <v>83.748999999999995</v>
      </c>
      <c r="D19" s="113">
        <v>73.509</v>
      </c>
      <c r="E19" s="134">
        <v>0.5374054172606646</v>
      </c>
      <c r="F19" s="122">
        <v>52</v>
      </c>
      <c r="G19" s="113">
        <v>51</v>
      </c>
      <c r="H19" s="113">
        <v>42</v>
      </c>
      <c r="I19" s="136">
        <v>0.80769230769230771</v>
      </c>
      <c r="J19" s="547">
        <f>0.97*1.096</f>
        <v>1.0631200000000001</v>
      </c>
      <c r="K19" s="548"/>
      <c r="L19" s="149">
        <f t="shared" ref="L19:L26" si="2">D19-B19</f>
        <v>-63.275999999999996</v>
      </c>
      <c r="M19" s="150">
        <f t="shared" ref="M19:M26" si="3">H19-F19</f>
        <v>-10</v>
      </c>
    </row>
    <row r="20" spans="1:13" ht="14.4" hidden="1" customHeight="1" outlineLevel="1" x14ac:dyDescent="0.3">
      <c r="A20" s="119" t="s">
        <v>174</v>
      </c>
      <c r="B20" s="122">
        <v>272.03699999999998</v>
      </c>
      <c r="C20" s="113">
        <v>267.13</v>
      </c>
      <c r="D20" s="113">
        <v>236.351</v>
      </c>
      <c r="E20" s="134">
        <v>0.86881931501964815</v>
      </c>
      <c r="F20" s="122">
        <v>133</v>
      </c>
      <c r="G20" s="113">
        <v>156</v>
      </c>
      <c r="H20" s="113">
        <v>135</v>
      </c>
      <c r="I20" s="136">
        <v>1.0150375939849625</v>
      </c>
      <c r="J20" s="547">
        <f>0.97*1.047</f>
        <v>1.01559</v>
      </c>
      <c r="K20" s="548"/>
      <c r="L20" s="149">
        <f t="shared" si="2"/>
        <v>-35.685999999999979</v>
      </c>
      <c r="M20" s="150">
        <f t="shared" si="3"/>
        <v>2</v>
      </c>
    </row>
    <row r="21" spans="1:13" ht="14.4" hidden="1" customHeight="1" outlineLevel="1" x14ac:dyDescent="0.3">
      <c r="A21" s="119" t="s">
        <v>175</v>
      </c>
      <c r="B21" s="122">
        <v>32.984999999999999</v>
      </c>
      <c r="C21" s="113">
        <v>16.832999999999998</v>
      </c>
      <c r="D21" s="113">
        <v>28.295000000000002</v>
      </c>
      <c r="E21" s="134">
        <v>0.85781415795058369</v>
      </c>
      <c r="F21" s="122">
        <v>14</v>
      </c>
      <c r="G21" s="113">
        <v>14</v>
      </c>
      <c r="H21" s="113">
        <v>13</v>
      </c>
      <c r="I21" s="136">
        <v>0.9285714285714286</v>
      </c>
      <c r="J21" s="547">
        <f>0.97*1.091</f>
        <v>1.05827</v>
      </c>
      <c r="K21" s="548"/>
      <c r="L21" s="149">
        <f t="shared" si="2"/>
        <v>-4.6899999999999977</v>
      </c>
      <c r="M21" s="150">
        <f t="shared" si="3"/>
        <v>-1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538</v>
      </c>
      <c r="F22" s="122">
        <v>0</v>
      </c>
      <c r="G22" s="113">
        <v>0</v>
      </c>
      <c r="H22" s="113">
        <v>0</v>
      </c>
      <c r="I22" s="136" t="s">
        <v>538</v>
      </c>
      <c r="J22" s="547">
        <f>0.97*1</f>
        <v>0.97</v>
      </c>
      <c r="K22" s="548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118.047</v>
      </c>
      <c r="C23" s="113">
        <v>116.053</v>
      </c>
      <c r="D23" s="113">
        <v>104.032</v>
      </c>
      <c r="E23" s="134">
        <v>0.88127610189161942</v>
      </c>
      <c r="F23" s="122">
        <v>54</v>
      </c>
      <c r="G23" s="113">
        <v>66</v>
      </c>
      <c r="H23" s="113">
        <v>60</v>
      </c>
      <c r="I23" s="136">
        <v>1.1111111111111112</v>
      </c>
      <c r="J23" s="547">
        <f>0.97*1.096</f>
        <v>1.0631200000000001</v>
      </c>
      <c r="K23" s="548"/>
      <c r="L23" s="149">
        <f t="shared" si="2"/>
        <v>-14.015000000000001</v>
      </c>
      <c r="M23" s="150">
        <f t="shared" si="3"/>
        <v>6</v>
      </c>
    </row>
    <row r="24" spans="1:13" ht="14.4" hidden="1" customHeight="1" outlineLevel="1" x14ac:dyDescent="0.3">
      <c r="A24" s="119" t="s">
        <v>178</v>
      </c>
      <c r="B24" s="122">
        <v>39.616999999999997</v>
      </c>
      <c r="C24" s="113">
        <v>30.753</v>
      </c>
      <c r="D24" s="113">
        <v>39.052</v>
      </c>
      <c r="E24" s="134">
        <v>0.9857384456167807</v>
      </c>
      <c r="F24" s="122">
        <v>14</v>
      </c>
      <c r="G24" s="113">
        <v>4</v>
      </c>
      <c r="H24" s="113">
        <v>8</v>
      </c>
      <c r="I24" s="136">
        <v>0.5714285714285714</v>
      </c>
      <c r="J24" s="547">
        <f>0.97*0.989</f>
        <v>0.95933000000000002</v>
      </c>
      <c r="K24" s="548"/>
      <c r="L24" s="149">
        <f t="shared" si="2"/>
        <v>-0.56499999999999773</v>
      </c>
      <c r="M24" s="150">
        <f t="shared" si="3"/>
        <v>-6</v>
      </c>
    </row>
    <row r="25" spans="1:13" ht="14.4" hidden="1" customHeight="1" outlineLevel="1" thickBot="1" x14ac:dyDescent="0.35">
      <c r="A25" s="250" t="s">
        <v>241</v>
      </c>
      <c r="B25" s="251">
        <v>5.7830000000000004</v>
      </c>
      <c r="C25" s="252">
        <v>2.2200000000000002</v>
      </c>
      <c r="D25" s="252">
        <v>2.113</v>
      </c>
      <c r="E25" s="253"/>
      <c r="F25" s="251">
        <v>2</v>
      </c>
      <c r="G25" s="252">
        <v>3</v>
      </c>
      <c r="H25" s="252">
        <v>2</v>
      </c>
      <c r="I25" s="255"/>
      <c r="J25" s="371"/>
      <c r="K25" s="372"/>
      <c r="L25" s="258">
        <f>D25-B25</f>
        <v>-3.6700000000000004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1084.8169999999998</v>
      </c>
      <c r="C26" s="153">
        <f>SUM(C18:C25)</f>
        <v>1054.271</v>
      </c>
      <c r="D26" s="153">
        <f>SUM(D18:D25)</f>
        <v>979.22200000000009</v>
      </c>
      <c r="E26" s="154">
        <f>IF(OR(D26=0,B26=0),0,D26/B26)</f>
        <v>0.90266100180952202</v>
      </c>
      <c r="F26" s="152">
        <f>SUM(F18:F25)</f>
        <v>451</v>
      </c>
      <c r="G26" s="153">
        <f>SUM(G18:G25)</f>
        <v>493</v>
      </c>
      <c r="H26" s="153">
        <f>SUM(H18:H25)</f>
        <v>454</v>
      </c>
      <c r="I26" s="155">
        <f>IF(OR(H26=0,F26=0),0,H26/F26)</f>
        <v>1.0066518847006651</v>
      </c>
      <c r="J26" s="123"/>
      <c r="K26" s="123"/>
      <c r="L26" s="145">
        <f t="shared" si="2"/>
        <v>-105.59499999999969</v>
      </c>
      <c r="M26" s="156">
        <f t="shared" si="3"/>
        <v>3</v>
      </c>
    </row>
    <row r="27" spans="1:13" ht="14.4" customHeight="1" x14ac:dyDescent="0.3">
      <c r="A27" s="157"/>
      <c r="B27" s="552" t="s">
        <v>237</v>
      </c>
      <c r="C27" s="563"/>
      <c r="D27" s="563"/>
      <c r="E27" s="563"/>
      <c r="F27" s="552" t="s">
        <v>238</v>
      </c>
      <c r="G27" s="563"/>
      <c r="H27" s="563"/>
      <c r="I27" s="563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3" t="s">
        <v>236</v>
      </c>
      <c r="B29" s="555" t="s">
        <v>74</v>
      </c>
      <c r="C29" s="556"/>
      <c r="D29" s="556"/>
      <c r="E29" s="557"/>
      <c r="F29" s="556" t="s">
        <v>242</v>
      </c>
      <c r="G29" s="556"/>
      <c r="H29" s="556"/>
      <c r="I29" s="557"/>
      <c r="J29" s="158"/>
      <c r="K29" s="158"/>
      <c r="L29" s="158"/>
      <c r="M29" s="159"/>
    </row>
    <row r="30" spans="1:13" ht="14.4" customHeight="1" thickBot="1" x14ac:dyDescent="0.35">
      <c r="A30" s="554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538</v>
      </c>
      <c r="F31" s="132">
        <v>0</v>
      </c>
      <c r="G31" s="114">
        <v>0</v>
      </c>
      <c r="H31" s="114">
        <v>0</v>
      </c>
      <c r="I31" s="133" t="s">
        <v>538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538</v>
      </c>
      <c r="F32" s="135">
        <v>0</v>
      </c>
      <c r="G32" s="113">
        <v>0</v>
      </c>
      <c r="H32" s="113">
        <v>0</v>
      </c>
      <c r="I32" s="136" t="s">
        <v>538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538</v>
      </c>
      <c r="F33" s="135">
        <v>0</v>
      </c>
      <c r="G33" s="113">
        <v>0</v>
      </c>
      <c r="H33" s="113">
        <v>0</v>
      </c>
      <c r="I33" s="136" t="s">
        <v>538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538</v>
      </c>
      <c r="F34" s="135">
        <v>0</v>
      </c>
      <c r="G34" s="113">
        <v>0</v>
      </c>
      <c r="H34" s="113">
        <v>0</v>
      </c>
      <c r="I34" s="136" t="s">
        <v>538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538</v>
      </c>
      <c r="F35" s="135">
        <v>0</v>
      </c>
      <c r="G35" s="113">
        <v>0</v>
      </c>
      <c r="H35" s="113">
        <v>0</v>
      </c>
      <c r="I35" s="136" t="s">
        <v>538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538</v>
      </c>
      <c r="F36" s="135">
        <v>0</v>
      </c>
      <c r="G36" s="113">
        <v>0</v>
      </c>
      <c r="H36" s="113">
        <v>0</v>
      </c>
      <c r="I36" s="136" t="s">
        <v>538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538</v>
      </c>
      <c r="F37" s="135">
        <v>0</v>
      </c>
      <c r="G37" s="113">
        <v>0</v>
      </c>
      <c r="H37" s="113">
        <v>0</v>
      </c>
      <c r="I37" s="136" t="s">
        <v>538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7" t="s">
        <v>118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4" t="s">
        <v>86</v>
      </c>
      <c r="C31" s="565"/>
      <c r="D31" s="565"/>
      <c r="E31" s="566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1402.12</v>
      </c>
      <c r="C33" s="206">
        <v>1131</v>
      </c>
      <c r="D33" s="84">
        <f>IF(C33="","",C33-B33)</f>
        <v>-271.11999999999989</v>
      </c>
      <c r="E33" s="85">
        <f>IF(C33="","",C33/B33)</f>
        <v>0.80663566599149861</v>
      </c>
      <c r="F33" s="86">
        <v>109.66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3827.09</v>
      </c>
      <c r="C34" s="207">
        <v>3278</v>
      </c>
      <c r="D34" s="87">
        <f t="shared" ref="D34:D45" si="0">IF(C34="","",C34-B34)</f>
        <v>-549.09000000000015</v>
      </c>
      <c r="E34" s="88">
        <f t="shared" ref="E34:E45" si="1">IF(C34="","",C34/B34)</f>
        <v>0.85652545406562164</v>
      </c>
      <c r="F34" s="89">
        <v>400.62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0" t="s">
        <v>5046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3" t="s">
        <v>78</v>
      </c>
      <c r="B3" s="574">
        <v>2012</v>
      </c>
      <c r="C3" s="575"/>
      <c r="D3" s="576"/>
      <c r="E3" s="574">
        <v>2013</v>
      </c>
      <c r="F3" s="575"/>
      <c r="G3" s="576"/>
      <c r="H3" s="574">
        <v>2014</v>
      </c>
      <c r="I3" s="575"/>
      <c r="J3" s="576"/>
      <c r="K3" s="577" t="s">
        <v>79</v>
      </c>
      <c r="L3" s="569" t="s">
        <v>80</v>
      </c>
      <c r="M3" s="569" t="s">
        <v>81</v>
      </c>
      <c r="N3" s="569" t="s">
        <v>82</v>
      </c>
      <c r="O3" s="276" t="s">
        <v>83</v>
      </c>
      <c r="P3" s="570" t="s">
        <v>84</v>
      </c>
      <c r="Q3" s="571" t="s">
        <v>85</v>
      </c>
      <c r="R3" s="572"/>
      <c r="S3" s="567" t="s">
        <v>86</v>
      </c>
      <c r="T3" s="568"/>
      <c r="U3" s="568"/>
      <c r="V3" s="568"/>
      <c r="W3" s="224" t="s">
        <v>86</v>
      </c>
    </row>
    <row r="4" spans="1:23" s="95" customFormat="1" ht="14.4" customHeight="1" thickBot="1" x14ac:dyDescent="0.35">
      <c r="A4" s="777"/>
      <c r="B4" s="778" t="s">
        <v>87</v>
      </c>
      <c r="C4" s="779" t="s">
        <v>75</v>
      </c>
      <c r="D4" s="780" t="s">
        <v>88</v>
      </c>
      <c r="E4" s="778" t="s">
        <v>87</v>
      </c>
      <c r="F4" s="779" t="s">
        <v>75</v>
      </c>
      <c r="G4" s="780" t="s">
        <v>88</v>
      </c>
      <c r="H4" s="778" t="s">
        <v>87</v>
      </c>
      <c r="I4" s="779" t="s">
        <v>75</v>
      </c>
      <c r="J4" s="780" t="s">
        <v>88</v>
      </c>
      <c r="K4" s="781"/>
      <c r="L4" s="782"/>
      <c r="M4" s="782"/>
      <c r="N4" s="782"/>
      <c r="O4" s="783"/>
      <c r="P4" s="784"/>
      <c r="Q4" s="785" t="s">
        <v>76</v>
      </c>
      <c r="R4" s="786" t="s">
        <v>75</v>
      </c>
      <c r="S4" s="787" t="s">
        <v>89</v>
      </c>
      <c r="T4" s="788" t="s">
        <v>90</v>
      </c>
      <c r="U4" s="788" t="s">
        <v>91</v>
      </c>
      <c r="V4" s="789" t="s">
        <v>5</v>
      </c>
      <c r="W4" s="790" t="s">
        <v>92</v>
      </c>
    </row>
    <row r="5" spans="1:23" ht="14.4" customHeight="1" x14ac:dyDescent="0.3">
      <c r="A5" s="819" t="s">
        <v>4740</v>
      </c>
      <c r="B5" s="791">
        <v>1</v>
      </c>
      <c r="C5" s="792">
        <v>11.96</v>
      </c>
      <c r="D5" s="793">
        <v>12</v>
      </c>
      <c r="E5" s="794"/>
      <c r="F5" s="795"/>
      <c r="G5" s="796"/>
      <c r="H5" s="797"/>
      <c r="I5" s="795"/>
      <c r="J5" s="796"/>
      <c r="K5" s="798">
        <v>11.49</v>
      </c>
      <c r="L5" s="797">
        <v>6</v>
      </c>
      <c r="M5" s="797">
        <v>53</v>
      </c>
      <c r="N5" s="799">
        <v>17.510000000000002</v>
      </c>
      <c r="O5" s="797" t="s">
        <v>4741</v>
      </c>
      <c r="P5" s="800" t="s">
        <v>4742</v>
      </c>
      <c r="Q5" s="801">
        <f>H5-B5</f>
        <v>-1</v>
      </c>
      <c r="R5" s="801">
        <f>I5-C5</f>
        <v>-11.96</v>
      </c>
      <c r="S5" s="802" t="str">
        <f>IF(H5=0,"",H5*N5)</f>
        <v/>
      </c>
      <c r="T5" s="802" t="str">
        <f>IF(H5=0,"",H5*J5)</f>
        <v/>
      </c>
      <c r="U5" s="802" t="str">
        <f>IF(H5=0,"",T5-S5)</f>
        <v/>
      </c>
      <c r="V5" s="803" t="str">
        <f>IF(H5=0,"",T5/S5)</f>
        <v/>
      </c>
      <c r="W5" s="804"/>
    </row>
    <row r="6" spans="1:23" ht="14.4" customHeight="1" x14ac:dyDescent="0.3">
      <c r="A6" s="820" t="s">
        <v>4743</v>
      </c>
      <c r="B6" s="772"/>
      <c r="C6" s="774"/>
      <c r="D6" s="775"/>
      <c r="E6" s="761">
        <v>2</v>
      </c>
      <c r="F6" s="762">
        <v>61.16</v>
      </c>
      <c r="G6" s="763">
        <v>46</v>
      </c>
      <c r="H6" s="756"/>
      <c r="I6" s="754"/>
      <c r="J6" s="755"/>
      <c r="K6" s="757">
        <v>30.58</v>
      </c>
      <c r="L6" s="756">
        <v>11</v>
      </c>
      <c r="M6" s="756">
        <v>98</v>
      </c>
      <c r="N6" s="758">
        <v>32.64</v>
      </c>
      <c r="O6" s="756" t="s">
        <v>4741</v>
      </c>
      <c r="P6" s="771" t="s">
        <v>4744</v>
      </c>
      <c r="Q6" s="759">
        <f t="shared" ref="Q6:R69" si="0">H6-B6</f>
        <v>0</v>
      </c>
      <c r="R6" s="759">
        <f t="shared" si="0"/>
        <v>0</v>
      </c>
      <c r="S6" s="772" t="str">
        <f t="shared" ref="S6:S69" si="1">IF(H6=0,"",H6*N6)</f>
        <v/>
      </c>
      <c r="T6" s="772" t="str">
        <f t="shared" ref="T6:T69" si="2">IF(H6=0,"",H6*J6)</f>
        <v/>
      </c>
      <c r="U6" s="772" t="str">
        <f t="shared" ref="U6:U69" si="3">IF(H6=0,"",T6-S6)</f>
        <v/>
      </c>
      <c r="V6" s="773" t="str">
        <f t="shared" ref="V6:V69" si="4">IF(H6=0,"",T6/S6)</f>
        <v/>
      </c>
      <c r="W6" s="760"/>
    </row>
    <row r="7" spans="1:23" ht="14.4" customHeight="1" x14ac:dyDescent="0.3">
      <c r="A7" s="820" t="s">
        <v>4745</v>
      </c>
      <c r="B7" s="772"/>
      <c r="C7" s="774"/>
      <c r="D7" s="775"/>
      <c r="E7" s="761"/>
      <c r="F7" s="762"/>
      <c r="G7" s="763"/>
      <c r="H7" s="756">
        <v>1</v>
      </c>
      <c r="I7" s="754">
        <v>15.34</v>
      </c>
      <c r="J7" s="755">
        <v>17</v>
      </c>
      <c r="K7" s="757">
        <v>15.34</v>
      </c>
      <c r="L7" s="756">
        <v>6</v>
      </c>
      <c r="M7" s="756">
        <v>51</v>
      </c>
      <c r="N7" s="758">
        <v>17.12</v>
      </c>
      <c r="O7" s="756" t="s">
        <v>4741</v>
      </c>
      <c r="P7" s="771" t="s">
        <v>4746</v>
      </c>
      <c r="Q7" s="759">
        <f t="shared" si="0"/>
        <v>1</v>
      </c>
      <c r="R7" s="759">
        <f t="shared" si="0"/>
        <v>15.34</v>
      </c>
      <c r="S7" s="772">
        <f t="shared" si="1"/>
        <v>17.12</v>
      </c>
      <c r="T7" s="772">
        <f t="shared" si="2"/>
        <v>17</v>
      </c>
      <c r="U7" s="772">
        <f t="shared" si="3"/>
        <v>-0.12000000000000099</v>
      </c>
      <c r="V7" s="773">
        <f t="shared" si="4"/>
        <v>0.99299065420560739</v>
      </c>
      <c r="W7" s="760"/>
    </row>
    <row r="8" spans="1:23" ht="14.4" customHeight="1" x14ac:dyDescent="0.3">
      <c r="A8" s="821" t="s">
        <v>4747</v>
      </c>
      <c r="B8" s="805">
        <v>1</v>
      </c>
      <c r="C8" s="806">
        <v>15.34</v>
      </c>
      <c r="D8" s="776">
        <v>24</v>
      </c>
      <c r="E8" s="807"/>
      <c r="F8" s="808"/>
      <c r="G8" s="764"/>
      <c r="H8" s="809"/>
      <c r="I8" s="810"/>
      <c r="J8" s="765"/>
      <c r="K8" s="811">
        <v>15.34</v>
      </c>
      <c r="L8" s="809">
        <v>6</v>
      </c>
      <c r="M8" s="809">
        <v>51</v>
      </c>
      <c r="N8" s="812">
        <v>17.12</v>
      </c>
      <c r="O8" s="809" t="s">
        <v>4741</v>
      </c>
      <c r="P8" s="813" t="s">
        <v>4748</v>
      </c>
      <c r="Q8" s="814">
        <f t="shared" si="0"/>
        <v>-1</v>
      </c>
      <c r="R8" s="814">
        <f t="shared" si="0"/>
        <v>-15.34</v>
      </c>
      <c r="S8" s="805" t="str">
        <f t="shared" si="1"/>
        <v/>
      </c>
      <c r="T8" s="805" t="str">
        <f t="shared" si="2"/>
        <v/>
      </c>
      <c r="U8" s="805" t="str">
        <f t="shared" si="3"/>
        <v/>
      </c>
      <c r="V8" s="815" t="str">
        <f t="shared" si="4"/>
        <v/>
      </c>
      <c r="W8" s="766"/>
    </row>
    <row r="9" spans="1:23" ht="14.4" customHeight="1" x14ac:dyDescent="0.3">
      <c r="A9" s="821" t="s">
        <v>4749</v>
      </c>
      <c r="B9" s="805"/>
      <c r="C9" s="806"/>
      <c r="D9" s="776"/>
      <c r="E9" s="807">
        <v>5</v>
      </c>
      <c r="F9" s="808">
        <v>98.02</v>
      </c>
      <c r="G9" s="764">
        <v>23</v>
      </c>
      <c r="H9" s="809"/>
      <c r="I9" s="810"/>
      <c r="J9" s="765"/>
      <c r="K9" s="811">
        <v>19.600000000000001</v>
      </c>
      <c r="L9" s="809">
        <v>8</v>
      </c>
      <c r="M9" s="809">
        <v>69</v>
      </c>
      <c r="N9" s="812">
        <v>23.12</v>
      </c>
      <c r="O9" s="809" t="s">
        <v>4741</v>
      </c>
      <c r="P9" s="813" t="s">
        <v>4750</v>
      </c>
      <c r="Q9" s="814">
        <f t="shared" si="0"/>
        <v>0</v>
      </c>
      <c r="R9" s="814">
        <f t="shared" si="0"/>
        <v>0</v>
      </c>
      <c r="S9" s="805" t="str">
        <f t="shared" si="1"/>
        <v/>
      </c>
      <c r="T9" s="805" t="str">
        <f t="shared" si="2"/>
        <v/>
      </c>
      <c r="U9" s="805" t="str">
        <f t="shared" si="3"/>
        <v/>
      </c>
      <c r="V9" s="815" t="str">
        <f t="shared" si="4"/>
        <v/>
      </c>
      <c r="W9" s="766"/>
    </row>
    <row r="10" spans="1:23" ht="14.4" customHeight="1" x14ac:dyDescent="0.3">
      <c r="A10" s="820" t="s">
        <v>4751</v>
      </c>
      <c r="B10" s="772"/>
      <c r="C10" s="774"/>
      <c r="D10" s="775"/>
      <c r="E10" s="761">
        <v>2</v>
      </c>
      <c r="F10" s="762">
        <v>1.51</v>
      </c>
      <c r="G10" s="763">
        <v>3</v>
      </c>
      <c r="H10" s="756"/>
      <c r="I10" s="754"/>
      <c r="J10" s="755"/>
      <c r="K10" s="757">
        <v>0.74</v>
      </c>
      <c r="L10" s="756">
        <v>1</v>
      </c>
      <c r="M10" s="756">
        <v>10</v>
      </c>
      <c r="N10" s="758">
        <v>3.48</v>
      </c>
      <c r="O10" s="756" t="s">
        <v>4741</v>
      </c>
      <c r="P10" s="771" t="s">
        <v>4752</v>
      </c>
      <c r="Q10" s="759">
        <f t="shared" si="0"/>
        <v>0</v>
      </c>
      <c r="R10" s="759">
        <f t="shared" si="0"/>
        <v>0</v>
      </c>
      <c r="S10" s="772" t="str">
        <f t="shared" si="1"/>
        <v/>
      </c>
      <c r="T10" s="772" t="str">
        <f t="shared" si="2"/>
        <v/>
      </c>
      <c r="U10" s="772" t="str">
        <f t="shared" si="3"/>
        <v/>
      </c>
      <c r="V10" s="773" t="str">
        <f t="shared" si="4"/>
        <v/>
      </c>
      <c r="W10" s="760"/>
    </row>
    <row r="11" spans="1:23" ht="14.4" customHeight="1" x14ac:dyDescent="0.3">
      <c r="A11" s="820" t="s">
        <v>4753</v>
      </c>
      <c r="B11" s="772"/>
      <c r="C11" s="774"/>
      <c r="D11" s="775"/>
      <c r="E11" s="770">
        <v>1</v>
      </c>
      <c r="F11" s="754">
        <v>1.89</v>
      </c>
      <c r="G11" s="755">
        <v>2</v>
      </c>
      <c r="H11" s="761">
        <v>3</v>
      </c>
      <c r="I11" s="762">
        <v>5.66</v>
      </c>
      <c r="J11" s="763">
        <v>2.7</v>
      </c>
      <c r="K11" s="757">
        <v>1.89</v>
      </c>
      <c r="L11" s="756">
        <v>2</v>
      </c>
      <c r="M11" s="756">
        <v>21</v>
      </c>
      <c r="N11" s="758">
        <v>6.93</v>
      </c>
      <c r="O11" s="756" t="s">
        <v>4741</v>
      </c>
      <c r="P11" s="771" t="s">
        <v>4754</v>
      </c>
      <c r="Q11" s="759">
        <f t="shared" si="0"/>
        <v>3</v>
      </c>
      <c r="R11" s="759">
        <f t="shared" si="0"/>
        <v>5.66</v>
      </c>
      <c r="S11" s="772">
        <f t="shared" si="1"/>
        <v>20.79</v>
      </c>
      <c r="T11" s="772">
        <f t="shared" si="2"/>
        <v>8.1000000000000014</v>
      </c>
      <c r="U11" s="772">
        <f t="shared" si="3"/>
        <v>-12.689999999999998</v>
      </c>
      <c r="V11" s="773">
        <f t="shared" si="4"/>
        <v>0.38961038961038968</v>
      </c>
      <c r="W11" s="760"/>
    </row>
    <row r="12" spans="1:23" ht="14.4" customHeight="1" x14ac:dyDescent="0.3">
      <c r="A12" s="820" t="s">
        <v>4755</v>
      </c>
      <c r="B12" s="772"/>
      <c r="C12" s="774"/>
      <c r="D12" s="775"/>
      <c r="E12" s="770">
        <v>1</v>
      </c>
      <c r="F12" s="754">
        <v>0.63</v>
      </c>
      <c r="G12" s="755">
        <v>4</v>
      </c>
      <c r="H12" s="761">
        <v>2</v>
      </c>
      <c r="I12" s="762">
        <v>1.27</v>
      </c>
      <c r="J12" s="763">
        <v>3</v>
      </c>
      <c r="K12" s="757">
        <v>0.63</v>
      </c>
      <c r="L12" s="756">
        <v>1</v>
      </c>
      <c r="M12" s="756">
        <v>10</v>
      </c>
      <c r="N12" s="758">
        <v>3.43</v>
      </c>
      <c r="O12" s="756" t="s">
        <v>4741</v>
      </c>
      <c r="P12" s="771" t="s">
        <v>4756</v>
      </c>
      <c r="Q12" s="759">
        <f t="shared" si="0"/>
        <v>2</v>
      </c>
      <c r="R12" s="759">
        <f t="shared" si="0"/>
        <v>1.27</v>
      </c>
      <c r="S12" s="772">
        <f t="shared" si="1"/>
        <v>6.86</v>
      </c>
      <c r="T12" s="772">
        <f t="shared" si="2"/>
        <v>6</v>
      </c>
      <c r="U12" s="772">
        <f t="shared" si="3"/>
        <v>-0.86000000000000032</v>
      </c>
      <c r="V12" s="773">
        <f t="shared" si="4"/>
        <v>0.87463556851311952</v>
      </c>
      <c r="W12" s="760"/>
    </row>
    <row r="13" spans="1:23" ht="14.4" customHeight="1" x14ac:dyDescent="0.3">
      <c r="A13" s="820" t="s">
        <v>4757</v>
      </c>
      <c r="B13" s="772">
        <v>6</v>
      </c>
      <c r="C13" s="774">
        <v>32.15</v>
      </c>
      <c r="D13" s="775">
        <v>11.7</v>
      </c>
      <c r="E13" s="770">
        <v>8</v>
      </c>
      <c r="F13" s="754">
        <v>42.87</v>
      </c>
      <c r="G13" s="755">
        <v>8.8000000000000007</v>
      </c>
      <c r="H13" s="761">
        <v>3</v>
      </c>
      <c r="I13" s="762">
        <v>16.8</v>
      </c>
      <c r="J13" s="767">
        <v>19.3</v>
      </c>
      <c r="K13" s="757">
        <v>5.36</v>
      </c>
      <c r="L13" s="756">
        <v>4</v>
      </c>
      <c r="M13" s="756">
        <v>34</v>
      </c>
      <c r="N13" s="758">
        <v>11.49</v>
      </c>
      <c r="O13" s="756" t="s">
        <v>4741</v>
      </c>
      <c r="P13" s="771" t="s">
        <v>4758</v>
      </c>
      <c r="Q13" s="759">
        <f t="shared" si="0"/>
        <v>-3</v>
      </c>
      <c r="R13" s="759">
        <f t="shared" si="0"/>
        <v>-15.349999999999998</v>
      </c>
      <c r="S13" s="772">
        <f t="shared" si="1"/>
        <v>34.47</v>
      </c>
      <c r="T13" s="772">
        <f t="shared" si="2"/>
        <v>57.900000000000006</v>
      </c>
      <c r="U13" s="772">
        <f t="shared" si="3"/>
        <v>23.430000000000007</v>
      </c>
      <c r="V13" s="773">
        <f t="shared" si="4"/>
        <v>1.6797214969538732</v>
      </c>
      <c r="W13" s="760">
        <v>27</v>
      </c>
    </row>
    <row r="14" spans="1:23" ht="14.4" customHeight="1" x14ac:dyDescent="0.3">
      <c r="A14" s="821" t="s">
        <v>4759</v>
      </c>
      <c r="B14" s="805">
        <v>2</v>
      </c>
      <c r="C14" s="806">
        <v>13</v>
      </c>
      <c r="D14" s="776">
        <v>7</v>
      </c>
      <c r="E14" s="816">
        <v>3</v>
      </c>
      <c r="F14" s="810">
        <v>19.510000000000002</v>
      </c>
      <c r="G14" s="765">
        <v>16</v>
      </c>
      <c r="H14" s="807">
        <v>3</v>
      </c>
      <c r="I14" s="808">
        <v>17.22</v>
      </c>
      <c r="J14" s="764">
        <v>8</v>
      </c>
      <c r="K14" s="811">
        <v>6.5</v>
      </c>
      <c r="L14" s="809">
        <v>5</v>
      </c>
      <c r="M14" s="809">
        <v>41</v>
      </c>
      <c r="N14" s="812">
        <v>13.69</v>
      </c>
      <c r="O14" s="809" t="s">
        <v>4741</v>
      </c>
      <c r="P14" s="813" t="s">
        <v>4760</v>
      </c>
      <c r="Q14" s="814">
        <f t="shared" si="0"/>
        <v>1</v>
      </c>
      <c r="R14" s="814">
        <f t="shared" si="0"/>
        <v>4.2199999999999989</v>
      </c>
      <c r="S14" s="805">
        <f t="shared" si="1"/>
        <v>41.07</v>
      </c>
      <c r="T14" s="805">
        <f t="shared" si="2"/>
        <v>24</v>
      </c>
      <c r="U14" s="805">
        <f t="shared" si="3"/>
        <v>-17.07</v>
      </c>
      <c r="V14" s="815">
        <f t="shared" si="4"/>
        <v>0.58436815193571945</v>
      </c>
      <c r="W14" s="766"/>
    </row>
    <row r="15" spans="1:23" ht="14.4" customHeight="1" x14ac:dyDescent="0.3">
      <c r="A15" s="821" t="s">
        <v>4761</v>
      </c>
      <c r="B15" s="805">
        <v>4</v>
      </c>
      <c r="C15" s="806">
        <v>32.22</v>
      </c>
      <c r="D15" s="776">
        <v>8.8000000000000007</v>
      </c>
      <c r="E15" s="816">
        <v>2</v>
      </c>
      <c r="F15" s="810">
        <v>16.11</v>
      </c>
      <c r="G15" s="765">
        <v>13</v>
      </c>
      <c r="H15" s="807">
        <v>7</v>
      </c>
      <c r="I15" s="808">
        <v>58.03</v>
      </c>
      <c r="J15" s="764">
        <v>10.7</v>
      </c>
      <c r="K15" s="811">
        <v>8.0500000000000007</v>
      </c>
      <c r="L15" s="809">
        <v>6</v>
      </c>
      <c r="M15" s="809">
        <v>53</v>
      </c>
      <c r="N15" s="812">
        <v>17.59</v>
      </c>
      <c r="O15" s="809" t="s">
        <v>4741</v>
      </c>
      <c r="P15" s="813" t="s">
        <v>4762</v>
      </c>
      <c r="Q15" s="814">
        <f t="shared" si="0"/>
        <v>3</v>
      </c>
      <c r="R15" s="814">
        <f t="shared" si="0"/>
        <v>25.810000000000002</v>
      </c>
      <c r="S15" s="805">
        <f t="shared" si="1"/>
        <v>123.13</v>
      </c>
      <c r="T15" s="805">
        <f t="shared" si="2"/>
        <v>74.899999999999991</v>
      </c>
      <c r="U15" s="805">
        <f t="shared" si="3"/>
        <v>-48.230000000000004</v>
      </c>
      <c r="V15" s="815">
        <f t="shared" si="4"/>
        <v>0.60830017055144969</v>
      </c>
      <c r="W15" s="766"/>
    </row>
    <row r="16" spans="1:23" ht="14.4" customHeight="1" x14ac:dyDescent="0.3">
      <c r="A16" s="820" t="s">
        <v>4763</v>
      </c>
      <c r="B16" s="751">
        <v>1</v>
      </c>
      <c r="C16" s="752">
        <v>4.8499999999999996</v>
      </c>
      <c r="D16" s="753">
        <v>7</v>
      </c>
      <c r="E16" s="770"/>
      <c r="F16" s="754"/>
      <c r="G16" s="755"/>
      <c r="H16" s="756"/>
      <c r="I16" s="754"/>
      <c r="J16" s="755"/>
      <c r="K16" s="757">
        <v>4.8499999999999996</v>
      </c>
      <c r="L16" s="756">
        <v>3</v>
      </c>
      <c r="M16" s="756">
        <v>27</v>
      </c>
      <c r="N16" s="758">
        <v>8.85</v>
      </c>
      <c r="O16" s="756" t="s">
        <v>4741</v>
      </c>
      <c r="P16" s="771" t="s">
        <v>4764</v>
      </c>
      <c r="Q16" s="759">
        <f t="shared" si="0"/>
        <v>-1</v>
      </c>
      <c r="R16" s="759">
        <f t="shared" si="0"/>
        <v>-4.8499999999999996</v>
      </c>
      <c r="S16" s="772" t="str">
        <f t="shared" si="1"/>
        <v/>
      </c>
      <c r="T16" s="772" t="str">
        <f t="shared" si="2"/>
        <v/>
      </c>
      <c r="U16" s="772" t="str">
        <f t="shared" si="3"/>
        <v/>
      </c>
      <c r="V16" s="773" t="str">
        <f t="shared" si="4"/>
        <v/>
      </c>
      <c r="W16" s="760"/>
    </row>
    <row r="17" spans="1:23" ht="14.4" customHeight="1" x14ac:dyDescent="0.3">
      <c r="A17" s="820" t="s">
        <v>4765</v>
      </c>
      <c r="B17" s="772"/>
      <c r="C17" s="774"/>
      <c r="D17" s="775"/>
      <c r="E17" s="761">
        <v>2</v>
      </c>
      <c r="F17" s="762">
        <v>3.09</v>
      </c>
      <c r="G17" s="763">
        <v>9</v>
      </c>
      <c r="H17" s="756"/>
      <c r="I17" s="754"/>
      <c r="J17" s="755"/>
      <c r="K17" s="757">
        <v>1.54</v>
      </c>
      <c r="L17" s="756">
        <v>3</v>
      </c>
      <c r="M17" s="756">
        <v>25</v>
      </c>
      <c r="N17" s="758">
        <v>8.23</v>
      </c>
      <c r="O17" s="756" t="s">
        <v>4741</v>
      </c>
      <c r="P17" s="771" t="s">
        <v>4766</v>
      </c>
      <c r="Q17" s="759">
        <f t="shared" si="0"/>
        <v>0</v>
      </c>
      <c r="R17" s="759">
        <f t="shared" si="0"/>
        <v>0</v>
      </c>
      <c r="S17" s="772" t="str">
        <f t="shared" si="1"/>
        <v/>
      </c>
      <c r="T17" s="772" t="str">
        <f t="shared" si="2"/>
        <v/>
      </c>
      <c r="U17" s="772" t="str">
        <f t="shared" si="3"/>
        <v/>
      </c>
      <c r="V17" s="773" t="str">
        <f t="shared" si="4"/>
        <v/>
      </c>
      <c r="W17" s="760"/>
    </row>
    <row r="18" spans="1:23" ht="14.4" customHeight="1" x14ac:dyDescent="0.3">
      <c r="A18" s="820" t="s">
        <v>4767</v>
      </c>
      <c r="B18" s="772"/>
      <c r="C18" s="774"/>
      <c r="D18" s="775"/>
      <c r="E18" s="770"/>
      <c r="F18" s="754"/>
      <c r="G18" s="755"/>
      <c r="H18" s="761">
        <v>1</v>
      </c>
      <c r="I18" s="762">
        <v>0.92</v>
      </c>
      <c r="J18" s="767">
        <v>9</v>
      </c>
      <c r="K18" s="757">
        <v>0.92</v>
      </c>
      <c r="L18" s="756">
        <v>3</v>
      </c>
      <c r="M18" s="756">
        <v>23</v>
      </c>
      <c r="N18" s="758">
        <v>7.67</v>
      </c>
      <c r="O18" s="756" t="s">
        <v>4741</v>
      </c>
      <c r="P18" s="771" t="s">
        <v>4768</v>
      </c>
      <c r="Q18" s="759">
        <f t="shared" si="0"/>
        <v>1</v>
      </c>
      <c r="R18" s="759">
        <f t="shared" si="0"/>
        <v>0.92</v>
      </c>
      <c r="S18" s="772">
        <f t="shared" si="1"/>
        <v>7.67</v>
      </c>
      <c r="T18" s="772">
        <f t="shared" si="2"/>
        <v>9</v>
      </c>
      <c r="U18" s="772">
        <f t="shared" si="3"/>
        <v>1.33</v>
      </c>
      <c r="V18" s="773">
        <f t="shared" si="4"/>
        <v>1.1734028683181226</v>
      </c>
      <c r="W18" s="760">
        <v>1</v>
      </c>
    </row>
    <row r="19" spans="1:23" ht="14.4" customHeight="1" x14ac:dyDescent="0.3">
      <c r="A19" s="820" t="s">
        <v>4769</v>
      </c>
      <c r="B19" s="772"/>
      <c r="C19" s="774"/>
      <c r="D19" s="775"/>
      <c r="E19" s="770"/>
      <c r="F19" s="754"/>
      <c r="G19" s="755"/>
      <c r="H19" s="761">
        <v>1</v>
      </c>
      <c r="I19" s="762">
        <v>1.41</v>
      </c>
      <c r="J19" s="763">
        <v>4</v>
      </c>
      <c r="K19" s="757">
        <v>1.23</v>
      </c>
      <c r="L19" s="756">
        <v>4</v>
      </c>
      <c r="M19" s="756">
        <v>38</v>
      </c>
      <c r="N19" s="758">
        <v>12.79</v>
      </c>
      <c r="O19" s="756" t="s">
        <v>4741</v>
      </c>
      <c r="P19" s="771" t="s">
        <v>4770</v>
      </c>
      <c r="Q19" s="759">
        <f t="shared" si="0"/>
        <v>1</v>
      </c>
      <c r="R19" s="759">
        <f t="shared" si="0"/>
        <v>1.41</v>
      </c>
      <c r="S19" s="772">
        <f t="shared" si="1"/>
        <v>12.79</v>
      </c>
      <c r="T19" s="772">
        <f t="shared" si="2"/>
        <v>4</v>
      </c>
      <c r="U19" s="772">
        <f t="shared" si="3"/>
        <v>-8.7899999999999991</v>
      </c>
      <c r="V19" s="773">
        <f t="shared" si="4"/>
        <v>0.31274433150899145</v>
      </c>
      <c r="W19" s="760"/>
    </row>
    <row r="20" spans="1:23" ht="14.4" customHeight="1" x14ac:dyDescent="0.3">
      <c r="A20" s="820" t="s">
        <v>4771</v>
      </c>
      <c r="B20" s="772">
        <v>1</v>
      </c>
      <c r="C20" s="774">
        <v>1.0900000000000001</v>
      </c>
      <c r="D20" s="775">
        <v>7</v>
      </c>
      <c r="E20" s="761">
        <v>1</v>
      </c>
      <c r="F20" s="762">
        <v>1.0900000000000001</v>
      </c>
      <c r="G20" s="763">
        <v>9</v>
      </c>
      <c r="H20" s="756"/>
      <c r="I20" s="754"/>
      <c r="J20" s="755"/>
      <c r="K20" s="757">
        <v>1.0900000000000001</v>
      </c>
      <c r="L20" s="756">
        <v>3</v>
      </c>
      <c r="M20" s="756">
        <v>27</v>
      </c>
      <c r="N20" s="758">
        <v>8.9499999999999993</v>
      </c>
      <c r="O20" s="756" t="s">
        <v>4741</v>
      </c>
      <c r="P20" s="771" t="s">
        <v>4772</v>
      </c>
      <c r="Q20" s="759">
        <f t="shared" si="0"/>
        <v>-1</v>
      </c>
      <c r="R20" s="759">
        <f t="shared" si="0"/>
        <v>-1.0900000000000001</v>
      </c>
      <c r="S20" s="772" t="str">
        <f t="shared" si="1"/>
        <v/>
      </c>
      <c r="T20" s="772" t="str">
        <f t="shared" si="2"/>
        <v/>
      </c>
      <c r="U20" s="772" t="str">
        <f t="shared" si="3"/>
        <v/>
      </c>
      <c r="V20" s="773" t="str">
        <f t="shared" si="4"/>
        <v/>
      </c>
      <c r="W20" s="760"/>
    </row>
    <row r="21" spans="1:23" ht="14.4" customHeight="1" x14ac:dyDescent="0.3">
      <c r="A21" s="820" t="s">
        <v>4773</v>
      </c>
      <c r="B21" s="772">
        <v>1</v>
      </c>
      <c r="C21" s="774">
        <v>3.05</v>
      </c>
      <c r="D21" s="775">
        <v>4</v>
      </c>
      <c r="E21" s="770"/>
      <c r="F21" s="754"/>
      <c r="G21" s="755"/>
      <c r="H21" s="761"/>
      <c r="I21" s="762"/>
      <c r="J21" s="763"/>
      <c r="K21" s="757">
        <v>3.05</v>
      </c>
      <c r="L21" s="756">
        <v>3</v>
      </c>
      <c r="M21" s="756">
        <v>24</v>
      </c>
      <c r="N21" s="758">
        <v>8.15</v>
      </c>
      <c r="O21" s="756" t="s">
        <v>4741</v>
      </c>
      <c r="P21" s="771" t="s">
        <v>4774</v>
      </c>
      <c r="Q21" s="759">
        <f t="shared" si="0"/>
        <v>-1</v>
      </c>
      <c r="R21" s="759">
        <f t="shared" si="0"/>
        <v>-3.05</v>
      </c>
      <c r="S21" s="772" t="str">
        <f t="shared" si="1"/>
        <v/>
      </c>
      <c r="T21" s="772" t="str">
        <f t="shared" si="2"/>
        <v/>
      </c>
      <c r="U21" s="772" t="str">
        <f t="shared" si="3"/>
        <v/>
      </c>
      <c r="V21" s="773" t="str">
        <f t="shared" si="4"/>
        <v/>
      </c>
      <c r="W21" s="760"/>
    </row>
    <row r="22" spans="1:23" ht="14.4" customHeight="1" x14ac:dyDescent="0.3">
      <c r="A22" s="821" t="s">
        <v>4775</v>
      </c>
      <c r="B22" s="805"/>
      <c r="C22" s="806"/>
      <c r="D22" s="776"/>
      <c r="E22" s="816"/>
      <c r="F22" s="810"/>
      <c r="G22" s="765"/>
      <c r="H22" s="807">
        <v>1</v>
      </c>
      <c r="I22" s="808">
        <v>3.57</v>
      </c>
      <c r="J22" s="768">
        <v>13</v>
      </c>
      <c r="K22" s="811">
        <v>3.57</v>
      </c>
      <c r="L22" s="809">
        <v>4</v>
      </c>
      <c r="M22" s="809">
        <v>32</v>
      </c>
      <c r="N22" s="812">
        <v>10.57</v>
      </c>
      <c r="O22" s="809" t="s">
        <v>4741</v>
      </c>
      <c r="P22" s="813" t="s">
        <v>4776</v>
      </c>
      <c r="Q22" s="814">
        <f t="shared" si="0"/>
        <v>1</v>
      </c>
      <c r="R22" s="814">
        <f t="shared" si="0"/>
        <v>3.57</v>
      </c>
      <c r="S22" s="805">
        <f t="shared" si="1"/>
        <v>10.57</v>
      </c>
      <c r="T22" s="805">
        <f t="shared" si="2"/>
        <v>13</v>
      </c>
      <c r="U22" s="805">
        <f t="shared" si="3"/>
        <v>2.4299999999999997</v>
      </c>
      <c r="V22" s="815">
        <f t="shared" si="4"/>
        <v>1.2298959318826868</v>
      </c>
      <c r="W22" s="766">
        <v>2</v>
      </c>
    </row>
    <row r="23" spans="1:23" ht="14.4" customHeight="1" x14ac:dyDescent="0.3">
      <c r="A23" s="820" t="s">
        <v>4777</v>
      </c>
      <c r="B23" s="772"/>
      <c r="C23" s="774"/>
      <c r="D23" s="775"/>
      <c r="E23" s="770"/>
      <c r="F23" s="754"/>
      <c r="G23" s="755"/>
      <c r="H23" s="761">
        <v>1</v>
      </c>
      <c r="I23" s="762">
        <v>1.27</v>
      </c>
      <c r="J23" s="763">
        <v>4</v>
      </c>
      <c r="K23" s="757">
        <v>1.83</v>
      </c>
      <c r="L23" s="756">
        <v>6</v>
      </c>
      <c r="M23" s="756">
        <v>52</v>
      </c>
      <c r="N23" s="758">
        <v>17.39</v>
      </c>
      <c r="O23" s="756" t="s">
        <v>4741</v>
      </c>
      <c r="P23" s="771" t="s">
        <v>4778</v>
      </c>
      <c r="Q23" s="759">
        <f t="shared" si="0"/>
        <v>1</v>
      </c>
      <c r="R23" s="759">
        <f t="shared" si="0"/>
        <v>1.27</v>
      </c>
      <c r="S23" s="772">
        <f t="shared" si="1"/>
        <v>17.39</v>
      </c>
      <c r="T23" s="772">
        <f t="shared" si="2"/>
        <v>4</v>
      </c>
      <c r="U23" s="772">
        <f t="shared" si="3"/>
        <v>-13.39</v>
      </c>
      <c r="V23" s="773">
        <f t="shared" si="4"/>
        <v>0.23001725129384704</v>
      </c>
      <c r="W23" s="760"/>
    </row>
    <row r="24" spans="1:23" ht="14.4" customHeight="1" x14ac:dyDescent="0.3">
      <c r="A24" s="820" t="s">
        <v>4779</v>
      </c>
      <c r="B24" s="751">
        <v>23</v>
      </c>
      <c r="C24" s="752">
        <v>103.19</v>
      </c>
      <c r="D24" s="753">
        <v>13.3</v>
      </c>
      <c r="E24" s="770">
        <v>28</v>
      </c>
      <c r="F24" s="754">
        <v>127.78</v>
      </c>
      <c r="G24" s="755">
        <v>11.9</v>
      </c>
      <c r="H24" s="756">
        <v>19</v>
      </c>
      <c r="I24" s="754">
        <v>85.38</v>
      </c>
      <c r="J24" s="755">
        <v>11.2</v>
      </c>
      <c r="K24" s="757">
        <v>4.41</v>
      </c>
      <c r="L24" s="756">
        <v>5</v>
      </c>
      <c r="M24" s="756">
        <v>42</v>
      </c>
      <c r="N24" s="758">
        <v>14.02</v>
      </c>
      <c r="O24" s="756" t="s">
        <v>4741</v>
      </c>
      <c r="P24" s="771" t="s">
        <v>4780</v>
      </c>
      <c r="Q24" s="759">
        <f t="shared" si="0"/>
        <v>-4</v>
      </c>
      <c r="R24" s="759">
        <f t="shared" si="0"/>
        <v>-17.810000000000002</v>
      </c>
      <c r="S24" s="772">
        <f t="shared" si="1"/>
        <v>266.38</v>
      </c>
      <c r="T24" s="772">
        <f t="shared" si="2"/>
        <v>212.79999999999998</v>
      </c>
      <c r="U24" s="772">
        <f t="shared" si="3"/>
        <v>-53.580000000000013</v>
      </c>
      <c r="V24" s="773">
        <f t="shared" si="4"/>
        <v>0.79885877318116971</v>
      </c>
      <c r="W24" s="760">
        <v>1</v>
      </c>
    </row>
    <row r="25" spans="1:23" ht="14.4" customHeight="1" x14ac:dyDescent="0.3">
      <c r="A25" s="821" t="s">
        <v>4781</v>
      </c>
      <c r="B25" s="817">
        <v>23</v>
      </c>
      <c r="C25" s="818">
        <v>120.94</v>
      </c>
      <c r="D25" s="769">
        <v>14.4</v>
      </c>
      <c r="E25" s="816">
        <v>17</v>
      </c>
      <c r="F25" s="810">
        <v>97.76</v>
      </c>
      <c r="G25" s="765">
        <v>18.5</v>
      </c>
      <c r="H25" s="809">
        <v>15</v>
      </c>
      <c r="I25" s="810">
        <v>77.34</v>
      </c>
      <c r="J25" s="765">
        <v>11.2</v>
      </c>
      <c r="K25" s="811">
        <v>5.19</v>
      </c>
      <c r="L25" s="809">
        <v>6</v>
      </c>
      <c r="M25" s="809">
        <v>52</v>
      </c>
      <c r="N25" s="812">
        <v>17.28</v>
      </c>
      <c r="O25" s="809" t="s">
        <v>4741</v>
      </c>
      <c r="P25" s="813" t="s">
        <v>4782</v>
      </c>
      <c r="Q25" s="814">
        <f t="shared" si="0"/>
        <v>-8</v>
      </c>
      <c r="R25" s="814">
        <f t="shared" si="0"/>
        <v>-43.599999999999994</v>
      </c>
      <c r="S25" s="805">
        <f t="shared" si="1"/>
        <v>259.20000000000005</v>
      </c>
      <c r="T25" s="805">
        <f t="shared" si="2"/>
        <v>168</v>
      </c>
      <c r="U25" s="805">
        <f t="shared" si="3"/>
        <v>-91.200000000000045</v>
      </c>
      <c r="V25" s="815">
        <f t="shared" si="4"/>
        <v>0.64814814814814803</v>
      </c>
      <c r="W25" s="766">
        <v>2</v>
      </c>
    </row>
    <row r="26" spans="1:23" ht="14.4" customHeight="1" x14ac:dyDescent="0.3">
      <c r="A26" s="821" t="s">
        <v>4783</v>
      </c>
      <c r="B26" s="817">
        <v>6</v>
      </c>
      <c r="C26" s="818">
        <v>44.81</v>
      </c>
      <c r="D26" s="769">
        <v>26.3</v>
      </c>
      <c r="E26" s="816">
        <v>3</v>
      </c>
      <c r="F26" s="810">
        <v>22.25</v>
      </c>
      <c r="G26" s="765">
        <v>24</v>
      </c>
      <c r="H26" s="809">
        <v>8</v>
      </c>
      <c r="I26" s="810">
        <v>59.34</v>
      </c>
      <c r="J26" s="765">
        <v>17.3</v>
      </c>
      <c r="K26" s="811">
        <v>7.36</v>
      </c>
      <c r="L26" s="809">
        <v>7</v>
      </c>
      <c r="M26" s="809">
        <v>62</v>
      </c>
      <c r="N26" s="812">
        <v>20.73</v>
      </c>
      <c r="O26" s="809" t="s">
        <v>4741</v>
      </c>
      <c r="P26" s="813" t="s">
        <v>4784</v>
      </c>
      <c r="Q26" s="814">
        <f t="shared" si="0"/>
        <v>2</v>
      </c>
      <c r="R26" s="814">
        <f t="shared" si="0"/>
        <v>14.530000000000001</v>
      </c>
      <c r="S26" s="805">
        <f t="shared" si="1"/>
        <v>165.84</v>
      </c>
      <c r="T26" s="805">
        <f t="shared" si="2"/>
        <v>138.4</v>
      </c>
      <c r="U26" s="805">
        <f t="shared" si="3"/>
        <v>-27.439999999999998</v>
      </c>
      <c r="V26" s="815">
        <f t="shared" si="4"/>
        <v>0.83453931500241196</v>
      </c>
      <c r="W26" s="766">
        <v>24</v>
      </c>
    </row>
    <row r="27" spans="1:23" ht="14.4" customHeight="1" x14ac:dyDescent="0.3">
      <c r="A27" s="820" t="s">
        <v>4785</v>
      </c>
      <c r="B27" s="751">
        <v>6</v>
      </c>
      <c r="C27" s="752">
        <v>23.88</v>
      </c>
      <c r="D27" s="753">
        <v>11.7</v>
      </c>
      <c r="E27" s="770">
        <v>2</v>
      </c>
      <c r="F27" s="754">
        <v>7.9</v>
      </c>
      <c r="G27" s="755">
        <v>7</v>
      </c>
      <c r="H27" s="756">
        <v>3</v>
      </c>
      <c r="I27" s="754">
        <v>11.85</v>
      </c>
      <c r="J27" s="755">
        <v>10.7</v>
      </c>
      <c r="K27" s="757">
        <v>3.95</v>
      </c>
      <c r="L27" s="756">
        <v>4</v>
      </c>
      <c r="M27" s="756">
        <v>37</v>
      </c>
      <c r="N27" s="758">
        <v>12.38</v>
      </c>
      <c r="O27" s="756" t="s">
        <v>4741</v>
      </c>
      <c r="P27" s="771" t="s">
        <v>4786</v>
      </c>
      <c r="Q27" s="759">
        <f t="shared" si="0"/>
        <v>-3</v>
      </c>
      <c r="R27" s="759">
        <f t="shared" si="0"/>
        <v>-12.03</v>
      </c>
      <c r="S27" s="772">
        <f t="shared" si="1"/>
        <v>37.14</v>
      </c>
      <c r="T27" s="772">
        <f t="shared" si="2"/>
        <v>32.099999999999994</v>
      </c>
      <c r="U27" s="772">
        <f t="shared" si="3"/>
        <v>-5.0400000000000063</v>
      </c>
      <c r="V27" s="773">
        <f t="shared" si="4"/>
        <v>0.86429725363489485</v>
      </c>
      <c r="W27" s="760"/>
    </row>
    <row r="28" spans="1:23" ht="14.4" customHeight="1" x14ac:dyDescent="0.3">
      <c r="A28" s="821" t="s">
        <v>4787</v>
      </c>
      <c r="B28" s="817">
        <v>6</v>
      </c>
      <c r="C28" s="818">
        <v>34.4</v>
      </c>
      <c r="D28" s="769">
        <v>11.5</v>
      </c>
      <c r="E28" s="816">
        <v>1</v>
      </c>
      <c r="F28" s="810">
        <v>6.07</v>
      </c>
      <c r="G28" s="765">
        <v>28</v>
      </c>
      <c r="H28" s="809">
        <v>3</v>
      </c>
      <c r="I28" s="810">
        <v>17.23</v>
      </c>
      <c r="J28" s="765">
        <v>13.7</v>
      </c>
      <c r="K28" s="811">
        <v>5.73</v>
      </c>
      <c r="L28" s="809">
        <v>5</v>
      </c>
      <c r="M28" s="809">
        <v>49</v>
      </c>
      <c r="N28" s="812">
        <v>16.28</v>
      </c>
      <c r="O28" s="809" t="s">
        <v>4741</v>
      </c>
      <c r="P28" s="813" t="s">
        <v>4788</v>
      </c>
      <c r="Q28" s="814">
        <f t="shared" si="0"/>
        <v>-3</v>
      </c>
      <c r="R28" s="814">
        <f t="shared" si="0"/>
        <v>-17.169999999999998</v>
      </c>
      <c r="S28" s="805">
        <f t="shared" si="1"/>
        <v>48.84</v>
      </c>
      <c r="T28" s="805">
        <f t="shared" si="2"/>
        <v>41.099999999999994</v>
      </c>
      <c r="U28" s="805">
        <f t="shared" si="3"/>
        <v>-7.7400000000000091</v>
      </c>
      <c r="V28" s="815">
        <f t="shared" si="4"/>
        <v>0.8415233415233413</v>
      </c>
      <c r="W28" s="766">
        <v>4</v>
      </c>
    </row>
    <row r="29" spans="1:23" ht="14.4" customHeight="1" x14ac:dyDescent="0.3">
      <c r="A29" s="821" t="s">
        <v>4789</v>
      </c>
      <c r="B29" s="817">
        <v>5</v>
      </c>
      <c r="C29" s="818">
        <v>31.88</v>
      </c>
      <c r="D29" s="769">
        <v>15</v>
      </c>
      <c r="E29" s="816"/>
      <c r="F29" s="810"/>
      <c r="G29" s="765"/>
      <c r="H29" s="809">
        <v>3</v>
      </c>
      <c r="I29" s="810">
        <v>19.2</v>
      </c>
      <c r="J29" s="765">
        <v>12.7</v>
      </c>
      <c r="K29" s="811">
        <v>6.38</v>
      </c>
      <c r="L29" s="809">
        <v>5</v>
      </c>
      <c r="M29" s="809">
        <v>47</v>
      </c>
      <c r="N29" s="812">
        <v>15.63</v>
      </c>
      <c r="O29" s="809" t="s">
        <v>4741</v>
      </c>
      <c r="P29" s="813" t="s">
        <v>4790</v>
      </c>
      <c r="Q29" s="814">
        <f t="shared" si="0"/>
        <v>-2</v>
      </c>
      <c r="R29" s="814">
        <f t="shared" si="0"/>
        <v>-12.68</v>
      </c>
      <c r="S29" s="805">
        <f t="shared" si="1"/>
        <v>46.89</v>
      </c>
      <c r="T29" s="805">
        <f t="shared" si="2"/>
        <v>38.099999999999994</v>
      </c>
      <c r="U29" s="805">
        <f t="shared" si="3"/>
        <v>-8.7900000000000063</v>
      </c>
      <c r="V29" s="815">
        <f t="shared" si="4"/>
        <v>0.81253998720409459</v>
      </c>
      <c r="W29" s="766">
        <v>1</v>
      </c>
    </row>
    <row r="30" spans="1:23" ht="14.4" customHeight="1" x14ac:dyDescent="0.3">
      <c r="A30" s="820" t="s">
        <v>4791</v>
      </c>
      <c r="B30" s="751">
        <v>13</v>
      </c>
      <c r="C30" s="752">
        <v>28.12</v>
      </c>
      <c r="D30" s="753">
        <v>9.6</v>
      </c>
      <c r="E30" s="770">
        <v>5</v>
      </c>
      <c r="F30" s="754">
        <v>10.79</v>
      </c>
      <c r="G30" s="755">
        <v>8.4</v>
      </c>
      <c r="H30" s="756">
        <v>7</v>
      </c>
      <c r="I30" s="754">
        <v>15.89</v>
      </c>
      <c r="J30" s="755">
        <v>9.6999999999999993</v>
      </c>
      <c r="K30" s="757">
        <v>2.15</v>
      </c>
      <c r="L30" s="756">
        <v>3</v>
      </c>
      <c r="M30" s="756">
        <v>30</v>
      </c>
      <c r="N30" s="758">
        <v>9.89</v>
      </c>
      <c r="O30" s="756" t="s">
        <v>4741</v>
      </c>
      <c r="P30" s="771" t="s">
        <v>4792</v>
      </c>
      <c r="Q30" s="759">
        <f t="shared" si="0"/>
        <v>-6</v>
      </c>
      <c r="R30" s="759">
        <f t="shared" si="0"/>
        <v>-12.23</v>
      </c>
      <c r="S30" s="772">
        <f t="shared" si="1"/>
        <v>69.23</v>
      </c>
      <c r="T30" s="772">
        <f t="shared" si="2"/>
        <v>67.899999999999991</v>
      </c>
      <c r="U30" s="772">
        <f t="shared" si="3"/>
        <v>-1.3300000000000125</v>
      </c>
      <c r="V30" s="773">
        <f t="shared" si="4"/>
        <v>0.98078867542972681</v>
      </c>
      <c r="W30" s="760">
        <v>9</v>
      </c>
    </row>
    <row r="31" spans="1:23" ht="14.4" customHeight="1" x14ac:dyDescent="0.3">
      <c r="A31" s="821" t="s">
        <v>4793</v>
      </c>
      <c r="B31" s="817">
        <v>3</v>
      </c>
      <c r="C31" s="818">
        <v>8.7899999999999991</v>
      </c>
      <c r="D31" s="769">
        <v>9.6999999999999993</v>
      </c>
      <c r="E31" s="816">
        <v>1</v>
      </c>
      <c r="F31" s="810">
        <v>3.14</v>
      </c>
      <c r="G31" s="765">
        <v>23</v>
      </c>
      <c r="H31" s="809">
        <v>2</v>
      </c>
      <c r="I31" s="810">
        <v>6.64</v>
      </c>
      <c r="J31" s="768">
        <v>16</v>
      </c>
      <c r="K31" s="811">
        <v>2.93</v>
      </c>
      <c r="L31" s="809">
        <v>4</v>
      </c>
      <c r="M31" s="809">
        <v>38</v>
      </c>
      <c r="N31" s="812">
        <v>12.61</v>
      </c>
      <c r="O31" s="809" t="s">
        <v>4741</v>
      </c>
      <c r="P31" s="813" t="s">
        <v>4794</v>
      </c>
      <c r="Q31" s="814">
        <f t="shared" si="0"/>
        <v>-1</v>
      </c>
      <c r="R31" s="814">
        <f t="shared" si="0"/>
        <v>-2.1499999999999995</v>
      </c>
      <c r="S31" s="805">
        <f t="shared" si="1"/>
        <v>25.22</v>
      </c>
      <c r="T31" s="805">
        <f t="shared" si="2"/>
        <v>32</v>
      </c>
      <c r="U31" s="805">
        <f t="shared" si="3"/>
        <v>6.7800000000000011</v>
      </c>
      <c r="V31" s="815">
        <f t="shared" si="4"/>
        <v>1.2688342585249803</v>
      </c>
      <c r="W31" s="766">
        <v>7</v>
      </c>
    </row>
    <row r="32" spans="1:23" ht="14.4" customHeight="1" x14ac:dyDescent="0.3">
      <c r="A32" s="821" t="s">
        <v>4795</v>
      </c>
      <c r="B32" s="817"/>
      <c r="C32" s="818"/>
      <c r="D32" s="769"/>
      <c r="E32" s="816"/>
      <c r="F32" s="810"/>
      <c r="G32" s="765"/>
      <c r="H32" s="809">
        <v>1</v>
      </c>
      <c r="I32" s="810">
        <v>5</v>
      </c>
      <c r="J32" s="765">
        <v>9</v>
      </c>
      <c r="K32" s="811">
        <v>5</v>
      </c>
      <c r="L32" s="809">
        <v>5</v>
      </c>
      <c r="M32" s="809">
        <v>47</v>
      </c>
      <c r="N32" s="812">
        <v>15.64</v>
      </c>
      <c r="O32" s="809" t="s">
        <v>4741</v>
      </c>
      <c r="P32" s="813" t="s">
        <v>4796</v>
      </c>
      <c r="Q32" s="814">
        <f t="shared" si="0"/>
        <v>1</v>
      </c>
      <c r="R32" s="814">
        <f t="shared" si="0"/>
        <v>5</v>
      </c>
      <c r="S32" s="805">
        <f t="shared" si="1"/>
        <v>15.64</v>
      </c>
      <c r="T32" s="805">
        <f t="shared" si="2"/>
        <v>9</v>
      </c>
      <c r="U32" s="805">
        <f t="shared" si="3"/>
        <v>-6.6400000000000006</v>
      </c>
      <c r="V32" s="815">
        <f t="shared" si="4"/>
        <v>0.57544757033248084</v>
      </c>
      <c r="W32" s="766"/>
    </row>
    <row r="33" spans="1:23" ht="14.4" customHeight="1" x14ac:dyDescent="0.3">
      <c r="A33" s="820" t="s">
        <v>4797</v>
      </c>
      <c r="B33" s="772"/>
      <c r="C33" s="774"/>
      <c r="D33" s="775"/>
      <c r="E33" s="761">
        <v>2</v>
      </c>
      <c r="F33" s="762">
        <v>1.99</v>
      </c>
      <c r="G33" s="763">
        <v>4</v>
      </c>
      <c r="H33" s="756"/>
      <c r="I33" s="754"/>
      <c r="J33" s="755"/>
      <c r="K33" s="757">
        <v>1</v>
      </c>
      <c r="L33" s="756">
        <v>2</v>
      </c>
      <c r="M33" s="756">
        <v>15</v>
      </c>
      <c r="N33" s="758">
        <v>5.16</v>
      </c>
      <c r="O33" s="756" t="s">
        <v>4741</v>
      </c>
      <c r="P33" s="771" t="s">
        <v>4798</v>
      </c>
      <c r="Q33" s="759">
        <f t="shared" si="0"/>
        <v>0</v>
      </c>
      <c r="R33" s="759">
        <f t="shared" si="0"/>
        <v>0</v>
      </c>
      <c r="S33" s="772" t="str">
        <f t="shared" si="1"/>
        <v/>
      </c>
      <c r="T33" s="772" t="str">
        <f t="shared" si="2"/>
        <v/>
      </c>
      <c r="U33" s="772" t="str">
        <f t="shared" si="3"/>
        <v/>
      </c>
      <c r="V33" s="773" t="str">
        <f t="shared" si="4"/>
        <v/>
      </c>
      <c r="W33" s="760"/>
    </row>
    <row r="34" spans="1:23" ht="14.4" customHeight="1" x14ac:dyDescent="0.3">
      <c r="A34" s="820" t="s">
        <v>4799</v>
      </c>
      <c r="B34" s="772">
        <v>20</v>
      </c>
      <c r="C34" s="774">
        <v>18.43</v>
      </c>
      <c r="D34" s="775">
        <v>5.5</v>
      </c>
      <c r="E34" s="770">
        <v>15</v>
      </c>
      <c r="F34" s="754">
        <v>13.82</v>
      </c>
      <c r="G34" s="755">
        <v>4.8</v>
      </c>
      <c r="H34" s="761">
        <v>20</v>
      </c>
      <c r="I34" s="762">
        <v>18.43</v>
      </c>
      <c r="J34" s="763">
        <v>5.0999999999999996</v>
      </c>
      <c r="K34" s="757">
        <v>0.92</v>
      </c>
      <c r="L34" s="756">
        <v>2</v>
      </c>
      <c r="M34" s="756">
        <v>18</v>
      </c>
      <c r="N34" s="758">
        <v>5.9</v>
      </c>
      <c r="O34" s="756" t="s">
        <v>4741</v>
      </c>
      <c r="P34" s="771" t="s">
        <v>4800</v>
      </c>
      <c r="Q34" s="759">
        <f t="shared" si="0"/>
        <v>0</v>
      </c>
      <c r="R34" s="759">
        <f t="shared" si="0"/>
        <v>0</v>
      </c>
      <c r="S34" s="772">
        <f t="shared" si="1"/>
        <v>118</v>
      </c>
      <c r="T34" s="772">
        <f t="shared" si="2"/>
        <v>102</v>
      </c>
      <c r="U34" s="772">
        <f t="shared" si="3"/>
        <v>-16</v>
      </c>
      <c r="V34" s="773">
        <f t="shared" si="4"/>
        <v>0.86440677966101698</v>
      </c>
      <c r="W34" s="760">
        <v>6</v>
      </c>
    </row>
    <row r="35" spans="1:23" ht="14.4" customHeight="1" x14ac:dyDescent="0.3">
      <c r="A35" s="821" t="s">
        <v>4801</v>
      </c>
      <c r="B35" s="805"/>
      <c r="C35" s="806"/>
      <c r="D35" s="776"/>
      <c r="E35" s="816">
        <v>3</v>
      </c>
      <c r="F35" s="810">
        <v>3.42</v>
      </c>
      <c r="G35" s="765">
        <v>9.3000000000000007</v>
      </c>
      <c r="H35" s="807">
        <v>1</v>
      </c>
      <c r="I35" s="808">
        <v>1.1399999999999999</v>
      </c>
      <c r="J35" s="768">
        <v>9</v>
      </c>
      <c r="K35" s="811">
        <v>1.1399999999999999</v>
      </c>
      <c r="L35" s="809">
        <v>2</v>
      </c>
      <c r="M35" s="809">
        <v>21</v>
      </c>
      <c r="N35" s="812">
        <v>7.16</v>
      </c>
      <c r="O35" s="809" t="s">
        <v>4741</v>
      </c>
      <c r="P35" s="813" t="s">
        <v>4802</v>
      </c>
      <c r="Q35" s="814">
        <f t="shared" si="0"/>
        <v>1</v>
      </c>
      <c r="R35" s="814">
        <f t="shared" si="0"/>
        <v>1.1399999999999999</v>
      </c>
      <c r="S35" s="805">
        <f t="shared" si="1"/>
        <v>7.16</v>
      </c>
      <c r="T35" s="805">
        <f t="shared" si="2"/>
        <v>9</v>
      </c>
      <c r="U35" s="805">
        <f t="shared" si="3"/>
        <v>1.8399999999999999</v>
      </c>
      <c r="V35" s="815">
        <f t="shared" si="4"/>
        <v>1.2569832402234637</v>
      </c>
      <c r="W35" s="766">
        <v>2</v>
      </c>
    </row>
    <row r="36" spans="1:23" ht="14.4" customHeight="1" x14ac:dyDescent="0.3">
      <c r="A36" s="821" t="s">
        <v>4803</v>
      </c>
      <c r="B36" s="805">
        <v>1</v>
      </c>
      <c r="C36" s="806">
        <v>1.59</v>
      </c>
      <c r="D36" s="776">
        <v>11</v>
      </c>
      <c r="E36" s="816">
        <v>2</v>
      </c>
      <c r="F36" s="810">
        <v>3.17</v>
      </c>
      <c r="G36" s="765">
        <v>8.5</v>
      </c>
      <c r="H36" s="807">
        <v>2</v>
      </c>
      <c r="I36" s="808">
        <v>3.17</v>
      </c>
      <c r="J36" s="768">
        <v>10</v>
      </c>
      <c r="K36" s="811">
        <v>1.59</v>
      </c>
      <c r="L36" s="809">
        <v>3</v>
      </c>
      <c r="M36" s="809">
        <v>25</v>
      </c>
      <c r="N36" s="812">
        <v>8.18</v>
      </c>
      <c r="O36" s="809" t="s">
        <v>4741</v>
      </c>
      <c r="P36" s="813" t="s">
        <v>4804</v>
      </c>
      <c r="Q36" s="814">
        <f t="shared" si="0"/>
        <v>1</v>
      </c>
      <c r="R36" s="814">
        <f t="shared" si="0"/>
        <v>1.5799999999999998</v>
      </c>
      <c r="S36" s="805">
        <f t="shared" si="1"/>
        <v>16.36</v>
      </c>
      <c r="T36" s="805">
        <f t="shared" si="2"/>
        <v>20</v>
      </c>
      <c r="U36" s="805">
        <f t="shared" si="3"/>
        <v>3.6400000000000006</v>
      </c>
      <c r="V36" s="815">
        <f t="shared" si="4"/>
        <v>1.2224938875305624</v>
      </c>
      <c r="W36" s="766">
        <v>4</v>
      </c>
    </row>
    <row r="37" spans="1:23" ht="14.4" customHeight="1" x14ac:dyDescent="0.3">
      <c r="A37" s="820" t="s">
        <v>4805</v>
      </c>
      <c r="B37" s="772">
        <v>1</v>
      </c>
      <c r="C37" s="774">
        <v>1.1200000000000001</v>
      </c>
      <c r="D37" s="775">
        <v>5</v>
      </c>
      <c r="E37" s="761">
        <v>1</v>
      </c>
      <c r="F37" s="762">
        <v>1.1200000000000001</v>
      </c>
      <c r="G37" s="763">
        <v>4</v>
      </c>
      <c r="H37" s="756"/>
      <c r="I37" s="754"/>
      <c r="J37" s="755"/>
      <c r="K37" s="757">
        <v>1.1200000000000001</v>
      </c>
      <c r="L37" s="756">
        <v>2</v>
      </c>
      <c r="M37" s="756">
        <v>14</v>
      </c>
      <c r="N37" s="758">
        <v>4.72</v>
      </c>
      <c r="O37" s="756" t="s">
        <v>4741</v>
      </c>
      <c r="P37" s="771" t="s">
        <v>4806</v>
      </c>
      <c r="Q37" s="759">
        <f t="shared" si="0"/>
        <v>-1</v>
      </c>
      <c r="R37" s="759">
        <f t="shared" si="0"/>
        <v>-1.1200000000000001</v>
      </c>
      <c r="S37" s="772" t="str">
        <f t="shared" si="1"/>
        <v/>
      </c>
      <c r="T37" s="772" t="str">
        <f t="shared" si="2"/>
        <v/>
      </c>
      <c r="U37" s="772" t="str">
        <f t="shared" si="3"/>
        <v/>
      </c>
      <c r="V37" s="773" t="str">
        <f t="shared" si="4"/>
        <v/>
      </c>
      <c r="W37" s="760"/>
    </row>
    <row r="38" spans="1:23" ht="14.4" customHeight="1" x14ac:dyDescent="0.3">
      <c r="A38" s="820" t="s">
        <v>4807</v>
      </c>
      <c r="B38" s="772">
        <v>6</v>
      </c>
      <c r="C38" s="774">
        <v>14.47</v>
      </c>
      <c r="D38" s="775">
        <v>8.6999999999999993</v>
      </c>
      <c r="E38" s="761">
        <v>7</v>
      </c>
      <c r="F38" s="762">
        <v>16.88</v>
      </c>
      <c r="G38" s="763">
        <v>7.6</v>
      </c>
      <c r="H38" s="756">
        <v>4</v>
      </c>
      <c r="I38" s="754">
        <v>9.64</v>
      </c>
      <c r="J38" s="767">
        <v>7.3</v>
      </c>
      <c r="K38" s="757">
        <v>2.41</v>
      </c>
      <c r="L38" s="756">
        <v>2</v>
      </c>
      <c r="M38" s="756">
        <v>19</v>
      </c>
      <c r="N38" s="758">
        <v>6.37</v>
      </c>
      <c r="O38" s="756" t="s">
        <v>4741</v>
      </c>
      <c r="P38" s="771" t="s">
        <v>4808</v>
      </c>
      <c r="Q38" s="759">
        <f t="shared" si="0"/>
        <v>-2</v>
      </c>
      <c r="R38" s="759">
        <f t="shared" si="0"/>
        <v>-4.83</v>
      </c>
      <c r="S38" s="772">
        <f t="shared" si="1"/>
        <v>25.48</v>
      </c>
      <c r="T38" s="772">
        <f t="shared" si="2"/>
        <v>29.2</v>
      </c>
      <c r="U38" s="772">
        <f t="shared" si="3"/>
        <v>3.7199999999999989</v>
      </c>
      <c r="V38" s="773">
        <f t="shared" si="4"/>
        <v>1.1459968602825745</v>
      </c>
      <c r="W38" s="760">
        <v>5</v>
      </c>
    </row>
    <row r="39" spans="1:23" ht="14.4" customHeight="1" x14ac:dyDescent="0.3">
      <c r="A39" s="821" t="s">
        <v>4809</v>
      </c>
      <c r="B39" s="805">
        <v>2</v>
      </c>
      <c r="C39" s="806">
        <v>5.71</v>
      </c>
      <c r="D39" s="776">
        <v>7</v>
      </c>
      <c r="E39" s="807">
        <v>1</v>
      </c>
      <c r="F39" s="808">
        <v>2.86</v>
      </c>
      <c r="G39" s="764">
        <v>8</v>
      </c>
      <c r="H39" s="809">
        <v>1</v>
      </c>
      <c r="I39" s="810">
        <v>2.86</v>
      </c>
      <c r="J39" s="765">
        <v>7</v>
      </c>
      <c r="K39" s="811">
        <v>2.86</v>
      </c>
      <c r="L39" s="809">
        <v>3</v>
      </c>
      <c r="M39" s="809">
        <v>23</v>
      </c>
      <c r="N39" s="812">
        <v>7.61</v>
      </c>
      <c r="O39" s="809" t="s">
        <v>4741</v>
      </c>
      <c r="P39" s="813" t="s">
        <v>4810</v>
      </c>
      <c r="Q39" s="814">
        <f t="shared" si="0"/>
        <v>-1</v>
      </c>
      <c r="R39" s="814">
        <f t="shared" si="0"/>
        <v>-2.85</v>
      </c>
      <c r="S39" s="805">
        <f t="shared" si="1"/>
        <v>7.61</v>
      </c>
      <c r="T39" s="805">
        <f t="shared" si="2"/>
        <v>7</v>
      </c>
      <c r="U39" s="805">
        <f t="shared" si="3"/>
        <v>-0.61000000000000032</v>
      </c>
      <c r="V39" s="815">
        <f t="shared" si="4"/>
        <v>0.91984231274638628</v>
      </c>
      <c r="W39" s="766"/>
    </row>
    <row r="40" spans="1:23" ht="14.4" customHeight="1" x14ac:dyDescent="0.3">
      <c r="A40" s="821" t="s">
        <v>4811</v>
      </c>
      <c r="B40" s="805"/>
      <c r="C40" s="806"/>
      <c r="D40" s="776"/>
      <c r="E40" s="807">
        <v>1</v>
      </c>
      <c r="F40" s="808">
        <v>3.51</v>
      </c>
      <c r="G40" s="764">
        <v>10</v>
      </c>
      <c r="H40" s="809"/>
      <c r="I40" s="810"/>
      <c r="J40" s="765"/>
      <c r="K40" s="811">
        <v>3.51</v>
      </c>
      <c r="L40" s="809">
        <v>3</v>
      </c>
      <c r="M40" s="809">
        <v>28</v>
      </c>
      <c r="N40" s="812">
        <v>9.27</v>
      </c>
      <c r="O40" s="809" t="s">
        <v>4741</v>
      </c>
      <c r="P40" s="813" t="s">
        <v>4812</v>
      </c>
      <c r="Q40" s="814">
        <f t="shared" si="0"/>
        <v>0</v>
      </c>
      <c r="R40" s="814">
        <f t="shared" si="0"/>
        <v>0</v>
      </c>
      <c r="S40" s="805" t="str">
        <f t="shared" si="1"/>
        <v/>
      </c>
      <c r="T40" s="805" t="str">
        <f t="shared" si="2"/>
        <v/>
      </c>
      <c r="U40" s="805" t="str">
        <f t="shared" si="3"/>
        <v/>
      </c>
      <c r="V40" s="815" t="str">
        <f t="shared" si="4"/>
        <v/>
      </c>
      <c r="W40" s="766"/>
    </row>
    <row r="41" spans="1:23" ht="14.4" customHeight="1" x14ac:dyDescent="0.3">
      <c r="A41" s="820" t="s">
        <v>4813</v>
      </c>
      <c r="B41" s="772">
        <v>48</v>
      </c>
      <c r="C41" s="774">
        <v>30.68</v>
      </c>
      <c r="D41" s="775">
        <v>6</v>
      </c>
      <c r="E41" s="761">
        <v>65</v>
      </c>
      <c r="F41" s="762">
        <v>42.08</v>
      </c>
      <c r="G41" s="763">
        <v>5.0999999999999996</v>
      </c>
      <c r="H41" s="756">
        <v>48</v>
      </c>
      <c r="I41" s="754">
        <v>30.82</v>
      </c>
      <c r="J41" s="767">
        <v>5.3</v>
      </c>
      <c r="K41" s="757">
        <v>0.62</v>
      </c>
      <c r="L41" s="756">
        <v>2</v>
      </c>
      <c r="M41" s="756">
        <v>15</v>
      </c>
      <c r="N41" s="758">
        <v>4.97</v>
      </c>
      <c r="O41" s="756" t="s">
        <v>4741</v>
      </c>
      <c r="P41" s="771" t="s">
        <v>4814</v>
      </c>
      <c r="Q41" s="759">
        <f t="shared" si="0"/>
        <v>0</v>
      </c>
      <c r="R41" s="759">
        <f t="shared" si="0"/>
        <v>0.14000000000000057</v>
      </c>
      <c r="S41" s="772">
        <f t="shared" si="1"/>
        <v>238.56</v>
      </c>
      <c r="T41" s="772">
        <f t="shared" si="2"/>
        <v>254.39999999999998</v>
      </c>
      <c r="U41" s="772">
        <f t="shared" si="3"/>
        <v>15.839999999999975</v>
      </c>
      <c r="V41" s="773">
        <f t="shared" si="4"/>
        <v>1.0663983903420522</v>
      </c>
      <c r="W41" s="760">
        <v>28</v>
      </c>
    </row>
    <row r="42" spans="1:23" ht="14.4" customHeight="1" x14ac:dyDescent="0.3">
      <c r="A42" s="821" t="s">
        <v>4815</v>
      </c>
      <c r="B42" s="805">
        <v>2</v>
      </c>
      <c r="C42" s="806">
        <v>1.67</v>
      </c>
      <c r="D42" s="776">
        <v>11.5</v>
      </c>
      <c r="E42" s="807">
        <v>3</v>
      </c>
      <c r="F42" s="808">
        <v>2.66</v>
      </c>
      <c r="G42" s="764">
        <v>6</v>
      </c>
      <c r="H42" s="809">
        <v>2</v>
      </c>
      <c r="I42" s="810">
        <v>1.67</v>
      </c>
      <c r="J42" s="768">
        <v>9</v>
      </c>
      <c r="K42" s="811">
        <v>0.84</v>
      </c>
      <c r="L42" s="809">
        <v>2</v>
      </c>
      <c r="M42" s="809">
        <v>20</v>
      </c>
      <c r="N42" s="812">
        <v>6.62</v>
      </c>
      <c r="O42" s="809" t="s">
        <v>4741</v>
      </c>
      <c r="P42" s="813" t="s">
        <v>4816</v>
      </c>
      <c r="Q42" s="814">
        <f t="shared" si="0"/>
        <v>0</v>
      </c>
      <c r="R42" s="814">
        <f t="shared" si="0"/>
        <v>0</v>
      </c>
      <c r="S42" s="805">
        <f t="shared" si="1"/>
        <v>13.24</v>
      </c>
      <c r="T42" s="805">
        <f t="shared" si="2"/>
        <v>18</v>
      </c>
      <c r="U42" s="805">
        <f t="shared" si="3"/>
        <v>4.76</v>
      </c>
      <c r="V42" s="815">
        <f t="shared" si="4"/>
        <v>1.3595166163141994</v>
      </c>
      <c r="W42" s="766">
        <v>6</v>
      </c>
    </row>
    <row r="43" spans="1:23" ht="14.4" customHeight="1" x14ac:dyDescent="0.3">
      <c r="A43" s="821" t="s">
        <v>4817</v>
      </c>
      <c r="B43" s="805"/>
      <c r="C43" s="806"/>
      <c r="D43" s="776"/>
      <c r="E43" s="807"/>
      <c r="F43" s="808"/>
      <c r="G43" s="764"/>
      <c r="H43" s="809">
        <v>1</v>
      </c>
      <c r="I43" s="810">
        <v>1.1299999999999999</v>
      </c>
      <c r="J43" s="768">
        <v>9</v>
      </c>
      <c r="K43" s="811">
        <v>1.1299999999999999</v>
      </c>
      <c r="L43" s="809">
        <v>3</v>
      </c>
      <c r="M43" s="809">
        <v>24</v>
      </c>
      <c r="N43" s="812">
        <v>7.89</v>
      </c>
      <c r="O43" s="809" t="s">
        <v>4741</v>
      </c>
      <c r="P43" s="813" t="s">
        <v>4818</v>
      </c>
      <c r="Q43" s="814">
        <f t="shared" si="0"/>
        <v>1</v>
      </c>
      <c r="R43" s="814">
        <f t="shared" si="0"/>
        <v>1.1299999999999999</v>
      </c>
      <c r="S43" s="805">
        <f t="shared" si="1"/>
        <v>7.89</v>
      </c>
      <c r="T43" s="805">
        <f t="shared" si="2"/>
        <v>9</v>
      </c>
      <c r="U43" s="805">
        <f t="shared" si="3"/>
        <v>1.1100000000000003</v>
      </c>
      <c r="V43" s="815">
        <f t="shared" si="4"/>
        <v>1.1406844106463878</v>
      </c>
      <c r="W43" s="766">
        <v>1</v>
      </c>
    </row>
    <row r="44" spans="1:23" ht="14.4" customHeight="1" x14ac:dyDescent="0.3">
      <c r="A44" s="820" t="s">
        <v>4819</v>
      </c>
      <c r="B44" s="772">
        <v>18</v>
      </c>
      <c r="C44" s="774">
        <v>9.9499999999999993</v>
      </c>
      <c r="D44" s="775">
        <v>6.2</v>
      </c>
      <c r="E44" s="761">
        <v>27</v>
      </c>
      <c r="F44" s="762">
        <v>15.42</v>
      </c>
      <c r="G44" s="763">
        <v>5.4</v>
      </c>
      <c r="H44" s="756">
        <v>14</v>
      </c>
      <c r="I44" s="754">
        <v>8.24</v>
      </c>
      <c r="J44" s="767">
        <v>5.9</v>
      </c>
      <c r="K44" s="757">
        <v>0.55000000000000004</v>
      </c>
      <c r="L44" s="756">
        <v>2</v>
      </c>
      <c r="M44" s="756">
        <v>14</v>
      </c>
      <c r="N44" s="758">
        <v>4.7699999999999996</v>
      </c>
      <c r="O44" s="756" t="s">
        <v>4741</v>
      </c>
      <c r="P44" s="771" t="s">
        <v>4820</v>
      </c>
      <c r="Q44" s="759">
        <f t="shared" si="0"/>
        <v>-4</v>
      </c>
      <c r="R44" s="759">
        <f t="shared" si="0"/>
        <v>-1.7099999999999991</v>
      </c>
      <c r="S44" s="772">
        <f t="shared" si="1"/>
        <v>66.78</v>
      </c>
      <c r="T44" s="772">
        <f t="shared" si="2"/>
        <v>82.600000000000009</v>
      </c>
      <c r="U44" s="772">
        <f t="shared" si="3"/>
        <v>15.820000000000007</v>
      </c>
      <c r="V44" s="773">
        <f t="shared" si="4"/>
        <v>1.2368972746331237</v>
      </c>
      <c r="W44" s="760">
        <v>18</v>
      </c>
    </row>
    <row r="45" spans="1:23" ht="14.4" customHeight="1" x14ac:dyDescent="0.3">
      <c r="A45" s="821" t="s">
        <v>4821</v>
      </c>
      <c r="B45" s="805">
        <v>1</v>
      </c>
      <c r="C45" s="806">
        <v>0.69</v>
      </c>
      <c r="D45" s="776">
        <v>7</v>
      </c>
      <c r="E45" s="807">
        <v>2</v>
      </c>
      <c r="F45" s="808">
        <v>1.48</v>
      </c>
      <c r="G45" s="764">
        <v>8.5</v>
      </c>
      <c r="H45" s="809">
        <v>2</v>
      </c>
      <c r="I45" s="810">
        <v>1.38</v>
      </c>
      <c r="J45" s="768">
        <v>7.5</v>
      </c>
      <c r="K45" s="811">
        <v>0.69</v>
      </c>
      <c r="L45" s="809">
        <v>2</v>
      </c>
      <c r="M45" s="809">
        <v>18</v>
      </c>
      <c r="N45" s="812">
        <v>6.03</v>
      </c>
      <c r="O45" s="809" t="s">
        <v>4741</v>
      </c>
      <c r="P45" s="813" t="s">
        <v>4822</v>
      </c>
      <c r="Q45" s="814">
        <f t="shared" si="0"/>
        <v>1</v>
      </c>
      <c r="R45" s="814">
        <f t="shared" si="0"/>
        <v>0.69</v>
      </c>
      <c r="S45" s="805">
        <f t="shared" si="1"/>
        <v>12.06</v>
      </c>
      <c r="T45" s="805">
        <f t="shared" si="2"/>
        <v>15</v>
      </c>
      <c r="U45" s="805">
        <f t="shared" si="3"/>
        <v>2.9399999999999995</v>
      </c>
      <c r="V45" s="815">
        <f t="shared" si="4"/>
        <v>1.2437810945273631</v>
      </c>
      <c r="W45" s="766">
        <v>3</v>
      </c>
    </row>
    <row r="46" spans="1:23" ht="14.4" customHeight="1" x14ac:dyDescent="0.3">
      <c r="A46" s="821" t="s">
        <v>4823</v>
      </c>
      <c r="B46" s="805">
        <v>1</v>
      </c>
      <c r="C46" s="806">
        <v>0.95</v>
      </c>
      <c r="D46" s="776">
        <v>15</v>
      </c>
      <c r="E46" s="807">
        <v>1</v>
      </c>
      <c r="F46" s="808">
        <v>0.95</v>
      </c>
      <c r="G46" s="764">
        <v>14</v>
      </c>
      <c r="H46" s="809"/>
      <c r="I46" s="810"/>
      <c r="J46" s="765"/>
      <c r="K46" s="811">
        <v>0.95</v>
      </c>
      <c r="L46" s="809">
        <v>3</v>
      </c>
      <c r="M46" s="809">
        <v>24</v>
      </c>
      <c r="N46" s="812">
        <v>8.1</v>
      </c>
      <c r="O46" s="809" t="s">
        <v>4741</v>
      </c>
      <c r="P46" s="813" t="s">
        <v>4824</v>
      </c>
      <c r="Q46" s="814">
        <f t="shared" si="0"/>
        <v>-1</v>
      </c>
      <c r="R46" s="814">
        <f t="shared" si="0"/>
        <v>-0.95</v>
      </c>
      <c r="S46" s="805" t="str">
        <f t="shared" si="1"/>
        <v/>
      </c>
      <c r="T46" s="805" t="str">
        <f t="shared" si="2"/>
        <v/>
      </c>
      <c r="U46" s="805" t="str">
        <f t="shared" si="3"/>
        <v/>
      </c>
      <c r="V46" s="815" t="str">
        <f t="shared" si="4"/>
        <v/>
      </c>
      <c r="W46" s="766"/>
    </row>
    <row r="47" spans="1:23" ht="14.4" customHeight="1" x14ac:dyDescent="0.3">
      <c r="A47" s="820" t="s">
        <v>4825</v>
      </c>
      <c r="B47" s="751">
        <v>3</v>
      </c>
      <c r="C47" s="752">
        <v>3.62</v>
      </c>
      <c r="D47" s="753">
        <v>8.3000000000000007</v>
      </c>
      <c r="E47" s="770">
        <v>1</v>
      </c>
      <c r="F47" s="754">
        <v>1.21</v>
      </c>
      <c r="G47" s="755">
        <v>4</v>
      </c>
      <c r="H47" s="756">
        <v>2</v>
      </c>
      <c r="I47" s="754">
        <v>3.81</v>
      </c>
      <c r="J47" s="767">
        <v>9.5</v>
      </c>
      <c r="K47" s="757">
        <v>1.21</v>
      </c>
      <c r="L47" s="756">
        <v>2</v>
      </c>
      <c r="M47" s="756">
        <v>19</v>
      </c>
      <c r="N47" s="758">
        <v>6.25</v>
      </c>
      <c r="O47" s="756" t="s">
        <v>4741</v>
      </c>
      <c r="P47" s="771" t="s">
        <v>4826</v>
      </c>
      <c r="Q47" s="759">
        <f t="shared" si="0"/>
        <v>-1</v>
      </c>
      <c r="R47" s="759">
        <f t="shared" si="0"/>
        <v>0.18999999999999995</v>
      </c>
      <c r="S47" s="772">
        <f t="shared" si="1"/>
        <v>12.5</v>
      </c>
      <c r="T47" s="772">
        <f t="shared" si="2"/>
        <v>19</v>
      </c>
      <c r="U47" s="772">
        <f t="shared" si="3"/>
        <v>6.5</v>
      </c>
      <c r="V47" s="773">
        <f t="shared" si="4"/>
        <v>1.52</v>
      </c>
      <c r="W47" s="760">
        <v>6</v>
      </c>
    </row>
    <row r="48" spans="1:23" ht="14.4" customHeight="1" x14ac:dyDescent="0.3">
      <c r="A48" s="821" t="s">
        <v>4827</v>
      </c>
      <c r="B48" s="817"/>
      <c r="C48" s="818"/>
      <c r="D48" s="769"/>
      <c r="E48" s="816">
        <v>2</v>
      </c>
      <c r="F48" s="810">
        <v>3.87</v>
      </c>
      <c r="G48" s="765">
        <v>7.5</v>
      </c>
      <c r="H48" s="809">
        <v>1</v>
      </c>
      <c r="I48" s="810">
        <v>1.93</v>
      </c>
      <c r="J48" s="765">
        <v>8</v>
      </c>
      <c r="K48" s="811">
        <v>1.93</v>
      </c>
      <c r="L48" s="809">
        <v>3</v>
      </c>
      <c r="M48" s="809">
        <v>28</v>
      </c>
      <c r="N48" s="812">
        <v>9.34</v>
      </c>
      <c r="O48" s="809" t="s">
        <v>4741</v>
      </c>
      <c r="P48" s="813" t="s">
        <v>4828</v>
      </c>
      <c r="Q48" s="814">
        <f t="shared" si="0"/>
        <v>1</v>
      </c>
      <c r="R48" s="814">
        <f t="shared" si="0"/>
        <v>1.93</v>
      </c>
      <c r="S48" s="805">
        <f t="shared" si="1"/>
        <v>9.34</v>
      </c>
      <c r="T48" s="805">
        <f t="shared" si="2"/>
        <v>8</v>
      </c>
      <c r="U48" s="805">
        <f t="shared" si="3"/>
        <v>-1.3399999999999999</v>
      </c>
      <c r="V48" s="815">
        <f t="shared" si="4"/>
        <v>0.85653104925053536</v>
      </c>
      <c r="W48" s="766"/>
    </row>
    <row r="49" spans="1:23" ht="14.4" customHeight="1" x14ac:dyDescent="0.3">
      <c r="A49" s="821" t="s">
        <v>4829</v>
      </c>
      <c r="B49" s="817">
        <v>2</v>
      </c>
      <c r="C49" s="818">
        <v>7.3</v>
      </c>
      <c r="D49" s="769">
        <v>29</v>
      </c>
      <c r="E49" s="816"/>
      <c r="F49" s="810"/>
      <c r="G49" s="765"/>
      <c r="H49" s="809">
        <v>1</v>
      </c>
      <c r="I49" s="810">
        <v>3.65</v>
      </c>
      <c r="J49" s="768">
        <v>29</v>
      </c>
      <c r="K49" s="811">
        <v>3.65</v>
      </c>
      <c r="L49" s="809">
        <v>4</v>
      </c>
      <c r="M49" s="809">
        <v>40</v>
      </c>
      <c r="N49" s="812">
        <v>13.22</v>
      </c>
      <c r="O49" s="809" t="s">
        <v>4741</v>
      </c>
      <c r="P49" s="813" t="s">
        <v>4830</v>
      </c>
      <c r="Q49" s="814">
        <f t="shared" si="0"/>
        <v>-1</v>
      </c>
      <c r="R49" s="814">
        <f t="shared" si="0"/>
        <v>-3.65</v>
      </c>
      <c r="S49" s="805">
        <f t="shared" si="1"/>
        <v>13.22</v>
      </c>
      <c r="T49" s="805">
        <f t="shared" si="2"/>
        <v>29</v>
      </c>
      <c r="U49" s="805">
        <f t="shared" si="3"/>
        <v>15.78</v>
      </c>
      <c r="V49" s="815">
        <f t="shared" si="4"/>
        <v>2.1936459909228443</v>
      </c>
      <c r="W49" s="766">
        <v>16</v>
      </c>
    </row>
    <row r="50" spans="1:23" ht="14.4" customHeight="1" x14ac:dyDescent="0.3">
      <c r="A50" s="820" t="s">
        <v>4831</v>
      </c>
      <c r="B50" s="751">
        <v>3</v>
      </c>
      <c r="C50" s="752">
        <v>5.16</v>
      </c>
      <c r="D50" s="753">
        <v>5.3</v>
      </c>
      <c r="E50" s="770"/>
      <c r="F50" s="754"/>
      <c r="G50" s="755"/>
      <c r="H50" s="756">
        <v>2</v>
      </c>
      <c r="I50" s="754">
        <v>3.44</v>
      </c>
      <c r="J50" s="767">
        <v>14</v>
      </c>
      <c r="K50" s="757">
        <v>1.72</v>
      </c>
      <c r="L50" s="756">
        <v>3</v>
      </c>
      <c r="M50" s="756">
        <v>24</v>
      </c>
      <c r="N50" s="758">
        <v>8.16</v>
      </c>
      <c r="O50" s="756" t="s">
        <v>4741</v>
      </c>
      <c r="P50" s="771" t="s">
        <v>4832</v>
      </c>
      <c r="Q50" s="759">
        <f t="shared" si="0"/>
        <v>-1</v>
      </c>
      <c r="R50" s="759">
        <f t="shared" si="0"/>
        <v>-1.7200000000000002</v>
      </c>
      <c r="S50" s="772">
        <f t="shared" si="1"/>
        <v>16.32</v>
      </c>
      <c r="T50" s="772">
        <f t="shared" si="2"/>
        <v>28</v>
      </c>
      <c r="U50" s="772">
        <f t="shared" si="3"/>
        <v>11.68</v>
      </c>
      <c r="V50" s="773">
        <f t="shared" si="4"/>
        <v>1.7156862745098038</v>
      </c>
      <c r="W50" s="760">
        <v>12</v>
      </c>
    </row>
    <row r="51" spans="1:23" ht="14.4" customHeight="1" x14ac:dyDescent="0.3">
      <c r="A51" s="821" t="s">
        <v>4833</v>
      </c>
      <c r="B51" s="817">
        <v>1</v>
      </c>
      <c r="C51" s="818">
        <v>2.69</v>
      </c>
      <c r="D51" s="769">
        <v>6</v>
      </c>
      <c r="E51" s="816">
        <v>1</v>
      </c>
      <c r="F51" s="810">
        <v>2.69</v>
      </c>
      <c r="G51" s="765">
        <v>5</v>
      </c>
      <c r="H51" s="809">
        <v>1</v>
      </c>
      <c r="I51" s="810">
        <v>2.69</v>
      </c>
      <c r="J51" s="765">
        <v>8</v>
      </c>
      <c r="K51" s="811">
        <v>2.69</v>
      </c>
      <c r="L51" s="809">
        <v>4</v>
      </c>
      <c r="M51" s="809">
        <v>34</v>
      </c>
      <c r="N51" s="812">
        <v>11.22</v>
      </c>
      <c r="O51" s="809" t="s">
        <v>4741</v>
      </c>
      <c r="P51" s="813" t="s">
        <v>4834</v>
      </c>
      <c r="Q51" s="814">
        <f t="shared" si="0"/>
        <v>0</v>
      </c>
      <c r="R51" s="814">
        <f t="shared" si="0"/>
        <v>0</v>
      </c>
      <c r="S51" s="805">
        <f t="shared" si="1"/>
        <v>11.22</v>
      </c>
      <c r="T51" s="805">
        <f t="shared" si="2"/>
        <v>8</v>
      </c>
      <c r="U51" s="805">
        <f t="shared" si="3"/>
        <v>-3.2200000000000006</v>
      </c>
      <c r="V51" s="815">
        <f t="shared" si="4"/>
        <v>0.71301247771836007</v>
      </c>
      <c r="W51" s="766"/>
    </row>
    <row r="52" spans="1:23" ht="14.4" customHeight="1" x14ac:dyDescent="0.3">
      <c r="A52" s="820" t="s">
        <v>4835</v>
      </c>
      <c r="B52" s="751">
        <v>7</v>
      </c>
      <c r="C52" s="752">
        <v>4.96</v>
      </c>
      <c r="D52" s="753">
        <v>5.4</v>
      </c>
      <c r="E52" s="770">
        <v>6</v>
      </c>
      <c r="F52" s="754">
        <v>5.7</v>
      </c>
      <c r="G52" s="755">
        <v>3.3</v>
      </c>
      <c r="H52" s="756">
        <v>4</v>
      </c>
      <c r="I52" s="754">
        <v>6.24</v>
      </c>
      <c r="J52" s="767">
        <v>6.8</v>
      </c>
      <c r="K52" s="757">
        <v>0.66</v>
      </c>
      <c r="L52" s="756">
        <v>2</v>
      </c>
      <c r="M52" s="756">
        <v>18</v>
      </c>
      <c r="N52" s="758">
        <v>5.95</v>
      </c>
      <c r="O52" s="756" t="s">
        <v>4741</v>
      </c>
      <c r="P52" s="771" t="s">
        <v>4836</v>
      </c>
      <c r="Q52" s="759">
        <f t="shared" si="0"/>
        <v>-3</v>
      </c>
      <c r="R52" s="759">
        <f t="shared" si="0"/>
        <v>1.2800000000000002</v>
      </c>
      <c r="S52" s="772">
        <f t="shared" si="1"/>
        <v>23.8</v>
      </c>
      <c r="T52" s="772">
        <f t="shared" si="2"/>
        <v>27.2</v>
      </c>
      <c r="U52" s="772">
        <f t="shared" si="3"/>
        <v>3.3999999999999986</v>
      </c>
      <c r="V52" s="773">
        <f t="shared" si="4"/>
        <v>1.1428571428571428</v>
      </c>
      <c r="W52" s="760">
        <v>7</v>
      </c>
    </row>
    <row r="53" spans="1:23" ht="14.4" customHeight="1" x14ac:dyDescent="0.3">
      <c r="A53" s="821" t="s">
        <v>4837</v>
      </c>
      <c r="B53" s="817">
        <v>3</v>
      </c>
      <c r="C53" s="818">
        <v>5.82</v>
      </c>
      <c r="D53" s="769">
        <v>6</v>
      </c>
      <c r="E53" s="816">
        <v>2</v>
      </c>
      <c r="F53" s="810">
        <v>1.7</v>
      </c>
      <c r="G53" s="765">
        <v>12.5</v>
      </c>
      <c r="H53" s="809"/>
      <c r="I53" s="810"/>
      <c r="J53" s="765"/>
      <c r="K53" s="811">
        <v>0.85</v>
      </c>
      <c r="L53" s="809">
        <v>2</v>
      </c>
      <c r="M53" s="809">
        <v>22</v>
      </c>
      <c r="N53" s="812">
        <v>7.18</v>
      </c>
      <c r="O53" s="809" t="s">
        <v>4741</v>
      </c>
      <c r="P53" s="813" t="s">
        <v>4838</v>
      </c>
      <c r="Q53" s="814">
        <f t="shared" si="0"/>
        <v>-3</v>
      </c>
      <c r="R53" s="814">
        <f t="shared" si="0"/>
        <v>-5.82</v>
      </c>
      <c r="S53" s="805" t="str">
        <f t="shared" si="1"/>
        <v/>
      </c>
      <c r="T53" s="805" t="str">
        <f t="shared" si="2"/>
        <v/>
      </c>
      <c r="U53" s="805" t="str">
        <f t="shared" si="3"/>
        <v/>
      </c>
      <c r="V53" s="815" t="str">
        <f t="shared" si="4"/>
        <v/>
      </c>
      <c r="W53" s="766"/>
    </row>
    <row r="54" spans="1:23" ht="14.4" customHeight="1" x14ac:dyDescent="0.3">
      <c r="A54" s="821" t="s">
        <v>4839</v>
      </c>
      <c r="B54" s="817"/>
      <c r="C54" s="818"/>
      <c r="D54" s="769"/>
      <c r="E54" s="816"/>
      <c r="F54" s="810"/>
      <c r="G54" s="765"/>
      <c r="H54" s="809">
        <v>1</v>
      </c>
      <c r="I54" s="810">
        <v>1.1200000000000001</v>
      </c>
      <c r="J54" s="768">
        <v>12</v>
      </c>
      <c r="K54" s="811">
        <v>1.1200000000000001</v>
      </c>
      <c r="L54" s="809">
        <v>3</v>
      </c>
      <c r="M54" s="809">
        <v>30</v>
      </c>
      <c r="N54" s="812">
        <v>10.14</v>
      </c>
      <c r="O54" s="809" t="s">
        <v>4741</v>
      </c>
      <c r="P54" s="813" t="s">
        <v>4840</v>
      </c>
      <c r="Q54" s="814">
        <f t="shared" si="0"/>
        <v>1</v>
      </c>
      <c r="R54" s="814">
        <f t="shared" si="0"/>
        <v>1.1200000000000001</v>
      </c>
      <c r="S54" s="805">
        <f t="shared" si="1"/>
        <v>10.14</v>
      </c>
      <c r="T54" s="805">
        <f t="shared" si="2"/>
        <v>12</v>
      </c>
      <c r="U54" s="805">
        <f t="shared" si="3"/>
        <v>1.8599999999999994</v>
      </c>
      <c r="V54" s="815">
        <f t="shared" si="4"/>
        <v>1.1834319526627217</v>
      </c>
      <c r="W54" s="766">
        <v>2</v>
      </c>
    </row>
    <row r="55" spans="1:23" ht="14.4" customHeight="1" x14ac:dyDescent="0.3">
      <c r="A55" s="820" t="s">
        <v>4841</v>
      </c>
      <c r="B55" s="751">
        <v>1</v>
      </c>
      <c r="C55" s="752">
        <v>0.45</v>
      </c>
      <c r="D55" s="753">
        <v>8</v>
      </c>
      <c r="E55" s="770"/>
      <c r="F55" s="754"/>
      <c r="G55" s="755"/>
      <c r="H55" s="756"/>
      <c r="I55" s="754"/>
      <c r="J55" s="755"/>
      <c r="K55" s="757">
        <v>0.45</v>
      </c>
      <c r="L55" s="756">
        <v>2</v>
      </c>
      <c r="M55" s="756">
        <v>16</v>
      </c>
      <c r="N55" s="758">
        <v>5.2</v>
      </c>
      <c r="O55" s="756" t="s">
        <v>4741</v>
      </c>
      <c r="P55" s="771" t="s">
        <v>4842</v>
      </c>
      <c r="Q55" s="759">
        <f t="shared" si="0"/>
        <v>-1</v>
      </c>
      <c r="R55" s="759">
        <f t="shared" si="0"/>
        <v>-0.45</v>
      </c>
      <c r="S55" s="772" t="str">
        <f t="shared" si="1"/>
        <v/>
      </c>
      <c r="T55" s="772" t="str">
        <f t="shared" si="2"/>
        <v/>
      </c>
      <c r="U55" s="772" t="str">
        <f t="shared" si="3"/>
        <v/>
      </c>
      <c r="V55" s="773" t="str">
        <f t="shared" si="4"/>
        <v/>
      </c>
      <c r="W55" s="760"/>
    </row>
    <row r="56" spans="1:23" ht="14.4" customHeight="1" x14ac:dyDescent="0.3">
      <c r="A56" s="820" t="s">
        <v>4843</v>
      </c>
      <c r="B56" s="772">
        <v>3</v>
      </c>
      <c r="C56" s="774">
        <v>5.63</v>
      </c>
      <c r="D56" s="775">
        <v>11.3</v>
      </c>
      <c r="E56" s="770">
        <v>3</v>
      </c>
      <c r="F56" s="754">
        <v>2.98</v>
      </c>
      <c r="G56" s="755">
        <v>7.3</v>
      </c>
      <c r="H56" s="761">
        <v>5</v>
      </c>
      <c r="I56" s="762">
        <v>5.05</v>
      </c>
      <c r="J56" s="767">
        <v>6</v>
      </c>
      <c r="K56" s="757">
        <v>0.51</v>
      </c>
      <c r="L56" s="756">
        <v>1</v>
      </c>
      <c r="M56" s="756">
        <v>13</v>
      </c>
      <c r="N56" s="758">
        <v>4.4800000000000004</v>
      </c>
      <c r="O56" s="756" t="s">
        <v>4741</v>
      </c>
      <c r="P56" s="771" t="s">
        <v>4844</v>
      </c>
      <c r="Q56" s="759">
        <f t="shared" si="0"/>
        <v>2</v>
      </c>
      <c r="R56" s="759">
        <f t="shared" si="0"/>
        <v>-0.58000000000000007</v>
      </c>
      <c r="S56" s="772">
        <f t="shared" si="1"/>
        <v>22.400000000000002</v>
      </c>
      <c r="T56" s="772">
        <f t="shared" si="2"/>
        <v>30</v>
      </c>
      <c r="U56" s="772">
        <f t="shared" si="3"/>
        <v>7.5999999999999979</v>
      </c>
      <c r="V56" s="773">
        <f t="shared" si="4"/>
        <v>1.3392857142857142</v>
      </c>
      <c r="W56" s="760">
        <v>11</v>
      </c>
    </row>
    <row r="57" spans="1:23" ht="14.4" customHeight="1" x14ac:dyDescent="0.3">
      <c r="A57" s="821" t="s">
        <v>4845</v>
      </c>
      <c r="B57" s="805">
        <v>1</v>
      </c>
      <c r="C57" s="806">
        <v>3.35</v>
      </c>
      <c r="D57" s="776">
        <v>25</v>
      </c>
      <c r="E57" s="816"/>
      <c r="F57" s="810"/>
      <c r="G57" s="765"/>
      <c r="H57" s="807"/>
      <c r="I57" s="808"/>
      <c r="J57" s="764"/>
      <c r="K57" s="811">
        <v>0.77</v>
      </c>
      <c r="L57" s="809">
        <v>2</v>
      </c>
      <c r="M57" s="809">
        <v>20</v>
      </c>
      <c r="N57" s="812">
        <v>6.73</v>
      </c>
      <c r="O57" s="809" t="s">
        <v>4741</v>
      </c>
      <c r="P57" s="813" t="s">
        <v>4846</v>
      </c>
      <c r="Q57" s="814">
        <f t="shared" si="0"/>
        <v>-1</v>
      </c>
      <c r="R57" s="814">
        <f t="shared" si="0"/>
        <v>-3.35</v>
      </c>
      <c r="S57" s="805" t="str">
        <f t="shared" si="1"/>
        <v/>
      </c>
      <c r="T57" s="805" t="str">
        <f t="shared" si="2"/>
        <v/>
      </c>
      <c r="U57" s="805" t="str">
        <f t="shared" si="3"/>
        <v/>
      </c>
      <c r="V57" s="815" t="str">
        <f t="shared" si="4"/>
        <v/>
      </c>
      <c r="W57" s="766"/>
    </row>
    <row r="58" spans="1:23" ht="14.4" customHeight="1" x14ac:dyDescent="0.3">
      <c r="A58" s="820" t="s">
        <v>4847</v>
      </c>
      <c r="B58" s="772">
        <v>4</v>
      </c>
      <c r="C58" s="774">
        <v>2.89</v>
      </c>
      <c r="D58" s="775">
        <v>8.3000000000000007</v>
      </c>
      <c r="E58" s="761">
        <v>7</v>
      </c>
      <c r="F58" s="762">
        <v>4.33</v>
      </c>
      <c r="G58" s="763">
        <v>4.7</v>
      </c>
      <c r="H58" s="756">
        <v>2</v>
      </c>
      <c r="I58" s="754">
        <v>1.24</v>
      </c>
      <c r="J58" s="767">
        <v>8</v>
      </c>
      <c r="K58" s="757">
        <v>0.62</v>
      </c>
      <c r="L58" s="756">
        <v>2</v>
      </c>
      <c r="M58" s="756">
        <v>18</v>
      </c>
      <c r="N58" s="758">
        <v>6.16</v>
      </c>
      <c r="O58" s="756" t="s">
        <v>4741</v>
      </c>
      <c r="P58" s="771" t="s">
        <v>4848</v>
      </c>
      <c r="Q58" s="759">
        <f t="shared" si="0"/>
        <v>-2</v>
      </c>
      <c r="R58" s="759">
        <f t="shared" si="0"/>
        <v>-1.6500000000000001</v>
      </c>
      <c r="S58" s="772">
        <f t="shared" si="1"/>
        <v>12.32</v>
      </c>
      <c r="T58" s="772">
        <f t="shared" si="2"/>
        <v>16</v>
      </c>
      <c r="U58" s="772">
        <f t="shared" si="3"/>
        <v>3.6799999999999997</v>
      </c>
      <c r="V58" s="773">
        <f t="shared" si="4"/>
        <v>1.2987012987012987</v>
      </c>
      <c r="W58" s="760">
        <v>4</v>
      </c>
    </row>
    <row r="59" spans="1:23" ht="14.4" customHeight="1" x14ac:dyDescent="0.3">
      <c r="A59" s="821" t="s">
        <v>4849</v>
      </c>
      <c r="B59" s="805">
        <v>1</v>
      </c>
      <c r="C59" s="806">
        <v>3.79</v>
      </c>
      <c r="D59" s="776">
        <v>23</v>
      </c>
      <c r="E59" s="807"/>
      <c r="F59" s="808"/>
      <c r="G59" s="764"/>
      <c r="H59" s="809"/>
      <c r="I59" s="810"/>
      <c r="J59" s="765"/>
      <c r="K59" s="811">
        <v>0.87</v>
      </c>
      <c r="L59" s="809">
        <v>2</v>
      </c>
      <c r="M59" s="809">
        <v>22</v>
      </c>
      <c r="N59" s="812">
        <v>7.35</v>
      </c>
      <c r="O59" s="809" t="s">
        <v>4741</v>
      </c>
      <c r="P59" s="813" t="s">
        <v>4850</v>
      </c>
      <c r="Q59" s="814">
        <f t="shared" si="0"/>
        <v>-1</v>
      </c>
      <c r="R59" s="814">
        <f t="shared" si="0"/>
        <v>-3.79</v>
      </c>
      <c r="S59" s="805" t="str">
        <f t="shared" si="1"/>
        <v/>
      </c>
      <c r="T59" s="805" t="str">
        <f t="shared" si="2"/>
        <v/>
      </c>
      <c r="U59" s="805" t="str">
        <f t="shared" si="3"/>
        <v/>
      </c>
      <c r="V59" s="815" t="str">
        <f t="shared" si="4"/>
        <v/>
      </c>
      <c r="W59" s="766"/>
    </row>
    <row r="60" spans="1:23" ht="14.4" customHeight="1" x14ac:dyDescent="0.3">
      <c r="A60" s="820" t="s">
        <v>4851</v>
      </c>
      <c r="B60" s="772">
        <v>2</v>
      </c>
      <c r="C60" s="774">
        <v>1.2</v>
      </c>
      <c r="D60" s="775">
        <v>7</v>
      </c>
      <c r="E60" s="770">
        <v>3</v>
      </c>
      <c r="F60" s="754">
        <v>1.8</v>
      </c>
      <c r="G60" s="755">
        <v>6</v>
      </c>
      <c r="H60" s="761">
        <v>4</v>
      </c>
      <c r="I60" s="762">
        <v>2.39</v>
      </c>
      <c r="J60" s="767">
        <v>6</v>
      </c>
      <c r="K60" s="757">
        <v>0.6</v>
      </c>
      <c r="L60" s="756">
        <v>2</v>
      </c>
      <c r="M60" s="756">
        <v>16</v>
      </c>
      <c r="N60" s="758">
        <v>5.44</v>
      </c>
      <c r="O60" s="756" t="s">
        <v>4741</v>
      </c>
      <c r="P60" s="771" t="s">
        <v>4852</v>
      </c>
      <c r="Q60" s="759">
        <f t="shared" si="0"/>
        <v>2</v>
      </c>
      <c r="R60" s="759">
        <f t="shared" si="0"/>
        <v>1.1900000000000002</v>
      </c>
      <c r="S60" s="772">
        <f t="shared" si="1"/>
        <v>21.76</v>
      </c>
      <c r="T60" s="772">
        <f t="shared" si="2"/>
        <v>24</v>
      </c>
      <c r="U60" s="772">
        <f t="shared" si="3"/>
        <v>2.2399999999999984</v>
      </c>
      <c r="V60" s="773">
        <f t="shared" si="4"/>
        <v>1.1029411764705881</v>
      </c>
      <c r="W60" s="760">
        <v>4</v>
      </c>
    </row>
    <row r="61" spans="1:23" ht="14.4" customHeight="1" x14ac:dyDescent="0.3">
      <c r="A61" s="821" t="s">
        <v>4853</v>
      </c>
      <c r="B61" s="805"/>
      <c r="C61" s="806"/>
      <c r="D61" s="776"/>
      <c r="E61" s="816"/>
      <c r="F61" s="810"/>
      <c r="G61" s="765"/>
      <c r="H61" s="807">
        <v>1</v>
      </c>
      <c r="I61" s="808">
        <v>1.41</v>
      </c>
      <c r="J61" s="764">
        <v>9</v>
      </c>
      <c r="K61" s="811">
        <v>1.41</v>
      </c>
      <c r="L61" s="809">
        <v>3</v>
      </c>
      <c r="M61" s="809">
        <v>28</v>
      </c>
      <c r="N61" s="812">
        <v>9.5</v>
      </c>
      <c r="O61" s="809" t="s">
        <v>4741</v>
      </c>
      <c r="P61" s="813" t="s">
        <v>4854</v>
      </c>
      <c r="Q61" s="814">
        <f t="shared" si="0"/>
        <v>1</v>
      </c>
      <c r="R61" s="814">
        <f t="shared" si="0"/>
        <v>1.41</v>
      </c>
      <c r="S61" s="805">
        <f t="shared" si="1"/>
        <v>9.5</v>
      </c>
      <c r="T61" s="805">
        <f t="shared" si="2"/>
        <v>9</v>
      </c>
      <c r="U61" s="805">
        <f t="shared" si="3"/>
        <v>-0.5</v>
      </c>
      <c r="V61" s="815">
        <f t="shared" si="4"/>
        <v>0.94736842105263153</v>
      </c>
      <c r="W61" s="766"/>
    </row>
    <row r="62" spans="1:23" ht="14.4" customHeight="1" x14ac:dyDescent="0.3">
      <c r="A62" s="820" t="s">
        <v>4855</v>
      </c>
      <c r="B62" s="772">
        <v>1</v>
      </c>
      <c r="C62" s="774">
        <v>0.95</v>
      </c>
      <c r="D62" s="775">
        <v>4</v>
      </c>
      <c r="E62" s="770">
        <v>2</v>
      </c>
      <c r="F62" s="754">
        <v>1.95</v>
      </c>
      <c r="G62" s="755">
        <v>14.5</v>
      </c>
      <c r="H62" s="761">
        <v>4</v>
      </c>
      <c r="I62" s="762">
        <v>3.81</v>
      </c>
      <c r="J62" s="767">
        <v>10.3</v>
      </c>
      <c r="K62" s="757">
        <v>0.95</v>
      </c>
      <c r="L62" s="756">
        <v>3</v>
      </c>
      <c r="M62" s="756">
        <v>29</v>
      </c>
      <c r="N62" s="758">
        <v>9.65</v>
      </c>
      <c r="O62" s="756" t="s">
        <v>4741</v>
      </c>
      <c r="P62" s="771" t="s">
        <v>4856</v>
      </c>
      <c r="Q62" s="759">
        <f t="shared" si="0"/>
        <v>3</v>
      </c>
      <c r="R62" s="759">
        <f t="shared" si="0"/>
        <v>2.8600000000000003</v>
      </c>
      <c r="S62" s="772">
        <f t="shared" si="1"/>
        <v>38.6</v>
      </c>
      <c r="T62" s="772">
        <f t="shared" si="2"/>
        <v>41.2</v>
      </c>
      <c r="U62" s="772">
        <f t="shared" si="3"/>
        <v>2.6000000000000014</v>
      </c>
      <c r="V62" s="773">
        <f t="shared" si="4"/>
        <v>1.0673575129533679</v>
      </c>
      <c r="W62" s="760">
        <v>4</v>
      </c>
    </row>
    <row r="63" spans="1:23" ht="14.4" customHeight="1" x14ac:dyDescent="0.3">
      <c r="A63" s="821" t="s">
        <v>4857</v>
      </c>
      <c r="B63" s="805">
        <v>1</v>
      </c>
      <c r="C63" s="806">
        <v>1.88</v>
      </c>
      <c r="D63" s="776">
        <v>33</v>
      </c>
      <c r="E63" s="816"/>
      <c r="F63" s="810"/>
      <c r="G63" s="765"/>
      <c r="H63" s="807"/>
      <c r="I63" s="808"/>
      <c r="J63" s="764"/>
      <c r="K63" s="811">
        <v>1.06</v>
      </c>
      <c r="L63" s="809">
        <v>4</v>
      </c>
      <c r="M63" s="809">
        <v>32</v>
      </c>
      <c r="N63" s="812">
        <v>10.73</v>
      </c>
      <c r="O63" s="809" t="s">
        <v>4741</v>
      </c>
      <c r="P63" s="813" t="s">
        <v>4858</v>
      </c>
      <c r="Q63" s="814">
        <f t="shared" si="0"/>
        <v>-1</v>
      </c>
      <c r="R63" s="814">
        <f t="shared" si="0"/>
        <v>-1.88</v>
      </c>
      <c r="S63" s="805" t="str">
        <f t="shared" si="1"/>
        <v/>
      </c>
      <c r="T63" s="805" t="str">
        <f t="shared" si="2"/>
        <v/>
      </c>
      <c r="U63" s="805" t="str">
        <f t="shared" si="3"/>
        <v/>
      </c>
      <c r="V63" s="815" t="str">
        <f t="shared" si="4"/>
        <v/>
      </c>
      <c r="W63" s="766"/>
    </row>
    <row r="64" spans="1:23" ht="14.4" customHeight="1" x14ac:dyDescent="0.3">
      <c r="A64" s="821" t="s">
        <v>4859</v>
      </c>
      <c r="B64" s="805">
        <v>1</v>
      </c>
      <c r="C64" s="806">
        <v>1.86</v>
      </c>
      <c r="D64" s="776">
        <v>21</v>
      </c>
      <c r="E64" s="816"/>
      <c r="F64" s="810"/>
      <c r="G64" s="765"/>
      <c r="H64" s="807"/>
      <c r="I64" s="808"/>
      <c r="J64" s="764"/>
      <c r="K64" s="811">
        <v>1.86</v>
      </c>
      <c r="L64" s="809">
        <v>5</v>
      </c>
      <c r="M64" s="809">
        <v>41</v>
      </c>
      <c r="N64" s="812">
        <v>13.5</v>
      </c>
      <c r="O64" s="809" t="s">
        <v>4741</v>
      </c>
      <c r="P64" s="813" t="s">
        <v>4860</v>
      </c>
      <c r="Q64" s="814">
        <f t="shared" si="0"/>
        <v>-1</v>
      </c>
      <c r="R64" s="814">
        <f t="shared" si="0"/>
        <v>-1.86</v>
      </c>
      <c r="S64" s="805" t="str">
        <f t="shared" si="1"/>
        <v/>
      </c>
      <c r="T64" s="805" t="str">
        <f t="shared" si="2"/>
        <v/>
      </c>
      <c r="U64" s="805" t="str">
        <f t="shared" si="3"/>
        <v/>
      </c>
      <c r="V64" s="815" t="str">
        <f t="shared" si="4"/>
        <v/>
      </c>
      <c r="W64" s="766"/>
    </row>
    <row r="65" spans="1:23" ht="14.4" customHeight="1" x14ac:dyDescent="0.3">
      <c r="A65" s="820" t="s">
        <v>4861</v>
      </c>
      <c r="B65" s="772">
        <v>1</v>
      </c>
      <c r="C65" s="774">
        <v>0.42</v>
      </c>
      <c r="D65" s="775">
        <v>3</v>
      </c>
      <c r="E65" s="761">
        <v>2</v>
      </c>
      <c r="F65" s="762">
        <v>0.85</v>
      </c>
      <c r="G65" s="763">
        <v>3.5</v>
      </c>
      <c r="H65" s="756"/>
      <c r="I65" s="754"/>
      <c r="J65" s="755"/>
      <c r="K65" s="757">
        <v>0.42</v>
      </c>
      <c r="L65" s="756">
        <v>1</v>
      </c>
      <c r="M65" s="756">
        <v>12</v>
      </c>
      <c r="N65" s="758">
        <v>4</v>
      </c>
      <c r="O65" s="756" t="s">
        <v>4741</v>
      </c>
      <c r="P65" s="771" t="s">
        <v>4862</v>
      </c>
      <c r="Q65" s="759">
        <f t="shared" si="0"/>
        <v>-1</v>
      </c>
      <c r="R65" s="759">
        <f t="shared" si="0"/>
        <v>-0.42</v>
      </c>
      <c r="S65" s="772" t="str">
        <f t="shared" si="1"/>
        <v/>
      </c>
      <c r="T65" s="772" t="str">
        <f t="shared" si="2"/>
        <v/>
      </c>
      <c r="U65" s="772" t="str">
        <f t="shared" si="3"/>
        <v/>
      </c>
      <c r="V65" s="773" t="str">
        <f t="shared" si="4"/>
        <v/>
      </c>
      <c r="W65" s="760"/>
    </row>
    <row r="66" spans="1:23" ht="14.4" customHeight="1" x14ac:dyDescent="0.3">
      <c r="A66" s="821" t="s">
        <v>4863</v>
      </c>
      <c r="B66" s="805">
        <v>1</v>
      </c>
      <c r="C66" s="806">
        <v>0.84</v>
      </c>
      <c r="D66" s="776">
        <v>9</v>
      </c>
      <c r="E66" s="807"/>
      <c r="F66" s="808"/>
      <c r="G66" s="764"/>
      <c r="H66" s="809"/>
      <c r="I66" s="810"/>
      <c r="J66" s="765"/>
      <c r="K66" s="811">
        <v>0.56999999999999995</v>
      </c>
      <c r="L66" s="809">
        <v>2</v>
      </c>
      <c r="M66" s="809">
        <v>16</v>
      </c>
      <c r="N66" s="812">
        <v>5.36</v>
      </c>
      <c r="O66" s="809" t="s">
        <v>4741</v>
      </c>
      <c r="P66" s="813" t="s">
        <v>4864</v>
      </c>
      <c r="Q66" s="814">
        <f t="shared" si="0"/>
        <v>-1</v>
      </c>
      <c r="R66" s="814">
        <f t="shared" si="0"/>
        <v>-0.84</v>
      </c>
      <c r="S66" s="805" t="str">
        <f t="shared" si="1"/>
        <v/>
      </c>
      <c r="T66" s="805" t="str">
        <f t="shared" si="2"/>
        <v/>
      </c>
      <c r="U66" s="805" t="str">
        <f t="shared" si="3"/>
        <v/>
      </c>
      <c r="V66" s="815" t="str">
        <f t="shared" si="4"/>
        <v/>
      </c>
      <c r="W66" s="766"/>
    </row>
    <row r="67" spans="1:23" ht="14.4" customHeight="1" x14ac:dyDescent="0.3">
      <c r="A67" s="820" t="s">
        <v>4865</v>
      </c>
      <c r="B67" s="772">
        <v>11</v>
      </c>
      <c r="C67" s="774">
        <v>4.46</v>
      </c>
      <c r="D67" s="775">
        <v>3.6</v>
      </c>
      <c r="E67" s="761">
        <v>20</v>
      </c>
      <c r="F67" s="762">
        <v>7.71</v>
      </c>
      <c r="G67" s="763">
        <v>3.9</v>
      </c>
      <c r="H67" s="756">
        <v>5</v>
      </c>
      <c r="I67" s="754">
        <v>2.2999999999999998</v>
      </c>
      <c r="J67" s="755">
        <v>2.2000000000000002</v>
      </c>
      <c r="K67" s="757">
        <v>0.34</v>
      </c>
      <c r="L67" s="756">
        <v>1</v>
      </c>
      <c r="M67" s="756">
        <v>12</v>
      </c>
      <c r="N67" s="758">
        <v>3.97</v>
      </c>
      <c r="O67" s="756" t="s">
        <v>4741</v>
      </c>
      <c r="P67" s="771" t="s">
        <v>4866</v>
      </c>
      <c r="Q67" s="759">
        <f t="shared" si="0"/>
        <v>-6</v>
      </c>
      <c r="R67" s="759">
        <f t="shared" si="0"/>
        <v>-2.16</v>
      </c>
      <c r="S67" s="772">
        <f t="shared" si="1"/>
        <v>19.850000000000001</v>
      </c>
      <c r="T67" s="772">
        <f t="shared" si="2"/>
        <v>11</v>
      </c>
      <c r="U67" s="772">
        <f t="shared" si="3"/>
        <v>-8.8500000000000014</v>
      </c>
      <c r="V67" s="773">
        <f t="shared" si="4"/>
        <v>0.55415617128463468</v>
      </c>
      <c r="W67" s="760"/>
    </row>
    <row r="68" spans="1:23" ht="14.4" customHeight="1" x14ac:dyDescent="0.3">
      <c r="A68" s="821" t="s">
        <v>4867</v>
      </c>
      <c r="B68" s="805">
        <v>2</v>
      </c>
      <c r="C68" s="806">
        <v>1.27</v>
      </c>
      <c r="D68" s="776">
        <v>5.5</v>
      </c>
      <c r="E68" s="807"/>
      <c r="F68" s="808"/>
      <c r="G68" s="764"/>
      <c r="H68" s="809">
        <v>2</v>
      </c>
      <c r="I68" s="810">
        <v>2.12</v>
      </c>
      <c r="J68" s="765">
        <v>3</v>
      </c>
      <c r="K68" s="811">
        <v>0.49</v>
      </c>
      <c r="L68" s="809">
        <v>2</v>
      </c>
      <c r="M68" s="809">
        <v>18</v>
      </c>
      <c r="N68" s="812">
        <v>5.88</v>
      </c>
      <c r="O68" s="809" t="s">
        <v>4741</v>
      </c>
      <c r="P68" s="813" t="s">
        <v>4868</v>
      </c>
      <c r="Q68" s="814">
        <f t="shared" si="0"/>
        <v>0</v>
      </c>
      <c r="R68" s="814">
        <f t="shared" si="0"/>
        <v>0.85000000000000009</v>
      </c>
      <c r="S68" s="805">
        <f t="shared" si="1"/>
        <v>11.76</v>
      </c>
      <c r="T68" s="805">
        <f t="shared" si="2"/>
        <v>6</v>
      </c>
      <c r="U68" s="805">
        <f t="shared" si="3"/>
        <v>-5.76</v>
      </c>
      <c r="V68" s="815">
        <f t="shared" si="4"/>
        <v>0.51020408163265307</v>
      </c>
      <c r="W68" s="766"/>
    </row>
    <row r="69" spans="1:23" ht="14.4" customHeight="1" x14ac:dyDescent="0.3">
      <c r="A69" s="821" t="s">
        <v>4869</v>
      </c>
      <c r="B69" s="805">
        <v>2</v>
      </c>
      <c r="C69" s="806">
        <v>2.08</v>
      </c>
      <c r="D69" s="776">
        <v>10</v>
      </c>
      <c r="E69" s="807"/>
      <c r="F69" s="808"/>
      <c r="G69" s="764"/>
      <c r="H69" s="809"/>
      <c r="I69" s="810"/>
      <c r="J69" s="765"/>
      <c r="K69" s="811">
        <v>0.72</v>
      </c>
      <c r="L69" s="809">
        <v>3</v>
      </c>
      <c r="M69" s="809">
        <v>23</v>
      </c>
      <c r="N69" s="812">
        <v>7.7</v>
      </c>
      <c r="O69" s="809" t="s">
        <v>4741</v>
      </c>
      <c r="P69" s="813" t="s">
        <v>4870</v>
      </c>
      <c r="Q69" s="814">
        <f t="shared" si="0"/>
        <v>-2</v>
      </c>
      <c r="R69" s="814">
        <f t="shared" si="0"/>
        <v>-2.08</v>
      </c>
      <c r="S69" s="805" t="str">
        <f t="shared" si="1"/>
        <v/>
      </c>
      <c r="T69" s="805" t="str">
        <f t="shared" si="2"/>
        <v/>
      </c>
      <c r="U69" s="805" t="str">
        <f t="shared" si="3"/>
        <v/>
      </c>
      <c r="V69" s="815" t="str">
        <f t="shared" si="4"/>
        <v/>
      </c>
      <c r="W69" s="766"/>
    </row>
    <row r="70" spans="1:23" ht="14.4" customHeight="1" x14ac:dyDescent="0.3">
      <c r="A70" s="820" t="s">
        <v>4871</v>
      </c>
      <c r="B70" s="751">
        <v>8</v>
      </c>
      <c r="C70" s="752">
        <v>43.64</v>
      </c>
      <c r="D70" s="753">
        <v>12.9</v>
      </c>
      <c r="E70" s="770">
        <v>8</v>
      </c>
      <c r="F70" s="754">
        <v>43.64</v>
      </c>
      <c r="G70" s="755">
        <v>12.4</v>
      </c>
      <c r="H70" s="756">
        <v>9</v>
      </c>
      <c r="I70" s="754">
        <v>49.09</v>
      </c>
      <c r="J70" s="755">
        <v>9</v>
      </c>
      <c r="K70" s="757">
        <v>5.45</v>
      </c>
      <c r="L70" s="756">
        <v>4</v>
      </c>
      <c r="M70" s="756">
        <v>40</v>
      </c>
      <c r="N70" s="758">
        <v>13.3</v>
      </c>
      <c r="O70" s="756" t="s">
        <v>4741</v>
      </c>
      <c r="P70" s="771" t="s">
        <v>4872</v>
      </c>
      <c r="Q70" s="759">
        <f t="shared" ref="Q70:R133" si="5">H70-B70</f>
        <v>1</v>
      </c>
      <c r="R70" s="759">
        <f t="shared" si="5"/>
        <v>5.4500000000000028</v>
      </c>
      <c r="S70" s="772">
        <f t="shared" ref="S70:S133" si="6">IF(H70=0,"",H70*N70)</f>
        <v>119.7</v>
      </c>
      <c r="T70" s="772">
        <f t="shared" ref="T70:T133" si="7">IF(H70=0,"",H70*J70)</f>
        <v>81</v>
      </c>
      <c r="U70" s="772">
        <f t="shared" ref="U70:U133" si="8">IF(H70=0,"",T70-S70)</f>
        <v>-38.700000000000003</v>
      </c>
      <c r="V70" s="773">
        <f t="shared" ref="V70:V133" si="9">IF(H70=0,"",T70/S70)</f>
        <v>0.67669172932330823</v>
      </c>
      <c r="W70" s="760"/>
    </row>
    <row r="71" spans="1:23" ht="14.4" customHeight="1" x14ac:dyDescent="0.3">
      <c r="A71" s="821" t="s">
        <v>4873</v>
      </c>
      <c r="B71" s="817">
        <v>5</v>
      </c>
      <c r="C71" s="818">
        <v>34.78</v>
      </c>
      <c r="D71" s="769">
        <v>15.8</v>
      </c>
      <c r="E71" s="816">
        <v>4</v>
      </c>
      <c r="F71" s="810">
        <v>27.82</v>
      </c>
      <c r="G71" s="765">
        <v>14.3</v>
      </c>
      <c r="H71" s="809">
        <v>6</v>
      </c>
      <c r="I71" s="810">
        <v>41.73</v>
      </c>
      <c r="J71" s="765">
        <v>11.8</v>
      </c>
      <c r="K71" s="811">
        <v>6.96</v>
      </c>
      <c r="L71" s="809">
        <v>5</v>
      </c>
      <c r="M71" s="809">
        <v>49</v>
      </c>
      <c r="N71" s="812">
        <v>16.22</v>
      </c>
      <c r="O71" s="809" t="s">
        <v>4741</v>
      </c>
      <c r="P71" s="813" t="s">
        <v>4874</v>
      </c>
      <c r="Q71" s="814">
        <f t="shared" si="5"/>
        <v>1</v>
      </c>
      <c r="R71" s="814">
        <f t="shared" si="5"/>
        <v>6.9499999999999957</v>
      </c>
      <c r="S71" s="805">
        <f t="shared" si="6"/>
        <v>97.32</v>
      </c>
      <c r="T71" s="805">
        <f t="shared" si="7"/>
        <v>70.800000000000011</v>
      </c>
      <c r="U71" s="805">
        <f t="shared" si="8"/>
        <v>-26.519999999999982</v>
      </c>
      <c r="V71" s="815">
        <f t="shared" si="9"/>
        <v>0.72749691738594346</v>
      </c>
      <c r="W71" s="766"/>
    </row>
    <row r="72" spans="1:23" ht="14.4" customHeight="1" x14ac:dyDescent="0.3">
      <c r="A72" s="821" t="s">
        <v>4875</v>
      </c>
      <c r="B72" s="817">
        <v>8</v>
      </c>
      <c r="C72" s="818">
        <v>83.92</v>
      </c>
      <c r="D72" s="769">
        <v>18.3</v>
      </c>
      <c r="E72" s="816">
        <v>2</v>
      </c>
      <c r="F72" s="810">
        <v>20.98</v>
      </c>
      <c r="G72" s="765">
        <v>12</v>
      </c>
      <c r="H72" s="809">
        <v>4</v>
      </c>
      <c r="I72" s="810">
        <v>41.96</v>
      </c>
      <c r="J72" s="765">
        <v>18</v>
      </c>
      <c r="K72" s="811">
        <v>10.49</v>
      </c>
      <c r="L72" s="809">
        <v>7</v>
      </c>
      <c r="M72" s="809">
        <v>67</v>
      </c>
      <c r="N72" s="812">
        <v>22.33</v>
      </c>
      <c r="O72" s="809" t="s">
        <v>4741</v>
      </c>
      <c r="P72" s="813" t="s">
        <v>4876</v>
      </c>
      <c r="Q72" s="814">
        <f t="shared" si="5"/>
        <v>-4</v>
      </c>
      <c r="R72" s="814">
        <f t="shared" si="5"/>
        <v>-41.96</v>
      </c>
      <c r="S72" s="805">
        <f t="shared" si="6"/>
        <v>89.32</v>
      </c>
      <c r="T72" s="805">
        <f t="shared" si="7"/>
        <v>72</v>
      </c>
      <c r="U72" s="805">
        <f t="shared" si="8"/>
        <v>-17.319999999999993</v>
      </c>
      <c r="V72" s="815">
        <f t="shared" si="9"/>
        <v>0.80609046126287509</v>
      </c>
      <c r="W72" s="766">
        <v>5</v>
      </c>
    </row>
    <row r="73" spans="1:23" ht="14.4" customHeight="1" x14ac:dyDescent="0.3">
      <c r="A73" s="820" t="s">
        <v>4877</v>
      </c>
      <c r="B73" s="751">
        <v>1</v>
      </c>
      <c r="C73" s="752">
        <v>3.46</v>
      </c>
      <c r="D73" s="753">
        <v>10</v>
      </c>
      <c r="E73" s="770"/>
      <c r="F73" s="754"/>
      <c r="G73" s="755"/>
      <c r="H73" s="756">
        <v>1</v>
      </c>
      <c r="I73" s="754">
        <v>3.78</v>
      </c>
      <c r="J73" s="755">
        <v>14</v>
      </c>
      <c r="K73" s="757">
        <v>3.46</v>
      </c>
      <c r="L73" s="756">
        <v>5</v>
      </c>
      <c r="M73" s="756">
        <v>46</v>
      </c>
      <c r="N73" s="758">
        <v>15.17</v>
      </c>
      <c r="O73" s="756" t="s">
        <v>4741</v>
      </c>
      <c r="P73" s="771" t="s">
        <v>4878</v>
      </c>
      <c r="Q73" s="759">
        <f t="shared" si="5"/>
        <v>0</v>
      </c>
      <c r="R73" s="759">
        <f t="shared" si="5"/>
        <v>0.31999999999999984</v>
      </c>
      <c r="S73" s="772">
        <f t="shared" si="6"/>
        <v>15.17</v>
      </c>
      <c r="T73" s="772">
        <f t="shared" si="7"/>
        <v>14</v>
      </c>
      <c r="U73" s="772">
        <f t="shared" si="8"/>
        <v>-1.17</v>
      </c>
      <c r="V73" s="773">
        <f t="shared" si="9"/>
        <v>0.92287409360580097</v>
      </c>
      <c r="W73" s="760"/>
    </row>
    <row r="74" spans="1:23" ht="14.4" customHeight="1" x14ac:dyDescent="0.3">
      <c r="A74" s="821" t="s">
        <v>4879</v>
      </c>
      <c r="B74" s="817">
        <v>5</v>
      </c>
      <c r="C74" s="818">
        <v>23.09</v>
      </c>
      <c r="D74" s="769">
        <v>12</v>
      </c>
      <c r="E74" s="816">
        <v>2</v>
      </c>
      <c r="F74" s="810">
        <v>9.24</v>
      </c>
      <c r="G74" s="765">
        <v>20</v>
      </c>
      <c r="H74" s="809">
        <v>2</v>
      </c>
      <c r="I74" s="810">
        <v>9.24</v>
      </c>
      <c r="J74" s="765">
        <v>9.5</v>
      </c>
      <c r="K74" s="811">
        <v>4.62</v>
      </c>
      <c r="L74" s="809">
        <v>6</v>
      </c>
      <c r="M74" s="809">
        <v>58</v>
      </c>
      <c r="N74" s="812">
        <v>19.22</v>
      </c>
      <c r="O74" s="809" t="s">
        <v>4741</v>
      </c>
      <c r="P74" s="813" t="s">
        <v>4880</v>
      </c>
      <c r="Q74" s="814">
        <f t="shared" si="5"/>
        <v>-3</v>
      </c>
      <c r="R74" s="814">
        <f t="shared" si="5"/>
        <v>-13.85</v>
      </c>
      <c r="S74" s="805">
        <f t="shared" si="6"/>
        <v>38.44</v>
      </c>
      <c r="T74" s="805">
        <f t="shared" si="7"/>
        <v>19</v>
      </c>
      <c r="U74" s="805">
        <f t="shared" si="8"/>
        <v>-19.439999999999998</v>
      </c>
      <c r="V74" s="815">
        <f t="shared" si="9"/>
        <v>0.49427679500520294</v>
      </c>
      <c r="W74" s="766"/>
    </row>
    <row r="75" spans="1:23" ht="14.4" customHeight="1" x14ac:dyDescent="0.3">
      <c r="A75" s="821" t="s">
        <v>4881</v>
      </c>
      <c r="B75" s="817">
        <v>1</v>
      </c>
      <c r="C75" s="818">
        <v>6.48</v>
      </c>
      <c r="D75" s="769">
        <v>15</v>
      </c>
      <c r="E75" s="816"/>
      <c r="F75" s="810"/>
      <c r="G75" s="765"/>
      <c r="H75" s="809">
        <v>1</v>
      </c>
      <c r="I75" s="810">
        <v>6.48</v>
      </c>
      <c r="J75" s="765">
        <v>16</v>
      </c>
      <c r="K75" s="811">
        <v>6.48</v>
      </c>
      <c r="L75" s="809">
        <v>7</v>
      </c>
      <c r="M75" s="809">
        <v>65</v>
      </c>
      <c r="N75" s="812">
        <v>21.67</v>
      </c>
      <c r="O75" s="809" t="s">
        <v>4741</v>
      </c>
      <c r="P75" s="813" t="s">
        <v>4882</v>
      </c>
      <c r="Q75" s="814">
        <f t="shared" si="5"/>
        <v>0</v>
      </c>
      <c r="R75" s="814">
        <f t="shared" si="5"/>
        <v>0</v>
      </c>
      <c r="S75" s="805">
        <f t="shared" si="6"/>
        <v>21.67</v>
      </c>
      <c r="T75" s="805">
        <f t="shared" si="7"/>
        <v>16</v>
      </c>
      <c r="U75" s="805">
        <f t="shared" si="8"/>
        <v>-5.6700000000000017</v>
      </c>
      <c r="V75" s="815">
        <f t="shared" si="9"/>
        <v>0.73834794646977386</v>
      </c>
      <c r="W75" s="766"/>
    </row>
    <row r="76" spans="1:23" ht="14.4" customHeight="1" x14ac:dyDescent="0.3">
      <c r="A76" s="820" t="s">
        <v>4883</v>
      </c>
      <c r="B76" s="751">
        <v>4</v>
      </c>
      <c r="C76" s="752">
        <v>7.5</v>
      </c>
      <c r="D76" s="753">
        <v>8.5</v>
      </c>
      <c r="E76" s="770">
        <v>4</v>
      </c>
      <c r="F76" s="754">
        <v>7.5</v>
      </c>
      <c r="G76" s="755">
        <v>6.8</v>
      </c>
      <c r="H76" s="756">
        <v>2</v>
      </c>
      <c r="I76" s="754">
        <v>3.75</v>
      </c>
      <c r="J76" s="755">
        <v>7</v>
      </c>
      <c r="K76" s="757">
        <v>1.87</v>
      </c>
      <c r="L76" s="756">
        <v>3</v>
      </c>
      <c r="M76" s="756">
        <v>30</v>
      </c>
      <c r="N76" s="758">
        <v>9.9499999999999993</v>
      </c>
      <c r="O76" s="756" t="s">
        <v>4741</v>
      </c>
      <c r="P76" s="771" t="s">
        <v>4884</v>
      </c>
      <c r="Q76" s="759">
        <f t="shared" si="5"/>
        <v>-2</v>
      </c>
      <c r="R76" s="759">
        <f t="shared" si="5"/>
        <v>-3.75</v>
      </c>
      <c r="S76" s="772">
        <f t="shared" si="6"/>
        <v>19.899999999999999</v>
      </c>
      <c r="T76" s="772">
        <f t="shared" si="7"/>
        <v>14</v>
      </c>
      <c r="U76" s="772">
        <f t="shared" si="8"/>
        <v>-5.8999999999999986</v>
      </c>
      <c r="V76" s="773">
        <f t="shared" si="9"/>
        <v>0.70351758793969854</v>
      </c>
      <c r="W76" s="760"/>
    </row>
    <row r="77" spans="1:23" ht="14.4" customHeight="1" x14ac:dyDescent="0.3">
      <c r="A77" s="821" t="s">
        <v>4885</v>
      </c>
      <c r="B77" s="817">
        <v>7</v>
      </c>
      <c r="C77" s="818">
        <v>19.61</v>
      </c>
      <c r="D77" s="769">
        <v>11.4</v>
      </c>
      <c r="E77" s="816">
        <v>2</v>
      </c>
      <c r="F77" s="810">
        <v>5.24</v>
      </c>
      <c r="G77" s="765">
        <v>6.5</v>
      </c>
      <c r="H77" s="809">
        <v>1</v>
      </c>
      <c r="I77" s="810">
        <v>2.62</v>
      </c>
      <c r="J77" s="765">
        <v>11</v>
      </c>
      <c r="K77" s="811">
        <v>2.62</v>
      </c>
      <c r="L77" s="809">
        <v>4</v>
      </c>
      <c r="M77" s="809">
        <v>38</v>
      </c>
      <c r="N77" s="812">
        <v>12.63</v>
      </c>
      <c r="O77" s="809" t="s">
        <v>4741</v>
      </c>
      <c r="P77" s="813" t="s">
        <v>4886</v>
      </c>
      <c r="Q77" s="814">
        <f t="shared" si="5"/>
        <v>-6</v>
      </c>
      <c r="R77" s="814">
        <f t="shared" si="5"/>
        <v>-16.989999999999998</v>
      </c>
      <c r="S77" s="805">
        <f t="shared" si="6"/>
        <v>12.63</v>
      </c>
      <c r="T77" s="805">
        <f t="shared" si="7"/>
        <v>11</v>
      </c>
      <c r="U77" s="805">
        <f t="shared" si="8"/>
        <v>-1.6300000000000008</v>
      </c>
      <c r="V77" s="815">
        <f t="shared" si="9"/>
        <v>0.87094220110847187</v>
      </c>
      <c r="W77" s="766"/>
    </row>
    <row r="78" spans="1:23" ht="14.4" customHeight="1" x14ac:dyDescent="0.3">
      <c r="A78" s="821" t="s">
        <v>4887</v>
      </c>
      <c r="B78" s="817"/>
      <c r="C78" s="818"/>
      <c r="D78" s="769"/>
      <c r="E78" s="816"/>
      <c r="F78" s="810"/>
      <c r="G78" s="765"/>
      <c r="H78" s="809">
        <v>1</v>
      </c>
      <c r="I78" s="810">
        <v>4.78</v>
      </c>
      <c r="J78" s="768">
        <v>24</v>
      </c>
      <c r="K78" s="811">
        <v>4.3099999999999996</v>
      </c>
      <c r="L78" s="809">
        <v>5</v>
      </c>
      <c r="M78" s="809">
        <v>49</v>
      </c>
      <c r="N78" s="812">
        <v>16.22</v>
      </c>
      <c r="O78" s="809" t="s">
        <v>4741</v>
      </c>
      <c r="P78" s="813" t="s">
        <v>4888</v>
      </c>
      <c r="Q78" s="814">
        <f t="shared" si="5"/>
        <v>1</v>
      </c>
      <c r="R78" s="814">
        <f t="shared" si="5"/>
        <v>4.78</v>
      </c>
      <c r="S78" s="805">
        <f t="shared" si="6"/>
        <v>16.22</v>
      </c>
      <c r="T78" s="805">
        <f t="shared" si="7"/>
        <v>24</v>
      </c>
      <c r="U78" s="805">
        <f t="shared" si="8"/>
        <v>7.7800000000000011</v>
      </c>
      <c r="V78" s="815">
        <f t="shared" si="9"/>
        <v>1.4796547472256474</v>
      </c>
      <c r="W78" s="766">
        <v>8</v>
      </c>
    </row>
    <row r="79" spans="1:23" ht="14.4" customHeight="1" x14ac:dyDescent="0.3">
      <c r="A79" s="820" t="s">
        <v>4889</v>
      </c>
      <c r="B79" s="772">
        <v>33</v>
      </c>
      <c r="C79" s="774">
        <v>40.799999999999997</v>
      </c>
      <c r="D79" s="775">
        <v>7.1</v>
      </c>
      <c r="E79" s="770">
        <v>42</v>
      </c>
      <c r="F79" s="754">
        <v>50.77</v>
      </c>
      <c r="G79" s="755">
        <v>4.9000000000000004</v>
      </c>
      <c r="H79" s="761">
        <v>39</v>
      </c>
      <c r="I79" s="762">
        <v>47.15</v>
      </c>
      <c r="J79" s="763">
        <v>5</v>
      </c>
      <c r="K79" s="757">
        <v>1.21</v>
      </c>
      <c r="L79" s="756">
        <v>2</v>
      </c>
      <c r="M79" s="756">
        <v>17</v>
      </c>
      <c r="N79" s="758">
        <v>5.62</v>
      </c>
      <c r="O79" s="756" t="s">
        <v>4741</v>
      </c>
      <c r="P79" s="771" t="s">
        <v>4890</v>
      </c>
      <c r="Q79" s="759">
        <f t="shared" si="5"/>
        <v>6</v>
      </c>
      <c r="R79" s="759">
        <f t="shared" si="5"/>
        <v>6.3500000000000014</v>
      </c>
      <c r="S79" s="772">
        <f t="shared" si="6"/>
        <v>219.18</v>
      </c>
      <c r="T79" s="772">
        <f t="shared" si="7"/>
        <v>195</v>
      </c>
      <c r="U79" s="772">
        <f t="shared" si="8"/>
        <v>-24.180000000000007</v>
      </c>
      <c r="V79" s="773">
        <f t="shared" si="9"/>
        <v>0.88967971530249113</v>
      </c>
      <c r="W79" s="760">
        <v>8</v>
      </c>
    </row>
    <row r="80" spans="1:23" ht="14.4" customHeight="1" x14ac:dyDescent="0.3">
      <c r="A80" s="821" t="s">
        <v>4891</v>
      </c>
      <c r="B80" s="805">
        <v>19</v>
      </c>
      <c r="C80" s="806">
        <v>26.15</v>
      </c>
      <c r="D80" s="776">
        <v>6.2</v>
      </c>
      <c r="E80" s="816">
        <v>6</v>
      </c>
      <c r="F80" s="810">
        <v>8.26</v>
      </c>
      <c r="G80" s="765">
        <v>5.7</v>
      </c>
      <c r="H80" s="807">
        <v>13</v>
      </c>
      <c r="I80" s="808">
        <v>17.89</v>
      </c>
      <c r="J80" s="764">
        <v>5.5</v>
      </c>
      <c r="K80" s="811">
        <v>1.38</v>
      </c>
      <c r="L80" s="809">
        <v>2</v>
      </c>
      <c r="M80" s="809">
        <v>20</v>
      </c>
      <c r="N80" s="812">
        <v>6.61</v>
      </c>
      <c r="O80" s="809" t="s">
        <v>4741</v>
      </c>
      <c r="P80" s="813" t="s">
        <v>4892</v>
      </c>
      <c r="Q80" s="814">
        <f t="shared" si="5"/>
        <v>-6</v>
      </c>
      <c r="R80" s="814">
        <f t="shared" si="5"/>
        <v>-8.259999999999998</v>
      </c>
      <c r="S80" s="805">
        <f t="shared" si="6"/>
        <v>85.93</v>
      </c>
      <c r="T80" s="805">
        <f t="shared" si="7"/>
        <v>71.5</v>
      </c>
      <c r="U80" s="805">
        <f t="shared" si="8"/>
        <v>-14.430000000000007</v>
      </c>
      <c r="V80" s="815">
        <f t="shared" si="9"/>
        <v>0.83207261724659598</v>
      </c>
      <c r="W80" s="766">
        <v>4</v>
      </c>
    </row>
    <row r="81" spans="1:23" ht="14.4" customHeight="1" x14ac:dyDescent="0.3">
      <c r="A81" s="821" t="s">
        <v>4893</v>
      </c>
      <c r="B81" s="805"/>
      <c r="C81" s="806"/>
      <c r="D81" s="776"/>
      <c r="E81" s="816"/>
      <c r="F81" s="810"/>
      <c r="G81" s="765"/>
      <c r="H81" s="807">
        <v>1</v>
      </c>
      <c r="I81" s="808">
        <v>1.8</v>
      </c>
      <c r="J81" s="768">
        <v>9</v>
      </c>
      <c r="K81" s="811">
        <v>1.8</v>
      </c>
      <c r="L81" s="809">
        <v>3</v>
      </c>
      <c r="M81" s="809">
        <v>26</v>
      </c>
      <c r="N81" s="812">
        <v>8.73</v>
      </c>
      <c r="O81" s="809" t="s">
        <v>4741</v>
      </c>
      <c r="P81" s="813" t="s">
        <v>4894</v>
      </c>
      <c r="Q81" s="814">
        <f t="shared" si="5"/>
        <v>1</v>
      </c>
      <c r="R81" s="814">
        <f t="shared" si="5"/>
        <v>1.8</v>
      </c>
      <c r="S81" s="805">
        <f t="shared" si="6"/>
        <v>8.73</v>
      </c>
      <c r="T81" s="805">
        <f t="shared" si="7"/>
        <v>9</v>
      </c>
      <c r="U81" s="805">
        <f t="shared" si="8"/>
        <v>0.26999999999999957</v>
      </c>
      <c r="V81" s="815">
        <f t="shared" si="9"/>
        <v>1.0309278350515463</v>
      </c>
      <c r="W81" s="766"/>
    </row>
    <row r="82" spans="1:23" ht="14.4" customHeight="1" x14ac:dyDescent="0.3">
      <c r="A82" s="820" t="s">
        <v>4895</v>
      </c>
      <c r="B82" s="772">
        <v>1</v>
      </c>
      <c r="C82" s="774">
        <v>3.48</v>
      </c>
      <c r="D82" s="775">
        <v>12</v>
      </c>
      <c r="E82" s="770">
        <v>2</v>
      </c>
      <c r="F82" s="754">
        <v>4.28</v>
      </c>
      <c r="G82" s="755">
        <v>6</v>
      </c>
      <c r="H82" s="761">
        <v>4</v>
      </c>
      <c r="I82" s="762">
        <v>8.57</v>
      </c>
      <c r="J82" s="763">
        <v>6.5</v>
      </c>
      <c r="K82" s="757">
        <v>2.14</v>
      </c>
      <c r="L82" s="756">
        <v>3</v>
      </c>
      <c r="M82" s="756">
        <v>27</v>
      </c>
      <c r="N82" s="758">
        <v>9.14</v>
      </c>
      <c r="O82" s="756" t="s">
        <v>4741</v>
      </c>
      <c r="P82" s="771" t="s">
        <v>4896</v>
      </c>
      <c r="Q82" s="759">
        <f t="shared" si="5"/>
        <v>3</v>
      </c>
      <c r="R82" s="759">
        <f t="shared" si="5"/>
        <v>5.09</v>
      </c>
      <c r="S82" s="772">
        <f t="shared" si="6"/>
        <v>36.56</v>
      </c>
      <c r="T82" s="772">
        <f t="shared" si="7"/>
        <v>26</v>
      </c>
      <c r="U82" s="772">
        <f t="shared" si="8"/>
        <v>-10.560000000000002</v>
      </c>
      <c r="V82" s="773">
        <f t="shared" si="9"/>
        <v>0.71115973741794303</v>
      </c>
      <c r="W82" s="760">
        <v>4</v>
      </c>
    </row>
    <row r="83" spans="1:23" ht="14.4" customHeight="1" x14ac:dyDescent="0.3">
      <c r="A83" s="821" t="s">
        <v>4897</v>
      </c>
      <c r="B83" s="805">
        <v>2</v>
      </c>
      <c r="C83" s="806">
        <v>5.66</v>
      </c>
      <c r="D83" s="776">
        <v>15.5</v>
      </c>
      <c r="E83" s="816"/>
      <c r="F83" s="810"/>
      <c r="G83" s="765"/>
      <c r="H83" s="807">
        <v>1</v>
      </c>
      <c r="I83" s="808">
        <v>2.83</v>
      </c>
      <c r="J83" s="764">
        <v>12</v>
      </c>
      <c r="K83" s="811">
        <v>2.83</v>
      </c>
      <c r="L83" s="809">
        <v>4</v>
      </c>
      <c r="M83" s="809">
        <v>37</v>
      </c>
      <c r="N83" s="812">
        <v>12.2</v>
      </c>
      <c r="O83" s="809" t="s">
        <v>4741</v>
      </c>
      <c r="P83" s="813" t="s">
        <v>4898</v>
      </c>
      <c r="Q83" s="814">
        <f t="shared" si="5"/>
        <v>-1</v>
      </c>
      <c r="R83" s="814">
        <f t="shared" si="5"/>
        <v>-2.83</v>
      </c>
      <c r="S83" s="805">
        <f t="shared" si="6"/>
        <v>12.2</v>
      </c>
      <c r="T83" s="805">
        <f t="shared" si="7"/>
        <v>12</v>
      </c>
      <c r="U83" s="805">
        <f t="shared" si="8"/>
        <v>-0.19999999999999929</v>
      </c>
      <c r="V83" s="815">
        <f t="shared" si="9"/>
        <v>0.98360655737704927</v>
      </c>
      <c r="W83" s="766"/>
    </row>
    <row r="84" spans="1:23" ht="14.4" customHeight="1" x14ac:dyDescent="0.3">
      <c r="A84" s="821" t="s">
        <v>4899</v>
      </c>
      <c r="B84" s="805"/>
      <c r="C84" s="806"/>
      <c r="D84" s="776"/>
      <c r="E84" s="816">
        <v>1</v>
      </c>
      <c r="F84" s="810">
        <v>4.5599999999999996</v>
      </c>
      <c r="G84" s="765">
        <v>26</v>
      </c>
      <c r="H84" s="807"/>
      <c r="I84" s="808"/>
      <c r="J84" s="764"/>
      <c r="K84" s="811">
        <v>4.5599999999999996</v>
      </c>
      <c r="L84" s="809">
        <v>5</v>
      </c>
      <c r="M84" s="809">
        <v>49</v>
      </c>
      <c r="N84" s="812">
        <v>16.2</v>
      </c>
      <c r="O84" s="809" t="s">
        <v>4741</v>
      </c>
      <c r="P84" s="813" t="s">
        <v>4900</v>
      </c>
      <c r="Q84" s="814">
        <f t="shared" si="5"/>
        <v>0</v>
      </c>
      <c r="R84" s="814">
        <f t="shared" si="5"/>
        <v>0</v>
      </c>
      <c r="S84" s="805" t="str">
        <f t="shared" si="6"/>
        <v/>
      </c>
      <c r="T84" s="805" t="str">
        <f t="shared" si="7"/>
        <v/>
      </c>
      <c r="U84" s="805" t="str">
        <f t="shared" si="8"/>
        <v/>
      </c>
      <c r="V84" s="815" t="str">
        <f t="shared" si="9"/>
        <v/>
      </c>
      <c r="W84" s="766"/>
    </row>
    <row r="85" spans="1:23" ht="14.4" customHeight="1" x14ac:dyDescent="0.3">
      <c r="A85" s="820" t="s">
        <v>4901</v>
      </c>
      <c r="B85" s="772">
        <v>2</v>
      </c>
      <c r="C85" s="774">
        <v>1.74</v>
      </c>
      <c r="D85" s="775">
        <v>3.5</v>
      </c>
      <c r="E85" s="761">
        <v>4</v>
      </c>
      <c r="F85" s="762">
        <v>3.34</v>
      </c>
      <c r="G85" s="763">
        <v>7.5</v>
      </c>
      <c r="H85" s="756"/>
      <c r="I85" s="754"/>
      <c r="J85" s="755"/>
      <c r="K85" s="757">
        <v>0.74</v>
      </c>
      <c r="L85" s="756">
        <v>2</v>
      </c>
      <c r="M85" s="756">
        <v>21</v>
      </c>
      <c r="N85" s="758">
        <v>6.96</v>
      </c>
      <c r="O85" s="756" t="s">
        <v>4741</v>
      </c>
      <c r="P85" s="771" t="s">
        <v>4902</v>
      </c>
      <c r="Q85" s="759">
        <f t="shared" si="5"/>
        <v>-2</v>
      </c>
      <c r="R85" s="759">
        <f t="shared" si="5"/>
        <v>-1.74</v>
      </c>
      <c r="S85" s="772" t="str">
        <f t="shared" si="6"/>
        <v/>
      </c>
      <c r="T85" s="772" t="str">
        <f t="shared" si="7"/>
        <v/>
      </c>
      <c r="U85" s="772" t="str">
        <f t="shared" si="8"/>
        <v/>
      </c>
      <c r="V85" s="773" t="str">
        <f t="shared" si="9"/>
        <v/>
      </c>
      <c r="W85" s="760"/>
    </row>
    <row r="86" spans="1:23" ht="14.4" customHeight="1" x14ac:dyDescent="0.3">
      <c r="A86" s="821" t="s">
        <v>4903</v>
      </c>
      <c r="B86" s="805">
        <v>1</v>
      </c>
      <c r="C86" s="806">
        <v>0.93</v>
      </c>
      <c r="D86" s="776">
        <v>13</v>
      </c>
      <c r="E86" s="807">
        <v>1</v>
      </c>
      <c r="F86" s="808">
        <v>0.67</v>
      </c>
      <c r="G86" s="764">
        <v>2</v>
      </c>
      <c r="H86" s="809"/>
      <c r="I86" s="810"/>
      <c r="J86" s="765"/>
      <c r="K86" s="811">
        <v>0.93</v>
      </c>
      <c r="L86" s="809">
        <v>3</v>
      </c>
      <c r="M86" s="809">
        <v>26</v>
      </c>
      <c r="N86" s="812">
        <v>8.76</v>
      </c>
      <c r="O86" s="809" t="s">
        <v>4741</v>
      </c>
      <c r="P86" s="813" t="s">
        <v>4904</v>
      </c>
      <c r="Q86" s="814">
        <f t="shared" si="5"/>
        <v>-1</v>
      </c>
      <c r="R86" s="814">
        <f t="shared" si="5"/>
        <v>-0.93</v>
      </c>
      <c r="S86" s="805" t="str">
        <f t="shared" si="6"/>
        <v/>
      </c>
      <c r="T86" s="805" t="str">
        <f t="shared" si="7"/>
        <v/>
      </c>
      <c r="U86" s="805" t="str">
        <f t="shared" si="8"/>
        <v/>
      </c>
      <c r="V86" s="815" t="str">
        <f t="shared" si="9"/>
        <v/>
      </c>
      <c r="W86" s="766"/>
    </row>
    <row r="87" spans="1:23" ht="14.4" customHeight="1" x14ac:dyDescent="0.3">
      <c r="A87" s="821" t="s">
        <v>4905</v>
      </c>
      <c r="B87" s="805">
        <v>2</v>
      </c>
      <c r="C87" s="806">
        <v>2.8</v>
      </c>
      <c r="D87" s="776">
        <v>24</v>
      </c>
      <c r="E87" s="807">
        <v>1</v>
      </c>
      <c r="F87" s="808">
        <v>1.05</v>
      </c>
      <c r="G87" s="764">
        <v>4</v>
      </c>
      <c r="H87" s="809"/>
      <c r="I87" s="810"/>
      <c r="J87" s="765"/>
      <c r="K87" s="811">
        <v>1.05</v>
      </c>
      <c r="L87" s="809">
        <v>3</v>
      </c>
      <c r="M87" s="809">
        <v>31</v>
      </c>
      <c r="N87" s="812">
        <v>10.210000000000001</v>
      </c>
      <c r="O87" s="809" t="s">
        <v>4741</v>
      </c>
      <c r="P87" s="813" t="s">
        <v>4906</v>
      </c>
      <c r="Q87" s="814">
        <f t="shared" si="5"/>
        <v>-2</v>
      </c>
      <c r="R87" s="814">
        <f t="shared" si="5"/>
        <v>-2.8</v>
      </c>
      <c r="S87" s="805" t="str">
        <f t="shared" si="6"/>
        <v/>
      </c>
      <c r="T87" s="805" t="str">
        <f t="shared" si="7"/>
        <v/>
      </c>
      <c r="U87" s="805" t="str">
        <f t="shared" si="8"/>
        <v/>
      </c>
      <c r="V87" s="815" t="str">
        <f t="shared" si="9"/>
        <v/>
      </c>
      <c r="W87" s="766"/>
    </row>
    <row r="88" spans="1:23" ht="14.4" customHeight="1" x14ac:dyDescent="0.3">
      <c r="A88" s="820" t="s">
        <v>4907</v>
      </c>
      <c r="B88" s="751">
        <v>2</v>
      </c>
      <c r="C88" s="752">
        <v>1.3</v>
      </c>
      <c r="D88" s="753">
        <v>3.5</v>
      </c>
      <c r="E88" s="770">
        <v>1</v>
      </c>
      <c r="F88" s="754">
        <v>0.53</v>
      </c>
      <c r="G88" s="755">
        <v>2</v>
      </c>
      <c r="H88" s="756">
        <v>1</v>
      </c>
      <c r="I88" s="754">
        <v>0.77</v>
      </c>
      <c r="J88" s="755">
        <v>6</v>
      </c>
      <c r="K88" s="757">
        <v>0.77</v>
      </c>
      <c r="L88" s="756">
        <v>3</v>
      </c>
      <c r="M88" s="756">
        <v>25</v>
      </c>
      <c r="N88" s="758">
        <v>8.18</v>
      </c>
      <c r="O88" s="756" t="s">
        <v>4741</v>
      </c>
      <c r="P88" s="771" t="s">
        <v>4908</v>
      </c>
      <c r="Q88" s="759">
        <f t="shared" si="5"/>
        <v>-1</v>
      </c>
      <c r="R88" s="759">
        <f t="shared" si="5"/>
        <v>-0.53</v>
      </c>
      <c r="S88" s="772">
        <f t="shared" si="6"/>
        <v>8.18</v>
      </c>
      <c r="T88" s="772">
        <f t="shared" si="7"/>
        <v>6</v>
      </c>
      <c r="U88" s="772">
        <f t="shared" si="8"/>
        <v>-2.1799999999999997</v>
      </c>
      <c r="V88" s="773">
        <f t="shared" si="9"/>
        <v>0.73349633251833746</v>
      </c>
      <c r="W88" s="760"/>
    </row>
    <row r="89" spans="1:23" ht="14.4" customHeight="1" x14ac:dyDescent="0.3">
      <c r="A89" s="821" t="s">
        <v>4909</v>
      </c>
      <c r="B89" s="817">
        <v>1</v>
      </c>
      <c r="C89" s="818">
        <v>2.93</v>
      </c>
      <c r="D89" s="769">
        <v>41</v>
      </c>
      <c r="E89" s="816"/>
      <c r="F89" s="810"/>
      <c r="G89" s="765"/>
      <c r="H89" s="809">
        <v>1</v>
      </c>
      <c r="I89" s="810">
        <v>3.8</v>
      </c>
      <c r="J89" s="768">
        <v>55</v>
      </c>
      <c r="K89" s="811">
        <v>2.11</v>
      </c>
      <c r="L89" s="809">
        <v>5</v>
      </c>
      <c r="M89" s="809">
        <v>42</v>
      </c>
      <c r="N89" s="812">
        <v>13.91</v>
      </c>
      <c r="O89" s="809" t="s">
        <v>4741</v>
      </c>
      <c r="P89" s="813" t="s">
        <v>4910</v>
      </c>
      <c r="Q89" s="814">
        <f t="shared" si="5"/>
        <v>0</v>
      </c>
      <c r="R89" s="814">
        <f t="shared" si="5"/>
        <v>0.86999999999999966</v>
      </c>
      <c r="S89" s="805">
        <f t="shared" si="6"/>
        <v>13.91</v>
      </c>
      <c r="T89" s="805">
        <f t="shared" si="7"/>
        <v>55</v>
      </c>
      <c r="U89" s="805">
        <f t="shared" si="8"/>
        <v>41.09</v>
      </c>
      <c r="V89" s="815">
        <f t="shared" si="9"/>
        <v>3.9539899352983463</v>
      </c>
      <c r="W89" s="766">
        <v>41</v>
      </c>
    </row>
    <row r="90" spans="1:23" ht="14.4" customHeight="1" x14ac:dyDescent="0.3">
      <c r="A90" s="820" t="s">
        <v>4911</v>
      </c>
      <c r="B90" s="751">
        <v>1</v>
      </c>
      <c r="C90" s="752">
        <v>0.95</v>
      </c>
      <c r="D90" s="753">
        <v>13</v>
      </c>
      <c r="E90" s="770"/>
      <c r="F90" s="754"/>
      <c r="G90" s="755"/>
      <c r="H90" s="756"/>
      <c r="I90" s="754"/>
      <c r="J90" s="755"/>
      <c r="K90" s="757">
        <v>0.86</v>
      </c>
      <c r="L90" s="756">
        <v>3</v>
      </c>
      <c r="M90" s="756">
        <v>25</v>
      </c>
      <c r="N90" s="758">
        <v>8.35</v>
      </c>
      <c r="O90" s="756" t="s">
        <v>4741</v>
      </c>
      <c r="P90" s="771" t="s">
        <v>4912</v>
      </c>
      <c r="Q90" s="759">
        <f t="shared" si="5"/>
        <v>-1</v>
      </c>
      <c r="R90" s="759">
        <f t="shared" si="5"/>
        <v>-0.95</v>
      </c>
      <c r="S90" s="772" t="str">
        <f t="shared" si="6"/>
        <v/>
      </c>
      <c r="T90" s="772" t="str">
        <f t="shared" si="7"/>
        <v/>
      </c>
      <c r="U90" s="772" t="str">
        <f t="shared" si="8"/>
        <v/>
      </c>
      <c r="V90" s="773" t="str">
        <f t="shared" si="9"/>
        <v/>
      </c>
      <c r="W90" s="760"/>
    </row>
    <row r="91" spans="1:23" ht="14.4" customHeight="1" x14ac:dyDescent="0.3">
      <c r="A91" s="820" t="s">
        <v>4913</v>
      </c>
      <c r="B91" s="772">
        <v>3</v>
      </c>
      <c r="C91" s="774">
        <v>1.71</v>
      </c>
      <c r="D91" s="775">
        <v>11.3</v>
      </c>
      <c r="E91" s="770">
        <v>3</v>
      </c>
      <c r="F91" s="754">
        <v>1.55</v>
      </c>
      <c r="G91" s="755">
        <v>6.7</v>
      </c>
      <c r="H91" s="761">
        <v>5</v>
      </c>
      <c r="I91" s="762">
        <v>2.58</v>
      </c>
      <c r="J91" s="767">
        <v>7.8</v>
      </c>
      <c r="K91" s="757">
        <v>0.52</v>
      </c>
      <c r="L91" s="756">
        <v>2</v>
      </c>
      <c r="M91" s="756">
        <v>19</v>
      </c>
      <c r="N91" s="758">
        <v>6.24</v>
      </c>
      <c r="O91" s="756" t="s">
        <v>4741</v>
      </c>
      <c r="P91" s="771" t="s">
        <v>4914</v>
      </c>
      <c r="Q91" s="759">
        <f t="shared" si="5"/>
        <v>2</v>
      </c>
      <c r="R91" s="759">
        <f t="shared" si="5"/>
        <v>0.87000000000000011</v>
      </c>
      <c r="S91" s="772">
        <f t="shared" si="6"/>
        <v>31.200000000000003</v>
      </c>
      <c r="T91" s="772">
        <f t="shared" si="7"/>
        <v>39</v>
      </c>
      <c r="U91" s="772">
        <f t="shared" si="8"/>
        <v>7.7999999999999972</v>
      </c>
      <c r="V91" s="773">
        <f t="shared" si="9"/>
        <v>1.2499999999999998</v>
      </c>
      <c r="W91" s="760">
        <v>12</v>
      </c>
    </row>
    <row r="92" spans="1:23" ht="14.4" customHeight="1" x14ac:dyDescent="0.3">
      <c r="A92" s="821" t="s">
        <v>4915</v>
      </c>
      <c r="B92" s="805">
        <v>1</v>
      </c>
      <c r="C92" s="806">
        <v>0.68</v>
      </c>
      <c r="D92" s="776">
        <v>6</v>
      </c>
      <c r="E92" s="816"/>
      <c r="F92" s="810"/>
      <c r="G92" s="765"/>
      <c r="H92" s="807"/>
      <c r="I92" s="808"/>
      <c r="J92" s="764"/>
      <c r="K92" s="811">
        <v>0.68</v>
      </c>
      <c r="L92" s="809">
        <v>3</v>
      </c>
      <c r="M92" s="809">
        <v>24</v>
      </c>
      <c r="N92" s="812">
        <v>7.9</v>
      </c>
      <c r="O92" s="809" t="s">
        <v>4741</v>
      </c>
      <c r="P92" s="813" t="s">
        <v>4916</v>
      </c>
      <c r="Q92" s="814">
        <f t="shared" si="5"/>
        <v>-1</v>
      </c>
      <c r="R92" s="814">
        <f t="shared" si="5"/>
        <v>-0.68</v>
      </c>
      <c r="S92" s="805" t="str">
        <f t="shared" si="6"/>
        <v/>
      </c>
      <c r="T92" s="805" t="str">
        <f t="shared" si="7"/>
        <v/>
      </c>
      <c r="U92" s="805" t="str">
        <f t="shared" si="8"/>
        <v/>
      </c>
      <c r="V92" s="815" t="str">
        <f t="shared" si="9"/>
        <v/>
      </c>
      <c r="W92" s="766"/>
    </row>
    <row r="93" spans="1:23" ht="14.4" customHeight="1" x14ac:dyDescent="0.3">
      <c r="A93" s="821" t="s">
        <v>4917</v>
      </c>
      <c r="B93" s="805">
        <v>1</v>
      </c>
      <c r="C93" s="806">
        <v>1.04</v>
      </c>
      <c r="D93" s="776">
        <v>9</v>
      </c>
      <c r="E93" s="816"/>
      <c r="F93" s="810"/>
      <c r="G93" s="765"/>
      <c r="H93" s="807"/>
      <c r="I93" s="808"/>
      <c r="J93" s="764"/>
      <c r="K93" s="811">
        <v>1.04</v>
      </c>
      <c r="L93" s="809">
        <v>4</v>
      </c>
      <c r="M93" s="809">
        <v>32</v>
      </c>
      <c r="N93" s="812">
        <v>10.56</v>
      </c>
      <c r="O93" s="809" t="s">
        <v>4741</v>
      </c>
      <c r="P93" s="813" t="s">
        <v>4918</v>
      </c>
      <c r="Q93" s="814">
        <f t="shared" si="5"/>
        <v>-1</v>
      </c>
      <c r="R93" s="814">
        <f t="shared" si="5"/>
        <v>-1.04</v>
      </c>
      <c r="S93" s="805" t="str">
        <f t="shared" si="6"/>
        <v/>
      </c>
      <c r="T93" s="805" t="str">
        <f t="shared" si="7"/>
        <v/>
      </c>
      <c r="U93" s="805" t="str">
        <f t="shared" si="8"/>
        <v/>
      </c>
      <c r="V93" s="815" t="str">
        <f t="shared" si="9"/>
        <v/>
      </c>
      <c r="W93" s="766"/>
    </row>
    <row r="94" spans="1:23" ht="14.4" customHeight="1" x14ac:dyDescent="0.3">
      <c r="A94" s="820" t="s">
        <v>4919</v>
      </c>
      <c r="B94" s="772"/>
      <c r="C94" s="774"/>
      <c r="D94" s="775"/>
      <c r="E94" s="761">
        <v>1</v>
      </c>
      <c r="F94" s="762">
        <v>3.98</v>
      </c>
      <c r="G94" s="763">
        <v>40</v>
      </c>
      <c r="H94" s="756"/>
      <c r="I94" s="754"/>
      <c r="J94" s="755"/>
      <c r="K94" s="757">
        <v>3.68</v>
      </c>
      <c r="L94" s="756">
        <v>5</v>
      </c>
      <c r="M94" s="756">
        <v>43</v>
      </c>
      <c r="N94" s="758">
        <v>14.46</v>
      </c>
      <c r="O94" s="756" t="s">
        <v>4741</v>
      </c>
      <c r="P94" s="771" t="s">
        <v>4920</v>
      </c>
      <c r="Q94" s="759">
        <f t="shared" si="5"/>
        <v>0</v>
      </c>
      <c r="R94" s="759">
        <f t="shared" si="5"/>
        <v>0</v>
      </c>
      <c r="S94" s="772" t="str">
        <f t="shared" si="6"/>
        <v/>
      </c>
      <c r="T94" s="772" t="str">
        <f t="shared" si="7"/>
        <v/>
      </c>
      <c r="U94" s="772" t="str">
        <f t="shared" si="8"/>
        <v/>
      </c>
      <c r="V94" s="773" t="str">
        <f t="shared" si="9"/>
        <v/>
      </c>
      <c r="W94" s="760"/>
    </row>
    <row r="95" spans="1:23" ht="14.4" customHeight="1" x14ac:dyDescent="0.3">
      <c r="A95" s="820" t="s">
        <v>4921</v>
      </c>
      <c r="B95" s="772"/>
      <c r="C95" s="774"/>
      <c r="D95" s="775"/>
      <c r="E95" s="770">
        <v>1</v>
      </c>
      <c r="F95" s="754">
        <v>3.18</v>
      </c>
      <c r="G95" s="755">
        <v>7</v>
      </c>
      <c r="H95" s="761">
        <v>1</v>
      </c>
      <c r="I95" s="762">
        <v>3.18</v>
      </c>
      <c r="J95" s="767">
        <v>22</v>
      </c>
      <c r="K95" s="757">
        <v>3.18</v>
      </c>
      <c r="L95" s="756">
        <v>7</v>
      </c>
      <c r="M95" s="756">
        <v>60</v>
      </c>
      <c r="N95" s="758">
        <v>19.920000000000002</v>
      </c>
      <c r="O95" s="756" t="s">
        <v>4741</v>
      </c>
      <c r="P95" s="771" t="s">
        <v>4922</v>
      </c>
      <c r="Q95" s="759">
        <f t="shared" si="5"/>
        <v>1</v>
      </c>
      <c r="R95" s="759">
        <f t="shared" si="5"/>
        <v>3.18</v>
      </c>
      <c r="S95" s="772">
        <f t="shared" si="6"/>
        <v>19.920000000000002</v>
      </c>
      <c r="T95" s="772">
        <f t="shared" si="7"/>
        <v>22</v>
      </c>
      <c r="U95" s="772">
        <f t="shared" si="8"/>
        <v>2.0799999999999983</v>
      </c>
      <c r="V95" s="773">
        <f t="shared" si="9"/>
        <v>1.1044176706827309</v>
      </c>
      <c r="W95" s="760">
        <v>2</v>
      </c>
    </row>
    <row r="96" spans="1:23" ht="14.4" customHeight="1" x14ac:dyDescent="0.3">
      <c r="A96" s="821" t="s">
        <v>4923</v>
      </c>
      <c r="B96" s="805">
        <v>1</v>
      </c>
      <c r="C96" s="806">
        <v>5.66</v>
      </c>
      <c r="D96" s="776">
        <v>63</v>
      </c>
      <c r="E96" s="816"/>
      <c r="F96" s="810"/>
      <c r="G96" s="765"/>
      <c r="H96" s="807"/>
      <c r="I96" s="808"/>
      <c r="J96" s="764"/>
      <c r="K96" s="811">
        <v>5.66</v>
      </c>
      <c r="L96" s="809">
        <v>9</v>
      </c>
      <c r="M96" s="809">
        <v>85</v>
      </c>
      <c r="N96" s="812">
        <v>28.22</v>
      </c>
      <c r="O96" s="809" t="s">
        <v>4741</v>
      </c>
      <c r="P96" s="813" t="s">
        <v>4924</v>
      </c>
      <c r="Q96" s="814">
        <f t="shared" si="5"/>
        <v>-1</v>
      </c>
      <c r="R96" s="814">
        <f t="shared" si="5"/>
        <v>-5.66</v>
      </c>
      <c r="S96" s="805" t="str">
        <f t="shared" si="6"/>
        <v/>
      </c>
      <c r="T96" s="805" t="str">
        <f t="shared" si="7"/>
        <v/>
      </c>
      <c r="U96" s="805" t="str">
        <f t="shared" si="8"/>
        <v/>
      </c>
      <c r="V96" s="815" t="str">
        <f t="shared" si="9"/>
        <v/>
      </c>
      <c r="W96" s="766"/>
    </row>
    <row r="97" spans="1:23" ht="14.4" customHeight="1" x14ac:dyDescent="0.3">
      <c r="A97" s="820" t="s">
        <v>4925</v>
      </c>
      <c r="B97" s="751">
        <v>1</v>
      </c>
      <c r="C97" s="752">
        <v>3.49</v>
      </c>
      <c r="D97" s="753">
        <v>35</v>
      </c>
      <c r="E97" s="770"/>
      <c r="F97" s="754"/>
      <c r="G97" s="755"/>
      <c r="H97" s="756"/>
      <c r="I97" s="754"/>
      <c r="J97" s="755"/>
      <c r="K97" s="757">
        <v>3.49</v>
      </c>
      <c r="L97" s="756">
        <v>5</v>
      </c>
      <c r="M97" s="756">
        <v>42</v>
      </c>
      <c r="N97" s="758">
        <v>13.92</v>
      </c>
      <c r="O97" s="756" t="s">
        <v>4741</v>
      </c>
      <c r="P97" s="771" t="s">
        <v>4926</v>
      </c>
      <c r="Q97" s="759">
        <f t="shared" si="5"/>
        <v>-1</v>
      </c>
      <c r="R97" s="759">
        <f t="shared" si="5"/>
        <v>-3.49</v>
      </c>
      <c r="S97" s="772" t="str">
        <f t="shared" si="6"/>
        <v/>
      </c>
      <c r="T97" s="772" t="str">
        <f t="shared" si="7"/>
        <v/>
      </c>
      <c r="U97" s="772" t="str">
        <f t="shared" si="8"/>
        <v/>
      </c>
      <c r="V97" s="773" t="str">
        <f t="shared" si="9"/>
        <v/>
      </c>
      <c r="W97" s="760"/>
    </row>
    <row r="98" spans="1:23" ht="14.4" customHeight="1" x14ac:dyDescent="0.3">
      <c r="A98" s="820" t="s">
        <v>4927</v>
      </c>
      <c r="B98" s="772"/>
      <c r="C98" s="774"/>
      <c r="D98" s="775"/>
      <c r="E98" s="770">
        <v>9</v>
      </c>
      <c r="F98" s="754">
        <v>10.99</v>
      </c>
      <c r="G98" s="755">
        <v>4.5999999999999996</v>
      </c>
      <c r="H98" s="761">
        <v>10</v>
      </c>
      <c r="I98" s="762">
        <v>12.44</v>
      </c>
      <c r="J98" s="763">
        <v>3.5</v>
      </c>
      <c r="K98" s="757">
        <v>1.19</v>
      </c>
      <c r="L98" s="756">
        <v>2</v>
      </c>
      <c r="M98" s="756">
        <v>18</v>
      </c>
      <c r="N98" s="758">
        <v>5.88</v>
      </c>
      <c r="O98" s="756" t="s">
        <v>4741</v>
      </c>
      <c r="P98" s="771" t="s">
        <v>4928</v>
      </c>
      <c r="Q98" s="759">
        <f t="shared" si="5"/>
        <v>10</v>
      </c>
      <c r="R98" s="759">
        <f t="shared" si="5"/>
        <v>12.44</v>
      </c>
      <c r="S98" s="772">
        <f t="shared" si="6"/>
        <v>58.8</v>
      </c>
      <c r="T98" s="772">
        <f t="shared" si="7"/>
        <v>35</v>
      </c>
      <c r="U98" s="772">
        <f t="shared" si="8"/>
        <v>-23.799999999999997</v>
      </c>
      <c r="V98" s="773">
        <f t="shared" si="9"/>
        <v>0.59523809523809523</v>
      </c>
      <c r="W98" s="760">
        <v>5</v>
      </c>
    </row>
    <row r="99" spans="1:23" ht="14.4" customHeight="1" x14ac:dyDescent="0.3">
      <c r="A99" s="821" t="s">
        <v>4929</v>
      </c>
      <c r="B99" s="805"/>
      <c r="C99" s="806"/>
      <c r="D99" s="776"/>
      <c r="E99" s="816">
        <v>2</v>
      </c>
      <c r="F99" s="810">
        <v>5.35</v>
      </c>
      <c r="G99" s="765">
        <v>14</v>
      </c>
      <c r="H99" s="807">
        <v>1</v>
      </c>
      <c r="I99" s="808">
        <v>2.67</v>
      </c>
      <c r="J99" s="764">
        <v>14</v>
      </c>
      <c r="K99" s="811">
        <v>2.67</v>
      </c>
      <c r="L99" s="809">
        <v>5</v>
      </c>
      <c r="M99" s="809">
        <v>45</v>
      </c>
      <c r="N99" s="812">
        <v>14.94</v>
      </c>
      <c r="O99" s="809" t="s">
        <v>4741</v>
      </c>
      <c r="P99" s="813" t="s">
        <v>4928</v>
      </c>
      <c r="Q99" s="814">
        <f t="shared" si="5"/>
        <v>1</v>
      </c>
      <c r="R99" s="814">
        <f t="shared" si="5"/>
        <v>2.67</v>
      </c>
      <c r="S99" s="805">
        <f t="shared" si="6"/>
        <v>14.94</v>
      </c>
      <c r="T99" s="805">
        <f t="shared" si="7"/>
        <v>14</v>
      </c>
      <c r="U99" s="805">
        <f t="shared" si="8"/>
        <v>-0.9399999999999995</v>
      </c>
      <c r="V99" s="815">
        <f t="shared" si="9"/>
        <v>0.93708165997322623</v>
      </c>
      <c r="W99" s="766"/>
    </row>
    <row r="100" spans="1:23" ht="14.4" customHeight="1" x14ac:dyDescent="0.3">
      <c r="A100" s="821" t="s">
        <v>4930</v>
      </c>
      <c r="B100" s="805"/>
      <c r="C100" s="806"/>
      <c r="D100" s="776"/>
      <c r="E100" s="816">
        <v>1</v>
      </c>
      <c r="F100" s="810">
        <v>10.63</v>
      </c>
      <c r="G100" s="765">
        <v>16</v>
      </c>
      <c r="H100" s="807">
        <v>1</v>
      </c>
      <c r="I100" s="808">
        <v>4.8</v>
      </c>
      <c r="J100" s="764">
        <v>8</v>
      </c>
      <c r="K100" s="811">
        <v>5.33</v>
      </c>
      <c r="L100" s="809">
        <v>9</v>
      </c>
      <c r="M100" s="809">
        <v>79</v>
      </c>
      <c r="N100" s="812">
        <v>26.35</v>
      </c>
      <c r="O100" s="809" t="s">
        <v>4741</v>
      </c>
      <c r="P100" s="813" t="s">
        <v>4928</v>
      </c>
      <c r="Q100" s="814">
        <f t="shared" si="5"/>
        <v>1</v>
      </c>
      <c r="R100" s="814">
        <f t="shared" si="5"/>
        <v>4.8</v>
      </c>
      <c r="S100" s="805">
        <f t="shared" si="6"/>
        <v>26.35</v>
      </c>
      <c r="T100" s="805">
        <f t="shared" si="7"/>
        <v>8</v>
      </c>
      <c r="U100" s="805">
        <f t="shared" si="8"/>
        <v>-18.350000000000001</v>
      </c>
      <c r="V100" s="815">
        <f t="shared" si="9"/>
        <v>0.30360531309297911</v>
      </c>
      <c r="W100" s="766"/>
    </row>
    <row r="101" spans="1:23" ht="14.4" customHeight="1" x14ac:dyDescent="0.3">
      <c r="A101" s="820" t="s">
        <v>4931</v>
      </c>
      <c r="B101" s="751">
        <v>1</v>
      </c>
      <c r="C101" s="752">
        <v>0.9</v>
      </c>
      <c r="D101" s="753">
        <v>7</v>
      </c>
      <c r="E101" s="770"/>
      <c r="F101" s="754"/>
      <c r="G101" s="755"/>
      <c r="H101" s="756"/>
      <c r="I101" s="754"/>
      <c r="J101" s="755"/>
      <c r="K101" s="757">
        <v>0.9</v>
      </c>
      <c r="L101" s="756">
        <v>2</v>
      </c>
      <c r="M101" s="756">
        <v>15</v>
      </c>
      <c r="N101" s="758">
        <v>4.9400000000000004</v>
      </c>
      <c r="O101" s="756" t="s">
        <v>4741</v>
      </c>
      <c r="P101" s="771" t="s">
        <v>4932</v>
      </c>
      <c r="Q101" s="759">
        <f t="shared" si="5"/>
        <v>-1</v>
      </c>
      <c r="R101" s="759">
        <f t="shared" si="5"/>
        <v>-0.9</v>
      </c>
      <c r="S101" s="772" t="str">
        <f t="shared" si="6"/>
        <v/>
      </c>
      <c r="T101" s="772" t="str">
        <f t="shared" si="7"/>
        <v/>
      </c>
      <c r="U101" s="772" t="str">
        <f t="shared" si="8"/>
        <v/>
      </c>
      <c r="V101" s="773" t="str">
        <f t="shared" si="9"/>
        <v/>
      </c>
      <c r="W101" s="760"/>
    </row>
    <row r="102" spans="1:23" ht="14.4" customHeight="1" x14ac:dyDescent="0.3">
      <c r="A102" s="820" t="s">
        <v>4933</v>
      </c>
      <c r="B102" s="772"/>
      <c r="C102" s="774"/>
      <c r="D102" s="775"/>
      <c r="E102" s="770">
        <v>1</v>
      </c>
      <c r="F102" s="754">
        <v>1.1200000000000001</v>
      </c>
      <c r="G102" s="755">
        <v>3</v>
      </c>
      <c r="H102" s="761">
        <v>8</v>
      </c>
      <c r="I102" s="762">
        <v>8.93</v>
      </c>
      <c r="J102" s="763">
        <v>4.0999999999999996</v>
      </c>
      <c r="K102" s="757">
        <v>1.1200000000000001</v>
      </c>
      <c r="L102" s="756">
        <v>2</v>
      </c>
      <c r="M102" s="756">
        <v>14</v>
      </c>
      <c r="N102" s="758">
        <v>4.75</v>
      </c>
      <c r="O102" s="756" t="s">
        <v>4741</v>
      </c>
      <c r="P102" s="771" t="s">
        <v>4934</v>
      </c>
      <c r="Q102" s="759">
        <f t="shared" si="5"/>
        <v>8</v>
      </c>
      <c r="R102" s="759">
        <f t="shared" si="5"/>
        <v>8.93</v>
      </c>
      <c r="S102" s="772">
        <f t="shared" si="6"/>
        <v>38</v>
      </c>
      <c r="T102" s="772">
        <f t="shared" si="7"/>
        <v>32.799999999999997</v>
      </c>
      <c r="U102" s="772">
        <f t="shared" si="8"/>
        <v>-5.2000000000000028</v>
      </c>
      <c r="V102" s="773">
        <f t="shared" si="9"/>
        <v>0.86315789473684201</v>
      </c>
      <c r="W102" s="760">
        <v>8</v>
      </c>
    </row>
    <row r="103" spans="1:23" ht="14.4" customHeight="1" x14ac:dyDescent="0.3">
      <c r="A103" s="820" t="s">
        <v>4935</v>
      </c>
      <c r="B103" s="772">
        <v>1</v>
      </c>
      <c r="C103" s="774">
        <v>0.93</v>
      </c>
      <c r="D103" s="775">
        <v>18</v>
      </c>
      <c r="E103" s="761">
        <v>2</v>
      </c>
      <c r="F103" s="762">
        <v>1.0900000000000001</v>
      </c>
      <c r="G103" s="763">
        <v>3.5</v>
      </c>
      <c r="H103" s="756"/>
      <c r="I103" s="754"/>
      <c r="J103" s="755"/>
      <c r="K103" s="757">
        <v>0.55000000000000004</v>
      </c>
      <c r="L103" s="756">
        <v>1</v>
      </c>
      <c r="M103" s="756">
        <v>13</v>
      </c>
      <c r="N103" s="758">
        <v>4.3</v>
      </c>
      <c r="O103" s="756" t="s">
        <v>4741</v>
      </c>
      <c r="P103" s="771" t="s">
        <v>4936</v>
      </c>
      <c r="Q103" s="759">
        <f t="shared" si="5"/>
        <v>-1</v>
      </c>
      <c r="R103" s="759">
        <f t="shared" si="5"/>
        <v>-0.93</v>
      </c>
      <c r="S103" s="772" t="str">
        <f t="shared" si="6"/>
        <v/>
      </c>
      <c r="T103" s="772" t="str">
        <f t="shared" si="7"/>
        <v/>
      </c>
      <c r="U103" s="772" t="str">
        <f t="shared" si="8"/>
        <v/>
      </c>
      <c r="V103" s="773" t="str">
        <f t="shared" si="9"/>
        <v/>
      </c>
      <c r="W103" s="760"/>
    </row>
    <row r="104" spans="1:23" ht="14.4" customHeight="1" x14ac:dyDescent="0.3">
      <c r="A104" s="820" t="s">
        <v>4937</v>
      </c>
      <c r="B104" s="772">
        <v>1</v>
      </c>
      <c r="C104" s="774">
        <v>1.49</v>
      </c>
      <c r="D104" s="775">
        <v>17</v>
      </c>
      <c r="E104" s="761">
        <v>1</v>
      </c>
      <c r="F104" s="762">
        <v>1.07</v>
      </c>
      <c r="G104" s="763">
        <v>15</v>
      </c>
      <c r="H104" s="756"/>
      <c r="I104" s="754"/>
      <c r="J104" s="755"/>
      <c r="K104" s="757">
        <v>0.76</v>
      </c>
      <c r="L104" s="756">
        <v>1</v>
      </c>
      <c r="M104" s="756">
        <v>13</v>
      </c>
      <c r="N104" s="758">
        <v>4.3099999999999996</v>
      </c>
      <c r="O104" s="756" t="s">
        <v>4741</v>
      </c>
      <c r="P104" s="771" t="s">
        <v>4938</v>
      </c>
      <c r="Q104" s="759">
        <f t="shared" si="5"/>
        <v>-1</v>
      </c>
      <c r="R104" s="759">
        <f t="shared" si="5"/>
        <v>-1.49</v>
      </c>
      <c r="S104" s="772" t="str">
        <f t="shared" si="6"/>
        <v/>
      </c>
      <c r="T104" s="772" t="str">
        <f t="shared" si="7"/>
        <v/>
      </c>
      <c r="U104" s="772" t="str">
        <f t="shared" si="8"/>
        <v/>
      </c>
      <c r="V104" s="773" t="str">
        <f t="shared" si="9"/>
        <v/>
      </c>
      <c r="W104" s="760"/>
    </row>
    <row r="105" spans="1:23" ht="14.4" customHeight="1" x14ac:dyDescent="0.3">
      <c r="A105" s="820" t="s">
        <v>4939</v>
      </c>
      <c r="B105" s="751">
        <v>1</v>
      </c>
      <c r="C105" s="752">
        <v>1.03</v>
      </c>
      <c r="D105" s="753">
        <v>15</v>
      </c>
      <c r="E105" s="770"/>
      <c r="F105" s="754"/>
      <c r="G105" s="755"/>
      <c r="H105" s="756"/>
      <c r="I105" s="754"/>
      <c r="J105" s="755"/>
      <c r="K105" s="757">
        <v>0.55000000000000004</v>
      </c>
      <c r="L105" s="756">
        <v>1</v>
      </c>
      <c r="M105" s="756">
        <v>11</v>
      </c>
      <c r="N105" s="758">
        <v>3.62</v>
      </c>
      <c r="O105" s="756" t="s">
        <v>4741</v>
      </c>
      <c r="P105" s="771" t="s">
        <v>4940</v>
      </c>
      <c r="Q105" s="759">
        <f t="shared" si="5"/>
        <v>-1</v>
      </c>
      <c r="R105" s="759">
        <f t="shared" si="5"/>
        <v>-1.03</v>
      </c>
      <c r="S105" s="772" t="str">
        <f t="shared" si="6"/>
        <v/>
      </c>
      <c r="T105" s="772" t="str">
        <f t="shared" si="7"/>
        <v/>
      </c>
      <c r="U105" s="772" t="str">
        <f t="shared" si="8"/>
        <v/>
      </c>
      <c r="V105" s="773" t="str">
        <f t="shared" si="9"/>
        <v/>
      </c>
      <c r="W105" s="760"/>
    </row>
    <row r="106" spans="1:23" ht="14.4" customHeight="1" x14ac:dyDescent="0.3">
      <c r="A106" s="820" t="s">
        <v>4941</v>
      </c>
      <c r="B106" s="751">
        <v>1</v>
      </c>
      <c r="C106" s="752">
        <v>1.48</v>
      </c>
      <c r="D106" s="753">
        <v>17</v>
      </c>
      <c r="E106" s="770"/>
      <c r="F106" s="754"/>
      <c r="G106" s="755"/>
      <c r="H106" s="756"/>
      <c r="I106" s="754"/>
      <c r="J106" s="755"/>
      <c r="K106" s="757">
        <v>1.48</v>
      </c>
      <c r="L106" s="756">
        <v>4</v>
      </c>
      <c r="M106" s="756">
        <v>40</v>
      </c>
      <c r="N106" s="758">
        <v>13.38</v>
      </c>
      <c r="O106" s="756" t="s">
        <v>4741</v>
      </c>
      <c r="P106" s="771" t="s">
        <v>4942</v>
      </c>
      <c r="Q106" s="759">
        <f t="shared" si="5"/>
        <v>-1</v>
      </c>
      <c r="R106" s="759">
        <f t="shared" si="5"/>
        <v>-1.48</v>
      </c>
      <c r="S106" s="772" t="str">
        <f t="shared" si="6"/>
        <v/>
      </c>
      <c r="T106" s="772" t="str">
        <f t="shared" si="7"/>
        <v/>
      </c>
      <c r="U106" s="772" t="str">
        <f t="shared" si="8"/>
        <v/>
      </c>
      <c r="V106" s="773" t="str">
        <f t="shared" si="9"/>
        <v/>
      </c>
      <c r="W106" s="760"/>
    </row>
    <row r="107" spans="1:23" ht="14.4" customHeight="1" x14ac:dyDescent="0.3">
      <c r="A107" s="820" t="s">
        <v>4943</v>
      </c>
      <c r="B107" s="772"/>
      <c r="C107" s="774"/>
      <c r="D107" s="775"/>
      <c r="E107" s="761">
        <v>30</v>
      </c>
      <c r="F107" s="762">
        <v>28.36</v>
      </c>
      <c r="G107" s="763">
        <v>4</v>
      </c>
      <c r="H107" s="756">
        <v>23</v>
      </c>
      <c r="I107" s="754">
        <v>21.52</v>
      </c>
      <c r="J107" s="755">
        <v>4</v>
      </c>
      <c r="K107" s="757">
        <v>0.93</v>
      </c>
      <c r="L107" s="756">
        <v>2</v>
      </c>
      <c r="M107" s="756">
        <v>17</v>
      </c>
      <c r="N107" s="758">
        <v>5.64</v>
      </c>
      <c r="O107" s="756" t="s">
        <v>4741</v>
      </c>
      <c r="P107" s="771" t="s">
        <v>4944</v>
      </c>
      <c r="Q107" s="759">
        <f t="shared" si="5"/>
        <v>23</v>
      </c>
      <c r="R107" s="759">
        <f t="shared" si="5"/>
        <v>21.52</v>
      </c>
      <c r="S107" s="772">
        <f t="shared" si="6"/>
        <v>129.72</v>
      </c>
      <c r="T107" s="772">
        <f t="shared" si="7"/>
        <v>92</v>
      </c>
      <c r="U107" s="772">
        <f t="shared" si="8"/>
        <v>-37.72</v>
      </c>
      <c r="V107" s="773">
        <f t="shared" si="9"/>
        <v>0.70921985815602839</v>
      </c>
      <c r="W107" s="760">
        <v>9</v>
      </c>
    </row>
    <row r="108" spans="1:23" ht="14.4" customHeight="1" x14ac:dyDescent="0.3">
      <c r="A108" s="821" t="s">
        <v>4945</v>
      </c>
      <c r="B108" s="805">
        <v>1</v>
      </c>
      <c r="C108" s="806">
        <v>1.52</v>
      </c>
      <c r="D108" s="776">
        <v>16</v>
      </c>
      <c r="E108" s="807">
        <v>3</v>
      </c>
      <c r="F108" s="808">
        <v>3.67</v>
      </c>
      <c r="G108" s="764">
        <v>8</v>
      </c>
      <c r="H108" s="809">
        <v>3</v>
      </c>
      <c r="I108" s="810">
        <v>4.3099999999999996</v>
      </c>
      <c r="J108" s="765">
        <v>7.7</v>
      </c>
      <c r="K108" s="811">
        <v>1.45</v>
      </c>
      <c r="L108" s="809">
        <v>4</v>
      </c>
      <c r="M108" s="809">
        <v>32</v>
      </c>
      <c r="N108" s="812">
        <v>10.76</v>
      </c>
      <c r="O108" s="809" t="s">
        <v>4741</v>
      </c>
      <c r="P108" s="813" t="s">
        <v>4946</v>
      </c>
      <c r="Q108" s="814">
        <f t="shared" si="5"/>
        <v>2</v>
      </c>
      <c r="R108" s="814">
        <f t="shared" si="5"/>
        <v>2.7899999999999996</v>
      </c>
      <c r="S108" s="805">
        <f t="shared" si="6"/>
        <v>32.28</v>
      </c>
      <c r="T108" s="805">
        <f t="shared" si="7"/>
        <v>23.1</v>
      </c>
      <c r="U108" s="805">
        <f t="shared" si="8"/>
        <v>-9.18</v>
      </c>
      <c r="V108" s="815">
        <f t="shared" si="9"/>
        <v>0.71561338289962828</v>
      </c>
      <c r="W108" s="766">
        <v>5</v>
      </c>
    </row>
    <row r="109" spans="1:23" ht="14.4" customHeight="1" x14ac:dyDescent="0.3">
      <c r="A109" s="821" t="s">
        <v>4947</v>
      </c>
      <c r="B109" s="805"/>
      <c r="C109" s="806"/>
      <c r="D109" s="776"/>
      <c r="E109" s="807">
        <v>3</v>
      </c>
      <c r="F109" s="808">
        <v>8.0399999999999991</v>
      </c>
      <c r="G109" s="764">
        <v>15.7</v>
      </c>
      <c r="H109" s="809">
        <v>1</v>
      </c>
      <c r="I109" s="810">
        <v>2.66</v>
      </c>
      <c r="J109" s="765">
        <v>5</v>
      </c>
      <c r="K109" s="811">
        <v>2.66</v>
      </c>
      <c r="L109" s="809">
        <v>5</v>
      </c>
      <c r="M109" s="809">
        <v>49</v>
      </c>
      <c r="N109" s="812">
        <v>16.43</v>
      </c>
      <c r="O109" s="809" t="s">
        <v>4741</v>
      </c>
      <c r="P109" s="813" t="s">
        <v>4948</v>
      </c>
      <c r="Q109" s="814">
        <f t="shared" si="5"/>
        <v>1</v>
      </c>
      <c r="R109" s="814">
        <f t="shared" si="5"/>
        <v>2.66</v>
      </c>
      <c r="S109" s="805">
        <f t="shared" si="6"/>
        <v>16.43</v>
      </c>
      <c r="T109" s="805">
        <f t="shared" si="7"/>
        <v>5</v>
      </c>
      <c r="U109" s="805">
        <f t="shared" si="8"/>
        <v>-11.43</v>
      </c>
      <c r="V109" s="815">
        <f t="shared" si="9"/>
        <v>0.30432136335970783</v>
      </c>
      <c r="W109" s="766"/>
    </row>
    <row r="110" spans="1:23" ht="14.4" customHeight="1" x14ac:dyDescent="0.3">
      <c r="A110" s="820" t="s">
        <v>4949</v>
      </c>
      <c r="B110" s="772">
        <v>47</v>
      </c>
      <c r="C110" s="774">
        <v>54.65</v>
      </c>
      <c r="D110" s="775">
        <v>4.5999999999999996</v>
      </c>
      <c r="E110" s="770">
        <v>47</v>
      </c>
      <c r="F110" s="754">
        <v>55.34</v>
      </c>
      <c r="G110" s="755">
        <v>4.5999999999999996</v>
      </c>
      <c r="H110" s="761">
        <v>63</v>
      </c>
      <c r="I110" s="762">
        <v>75.16</v>
      </c>
      <c r="J110" s="763">
        <v>4.3</v>
      </c>
      <c r="K110" s="757">
        <v>1.1399999999999999</v>
      </c>
      <c r="L110" s="756">
        <v>2</v>
      </c>
      <c r="M110" s="756">
        <v>18</v>
      </c>
      <c r="N110" s="758">
        <v>5.99</v>
      </c>
      <c r="O110" s="756" t="s">
        <v>4741</v>
      </c>
      <c r="P110" s="771" t="s">
        <v>4950</v>
      </c>
      <c r="Q110" s="759">
        <f t="shared" si="5"/>
        <v>16</v>
      </c>
      <c r="R110" s="759">
        <f t="shared" si="5"/>
        <v>20.509999999999998</v>
      </c>
      <c r="S110" s="772">
        <f t="shared" si="6"/>
        <v>377.37</v>
      </c>
      <c r="T110" s="772">
        <f t="shared" si="7"/>
        <v>270.89999999999998</v>
      </c>
      <c r="U110" s="772">
        <f t="shared" si="8"/>
        <v>-106.47000000000003</v>
      </c>
      <c r="V110" s="773">
        <f t="shared" si="9"/>
        <v>0.71786310517529206</v>
      </c>
      <c r="W110" s="760">
        <v>2</v>
      </c>
    </row>
    <row r="111" spans="1:23" ht="14.4" customHeight="1" x14ac:dyDescent="0.3">
      <c r="A111" s="821" t="s">
        <v>4951</v>
      </c>
      <c r="B111" s="805">
        <v>7</v>
      </c>
      <c r="C111" s="806">
        <v>9.9700000000000006</v>
      </c>
      <c r="D111" s="776">
        <v>5.6</v>
      </c>
      <c r="E111" s="816">
        <v>1</v>
      </c>
      <c r="F111" s="810">
        <v>1.53</v>
      </c>
      <c r="G111" s="765">
        <v>7</v>
      </c>
      <c r="H111" s="807">
        <v>3</v>
      </c>
      <c r="I111" s="808">
        <v>4.62</v>
      </c>
      <c r="J111" s="768">
        <v>8.6999999999999993</v>
      </c>
      <c r="K111" s="811">
        <v>1.4</v>
      </c>
      <c r="L111" s="809">
        <v>2</v>
      </c>
      <c r="M111" s="809">
        <v>22</v>
      </c>
      <c r="N111" s="812">
        <v>7.35</v>
      </c>
      <c r="O111" s="809" t="s">
        <v>4741</v>
      </c>
      <c r="P111" s="813" t="s">
        <v>4952</v>
      </c>
      <c r="Q111" s="814">
        <f t="shared" si="5"/>
        <v>-4</v>
      </c>
      <c r="R111" s="814">
        <f t="shared" si="5"/>
        <v>-5.3500000000000005</v>
      </c>
      <c r="S111" s="805">
        <f t="shared" si="6"/>
        <v>22.049999999999997</v>
      </c>
      <c r="T111" s="805">
        <f t="shared" si="7"/>
        <v>26.099999999999998</v>
      </c>
      <c r="U111" s="805">
        <f t="shared" si="8"/>
        <v>4.0500000000000007</v>
      </c>
      <c r="V111" s="815">
        <f t="shared" si="9"/>
        <v>1.1836734693877551</v>
      </c>
      <c r="W111" s="766">
        <v>6</v>
      </c>
    </row>
    <row r="112" spans="1:23" ht="14.4" customHeight="1" x14ac:dyDescent="0.3">
      <c r="A112" s="821" t="s">
        <v>4953</v>
      </c>
      <c r="B112" s="805"/>
      <c r="C112" s="806"/>
      <c r="D112" s="776"/>
      <c r="E112" s="816">
        <v>1</v>
      </c>
      <c r="F112" s="810">
        <v>1.56</v>
      </c>
      <c r="G112" s="765">
        <v>4</v>
      </c>
      <c r="H112" s="807"/>
      <c r="I112" s="808"/>
      <c r="J112" s="764"/>
      <c r="K112" s="811">
        <v>1.47</v>
      </c>
      <c r="L112" s="809">
        <v>3</v>
      </c>
      <c r="M112" s="809">
        <v>25</v>
      </c>
      <c r="N112" s="812">
        <v>8.3800000000000008</v>
      </c>
      <c r="O112" s="809" t="s">
        <v>4741</v>
      </c>
      <c r="P112" s="813" t="s">
        <v>4954</v>
      </c>
      <c r="Q112" s="814">
        <f t="shared" si="5"/>
        <v>0</v>
      </c>
      <c r="R112" s="814">
        <f t="shared" si="5"/>
        <v>0</v>
      </c>
      <c r="S112" s="805" t="str">
        <f t="shared" si="6"/>
        <v/>
      </c>
      <c r="T112" s="805" t="str">
        <f t="shared" si="7"/>
        <v/>
      </c>
      <c r="U112" s="805" t="str">
        <f t="shared" si="8"/>
        <v/>
      </c>
      <c r="V112" s="815" t="str">
        <f t="shared" si="9"/>
        <v/>
      </c>
      <c r="W112" s="766"/>
    </row>
    <row r="113" spans="1:23" ht="14.4" customHeight="1" x14ac:dyDescent="0.3">
      <c r="A113" s="820" t="s">
        <v>4955</v>
      </c>
      <c r="B113" s="772">
        <v>2</v>
      </c>
      <c r="C113" s="774">
        <v>1.34</v>
      </c>
      <c r="D113" s="775">
        <v>9</v>
      </c>
      <c r="E113" s="761">
        <v>8</v>
      </c>
      <c r="F113" s="762">
        <v>5.19</v>
      </c>
      <c r="G113" s="763">
        <v>4.8</v>
      </c>
      <c r="H113" s="756">
        <v>7</v>
      </c>
      <c r="I113" s="754">
        <v>4.4800000000000004</v>
      </c>
      <c r="J113" s="755">
        <v>4.3</v>
      </c>
      <c r="K113" s="757">
        <v>0.64</v>
      </c>
      <c r="L113" s="756">
        <v>2</v>
      </c>
      <c r="M113" s="756">
        <v>15</v>
      </c>
      <c r="N113" s="758">
        <v>4.87</v>
      </c>
      <c r="O113" s="756" t="s">
        <v>4741</v>
      </c>
      <c r="P113" s="771" t="s">
        <v>4956</v>
      </c>
      <c r="Q113" s="759">
        <f t="shared" si="5"/>
        <v>5</v>
      </c>
      <c r="R113" s="759">
        <f t="shared" si="5"/>
        <v>3.1400000000000006</v>
      </c>
      <c r="S113" s="772">
        <f t="shared" si="6"/>
        <v>34.090000000000003</v>
      </c>
      <c r="T113" s="772">
        <f t="shared" si="7"/>
        <v>30.099999999999998</v>
      </c>
      <c r="U113" s="772">
        <f t="shared" si="8"/>
        <v>-3.9900000000000055</v>
      </c>
      <c r="V113" s="773">
        <f t="shared" si="9"/>
        <v>0.88295687885010254</v>
      </c>
      <c r="W113" s="760">
        <v>3</v>
      </c>
    </row>
    <row r="114" spans="1:23" ht="14.4" customHeight="1" x14ac:dyDescent="0.3">
      <c r="A114" s="821" t="s">
        <v>4957</v>
      </c>
      <c r="B114" s="805"/>
      <c r="C114" s="806"/>
      <c r="D114" s="776"/>
      <c r="E114" s="807">
        <v>1</v>
      </c>
      <c r="F114" s="808">
        <v>1.08</v>
      </c>
      <c r="G114" s="764">
        <v>5</v>
      </c>
      <c r="H114" s="809"/>
      <c r="I114" s="810"/>
      <c r="J114" s="765"/>
      <c r="K114" s="811">
        <v>1.08</v>
      </c>
      <c r="L114" s="809">
        <v>3</v>
      </c>
      <c r="M114" s="809">
        <v>27</v>
      </c>
      <c r="N114" s="812">
        <v>9.1300000000000008</v>
      </c>
      <c r="O114" s="809" t="s">
        <v>4741</v>
      </c>
      <c r="P114" s="813" t="s">
        <v>4958</v>
      </c>
      <c r="Q114" s="814">
        <f t="shared" si="5"/>
        <v>0</v>
      </c>
      <c r="R114" s="814">
        <f t="shared" si="5"/>
        <v>0</v>
      </c>
      <c r="S114" s="805" t="str">
        <f t="shared" si="6"/>
        <v/>
      </c>
      <c r="T114" s="805" t="str">
        <f t="shared" si="7"/>
        <v/>
      </c>
      <c r="U114" s="805" t="str">
        <f t="shared" si="8"/>
        <v/>
      </c>
      <c r="V114" s="815" t="str">
        <f t="shared" si="9"/>
        <v/>
      </c>
      <c r="W114" s="766"/>
    </row>
    <row r="115" spans="1:23" ht="14.4" customHeight="1" x14ac:dyDescent="0.3">
      <c r="A115" s="820" t="s">
        <v>4959</v>
      </c>
      <c r="B115" s="772"/>
      <c r="C115" s="774"/>
      <c r="D115" s="775"/>
      <c r="E115" s="761">
        <v>2</v>
      </c>
      <c r="F115" s="762">
        <v>1.61</v>
      </c>
      <c r="G115" s="763">
        <v>5</v>
      </c>
      <c r="H115" s="756"/>
      <c r="I115" s="754"/>
      <c r="J115" s="755"/>
      <c r="K115" s="757">
        <v>1.06</v>
      </c>
      <c r="L115" s="756">
        <v>4</v>
      </c>
      <c r="M115" s="756">
        <v>33</v>
      </c>
      <c r="N115" s="758">
        <v>11.09</v>
      </c>
      <c r="O115" s="756" t="s">
        <v>4741</v>
      </c>
      <c r="P115" s="771" t="s">
        <v>4960</v>
      </c>
      <c r="Q115" s="759">
        <f t="shared" si="5"/>
        <v>0</v>
      </c>
      <c r="R115" s="759">
        <f t="shared" si="5"/>
        <v>0</v>
      </c>
      <c r="S115" s="772" t="str">
        <f t="shared" si="6"/>
        <v/>
      </c>
      <c r="T115" s="772" t="str">
        <f t="shared" si="7"/>
        <v/>
      </c>
      <c r="U115" s="772" t="str">
        <f t="shared" si="8"/>
        <v/>
      </c>
      <c r="V115" s="773" t="str">
        <f t="shared" si="9"/>
        <v/>
      </c>
      <c r="W115" s="760"/>
    </row>
    <row r="116" spans="1:23" ht="14.4" customHeight="1" x14ac:dyDescent="0.3">
      <c r="A116" s="820" t="s">
        <v>4961</v>
      </c>
      <c r="B116" s="772">
        <v>2</v>
      </c>
      <c r="C116" s="774">
        <v>1.31</v>
      </c>
      <c r="D116" s="775">
        <v>5</v>
      </c>
      <c r="E116" s="770">
        <v>2</v>
      </c>
      <c r="F116" s="754">
        <v>1.31</v>
      </c>
      <c r="G116" s="755">
        <v>4</v>
      </c>
      <c r="H116" s="761">
        <v>2</v>
      </c>
      <c r="I116" s="762">
        <v>1.31</v>
      </c>
      <c r="J116" s="763">
        <v>4.5</v>
      </c>
      <c r="K116" s="757">
        <v>0.65</v>
      </c>
      <c r="L116" s="756">
        <v>2</v>
      </c>
      <c r="M116" s="756">
        <v>18</v>
      </c>
      <c r="N116" s="758">
        <v>5.98</v>
      </c>
      <c r="O116" s="756" t="s">
        <v>4741</v>
      </c>
      <c r="P116" s="771" t="s">
        <v>4962</v>
      </c>
      <c r="Q116" s="759">
        <f t="shared" si="5"/>
        <v>0</v>
      </c>
      <c r="R116" s="759">
        <f t="shared" si="5"/>
        <v>0</v>
      </c>
      <c r="S116" s="772">
        <f t="shared" si="6"/>
        <v>11.96</v>
      </c>
      <c r="T116" s="772">
        <f t="shared" si="7"/>
        <v>9</v>
      </c>
      <c r="U116" s="772">
        <f t="shared" si="8"/>
        <v>-2.9600000000000009</v>
      </c>
      <c r="V116" s="773">
        <f t="shared" si="9"/>
        <v>0.75250836120401332</v>
      </c>
      <c r="W116" s="760"/>
    </row>
    <row r="117" spans="1:23" ht="14.4" customHeight="1" x14ac:dyDescent="0.3">
      <c r="A117" s="820" t="s">
        <v>4963</v>
      </c>
      <c r="B117" s="772"/>
      <c r="C117" s="774"/>
      <c r="D117" s="775"/>
      <c r="E117" s="761">
        <v>2</v>
      </c>
      <c r="F117" s="762">
        <v>1.54</v>
      </c>
      <c r="G117" s="763">
        <v>9</v>
      </c>
      <c r="H117" s="756"/>
      <c r="I117" s="754"/>
      <c r="J117" s="755"/>
      <c r="K117" s="757">
        <v>0.77</v>
      </c>
      <c r="L117" s="756">
        <v>3</v>
      </c>
      <c r="M117" s="756">
        <v>24</v>
      </c>
      <c r="N117" s="758">
        <v>7.93</v>
      </c>
      <c r="O117" s="756" t="s">
        <v>4741</v>
      </c>
      <c r="P117" s="771" t="s">
        <v>4964</v>
      </c>
      <c r="Q117" s="759">
        <f t="shared" si="5"/>
        <v>0</v>
      </c>
      <c r="R117" s="759">
        <f t="shared" si="5"/>
        <v>0</v>
      </c>
      <c r="S117" s="772" t="str">
        <f t="shared" si="6"/>
        <v/>
      </c>
      <c r="T117" s="772" t="str">
        <f t="shared" si="7"/>
        <v/>
      </c>
      <c r="U117" s="772" t="str">
        <f t="shared" si="8"/>
        <v/>
      </c>
      <c r="V117" s="773" t="str">
        <f t="shared" si="9"/>
        <v/>
      </c>
      <c r="W117" s="760"/>
    </row>
    <row r="118" spans="1:23" ht="14.4" customHeight="1" x14ac:dyDescent="0.3">
      <c r="A118" s="821" t="s">
        <v>4965</v>
      </c>
      <c r="B118" s="805"/>
      <c r="C118" s="806"/>
      <c r="D118" s="776"/>
      <c r="E118" s="807">
        <v>1</v>
      </c>
      <c r="F118" s="808">
        <v>1.03</v>
      </c>
      <c r="G118" s="764">
        <v>9</v>
      </c>
      <c r="H118" s="809"/>
      <c r="I118" s="810"/>
      <c r="J118" s="765"/>
      <c r="K118" s="811">
        <v>1.03</v>
      </c>
      <c r="L118" s="809">
        <v>4</v>
      </c>
      <c r="M118" s="809">
        <v>32</v>
      </c>
      <c r="N118" s="812">
        <v>10.81</v>
      </c>
      <c r="O118" s="809" t="s">
        <v>4741</v>
      </c>
      <c r="P118" s="813" t="s">
        <v>4966</v>
      </c>
      <c r="Q118" s="814">
        <f t="shared" si="5"/>
        <v>0</v>
      </c>
      <c r="R118" s="814">
        <f t="shared" si="5"/>
        <v>0</v>
      </c>
      <c r="S118" s="805" t="str">
        <f t="shared" si="6"/>
        <v/>
      </c>
      <c r="T118" s="805" t="str">
        <f t="shared" si="7"/>
        <v/>
      </c>
      <c r="U118" s="805" t="str">
        <f t="shared" si="8"/>
        <v/>
      </c>
      <c r="V118" s="815" t="str">
        <f t="shared" si="9"/>
        <v/>
      </c>
      <c r="W118" s="766"/>
    </row>
    <row r="119" spans="1:23" ht="14.4" customHeight="1" x14ac:dyDescent="0.3">
      <c r="A119" s="820" t="s">
        <v>4967</v>
      </c>
      <c r="B119" s="772">
        <v>2</v>
      </c>
      <c r="C119" s="774">
        <v>1.17</v>
      </c>
      <c r="D119" s="775">
        <v>3.5</v>
      </c>
      <c r="E119" s="761">
        <v>1</v>
      </c>
      <c r="F119" s="762">
        <v>0.57999999999999996</v>
      </c>
      <c r="G119" s="763">
        <v>2</v>
      </c>
      <c r="H119" s="756"/>
      <c r="I119" s="754"/>
      <c r="J119" s="755"/>
      <c r="K119" s="757">
        <v>0.57999999999999996</v>
      </c>
      <c r="L119" s="756">
        <v>2</v>
      </c>
      <c r="M119" s="756">
        <v>19</v>
      </c>
      <c r="N119" s="758">
        <v>6.19</v>
      </c>
      <c r="O119" s="756" t="s">
        <v>4741</v>
      </c>
      <c r="P119" s="771" t="s">
        <v>4968</v>
      </c>
      <c r="Q119" s="759">
        <f t="shared" si="5"/>
        <v>-2</v>
      </c>
      <c r="R119" s="759">
        <f t="shared" si="5"/>
        <v>-1.17</v>
      </c>
      <c r="S119" s="772" t="str">
        <f t="shared" si="6"/>
        <v/>
      </c>
      <c r="T119" s="772" t="str">
        <f t="shared" si="7"/>
        <v/>
      </c>
      <c r="U119" s="772" t="str">
        <f t="shared" si="8"/>
        <v/>
      </c>
      <c r="V119" s="773" t="str">
        <f t="shared" si="9"/>
        <v/>
      </c>
      <c r="W119" s="760"/>
    </row>
    <row r="120" spans="1:23" ht="14.4" customHeight="1" x14ac:dyDescent="0.3">
      <c r="A120" s="821" t="s">
        <v>4969</v>
      </c>
      <c r="B120" s="805"/>
      <c r="C120" s="806"/>
      <c r="D120" s="776"/>
      <c r="E120" s="807">
        <v>1</v>
      </c>
      <c r="F120" s="808">
        <v>0.85</v>
      </c>
      <c r="G120" s="764">
        <v>3</v>
      </c>
      <c r="H120" s="809"/>
      <c r="I120" s="810"/>
      <c r="J120" s="765"/>
      <c r="K120" s="811">
        <v>0.85</v>
      </c>
      <c r="L120" s="809">
        <v>3</v>
      </c>
      <c r="M120" s="809">
        <v>28</v>
      </c>
      <c r="N120" s="812">
        <v>9.2100000000000009</v>
      </c>
      <c r="O120" s="809" t="s">
        <v>4741</v>
      </c>
      <c r="P120" s="813" t="s">
        <v>4970</v>
      </c>
      <c r="Q120" s="814">
        <f t="shared" si="5"/>
        <v>0</v>
      </c>
      <c r="R120" s="814">
        <f t="shared" si="5"/>
        <v>0</v>
      </c>
      <c r="S120" s="805" t="str">
        <f t="shared" si="6"/>
        <v/>
      </c>
      <c r="T120" s="805" t="str">
        <f t="shared" si="7"/>
        <v/>
      </c>
      <c r="U120" s="805" t="str">
        <f t="shared" si="8"/>
        <v/>
      </c>
      <c r="V120" s="815" t="str">
        <f t="shared" si="9"/>
        <v/>
      </c>
      <c r="W120" s="766"/>
    </row>
    <row r="121" spans="1:23" ht="14.4" customHeight="1" x14ac:dyDescent="0.3">
      <c r="A121" s="820" t="s">
        <v>4971</v>
      </c>
      <c r="B121" s="751">
        <v>1</v>
      </c>
      <c r="C121" s="752">
        <v>1.19</v>
      </c>
      <c r="D121" s="753">
        <v>8</v>
      </c>
      <c r="E121" s="770"/>
      <c r="F121" s="754"/>
      <c r="G121" s="755"/>
      <c r="H121" s="756"/>
      <c r="I121" s="754"/>
      <c r="J121" s="755"/>
      <c r="K121" s="757">
        <v>1.19</v>
      </c>
      <c r="L121" s="756">
        <v>2</v>
      </c>
      <c r="M121" s="756">
        <v>14</v>
      </c>
      <c r="N121" s="758">
        <v>4.51</v>
      </c>
      <c r="O121" s="756" t="s">
        <v>4741</v>
      </c>
      <c r="P121" s="771" t="s">
        <v>4972</v>
      </c>
      <c r="Q121" s="759">
        <f t="shared" si="5"/>
        <v>-1</v>
      </c>
      <c r="R121" s="759">
        <f t="shared" si="5"/>
        <v>-1.19</v>
      </c>
      <c r="S121" s="772" t="str">
        <f t="shared" si="6"/>
        <v/>
      </c>
      <c r="T121" s="772" t="str">
        <f t="shared" si="7"/>
        <v/>
      </c>
      <c r="U121" s="772" t="str">
        <f t="shared" si="8"/>
        <v/>
      </c>
      <c r="V121" s="773" t="str">
        <f t="shared" si="9"/>
        <v/>
      </c>
      <c r="W121" s="760"/>
    </row>
    <row r="122" spans="1:23" ht="14.4" customHeight="1" x14ac:dyDescent="0.3">
      <c r="A122" s="820" t="s">
        <v>4973</v>
      </c>
      <c r="B122" s="751">
        <v>1</v>
      </c>
      <c r="C122" s="752">
        <v>0.63</v>
      </c>
      <c r="D122" s="753">
        <v>14</v>
      </c>
      <c r="E122" s="770"/>
      <c r="F122" s="754"/>
      <c r="G122" s="755"/>
      <c r="H122" s="756"/>
      <c r="I122" s="754"/>
      <c r="J122" s="755"/>
      <c r="K122" s="757">
        <v>0.63</v>
      </c>
      <c r="L122" s="756">
        <v>2</v>
      </c>
      <c r="M122" s="756">
        <v>20</v>
      </c>
      <c r="N122" s="758">
        <v>6.52</v>
      </c>
      <c r="O122" s="756" t="s">
        <v>4741</v>
      </c>
      <c r="P122" s="771" t="s">
        <v>4974</v>
      </c>
      <c r="Q122" s="759">
        <f t="shared" si="5"/>
        <v>-1</v>
      </c>
      <c r="R122" s="759">
        <f t="shared" si="5"/>
        <v>-0.63</v>
      </c>
      <c r="S122" s="772" t="str">
        <f t="shared" si="6"/>
        <v/>
      </c>
      <c r="T122" s="772" t="str">
        <f t="shared" si="7"/>
        <v/>
      </c>
      <c r="U122" s="772" t="str">
        <f t="shared" si="8"/>
        <v/>
      </c>
      <c r="V122" s="773" t="str">
        <f t="shared" si="9"/>
        <v/>
      </c>
      <c r="W122" s="760"/>
    </row>
    <row r="123" spans="1:23" ht="14.4" customHeight="1" x14ac:dyDescent="0.3">
      <c r="A123" s="820" t="s">
        <v>4975</v>
      </c>
      <c r="B123" s="772"/>
      <c r="C123" s="774"/>
      <c r="D123" s="775"/>
      <c r="E123" s="770">
        <v>1</v>
      </c>
      <c r="F123" s="754">
        <v>0.39</v>
      </c>
      <c r="G123" s="755">
        <v>4</v>
      </c>
      <c r="H123" s="761">
        <v>1</v>
      </c>
      <c r="I123" s="762">
        <v>0.39</v>
      </c>
      <c r="J123" s="763">
        <v>2</v>
      </c>
      <c r="K123" s="757">
        <v>0.39</v>
      </c>
      <c r="L123" s="756">
        <v>1</v>
      </c>
      <c r="M123" s="756">
        <v>11</v>
      </c>
      <c r="N123" s="758">
        <v>3.74</v>
      </c>
      <c r="O123" s="756" t="s">
        <v>4741</v>
      </c>
      <c r="P123" s="771" t="s">
        <v>4976</v>
      </c>
      <c r="Q123" s="759">
        <f t="shared" si="5"/>
        <v>1</v>
      </c>
      <c r="R123" s="759">
        <f t="shared" si="5"/>
        <v>0.39</v>
      </c>
      <c r="S123" s="772">
        <f t="shared" si="6"/>
        <v>3.74</v>
      </c>
      <c r="T123" s="772">
        <f t="shared" si="7"/>
        <v>2</v>
      </c>
      <c r="U123" s="772">
        <f t="shared" si="8"/>
        <v>-1.7400000000000002</v>
      </c>
      <c r="V123" s="773">
        <f t="shared" si="9"/>
        <v>0.53475935828876997</v>
      </c>
      <c r="W123" s="760"/>
    </row>
    <row r="124" spans="1:23" ht="14.4" customHeight="1" x14ac:dyDescent="0.3">
      <c r="A124" s="820" t="s">
        <v>4977</v>
      </c>
      <c r="B124" s="751">
        <v>1</v>
      </c>
      <c r="C124" s="752">
        <v>0.59</v>
      </c>
      <c r="D124" s="753">
        <v>6</v>
      </c>
      <c r="E124" s="770">
        <v>1</v>
      </c>
      <c r="F124" s="754">
        <v>0.59</v>
      </c>
      <c r="G124" s="755">
        <v>9</v>
      </c>
      <c r="H124" s="756"/>
      <c r="I124" s="754"/>
      <c r="J124" s="755"/>
      <c r="K124" s="757">
        <v>0.59</v>
      </c>
      <c r="L124" s="756">
        <v>2</v>
      </c>
      <c r="M124" s="756">
        <v>16</v>
      </c>
      <c r="N124" s="758">
        <v>5.2</v>
      </c>
      <c r="O124" s="756" t="s">
        <v>4741</v>
      </c>
      <c r="P124" s="771" t="s">
        <v>4978</v>
      </c>
      <c r="Q124" s="759">
        <f t="shared" si="5"/>
        <v>-1</v>
      </c>
      <c r="R124" s="759">
        <f t="shared" si="5"/>
        <v>-0.59</v>
      </c>
      <c r="S124" s="772" t="str">
        <f t="shared" si="6"/>
        <v/>
      </c>
      <c r="T124" s="772" t="str">
        <f t="shared" si="7"/>
        <v/>
      </c>
      <c r="U124" s="772" t="str">
        <f t="shared" si="8"/>
        <v/>
      </c>
      <c r="V124" s="773" t="str">
        <f t="shared" si="9"/>
        <v/>
      </c>
      <c r="W124" s="760"/>
    </row>
    <row r="125" spans="1:23" ht="14.4" customHeight="1" x14ac:dyDescent="0.3">
      <c r="A125" s="821" t="s">
        <v>4979</v>
      </c>
      <c r="B125" s="817">
        <v>1</v>
      </c>
      <c r="C125" s="818">
        <v>0.75</v>
      </c>
      <c r="D125" s="769">
        <v>12</v>
      </c>
      <c r="E125" s="816"/>
      <c r="F125" s="810"/>
      <c r="G125" s="765"/>
      <c r="H125" s="809"/>
      <c r="I125" s="810"/>
      <c r="J125" s="765"/>
      <c r="K125" s="811">
        <v>0.75</v>
      </c>
      <c r="L125" s="809">
        <v>2</v>
      </c>
      <c r="M125" s="809">
        <v>20</v>
      </c>
      <c r="N125" s="812">
        <v>6.57</v>
      </c>
      <c r="O125" s="809" t="s">
        <v>4741</v>
      </c>
      <c r="P125" s="813" t="s">
        <v>4980</v>
      </c>
      <c r="Q125" s="814">
        <f t="shared" si="5"/>
        <v>-1</v>
      </c>
      <c r="R125" s="814">
        <f t="shared" si="5"/>
        <v>-0.75</v>
      </c>
      <c r="S125" s="805" t="str">
        <f t="shared" si="6"/>
        <v/>
      </c>
      <c r="T125" s="805" t="str">
        <f t="shared" si="7"/>
        <v/>
      </c>
      <c r="U125" s="805" t="str">
        <f t="shared" si="8"/>
        <v/>
      </c>
      <c r="V125" s="815" t="str">
        <f t="shared" si="9"/>
        <v/>
      </c>
      <c r="W125" s="766"/>
    </row>
    <row r="126" spans="1:23" ht="14.4" customHeight="1" x14ac:dyDescent="0.3">
      <c r="A126" s="820" t="s">
        <v>4981</v>
      </c>
      <c r="B126" s="772"/>
      <c r="C126" s="774"/>
      <c r="D126" s="775"/>
      <c r="E126" s="761">
        <v>1</v>
      </c>
      <c r="F126" s="762">
        <v>0.51</v>
      </c>
      <c r="G126" s="763">
        <v>5</v>
      </c>
      <c r="H126" s="756">
        <v>1</v>
      </c>
      <c r="I126" s="754">
        <v>0.51</v>
      </c>
      <c r="J126" s="767">
        <v>8</v>
      </c>
      <c r="K126" s="757">
        <v>0.24</v>
      </c>
      <c r="L126" s="756">
        <v>1</v>
      </c>
      <c r="M126" s="756">
        <v>8</v>
      </c>
      <c r="N126" s="758">
        <v>2.77</v>
      </c>
      <c r="O126" s="756" t="s">
        <v>4741</v>
      </c>
      <c r="P126" s="771" t="s">
        <v>4982</v>
      </c>
      <c r="Q126" s="759">
        <f t="shared" si="5"/>
        <v>1</v>
      </c>
      <c r="R126" s="759">
        <f t="shared" si="5"/>
        <v>0.51</v>
      </c>
      <c r="S126" s="772">
        <f t="shared" si="6"/>
        <v>2.77</v>
      </c>
      <c r="T126" s="772">
        <f t="shared" si="7"/>
        <v>8</v>
      </c>
      <c r="U126" s="772">
        <f t="shared" si="8"/>
        <v>5.23</v>
      </c>
      <c r="V126" s="773">
        <f t="shared" si="9"/>
        <v>2.8880866425992782</v>
      </c>
      <c r="W126" s="760">
        <v>5</v>
      </c>
    </row>
    <row r="127" spans="1:23" ht="14.4" customHeight="1" x14ac:dyDescent="0.3">
      <c r="A127" s="821" t="s">
        <v>4983</v>
      </c>
      <c r="B127" s="805"/>
      <c r="C127" s="806"/>
      <c r="D127" s="776"/>
      <c r="E127" s="807">
        <v>1</v>
      </c>
      <c r="F127" s="808">
        <v>0.63</v>
      </c>
      <c r="G127" s="764">
        <v>4</v>
      </c>
      <c r="H127" s="809"/>
      <c r="I127" s="810"/>
      <c r="J127" s="765"/>
      <c r="K127" s="811">
        <v>0.39</v>
      </c>
      <c r="L127" s="809">
        <v>1</v>
      </c>
      <c r="M127" s="809">
        <v>13</v>
      </c>
      <c r="N127" s="812">
        <v>4.32</v>
      </c>
      <c r="O127" s="809" t="s">
        <v>4741</v>
      </c>
      <c r="P127" s="813" t="s">
        <v>4984</v>
      </c>
      <c r="Q127" s="814">
        <f t="shared" si="5"/>
        <v>0</v>
      </c>
      <c r="R127" s="814">
        <f t="shared" si="5"/>
        <v>0</v>
      </c>
      <c r="S127" s="805" t="str">
        <f t="shared" si="6"/>
        <v/>
      </c>
      <c r="T127" s="805" t="str">
        <f t="shared" si="7"/>
        <v/>
      </c>
      <c r="U127" s="805" t="str">
        <f t="shared" si="8"/>
        <v/>
      </c>
      <c r="V127" s="815" t="str">
        <f t="shared" si="9"/>
        <v/>
      </c>
      <c r="W127" s="766"/>
    </row>
    <row r="128" spans="1:23" ht="14.4" customHeight="1" x14ac:dyDescent="0.3">
      <c r="A128" s="820" t="s">
        <v>4985</v>
      </c>
      <c r="B128" s="772"/>
      <c r="C128" s="774"/>
      <c r="D128" s="775"/>
      <c r="E128" s="761">
        <v>1</v>
      </c>
      <c r="F128" s="762">
        <v>3.38</v>
      </c>
      <c r="G128" s="763">
        <v>7</v>
      </c>
      <c r="H128" s="756"/>
      <c r="I128" s="754"/>
      <c r="J128" s="755"/>
      <c r="K128" s="757">
        <v>3.38</v>
      </c>
      <c r="L128" s="756">
        <v>3</v>
      </c>
      <c r="M128" s="756">
        <v>30</v>
      </c>
      <c r="N128" s="758">
        <v>10.06</v>
      </c>
      <c r="O128" s="756" t="s">
        <v>4741</v>
      </c>
      <c r="P128" s="771" t="s">
        <v>4986</v>
      </c>
      <c r="Q128" s="759">
        <f t="shared" si="5"/>
        <v>0</v>
      </c>
      <c r="R128" s="759">
        <f t="shared" si="5"/>
        <v>0</v>
      </c>
      <c r="S128" s="772" t="str">
        <f t="shared" si="6"/>
        <v/>
      </c>
      <c r="T128" s="772" t="str">
        <f t="shared" si="7"/>
        <v/>
      </c>
      <c r="U128" s="772" t="str">
        <f t="shared" si="8"/>
        <v/>
      </c>
      <c r="V128" s="773" t="str">
        <f t="shared" si="9"/>
        <v/>
      </c>
      <c r="W128" s="760"/>
    </row>
    <row r="129" spans="1:23" ht="14.4" customHeight="1" x14ac:dyDescent="0.3">
      <c r="A129" s="820" t="s">
        <v>4987</v>
      </c>
      <c r="B129" s="772">
        <v>1</v>
      </c>
      <c r="C129" s="774">
        <v>0.83</v>
      </c>
      <c r="D129" s="775">
        <v>10</v>
      </c>
      <c r="E129" s="761"/>
      <c r="F129" s="762"/>
      <c r="G129" s="763"/>
      <c r="H129" s="756"/>
      <c r="I129" s="754"/>
      <c r="J129" s="755"/>
      <c r="K129" s="757">
        <v>0.83</v>
      </c>
      <c r="L129" s="756">
        <v>2</v>
      </c>
      <c r="M129" s="756">
        <v>14</v>
      </c>
      <c r="N129" s="758">
        <v>4.71</v>
      </c>
      <c r="O129" s="756" t="s">
        <v>4741</v>
      </c>
      <c r="P129" s="771" t="s">
        <v>4988</v>
      </c>
      <c r="Q129" s="759">
        <f t="shared" si="5"/>
        <v>-1</v>
      </c>
      <c r="R129" s="759">
        <f t="shared" si="5"/>
        <v>-0.83</v>
      </c>
      <c r="S129" s="772" t="str">
        <f t="shared" si="6"/>
        <v/>
      </c>
      <c r="T129" s="772" t="str">
        <f t="shared" si="7"/>
        <v/>
      </c>
      <c r="U129" s="772" t="str">
        <f t="shared" si="8"/>
        <v/>
      </c>
      <c r="V129" s="773" t="str">
        <f t="shared" si="9"/>
        <v/>
      </c>
      <c r="W129" s="760"/>
    </row>
    <row r="130" spans="1:23" ht="14.4" customHeight="1" x14ac:dyDescent="0.3">
      <c r="A130" s="821" t="s">
        <v>4989</v>
      </c>
      <c r="B130" s="805"/>
      <c r="C130" s="806"/>
      <c r="D130" s="776"/>
      <c r="E130" s="807">
        <v>1</v>
      </c>
      <c r="F130" s="808">
        <v>1.1100000000000001</v>
      </c>
      <c r="G130" s="764">
        <v>4</v>
      </c>
      <c r="H130" s="809"/>
      <c r="I130" s="810"/>
      <c r="J130" s="765"/>
      <c r="K130" s="811">
        <v>1.1100000000000001</v>
      </c>
      <c r="L130" s="809">
        <v>2</v>
      </c>
      <c r="M130" s="809">
        <v>18</v>
      </c>
      <c r="N130" s="812">
        <v>6.11</v>
      </c>
      <c r="O130" s="809" t="s">
        <v>4741</v>
      </c>
      <c r="P130" s="813" t="s">
        <v>4990</v>
      </c>
      <c r="Q130" s="814">
        <f t="shared" si="5"/>
        <v>0</v>
      </c>
      <c r="R130" s="814">
        <f t="shared" si="5"/>
        <v>0</v>
      </c>
      <c r="S130" s="805" t="str">
        <f t="shared" si="6"/>
        <v/>
      </c>
      <c r="T130" s="805" t="str">
        <f t="shared" si="7"/>
        <v/>
      </c>
      <c r="U130" s="805" t="str">
        <f t="shared" si="8"/>
        <v/>
      </c>
      <c r="V130" s="815" t="str">
        <f t="shared" si="9"/>
        <v/>
      </c>
      <c r="W130" s="766"/>
    </row>
    <row r="131" spans="1:23" ht="14.4" customHeight="1" x14ac:dyDescent="0.3">
      <c r="A131" s="820" t="s">
        <v>4991</v>
      </c>
      <c r="B131" s="772"/>
      <c r="C131" s="774"/>
      <c r="D131" s="775"/>
      <c r="E131" s="761">
        <v>1</v>
      </c>
      <c r="F131" s="762">
        <v>1.58</v>
      </c>
      <c r="G131" s="763">
        <v>12</v>
      </c>
      <c r="H131" s="756"/>
      <c r="I131" s="754"/>
      <c r="J131" s="755"/>
      <c r="K131" s="757">
        <v>1.58</v>
      </c>
      <c r="L131" s="756">
        <v>3</v>
      </c>
      <c r="M131" s="756">
        <v>31</v>
      </c>
      <c r="N131" s="758">
        <v>10.29</v>
      </c>
      <c r="O131" s="756" t="s">
        <v>4741</v>
      </c>
      <c r="P131" s="771" t="s">
        <v>4992</v>
      </c>
      <c r="Q131" s="759">
        <f t="shared" si="5"/>
        <v>0</v>
      </c>
      <c r="R131" s="759">
        <f t="shared" si="5"/>
        <v>0</v>
      </c>
      <c r="S131" s="772" t="str">
        <f t="shared" si="6"/>
        <v/>
      </c>
      <c r="T131" s="772" t="str">
        <f t="shared" si="7"/>
        <v/>
      </c>
      <c r="U131" s="772" t="str">
        <f t="shared" si="8"/>
        <v/>
      </c>
      <c r="V131" s="773" t="str">
        <f t="shared" si="9"/>
        <v/>
      </c>
      <c r="W131" s="760"/>
    </row>
    <row r="132" spans="1:23" ht="14.4" customHeight="1" x14ac:dyDescent="0.3">
      <c r="A132" s="820" t="s">
        <v>4993</v>
      </c>
      <c r="B132" s="751">
        <v>1</v>
      </c>
      <c r="C132" s="752">
        <v>0.63</v>
      </c>
      <c r="D132" s="753">
        <v>9</v>
      </c>
      <c r="E132" s="770"/>
      <c r="F132" s="754"/>
      <c r="G132" s="755"/>
      <c r="H132" s="756"/>
      <c r="I132" s="754"/>
      <c r="J132" s="755"/>
      <c r="K132" s="757">
        <v>0.63</v>
      </c>
      <c r="L132" s="756">
        <v>2</v>
      </c>
      <c r="M132" s="756">
        <v>18</v>
      </c>
      <c r="N132" s="758">
        <v>6.13</v>
      </c>
      <c r="O132" s="756" t="s">
        <v>4741</v>
      </c>
      <c r="P132" s="771" t="s">
        <v>4994</v>
      </c>
      <c r="Q132" s="759">
        <f t="shared" si="5"/>
        <v>-1</v>
      </c>
      <c r="R132" s="759">
        <f t="shared" si="5"/>
        <v>-0.63</v>
      </c>
      <c r="S132" s="772" t="str">
        <f t="shared" si="6"/>
        <v/>
      </c>
      <c r="T132" s="772" t="str">
        <f t="shared" si="7"/>
        <v/>
      </c>
      <c r="U132" s="772" t="str">
        <f t="shared" si="8"/>
        <v/>
      </c>
      <c r="V132" s="773" t="str">
        <f t="shared" si="9"/>
        <v/>
      </c>
      <c r="W132" s="760"/>
    </row>
    <row r="133" spans="1:23" ht="14.4" customHeight="1" x14ac:dyDescent="0.3">
      <c r="A133" s="820" t="s">
        <v>4995</v>
      </c>
      <c r="B133" s="772"/>
      <c r="C133" s="774"/>
      <c r="D133" s="775"/>
      <c r="E133" s="770"/>
      <c r="F133" s="754"/>
      <c r="G133" s="755"/>
      <c r="H133" s="761">
        <v>1</v>
      </c>
      <c r="I133" s="762">
        <v>4.07</v>
      </c>
      <c r="J133" s="763">
        <v>6</v>
      </c>
      <c r="K133" s="757">
        <v>4.07</v>
      </c>
      <c r="L133" s="756">
        <v>5</v>
      </c>
      <c r="M133" s="756">
        <v>41</v>
      </c>
      <c r="N133" s="758">
        <v>13.63</v>
      </c>
      <c r="O133" s="756" t="s">
        <v>4741</v>
      </c>
      <c r="P133" s="771" t="s">
        <v>4996</v>
      </c>
      <c r="Q133" s="759">
        <f t="shared" si="5"/>
        <v>1</v>
      </c>
      <c r="R133" s="759">
        <f t="shared" si="5"/>
        <v>4.07</v>
      </c>
      <c r="S133" s="772">
        <f t="shared" si="6"/>
        <v>13.63</v>
      </c>
      <c r="T133" s="772">
        <f t="shared" si="7"/>
        <v>6</v>
      </c>
      <c r="U133" s="772">
        <f t="shared" si="8"/>
        <v>-7.6300000000000008</v>
      </c>
      <c r="V133" s="773">
        <f t="shared" si="9"/>
        <v>0.44020542920029343</v>
      </c>
      <c r="W133" s="760"/>
    </row>
    <row r="134" spans="1:23" ht="14.4" customHeight="1" x14ac:dyDescent="0.3">
      <c r="A134" s="820" t="s">
        <v>4997</v>
      </c>
      <c r="B134" s="751">
        <v>1</v>
      </c>
      <c r="C134" s="752">
        <v>3.8</v>
      </c>
      <c r="D134" s="753">
        <v>10</v>
      </c>
      <c r="E134" s="770">
        <v>1</v>
      </c>
      <c r="F134" s="754">
        <v>3.8</v>
      </c>
      <c r="G134" s="755">
        <v>7</v>
      </c>
      <c r="H134" s="756"/>
      <c r="I134" s="754"/>
      <c r="J134" s="755"/>
      <c r="K134" s="757">
        <v>3.8</v>
      </c>
      <c r="L134" s="756">
        <v>4</v>
      </c>
      <c r="M134" s="756">
        <v>39</v>
      </c>
      <c r="N134" s="758">
        <v>12.95</v>
      </c>
      <c r="O134" s="756" t="s">
        <v>4741</v>
      </c>
      <c r="P134" s="771" t="s">
        <v>4998</v>
      </c>
      <c r="Q134" s="759">
        <f t="shared" ref="Q134:R158" si="10">H134-B134</f>
        <v>-1</v>
      </c>
      <c r="R134" s="759">
        <f t="shared" si="10"/>
        <v>-3.8</v>
      </c>
      <c r="S134" s="772" t="str">
        <f t="shared" ref="S134:S158" si="11">IF(H134=0,"",H134*N134)</f>
        <v/>
      </c>
      <c r="T134" s="772" t="str">
        <f t="shared" ref="T134:T158" si="12">IF(H134=0,"",H134*J134)</f>
        <v/>
      </c>
      <c r="U134" s="772" t="str">
        <f t="shared" ref="U134:U158" si="13">IF(H134=0,"",T134-S134)</f>
        <v/>
      </c>
      <c r="V134" s="773" t="str">
        <f t="shared" ref="V134:V158" si="14">IF(H134=0,"",T134/S134)</f>
        <v/>
      </c>
      <c r="W134" s="760"/>
    </row>
    <row r="135" spans="1:23" ht="14.4" customHeight="1" x14ac:dyDescent="0.3">
      <c r="A135" s="821" t="s">
        <v>4999</v>
      </c>
      <c r="B135" s="817">
        <v>1</v>
      </c>
      <c r="C135" s="818">
        <v>6.33</v>
      </c>
      <c r="D135" s="769">
        <v>8</v>
      </c>
      <c r="E135" s="816"/>
      <c r="F135" s="810"/>
      <c r="G135" s="765"/>
      <c r="H135" s="809"/>
      <c r="I135" s="810"/>
      <c r="J135" s="765"/>
      <c r="K135" s="811">
        <v>6.33</v>
      </c>
      <c r="L135" s="809">
        <v>7</v>
      </c>
      <c r="M135" s="809">
        <v>64</v>
      </c>
      <c r="N135" s="812">
        <v>21.19</v>
      </c>
      <c r="O135" s="809" t="s">
        <v>4741</v>
      </c>
      <c r="P135" s="813" t="s">
        <v>5000</v>
      </c>
      <c r="Q135" s="814">
        <f t="shared" si="10"/>
        <v>-1</v>
      </c>
      <c r="R135" s="814">
        <f t="shared" si="10"/>
        <v>-6.33</v>
      </c>
      <c r="S135" s="805" t="str">
        <f t="shared" si="11"/>
        <v/>
      </c>
      <c r="T135" s="805" t="str">
        <f t="shared" si="12"/>
        <v/>
      </c>
      <c r="U135" s="805" t="str">
        <f t="shared" si="13"/>
        <v/>
      </c>
      <c r="V135" s="815" t="str">
        <f t="shared" si="14"/>
        <v/>
      </c>
      <c r="W135" s="766"/>
    </row>
    <row r="136" spans="1:23" ht="14.4" customHeight="1" x14ac:dyDescent="0.3">
      <c r="A136" s="820" t="s">
        <v>1478</v>
      </c>
      <c r="B136" s="772">
        <v>1</v>
      </c>
      <c r="C136" s="774">
        <v>1.49</v>
      </c>
      <c r="D136" s="775">
        <v>5</v>
      </c>
      <c r="E136" s="770"/>
      <c r="F136" s="754"/>
      <c r="G136" s="755"/>
      <c r="H136" s="761">
        <v>1</v>
      </c>
      <c r="I136" s="762">
        <v>1.5</v>
      </c>
      <c r="J136" s="763">
        <v>4</v>
      </c>
      <c r="K136" s="757">
        <v>1.49</v>
      </c>
      <c r="L136" s="756">
        <v>3</v>
      </c>
      <c r="M136" s="756">
        <v>24</v>
      </c>
      <c r="N136" s="758">
        <v>8.11</v>
      </c>
      <c r="O136" s="756" t="s">
        <v>4741</v>
      </c>
      <c r="P136" s="771" t="s">
        <v>5001</v>
      </c>
      <c r="Q136" s="759">
        <f t="shared" si="10"/>
        <v>0</v>
      </c>
      <c r="R136" s="759">
        <f t="shared" si="10"/>
        <v>1.0000000000000009E-2</v>
      </c>
      <c r="S136" s="772">
        <f t="shared" si="11"/>
        <v>8.11</v>
      </c>
      <c r="T136" s="772">
        <f t="shared" si="12"/>
        <v>4</v>
      </c>
      <c r="U136" s="772">
        <f t="shared" si="13"/>
        <v>-4.1099999999999994</v>
      </c>
      <c r="V136" s="773">
        <f t="shared" si="14"/>
        <v>0.49321824907521583</v>
      </c>
      <c r="W136" s="760"/>
    </row>
    <row r="137" spans="1:23" ht="14.4" customHeight="1" x14ac:dyDescent="0.3">
      <c r="A137" s="821" t="s">
        <v>5002</v>
      </c>
      <c r="B137" s="805"/>
      <c r="C137" s="806"/>
      <c r="D137" s="776"/>
      <c r="E137" s="816"/>
      <c r="F137" s="810"/>
      <c r="G137" s="765"/>
      <c r="H137" s="807">
        <v>1</v>
      </c>
      <c r="I137" s="808">
        <v>5.76</v>
      </c>
      <c r="J137" s="764">
        <v>9</v>
      </c>
      <c r="K137" s="811">
        <v>5.76</v>
      </c>
      <c r="L137" s="809">
        <v>7</v>
      </c>
      <c r="M137" s="809">
        <v>65</v>
      </c>
      <c r="N137" s="812">
        <v>21.62</v>
      </c>
      <c r="O137" s="809" t="s">
        <v>4741</v>
      </c>
      <c r="P137" s="813" t="s">
        <v>5003</v>
      </c>
      <c r="Q137" s="814">
        <f t="shared" si="10"/>
        <v>1</v>
      </c>
      <c r="R137" s="814">
        <f t="shared" si="10"/>
        <v>5.76</v>
      </c>
      <c r="S137" s="805">
        <f t="shared" si="11"/>
        <v>21.62</v>
      </c>
      <c r="T137" s="805">
        <f t="shared" si="12"/>
        <v>9</v>
      </c>
      <c r="U137" s="805">
        <f t="shared" si="13"/>
        <v>-12.620000000000001</v>
      </c>
      <c r="V137" s="815">
        <f t="shared" si="14"/>
        <v>0.41628122109158183</v>
      </c>
      <c r="W137" s="766"/>
    </row>
    <row r="138" spans="1:23" ht="14.4" customHeight="1" x14ac:dyDescent="0.3">
      <c r="A138" s="820" t="s">
        <v>5004</v>
      </c>
      <c r="B138" s="772"/>
      <c r="C138" s="774"/>
      <c r="D138" s="775"/>
      <c r="E138" s="770"/>
      <c r="F138" s="754"/>
      <c r="G138" s="755"/>
      <c r="H138" s="761">
        <v>1</v>
      </c>
      <c r="I138" s="762">
        <v>0.72</v>
      </c>
      <c r="J138" s="767">
        <v>8</v>
      </c>
      <c r="K138" s="757">
        <v>0.62</v>
      </c>
      <c r="L138" s="756">
        <v>2</v>
      </c>
      <c r="M138" s="756">
        <v>18</v>
      </c>
      <c r="N138" s="758">
        <v>6.1</v>
      </c>
      <c r="O138" s="756" t="s">
        <v>4741</v>
      </c>
      <c r="P138" s="771" t="s">
        <v>5005</v>
      </c>
      <c r="Q138" s="759">
        <f t="shared" si="10"/>
        <v>1</v>
      </c>
      <c r="R138" s="759">
        <f t="shared" si="10"/>
        <v>0.72</v>
      </c>
      <c r="S138" s="772">
        <f t="shared" si="11"/>
        <v>6.1</v>
      </c>
      <c r="T138" s="772">
        <f t="shared" si="12"/>
        <v>8</v>
      </c>
      <c r="U138" s="772">
        <f t="shared" si="13"/>
        <v>1.9000000000000004</v>
      </c>
      <c r="V138" s="773">
        <f t="shared" si="14"/>
        <v>1.3114754098360657</v>
      </c>
      <c r="W138" s="760">
        <v>2</v>
      </c>
    </row>
    <row r="139" spans="1:23" ht="14.4" customHeight="1" x14ac:dyDescent="0.3">
      <c r="A139" s="820" t="s">
        <v>5006</v>
      </c>
      <c r="B139" s="772"/>
      <c r="C139" s="774"/>
      <c r="D139" s="775"/>
      <c r="E139" s="770"/>
      <c r="F139" s="754"/>
      <c r="G139" s="755"/>
      <c r="H139" s="761">
        <v>1</v>
      </c>
      <c r="I139" s="762">
        <v>1.32</v>
      </c>
      <c r="J139" s="763">
        <v>3</v>
      </c>
      <c r="K139" s="757">
        <v>1.72</v>
      </c>
      <c r="L139" s="756">
        <v>4</v>
      </c>
      <c r="M139" s="756">
        <v>35</v>
      </c>
      <c r="N139" s="758">
        <v>11.83</v>
      </c>
      <c r="O139" s="756" t="s">
        <v>4741</v>
      </c>
      <c r="P139" s="771" t="s">
        <v>5007</v>
      </c>
      <c r="Q139" s="759">
        <f t="shared" si="10"/>
        <v>1</v>
      </c>
      <c r="R139" s="759">
        <f t="shared" si="10"/>
        <v>1.32</v>
      </c>
      <c r="S139" s="772">
        <f t="shared" si="11"/>
        <v>11.83</v>
      </c>
      <c r="T139" s="772">
        <f t="shared" si="12"/>
        <v>3</v>
      </c>
      <c r="U139" s="772">
        <f t="shared" si="13"/>
        <v>-8.83</v>
      </c>
      <c r="V139" s="773">
        <f t="shared" si="14"/>
        <v>0.25359256128486896</v>
      </c>
      <c r="W139" s="760"/>
    </row>
    <row r="140" spans="1:23" ht="14.4" customHeight="1" x14ac:dyDescent="0.3">
      <c r="A140" s="820" t="s">
        <v>5008</v>
      </c>
      <c r="B140" s="772"/>
      <c r="C140" s="774"/>
      <c r="D140" s="775"/>
      <c r="E140" s="761">
        <v>1</v>
      </c>
      <c r="F140" s="762">
        <v>1.49</v>
      </c>
      <c r="G140" s="763">
        <v>3</v>
      </c>
      <c r="H140" s="756"/>
      <c r="I140" s="754"/>
      <c r="J140" s="755"/>
      <c r="K140" s="757">
        <v>2.41</v>
      </c>
      <c r="L140" s="756">
        <v>5</v>
      </c>
      <c r="M140" s="756">
        <v>45</v>
      </c>
      <c r="N140" s="758">
        <v>15.11</v>
      </c>
      <c r="O140" s="756" t="s">
        <v>4741</v>
      </c>
      <c r="P140" s="771" t="s">
        <v>5009</v>
      </c>
      <c r="Q140" s="759">
        <f t="shared" si="10"/>
        <v>0</v>
      </c>
      <c r="R140" s="759">
        <f t="shared" si="10"/>
        <v>0</v>
      </c>
      <c r="S140" s="772" t="str">
        <f t="shared" si="11"/>
        <v/>
      </c>
      <c r="T140" s="772" t="str">
        <f t="shared" si="12"/>
        <v/>
      </c>
      <c r="U140" s="772" t="str">
        <f t="shared" si="13"/>
        <v/>
      </c>
      <c r="V140" s="773" t="str">
        <f t="shared" si="14"/>
        <v/>
      </c>
      <c r="W140" s="760"/>
    </row>
    <row r="141" spans="1:23" ht="14.4" customHeight="1" x14ac:dyDescent="0.3">
      <c r="A141" s="820" t="s">
        <v>5010</v>
      </c>
      <c r="B141" s="772"/>
      <c r="C141" s="774"/>
      <c r="D141" s="775"/>
      <c r="E141" s="770"/>
      <c r="F141" s="754"/>
      <c r="G141" s="755"/>
      <c r="H141" s="761">
        <v>1</v>
      </c>
      <c r="I141" s="762">
        <v>1.64</v>
      </c>
      <c r="J141" s="767">
        <v>20</v>
      </c>
      <c r="K141" s="757">
        <v>1.64</v>
      </c>
      <c r="L141" s="756">
        <v>3</v>
      </c>
      <c r="M141" s="756">
        <v>28</v>
      </c>
      <c r="N141" s="758">
        <v>9.4499999999999993</v>
      </c>
      <c r="O141" s="756" t="s">
        <v>4741</v>
      </c>
      <c r="P141" s="771" t="s">
        <v>5011</v>
      </c>
      <c r="Q141" s="759">
        <f t="shared" si="10"/>
        <v>1</v>
      </c>
      <c r="R141" s="759">
        <f t="shared" si="10"/>
        <v>1.64</v>
      </c>
      <c r="S141" s="772">
        <f t="shared" si="11"/>
        <v>9.4499999999999993</v>
      </c>
      <c r="T141" s="772">
        <f t="shared" si="12"/>
        <v>20</v>
      </c>
      <c r="U141" s="772">
        <f t="shared" si="13"/>
        <v>10.55</v>
      </c>
      <c r="V141" s="773">
        <f t="shared" si="14"/>
        <v>2.1164021164021167</v>
      </c>
      <c r="W141" s="760">
        <v>11</v>
      </c>
    </row>
    <row r="142" spans="1:23" ht="14.4" customHeight="1" x14ac:dyDescent="0.3">
      <c r="A142" s="820" t="s">
        <v>5012</v>
      </c>
      <c r="B142" s="772"/>
      <c r="C142" s="774"/>
      <c r="D142" s="775"/>
      <c r="E142" s="761">
        <v>1</v>
      </c>
      <c r="F142" s="762">
        <v>0.55000000000000004</v>
      </c>
      <c r="G142" s="763">
        <v>5</v>
      </c>
      <c r="H142" s="756"/>
      <c r="I142" s="754"/>
      <c r="J142" s="755"/>
      <c r="K142" s="757">
        <v>0.36</v>
      </c>
      <c r="L142" s="756">
        <v>1</v>
      </c>
      <c r="M142" s="756">
        <v>11</v>
      </c>
      <c r="N142" s="758">
        <v>3.82</v>
      </c>
      <c r="O142" s="756" t="s">
        <v>4741</v>
      </c>
      <c r="P142" s="771" t="s">
        <v>5013</v>
      </c>
      <c r="Q142" s="759">
        <f t="shared" si="10"/>
        <v>0</v>
      </c>
      <c r="R142" s="759">
        <f t="shared" si="10"/>
        <v>0</v>
      </c>
      <c r="S142" s="772" t="str">
        <f t="shared" si="11"/>
        <v/>
      </c>
      <c r="T142" s="772" t="str">
        <f t="shared" si="12"/>
        <v/>
      </c>
      <c r="U142" s="772" t="str">
        <f t="shared" si="13"/>
        <v/>
      </c>
      <c r="V142" s="773" t="str">
        <f t="shared" si="14"/>
        <v/>
      </c>
      <c r="W142" s="760"/>
    </row>
    <row r="143" spans="1:23" ht="14.4" customHeight="1" x14ac:dyDescent="0.3">
      <c r="A143" s="821" t="s">
        <v>5014</v>
      </c>
      <c r="B143" s="805"/>
      <c r="C143" s="806"/>
      <c r="D143" s="776"/>
      <c r="E143" s="807"/>
      <c r="F143" s="808"/>
      <c r="G143" s="764"/>
      <c r="H143" s="809">
        <v>1</v>
      </c>
      <c r="I143" s="810">
        <v>0.65</v>
      </c>
      <c r="J143" s="765">
        <v>4</v>
      </c>
      <c r="K143" s="811">
        <v>0.65</v>
      </c>
      <c r="L143" s="809">
        <v>2</v>
      </c>
      <c r="M143" s="809">
        <v>19</v>
      </c>
      <c r="N143" s="812">
        <v>6.25</v>
      </c>
      <c r="O143" s="809" t="s">
        <v>4741</v>
      </c>
      <c r="P143" s="813" t="s">
        <v>5015</v>
      </c>
      <c r="Q143" s="814">
        <f t="shared" si="10"/>
        <v>1</v>
      </c>
      <c r="R143" s="814">
        <f t="shared" si="10"/>
        <v>0.65</v>
      </c>
      <c r="S143" s="805">
        <f t="shared" si="11"/>
        <v>6.25</v>
      </c>
      <c r="T143" s="805">
        <f t="shared" si="12"/>
        <v>4</v>
      </c>
      <c r="U143" s="805">
        <f t="shared" si="13"/>
        <v>-2.25</v>
      </c>
      <c r="V143" s="815">
        <f t="shared" si="14"/>
        <v>0.64</v>
      </c>
      <c r="W143" s="766"/>
    </row>
    <row r="144" spans="1:23" ht="14.4" customHeight="1" x14ac:dyDescent="0.3">
      <c r="A144" s="821" t="s">
        <v>5016</v>
      </c>
      <c r="B144" s="805"/>
      <c r="C144" s="806"/>
      <c r="D144" s="776"/>
      <c r="E144" s="807">
        <v>1</v>
      </c>
      <c r="F144" s="808">
        <v>1.39</v>
      </c>
      <c r="G144" s="764">
        <v>8</v>
      </c>
      <c r="H144" s="809"/>
      <c r="I144" s="810"/>
      <c r="J144" s="765"/>
      <c r="K144" s="811">
        <v>1.39</v>
      </c>
      <c r="L144" s="809">
        <v>4</v>
      </c>
      <c r="M144" s="809">
        <v>36</v>
      </c>
      <c r="N144" s="812">
        <v>11.87</v>
      </c>
      <c r="O144" s="809" t="s">
        <v>4741</v>
      </c>
      <c r="P144" s="813" t="s">
        <v>5017</v>
      </c>
      <c r="Q144" s="814">
        <f t="shared" si="10"/>
        <v>0</v>
      </c>
      <c r="R144" s="814">
        <f t="shared" si="10"/>
        <v>0</v>
      </c>
      <c r="S144" s="805" t="str">
        <f t="shared" si="11"/>
        <v/>
      </c>
      <c r="T144" s="805" t="str">
        <f t="shared" si="12"/>
        <v/>
      </c>
      <c r="U144" s="805" t="str">
        <f t="shared" si="13"/>
        <v/>
      </c>
      <c r="V144" s="815" t="str">
        <f t="shared" si="14"/>
        <v/>
      </c>
      <c r="W144" s="766"/>
    </row>
    <row r="145" spans="1:23" ht="14.4" customHeight="1" x14ac:dyDescent="0.3">
      <c r="A145" s="820" t="s">
        <v>5018</v>
      </c>
      <c r="B145" s="772"/>
      <c r="C145" s="774"/>
      <c r="D145" s="775"/>
      <c r="E145" s="761">
        <v>1</v>
      </c>
      <c r="F145" s="762">
        <v>0.81</v>
      </c>
      <c r="G145" s="763">
        <v>2</v>
      </c>
      <c r="H145" s="756"/>
      <c r="I145" s="754"/>
      <c r="J145" s="755"/>
      <c r="K145" s="757">
        <v>0.81</v>
      </c>
      <c r="L145" s="756">
        <v>2</v>
      </c>
      <c r="M145" s="756">
        <v>18</v>
      </c>
      <c r="N145" s="758">
        <v>5.92</v>
      </c>
      <c r="O145" s="756" t="s">
        <v>4741</v>
      </c>
      <c r="P145" s="771" t="s">
        <v>5019</v>
      </c>
      <c r="Q145" s="759">
        <f t="shared" si="10"/>
        <v>0</v>
      </c>
      <c r="R145" s="759">
        <f t="shared" si="10"/>
        <v>0</v>
      </c>
      <c r="S145" s="772" t="str">
        <f t="shared" si="11"/>
        <v/>
      </c>
      <c r="T145" s="772" t="str">
        <f t="shared" si="12"/>
        <v/>
      </c>
      <c r="U145" s="772" t="str">
        <f t="shared" si="13"/>
        <v/>
      </c>
      <c r="V145" s="773" t="str">
        <f t="shared" si="14"/>
        <v/>
      </c>
      <c r="W145" s="760"/>
    </row>
    <row r="146" spans="1:23" ht="14.4" customHeight="1" x14ac:dyDescent="0.3">
      <c r="A146" s="820" t="s">
        <v>5020</v>
      </c>
      <c r="B146" s="772"/>
      <c r="C146" s="774"/>
      <c r="D146" s="775"/>
      <c r="E146" s="770">
        <v>2</v>
      </c>
      <c r="F146" s="754">
        <v>2.12</v>
      </c>
      <c r="G146" s="755">
        <v>14</v>
      </c>
      <c r="H146" s="761">
        <v>6</v>
      </c>
      <c r="I146" s="762">
        <v>5.55</v>
      </c>
      <c r="J146" s="767">
        <v>10</v>
      </c>
      <c r="K146" s="757">
        <v>0.91</v>
      </c>
      <c r="L146" s="756">
        <v>2</v>
      </c>
      <c r="M146" s="756">
        <v>15</v>
      </c>
      <c r="N146" s="758">
        <v>5.13</v>
      </c>
      <c r="O146" s="756" t="s">
        <v>4741</v>
      </c>
      <c r="P146" s="771" t="s">
        <v>5021</v>
      </c>
      <c r="Q146" s="759">
        <f t="shared" si="10"/>
        <v>6</v>
      </c>
      <c r="R146" s="759">
        <f t="shared" si="10"/>
        <v>5.55</v>
      </c>
      <c r="S146" s="772">
        <f t="shared" si="11"/>
        <v>30.78</v>
      </c>
      <c r="T146" s="772">
        <f t="shared" si="12"/>
        <v>60</v>
      </c>
      <c r="U146" s="772">
        <f t="shared" si="13"/>
        <v>29.22</v>
      </c>
      <c r="V146" s="773">
        <f t="shared" si="14"/>
        <v>1.9493177387914229</v>
      </c>
      <c r="W146" s="760">
        <v>29</v>
      </c>
    </row>
    <row r="147" spans="1:23" ht="14.4" customHeight="1" x14ac:dyDescent="0.3">
      <c r="A147" s="821" t="s">
        <v>5022</v>
      </c>
      <c r="B147" s="805">
        <v>1</v>
      </c>
      <c r="C147" s="806">
        <v>1.82</v>
      </c>
      <c r="D147" s="776">
        <v>9</v>
      </c>
      <c r="E147" s="816">
        <v>1</v>
      </c>
      <c r="F147" s="810">
        <v>2.41</v>
      </c>
      <c r="G147" s="765">
        <v>29</v>
      </c>
      <c r="H147" s="807"/>
      <c r="I147" s="808"/>
      <c r="J147" s="764"/>
      <c r="K147" s="811">
        <v>1.82</v>
      </c>
      <c r="L147" s="809">
        <v>3</v>
      </c>
      <c r="M147" s="809">
        <v>29</v>
      </c>
      <c r="N147" s="812">
        <v>9.66</v>
      </c>
      <c r="O147" s="809" t="s">
        <v>4741</v>
      </c>
      <c r="P147" s="813" t="s">
        <v>5023</v>
      </c>
      <c r="Q147" s="814">
        <f t="shared" si="10"/>
        <v>-1</v>
      </c>
      <c r="R147" s="814">
        <f t="shared" si="10"/>
        <v>-1.82</v>
      </c>
      <c r="S147" s="805" t="str">
        <f t="shared" si="11"/>
        <v/>
      </c>
      <c r="T147" s="805" t="str">
        <f t="shared" si="12"/>
        <v/>
      </c>
      <c r="U147" s="805" t="str">
        <f t="shared" si="13"/>
        <v/>
      </c>
      <c r="V147" s="815" t="str">
        <f t="shared" si="14"/>
        <v/>
      </c>
      <c r="W147" s="766"/>
    </row>
    <row r="148" spans="1:23" ht="14.4" customHeight="1" x14ac:dyDescent="0.3">
      <c r="A148" s="821" t="s">
        <v>5024</v>
      </c>
      <c r="B148" s="805"/>
      <c r="C148" s="806"/>
      <c r="D148" s="776"/>
      <c r="E148" s="816"/>
      <c r="F148" s="810"/>
      <c r="G148" s="765"/>
      <c r="H148" s="807">
        <v>2</v>
      </c>
      <c r="I148" s="808">
        <v>11.53</v>
      </c>
      <c r="J148" s="764">
        <v>16.5</v>
      </c>
      <c r="K148" s="811">
        <v>5.76</v>
      </c>
      <c r="L148" s="809">
        <v>6</v>
      </c>
      <c r="M148" s="809">
        <v>53</v>
      </c>
      <c r="N148" s="812">
        <v>17.5</v>
      </c>
      <c r="O148" s="809" t="s">
        <v>4741</v>
      </c>
      <c r="P148" s="813" t="s">
        <v>5025</v>
      </c>
      <c r="Q148" s="814">
        <f t="shared" si="10"/>
        <v>2</v>
      </c>
      <c r="R148" s="814">
        <f t="shared" si="10"/>
        <v>11.53</v>
      </c>
      <c r="S148" s="805">
        <f t="shared" si="11"/>
        <v>35</v>
      </c>
      <c r="T148" s="805">
        <f t="shared" si="12"/>
        <v>33</v>
      </c>
      <c r="U148" s="805">
        <f t="shared" si="13"/>
        <v>-2</v>
      </c>
      <c r="V148" s="815">
        <f t="shared" si="14"/>
        <v>0.94285714285714284</v>
      </c>
      <c r="W148" s="766">
        <v>6</v>
      </c>
    </row>
    <row r="149" spans="1:23" ht="14.4" customHeight="1" x14ac:dyDescent="0.3">
      <c r="A149" s="820" t="s">
        <v>5026</v>
      </c>
      <c r="B149" s="772"/>
      <c r="C149" s="774"/>
      <c r="D149" s="775"/>
      <c r="E149" s="761">
        <v>3</v>
      </c>
      <c r="F149" s="762">
        <v>1</v>
      </c>
      <c r="G149" s="763">
        <v>2.7</v>
      </c>
      <c r="H149" s="756">
        <v>1</v>
      </c>
      <c r="I149" s="754">
        <v>0.33</v>
      </c>
      <c r="J149" s="755">
        <v>2</v>
      </c>
      <c r="K149" s="757">
        <v>0.33</v>
      </c>
      <c r="L149" s="756">
        <v>1</v>
      </c>
      <c r="M149" s="756">
        <v>10</v>
      </c>
      <c r="N149" s="758">
        <v>3.44</v>
      </c>
      <c r="O149" s="756" t="s">
        <v>4741</v>
      </c>
      <c r="P149" s="771" t="s">
        <v>5027</v>
      </c>
      <c r="Q149" s="759">
        <f t="shared" si="10"/>
        <v>1</v>
      </c>
      <c r="R149" s="759">
        <f t="shared" si="10"/>
        <v>0.33</v>
      </c>
      <c r="S149" s="772">
        <f t="shared" si="11"/>
        <v>3.44</v>
      </c>
      <c r="T149" s="772">
        <f t="shared" si="12"/>
        <v>2</v>
      </c>
      <c r="U149" s="772">
        <f t="shared" si="13"/>
        <v>-1.44</v>
      </c>
      <c r="V149" s="773">
        <f t="shared" si="14"/>
        <v>0.58139534883720934</v>
      </c>
      <c r="W149" s="760"/>
    </row>
    <row r="150" spans="1:23" ht="14.4" customHeight="1" x14ac:dyDescent="0.3">
      <c r="A150" s="821" t="s">
        <v>5028</v>
      </c>
      <c r="B150" s="805"/>
      <c r="C150" s="806"/>
      <c r="D150" s="776"/>
      <c r="E150" s="807"/>
      <c r="F150" s="808"/>
      <c r="G150" s="764"/>
      <c r="H150" s="809">
        <v>1</v>
      </c>
      <c r="I150" s="810">
        <v>0.64</v>
      </c>
      <c r="J150" s="765">
        <v>2</v>
      </c>
      <c r="K150" s="811">
        <v>0.64</v>
      </c>
      <c r="L150" s="809">
        <v>2</v>
      </c>
      <c r="M150" s="809">
        <v>17</v>
      </c>
      <c r="N150" s="812">
        <v>5.5</v>
      </c>
      <c r="O150" s="809" t="s">
        <v>4741</v>
      </c>
      <c r="P150" s="813" t="s">
        <v>5029</v>
      </c>
      <c r="Q150" s="814">
        <f t="shared" si="10"/>
        <v>1</v>
      </c>
      <c r="R150" s="814">
        <f t="shared" si="10"/>
        <v>0.64</v>
      </c>
      <c r="S150" s="805">
        <f t="shared" si="11"/>
        <v>5.5</v>
      </c>
      <c r="T150" s="805">
        <f t="shared" si="12"/>
        <v>2</v>
      </c>
      <c r="U150" s="805">
        <f t="shared" si="13"/>
        <v>-3.5</v>
      </c>
      <c r="V150" s="815">
        <f t="shared" si="14"/>
        <v>0.36363636363636365</v>
      </c>
      <c r="W150" s="766"/>
    </row>
    <row r="151" spans="1:23" ht="14.4" customHeight="1" x14ac:dyDescent="0.3">
      <c r="A151" s="820" t="s">
        <v>5030</v>
      </c>
      <c r="B151" s="772"/>
      <c r="C151" s="774"/>
      <c r="D151" s="775"/>
      <c r="E151" s="761">
        <v>1</v>
      </c>
      <c r="F151" s="762">
        <v>8.64</v>
      </c>
      <c r="G151" s="763">
        <v>24</v>
      </c>
      <c r="H151" s="756"/>
      <c r="I151" s="754"/>
      <c r="J151" s="755"/>
      <c r="K151" s="757">
        <v>8.64</v>
      </c>
      <c r="L151" s="756">
        <v>7</v>
      </c>
      <c r="M151" s="756">
        <v>62</v>
      </c>
      <c r="N151" s="758">
        <v>20.82</v>
      </c>
      <c r="O151" s="756" t="s">
        <v>4741</v>
      </c>
      <c r="P151" s="771" t="s">
        <v>5031</v>
      </c>
      <c r="Q151" s="759">
        <f t="shared" si="10"/>
        <v>0</v>
      </c>
      <c r="R151" s="759">
        <f t="shared" si="10"/>
        <v>0</v>
      </c>
      <c r="S151" s="772" t="str">
        <f t="shared" si="11"/>
        <v/>
      </c>
      <c r="T151" s="772" t="str">
        <f t="shared" si="12"/>
        <v/>
      </c>
      <c r="U151" s="772" t="str">
        <f t="shared" si="13"/>
        <v/>
      </c>
      <c r="V151" s="773" t="str">
        <f t="shared" si="14"/>
        <v/>
      </c>
      <c r="W151" s="760"/>
    </row>
    <row r="152" spans="1:23" ht="14.4" customHeight="1" x14ac:dyDescent="0.3">
      <c r="A152" s="820" t="s">
        <v>5032</v>
      </c>
      <c r="B152" s="751">
        <v>1</v>
      </c>
      <c r="C152" s="752">
        <v>1.34</v>
      </c>
      <c r="D152" s="753">
        <v>9</v>
      </c>
      <c r="E152" s="770"/>
      <c r="F152" s="754"/>
      <c r="G152" s="755"/>
      <c r="H152" s="756"/>
      <c r="I152" s="754"/>
      <c r="J152" s="755"/>
      <c r="K152" s="757">
        <v>1.34</v>
      </c>
      <c r="L152" s="756">
        <v>3</v>
      </c>
      <c r="M152" s="756">
        <v>29</v>
      </c>
      <c r="N152" s="758">
        <v>9.5299999999999994</v>
      </c>
      <c r="O152" s="756" t="s">
        <v>4741</v>
      </c>
      <c r="P152" s="771" t="s">
        <v>5033</v>
      </c>
      <c r="Q152" s="759">
        <f t="shared" si="10"/>
        <v>-1</v>
      </c>
      <c r="R152" s="759">
        <f t="shared" si="10"/>
        <v>-1.34</v>
      </c>
      <c r="S152" s="772" t="str">
        <f t="shared" si="11"/>
        <v/>
      </c>
      <c r="T152" s="772" t="str">
        <f t="shared" si="12"/>
        <v/>
      </c>
      <c r="U152" s="772" t="str">
        <f t="shared" si="13"/>
        <v/>
      </c>
      <c r="V152" s="773" t="str">
        <f t="shared" si="14"/>
        <v/>
      </c>
      <c r="W152" s="760"/>
    </row>
    <row r="153" spans="1:23" ht="14.4" customHeight="1" x14ac:dyDescent="0.3">
      <c r="A153" s="820" t="s">
        <v>5034</v>
      </c>
      <c r="B153" s="772">
        <v>4</v>
      </c>
      <c r="C153" s="774">
        <v>5.46</v>
      </c>
      <c r="D153" s="775">
        <v>11.5</v>
      </c>
      <c r="E153" s="761">
        <v>2</v>
      </c>
      <c r="F153" s="762">
        <v>2.73</v>
      </c>
      <c r="G153" s="763">
        <v>7.5</v>
      </c>
      <c r="H153" s="756">
        <v>1</v>
      </c>
      <c r="I153" s="754">
        <v>1.36</v>
      </c>
      <c r="J153" s="767">
        <v>12</v>
      </c>
      <c r="K153" s="757">
        <v>1.36</v>
      </c>
      <c r="L153" s="756">
        <v>2</v>
      </c>
      <c r="M153" s="756">
        <v>19</v>
      </c>
      <c r="N153" s="758">
        <v>6.35</v>
      </c>
      <c r="O153" s="756" t="s">
        <v>4741</v>
      </c>
      <c r="P153" s="771" t="s">
        <v>5035</v>
      </c>
      <c r="Q153" s="759">
        <f t="shared" si="10"/>
        <v>-3</v>
      </c>
      <c r="R153" s="759">
        <f t="shared" si="10"/>
        <v>-4.0999999999999996</v>
      </c>
      <c r="S153" s="772">
        <f t="shared" si="11"/>
        <v>6.35</v>
      </c>
      <c r="T153" s="772">
        <f t="shared" si="12"/>
        <v>12</v>
      </c>
      <c r="U153" s="772">
        <f t="shared" si="13"/>
        <v>5.65</v>
      </c>
      <c r="V153" s="773">
        <f t="shared" si="14"/>
        <v>1.8897637795275593</v>
      </c>
      <c r="W153" s="760">
        <v>6</v>
      </c>
    </row>
    <row r="154" spans="1:23" ht="14.4" customHeight="1" x14ac:dyDescent="0.3">
      <c r="A154" s="821" t="s">
        <v>5036</v>
      </c>
      <c r="B154" s="805"/>
      <c r="C154" s="806"/>
      <c r="D154" s="776"/>
      <c r="E154" s="807">
        <v>1</v>
      </c>
      <c r="F154" s="808">
        <v>2.76</v>
      </c>
      <c r="G154" s="764">
        <v>12</v>
      </c>
      <c r="H154" s="809">
        <v>1</v>
      </c>
      <c r="I154" s="810">
        <v>2.76</v>
      </c>
      <c r="J154" s="765">
        <v>8</v>
      </c>
      <c r="K154" s="811">
        <v>2.76</v>
      </c>
      <c r="L154" s="809">
        <v>4</v>
      </c>
      <c r="M154" s="809">
        <v>40</v>
      </c>
      <c r="N154" s="812">
        <v>13.31</v>
      </c>
      <c r="O154" s="809" t="s">
        <v>4741</v>
      </c>
      <c r="P154" s="813" t="s">
        <v>5037</v>
      </c>
      <c r="Q154" s="814">
        <f t="shared" si="10"/>
        <v>1</v>
      </c>
      <c r="R154" s="814">
        <f t="shared" si="10"/>
        <v>2.76</v>
      </c>
      <c r="S154" s="805">
        <f t="shared" si="11"/>
        <v>13.31</v>
      </c>
      <c r="T154" s="805">
        <f t="shared" si="12"/>
        <v>8</v>
      </c>
      <c r="U154" s="805">
        <f t="shared" si="13"/>
        <v>-5.3100000000000005</v>
      </c>
      <c r="V154" s="815">
        <f t="shared" si="14"/>
        <v>0.60105184072126216</v>
      </c>
      <c r="W154" s="766"/>
    </row>
    <row r="155" spans="1:23" ht="14.4" customHeight="1" x14ac:dyDescent="0.3">
      <c r="A155" s="821" t="s">
        <v>5038</v>
      </c>
      <c r="B155" s="805"/>
      <c r="C155" s="806"/>
      <c r="D155" s="776"/>
      <c r="E155" s="807">
        <v>2</v>
      </c>
      <c r="F155" s="808">
        <v>11.32</v>
      </c>
      <c r="G155" s="764">
        <v>13</v>
      </c>
      <c r="H155" s="809">
        <v>1</v>
      </c>
      <c r="I155" s="810">
        <v>2.48</v>
      </c>
      <c r="J155" s="765">
        <v>2</v>
      </c>
      <c r="K155" s="811">
        <v>5.66</v>
      </c>
      <c r="L155" s="809">
        <v>6</v>
      </c>
      <c r="M155" s="809">
        <v>55</v>
      </c>
      <c r="N155" s="812">
        <v>18.37</v>
      </c>
      <c r="O155" s="809" t="s">
        <v>4741</v>
      </c>
      <c r="P155" s="813" t="s">
        <v>5039</v>
      </c>
      <c r="Q155" s="814">
        <f t="shared" si="10"/>
        <v>1</v>
      </c>
      <c r="R155" s="814">
        <f t="shared" si="10"/>
        <v>2.48</v>
      </c>
      <c r="S155" s="805">
        <f t="shared" si="11"/>
        <v>18.37</v>
      </c>
      <c r="T155" s="805">
        <f t="shared" si="12"/>
        <v>2</v>
      </c>
      <c r="U155" s="805">
        <f t="shared" si="13"/>
        <v>-16.37</v>
      </c>
      <c r="V155" s="815">
        <f t="shared" si="14"/>
        <v>0.10887316276537833</v>
      </c>
      <c r="W155" s="766"/>
    </row>
    <row r="156" spans="1:23" ht="14.4" customHeight="1" x14ac:dyDescent="0.3">
      <c r="A156" s="820" t="s">
        <v>5040</v>
      </c>
      <c r="B156" s="751">
        <v>5</v>
      </c>
      <c r="C156" s="752">
        <v>3.44</v>
      </c>
      <c r="D156" s="753">
        <v>7</v>
      </c>
      <c r="E156" s="770">
        <v>1</v>
      </c>
      <c r="F156" s="754">
        <v>0.68</v>
      </c>
      <c r="G156" s="755">
        <v>4</v>
      </c>
      <c r="H156" s="756">
        <v>1</v>
      </c>
      <c r="I156" s="754">
        <v>0.68</v>
      </c>
      <c r="J156" s="755">
        <v>2</v>
      </c>
      <c r="K156" s="757">
        <v>0.68</v>
      </c>
      <c r="L156" s="756">
        <v>2</v>
      </c>
      <c r="M156" s="756">
        <v>17</v>
      </c>
      <c r="N156" s="758">
        <v>5.56</v>
      </c>
      <c r="O156" s="756" t="s">
        <v>4741</v>
      </c>
      <c r="P156" s="771" t="s">
        <v>5041</v>
      </c>
      <c r="Q156" s="759">
        <f t="shared" si="10"/>
        <v>-4</v>
      </c>
      <c r="R156" s="759">
        <f t="shared" si="10"/>
        <v>-2.76</v>
      </c>
      <c r="S156" s="772">
        <f t="shared" si="11"/>
        <v>5.56</v>
      </c>
      <c r="T156" s="772">
        <f t="shared" si="12"/>
        <v>2</v>
      </c>
      <c r="U156" s="772">
        <f t="shared" si="13"/>
        <v>-3.5599999999999996</v>
      </c>
      <c r="V156" s="773">
        <f t="shared" si="14"/>
        <v>0.35971223021582738</v>
      </c>
      <c r="W156" s="760"/>
    </row>
    <row r="157" spans="1:23" ht="14.4" customHeight="1" x14ac:dyDescent="0.3">
      <c r="A157" s="821" t="s">
        <v>5042</v>
      </c>
      <c r="B157" s="817">
        <v>1</v>
      </c>
      <c r="C157" s="818">
        <v>1.22</v>
      </c>
      <c r="D157" s="769">
        <v>9</v>
      </c>
      <c r="E157" s="816"/>
      <c r="F157" s="810"/>
      <c r="G157" s="765"/>
      <c r="H157" s="809">
        <v>1</v>
      </c>
      <c r="I157" s="810">
        <v>1.22</v>
      </c>
      <c r="J157" s="765">
        <v>8</v>
      </c>
      <c r="K157" s="811">
        <v>1.22</v>
      </c>
      <c r="L157" s="809">
        <v>3</v>
      </c>
      <c r="M157" s="809">
        <v>31</v>
      </c>
      <c r="N157" s="812">
        <v>10.26</v>
      </c>
      <c r="O157" s="809" t="s">
        <v>4741</v>
      </c>
      <c r="P157" s="813" t="s">
        <v>5043</v>
      </c>
      <c r="Q157" s="814">
        <f t="shared" si="10"/>
        <v>0</v>
      </c>
      <c r="R157" s="814">
        <f t="shared" si="10"/>
        <v>0</v>
      </c>
      <c r="S157" s="805">
        <f t="shared" si="11"/>
        <v>10.26</v>
      </c>
      <c r="T157" s="805">
        <f t="shared" si="12"/>
        <v>8</v>
      </c>
      <c r="U157" s="805">
        <f t="shared" si="13"/>
        <v>-2.2599999999999998</v>
      </c>
      <c r="V157" s="815">
        <f t="shared" si="14"/>
        <v>0.77972709551656927</v>
      </c>
      <c r="W157" s="766"/>
    </row>
    <row r="158" spans="1:23" ht="14.4" customHeight="1" thickBot="1" x14ac:dyDescent="0.35">
      <c r="A158" s="822" t="s">
        <v>5044</v>
      </c>
      <c r="B158" s="823">
        <v>1</v>
      </c>
      <c r="C158" s="824">
        <v>2.17</v>
      </c>
      <c r="D158" s="825">
        <v>19</v>
      </c>
      <c r="E158" s="826">
        <v>1</v>
      </c>
      <c r="F158" s="827">
        <v>2.17</v>
      </c>
      <c r="G158" s="828">
        <v>11</v>
      </c>
      <c r="H158" s="829">
        <v>1</v>
      </c>
      <c r="I158" s="827">
        <v>2.17</v>
      </c>
      <c r="J158" s="830">
        <v>17</v>
      </c>
      <c r="K158" s="831">
        <v>2.17</v>
      </c>
      <c r="L158" s="829">
        <v>5</v>
      </c>
      <c r="M158" s="829">
        <v>44</v>
      </c>
      <c r="N158" s="832">
        <v>14.74</v>
      </c>
      <c r="O158" s="829" t="s">
        <v>4741</v>
      </c>
      <c r="P158" s="833" t="s">
        <v>5045</v>
      </c>
      <c r="Q158" s="834">
        <f t="shared" si="10"/>
        <v>0</v>
      </c>
      <c r="R158" s="834">
        <f t="shared" si="10"/>
        <v>0</v>
      </c>
      <c r="S158" s="835">
        <f t="shared" si="11"/>
        <v>14.74</v>
      </c>
      <c r="T158" s="835">
        <f t="shared" si="12"/>
        <v>17</v>
      </c>
      <c r="U158" s="835">
        <f t="shared" si="13"/>
        <v>2.2599999999999998</v>
      </c>
      <c r="V158" s="836">
        <f t="shared" si="14"/>
        <v>1.1533242876526459</v>
      </c>
      <c r="W158" s="837">
        <v>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9:Q1048576">
    <cfRule type="cellIs" dxfId="12" priority="9" stopIfTrue="1" operator="lessThan">
      <formula>0</formula>
    </cfRule>
  </conditionalFormatting>
  <conditionalFormatting sqref="U159:U1048576">
    <cfRule type="cellIs" dxfId="11" priority="8" stopIfTrue="1" operator="greaterThan">
      <formula>0</formula>
    </cfRule>
  </conditionalFormatting>
  <conditionalFormatting sqref="V159:V1048576">
    <cfRule type="cellIs" dxfId="10" priority="7" stopIfTrue="1" operator="greaterThan">
      <formula>1</formula>
    </cfRule>
  </conditionalFormatting>
  <conditionalFormatting sqref="V159:V1048576">
    <cfRule type="cellIs" dxfId="9" priority="4" stopIfTrue="1" operator="greaterThan">
      <formula>1</formula>
    </cfRule>
  </conditionalFormatting>
  <conditionalFormatting sqref="U159:U1048576">
    <cfRule type="cellIs" dxfId="8" priority="5" stopIfTrue="1" operator="greaterThan">
      <formula>0</formula>
    </cfRule>
  </conditionalFormatting>
  <conditionalFormatting sqref="Q159:Q1048576">
    <cfRule type="cellIs" dxfId="7" priority="6" stopIfTrue="1" operator="lessThan">
      <formula>0</formula>
    </cfRule>
  </conditionalFormatting>
  <conditionalFormatting sqref="V5:V158">
    <cfRule type="cellIs" dxfId="6" priority="1" stopIfTrue="1" operator="greaterThan">
      <formula>1</formula>
    </cfRule>
  </conditionalFormatting>
  <conditionalFormatting sqref="U5:U158">
    <cfRule type="cellIs" dxfId="5" priority="2" stopIfTrue="1" operator="greaterThan">
      <formula>0</formula>
    </cfRule>
  </conditionalFormatting>
  <conditionalFormatting sqref="Q5:Q15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1" t="s">
        <v>162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2963583</v>
      </c>
      <c r="C3" s="358">
        <f t="shared" ref="C3:L3" si="0">SUBTOTAL(9,C6:C1048576)</f>
        <v>11</v>
      </c>
      <c r="D3" s="358">
        <f t="shared" si="0"/>
        <v>2502334</v>
      </c>
      <c r="E3" s="358">
        <f t="shared" si="0"/>
        <v>16.525910533617726</v>
      </c>
      <c r="F3" s="358">
        <f t="shared" si="0"/>
        <v>3342816</v>
      </c>
      <c r="G3" s="361">
        <f>IF(B3&lt;&gt;0,F3/B3,"")</f>
        <v>1.1279643593582498</v>
      </c>
      <c r="H3" s="357">
        <f t="shared" si="0"/>
        <v>665652.73</v>
      </c>
      <c r="I3" s="358">
        <f t="shared" si="0"/>
        <v>2</v>
      </c>
      <c r="J3" s="358">
        <f t="shared" si="0"/>
        <v>426777.15999999992</v>
      </c>
      <c r="K3" s="358">
        <f t="shared" si="0"/>
        <v>1.5796660085329366</v>
      </c>
      <c r="L3" s="358">
        <f t="shared" si="0"/>
        <v>761432.63</v>
      </c>
      <c r="M3" s="359">
        <f>IF(H3&lt;&gt;0,L3/H3,"")</f>
        <v>1.1438886910296304</v>
      </c>
    </row>
    <row r="4" spans="1:13" ht="14.4" customHeight="1" x14ac:dyDescent="0.3">
      <c r="A4" s="578" t="s">
        <v>121</v>
      </c>
      <c r="B4" s="529" t="s">
        <v>127</v>
      </c>
      <c r="C4" s="530"/>
      <c r="D4" s="530"/>
      <c r="E4" s="530"/>
      <c r="F4" s="530"/>
      <c r="G4" s="531"/>
      <c r="H4" s="529" t="s">
        <v>128</v>
      </c>
      <c r="I4" s="530"/>
      <c r="J4" s="530"/>
      <c r="K4" s="530"/>
      <c r="L4" s="530"/>
      <c r="M4" s="531"/>
    </row>
    <row r="5" spans="1:13" s="344" customFormat="1" ht="14.4" customHeight="1" thickBot="1" x14ac:dyDescent="0.35">
      <c r="A5" s="838"/>
      <c r="B5" s="839">
        <v>2012</v>
      </c>
      <c r="C5" s="840"/>
      <c r="D5" s="840">
        <v>2013</v>
      </c>
      <c r="E5" s="840"/>
      <c r="F5" s="840">
        <v>2014</v>
      </c>
      <c r="G5" s="731" t="s">
        <v>5</v>
      </c>
      <c r="H5" s="839">
        <v>2012</v>
      </c>
      <c r="I5" s="840"/>
      <c r="J5" s="840">
        <v>2013</v>
      </c>
      <c r="K5" s="840"/>
      <c r="L5" s="840">
        <v>2014</v>
      </c>
      <c r="M5" s="731" t="s">
        <v>5</v>
      </c>
    </row>
    <row r="6" spans="1:13" ht="14.4" customHeight="1" x14ac:dyDescent="0.3">
      <c r="A6" s="716" t="s">
        <v>3976</v>
      </c>
      <c r="B6" s="732"/>
      <c r="C6" s="697"/>
      <c r="D6" s="732"/>
      <c r="E6" s="697"/>
      <c r="F6" s="732">
        <v>257</v>
      </c>
      <c r="G6" s="702"/>
      <c r="H6" s="732"/>
      <c r="I6" s="697"/>
      <c r="J6" s="732"/>
      <c r="K6" s="697"/>
      <c r="L6" s="732"/>
      <c r="M6" s="241"/>
    </row>
    <row r="7" spans="1:13" ht="14.4" customHeight="1" x14ac:dyDescent="0.3">
      <c r="A7" s="717" t="s">
        <v>3985</v>
      </c>
      <c r="B7" s="746">
        <v>395131</v>
      </c>
      <c r="C7" s="671">
        <v>1</v>
      </c>
      <c r="D7" s="746">
        <v>251657</v>
      </c>
      <c r="E7" s="671">
        <v>0.63689510567381447</v>
      </c>
      <c r="F7" s="746">
        <v>132064</v>
      </c>
      <c r="G7" s="682">
        <v>0.33422839513983971</v>
      </c>
      <c r="H7" s="746"/>
      <c r="I7" s="671"/>
      <c r="J7" s="746"/>
      <c r="K7" s="671"/>
      <c r="L7" s="746"/>
      <c r="M7" s="242"/>
    </row>
    <row r="8" spans="1:13" ht="14.4" customHeight="1" x14ac:dyDescent="0.3">
      <c r="A8" s="717" t="s">
        <v>3986</v>
      </c>
      <c r="B8" s="746">
        <v>218</v>
      </c>
      <c r="C8" s="671">
        <v>1</v>
      </c>
      <c r="D8" s="746">
        <v>2007</v>
      </c>
      <c r="E8" s="671">
        <v>9.2064220183486238</v>
      </c>
      <c r="F8" s="746"/>
      <c r="G8" s="682"/>
      <c r="H8" s="746"/>
      <c r="I8" s="671"/>
      <c r="J8" s="746">
        <v>1092.1600000000001</v>
      </c>
      <c r="K8" s="671"/>
      <c r="L8" s="746"/>
      <c r="M8" s="242"/>
    </row>
    <row r="9" spans="1:13" ht="14.4" customHeight="1" x14ac:dyDescent="0.3">
      <c r="A9" s="717" t="s">
        <v>3989</v>
      </c>
      <c r="B9" s="746">
        <v>4396</v>
      </c>
      <c r="C9" s="671">
        <v>1</v>
      </c>
      <c r="D9" s="746"/>
      <c r="E9" s="671"/>
      <c r="F9" s="746"/>
      <c r="G9" s="682"/>
      <c r="H9" s="746"/>
      <c r="I9" s="671"/>
      <c r="J9" s="746"/>
      <c r="K9" s="671"/>
      <c r="L9" s="746"/>
      <c r="M9" s="242"/>
    </row>
    <row r="10" spans="1:13" ht="14.4" customHeight="1" x14ac:dyDescent="0.3">
      <c r="A10" s="717" t="s">
        <v>5047</v>
      </c>
      <c r="B10" s="746">
        <v>118891</v>
      </c>
      <c r="C10" s="671">
        <v>1</v>
      </c>
      <c r="D10" s="746">
        <v>187025</v>
      </c>
      <c r="E10" s="671">
        <v>1.5730795434473595</v>
      </c>
      <c r="F10" s="746">
        <v>237918</v>
      </c>
      <c r="G10" s="682">
        <v>2.0011439049213147</v>
      </c>
      <c r="H10" s="746">
        <v>145398.63</v>
      </c>
      <c r="I10" s="671">
        <v>1</v>
      </c>
      <c r="J10" s="746">
        <v>153655.51</v>
      </c>
      <c r="K10" s="671">
        <v>1.05678788032597</v>
      </c>
      <c r="L10" s="746">
        <v>196839.11</v>
      </c>
      <c r="M10" s="242">
        <v>1.3537893032417154</v>
      </c>
    </row>
    <row r="11" spans="1:13" ht="14.4" customHeight="1" x14ac:dyDescent="0.3">
      <c r="A11" s="717" t="s">
        <v>3998</v>
      </c>
      <c r="B11" s="746">
        <v>76107</v>
      </c>
      <c r="C11" s="671">
        <v>1</v>
      </c>
      <c r="D11" s="746">
        <v>35871</v>
      </c>
      <c r="E11" s="671">
        <v>0.47132326855611179</v>
      </c>
      <c r="F11" s="746">
        <v>209578</v>
      </c>
      <c r="G11" s="682">
        <v>2.7537283035726019</v>
      </c>
      <c r="H11" s="746"/>
      <c r="I11" s="671"/>
      <c r="J11" s="746"/>
      <c r="K11" s="671"/>
      <c r="L11" s="746"/>
      <c r="M11" s="242"/>
    </row>
    <row r="12" spans="1:13" ht="14.4" customHeight="1" x14ac:dyDescent="0.3">
      <c r="A12" s="717" t="s">
        <v>5048</v>
      </c>
      <c r="B12" s="746">
        <v>315280</v>
      </c>
      <c r="C12" s="671">
        <v>1</v>
      </c>
      <c r="D12" s="746">
        <v>201750</v>
      </c>
      <c r="E12" s="671">
        <v>0.63990738391271251</v>
      </c>
      <c r="F12" s="746">
        <v>265919</v>
      </c>
      <c r="G12" s="682">
        <v>0.84343757929459529</v>
      </c>
      <c r="H12" s="746"/>
      <c r="I12" s="671"/>
      <c r="J12" s="746"/>
      <c r="K12" s="671"/>
      <c r="L12" s="746"/>
      <c r="M12" s="242"/>
    </row>
    <row r="13" spans="1:13" ht="14.4" customHeight="1" x14ac:dyDescent="0.3">
      <c r="A13" s="717" t="s">
        <v>5049</v>
      </c>
      <c r="B13" s="746">
        <v>486088</v>
      </c>
      <c r="C13" s="671">
        <v>1</v>
      </c>
      <c r="D13" s="746">
        <v>331377</v>
      </c>
      <c r="E13" s="671">
        <v>0.68172223959447675</v>
      </c>
      <c r="F13" s="746">
        <v>453234</v>
      </c>
      <c r="G13" s="682">
        <v>0.93241141521699777</v>
      </c>
      <c r="H13" s="746">
        <v>520254.1</v>
      </c>
      <c r="I13" s="671">
        <v>1</v>
      </c>
      <c r="J13" s="746">
        <v>272029.48999999993</v>
      </c>
      <c r="K13" s="671">
        <v>0.52287812820696644</v>
      </c>
      <c r="L13" s="746">
        <v>564593.52</v>
      </c>
      <c r="M13" s="242">
        <v>1.0852264691426747</v>
      </c>
    </row>
    <row r="14" spans="1:13" ht="14.4" customHeight="1" x14ac:dyDescent="0.3">
      <c r="A14" s="717" t="s">
        <v>5050</v>
      </c>
      <c r="B14" s="746">
        <v>193042</v>
      </c>
      <c r="C14" s="671">
        <v>1</v>
      </c>
      <c r="D14" s="746">
        <v>185879</v>
      </c>
      <c r="E14" s="671">
        <v>0.96289408522497699</v>
      </c>
      <c r="F14" s="746">
        <v>249814</v>
      </c>
      <c r="G14" s="682">
        <v>1.2940914412407662</v>
      </c>
      <c r="H14" s="746"/>
      <c r="I14" s="671"/>
      <c r="J14" s="746"/>
      <c r="K14" s="671"/>
      <c r="L14" s="746"/>
      <c r="M14" s="242"/>
    </row>
    <row r="15" spans="1:13" ht="14.4" customHeight="1" x14ac:dyDescent="0.3">
      <c r="A15" s="717" t="s">
        <v>5051</v>
      </c>
      <c r="B15" s="746">
        <v>1225521</v>
      </c>
      <c r="C15" s="671">
        <v>1</v>
      </c>
      <c r="D15" s="746">
        <v>1173771</v>
      </c>
      <c r="E15" s="671">
        <v>0.95777306141632823</v>
      </c>
      <c r="F15" s="746">
        <v>1492927</v>
      </c>
      <c r="G15" s="682">
        <v>1.2181978113798131</v>
      </c>
      <c r="H15" s="746"/>
      <c r="I15" s="671"/>
      <c r="J15" s="746"/>
      <c r="K15" s="671"/>
      <c r="L15" s="746"/>
      <c r="M15" s="242"/>
    </row>
    <row r="16" spans="1:13" ht="14.4" customHeight="1" x14ac:dyDescent="0.3">
      <c r="A16" s="717" t="s">
        <v>5052</v>
      </c>
      <c r="B16" s="746">
        <v>139150</v>
      </c>
      <c r="C16" s="671">
        <v>1</v>
      </c>
      <c r="D16" s="746">
        <v>128378</v>
      </c>
      <c r="E16" s="671">
        <v>0.92258713618397414</v>
      </c>
      <c r="F16" s="746">
        <v>151223</v>
      </c>
      <c r="G16" s="682">
        <v>1.0867624865253325</v>
      </c>
      <c r="H16" s="746"/>
      <c r="I16" s="671"/>
      <c r="J16" s="746"/>
      <c r="K16" s="671"/>
      <c r="L16" s="746"/>
      <c r="M16" s="242"/>
    </row>
    <row r="17" spans="1:13" ht="14.4" customHeight="1" x14ac:dyDescent="0.3">
      <c r="A17" s="717" t="s">
        <v>5053</v>
      </c>
      <c r="B17" s="746">
        <v>9759</v>
      </c>
      <c r="C17" s="671">
        <v>1</v>
      </c>
      <c r="D17" s="746">
        <v>4619</v>
      </c>
      <c r="E17" s="671">
        <v>0.47330669125935032</v>
      </c>
      <c r="F17" s="746">
        <v>1576</v>
      </c>
      <c r="G17" s="682">
        <v>0.16149195614304745</v>
      </c>
      <c r="H17" s="746"/>
      <c r="I17" s="671"/>
      <c r="J17" s="746"/>
      <c r="K17" s="671"/>
      <c r="L17" s="746"/>
      <c r="M17" s="242"/>
    </row>
    <row r="18" spans="1:13" ht="14.4" customHeight="1" thickBot="1" x14ac:dyDescent="0.35">
      <c r="A18" s="734" t="s">
        <v>5054</v>
      </c>
      <c r="B18" s="733"/>
      <c r="C18" s="673"/>
      <c r="D18" s="733"/>
      <c r="E18" s="673"/>
      <c r="F18" s="733">
        <v>148306</v>
      </c>
      <c r="G18" s="683"/>
      <c r="H18" s="733"/>
      <c r="I18" s="673"/>
      <c r="J18" s="733"/>
      <c r="K18" s="673"/>
      <c r="L18" s="733"/>
      <c r="M18" s="6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1" t="s">
        <v>5691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22083.38</v>
      </c>
      <c r="G3" s="221">
        <f t="shared" si="0"/>
        <v>3629235.7299999995</v>
      </c>
      <c r="H3" s="222"/>
      <c r="I3" s="222"/>
      <c r="J3" s="217">
        <f t="shared" si="0"/>
        <v>19485.219999999998</v>
      </c>
      <c r="K3" s="221">
        <f t="shared" si="0"/>
        <v>2929111.16</v>
      </c>
      <c r="L3" s="222"/>
      <c r="M3" s="222"/>
      <c r="N3" s="217">
        <f t="shared" si="0"/>
        <v>24002.720000000001</v>
      </c>
      <c r="O3" s="221">
        <f t="shared" si="0"/>
        <v>4104248.63</v>
      </c>
      <c r="P3" s="181">
        <f>IF(G3=0,"",O3/G3)</f>
        <v>1.1308851051127506</v>
      </c>
      <c r="Q3" s="219">
        <f>IF(N3=0,"",O3/N3)</f>
        <v>170.99098060553135</v>
      </c>
    </row>
    <row r="4" spans="1:17" ht="14.4" customHeight="1" x14ac:dyDescent="0.3">
      <c r="A4" s="534" t="s">
        <v>77</v>
      </c>
      <c r="B4" s="533" t="s">
        <v>122</v>
      </c>
      <c r="C4" s="534" t="s">
        <v>123</v>
      </c>
      <c r="D4" s="535" t="s">
        <v>93</v>
      </c>
      <c r="E4" s="536" t="s">
        <v>14</v>
      </c>
      <c r="F4" s="540">
        <v>2012</v>
      </c>
      <c r="G4" s="541"/>
      <c r="H4" s="220"/>
      <c r="I4" s="220"/>
      <c r="J4" s="540">
        <v>2013</v>
      </c>
      <c r="K4" s="541"/>
      <c r="L4" s="220"/>
      <c r="M4" s="220"/>
      <c r="N4" s="540">
        <v>2014</v>
      </c>
      <c r="O4" s="541"/>
      <c r="P4" s="542" t="s">
        <v>5</v>
      </c>
      <c r="Q4" s="532" t="s">
        <v>125</v>
      </c>
    </row>
    <row r="5" spans="1:17" ht="14.4" customHeight="1" thickBot="1" x14ac:dyDescent="0.35">
      <c r="A5" s="738"/>
      <c r="B5" s="737"/>
      <c r="C5" s="738"/>
      <c r="D5" s="739"/>
      <c r="E5" s="740"/>
      <c r="F5" s="747" t="s">
        <v>94</v>
      </c>
      <c r="G5" s="748" t="s">
        <v>17</v>
      </c>
      <c r="H5" s="749"/>
      <c r="I5" s="749"/>
      <c r="J5" s="747" t="s">
        <v>94</v>
      </c>
      <c r="K5" s="748" t="s">
        <v>17</v>
      </c>
      <c r="L5" s="749"/>
      <c r="M5" s="749"/>
      <c r="N5" s="747" t="s">
        <v>94</v>
      </c>
      <c r="O5" s="748" t="s">
        <v>17</v>
      </c>
      <c r="P5" s="750"/>
      <c r="Q5" s="745"/>
    </row>
    <row r="6" spans="1:17" ht="14.4" customHeight="1" x14ac:dyDescent="0.3">
      <c r="A6" s="696" t="s">
        <v>4001</v>
      </c>
      <c r="B6" s="697" t="s">
        <v>5055</v>
      </c>
      <c r="C6" s="697" t="s">
        <v>3867</v>
      </c>
      <c r="D6" s="697" t="s">
        <v>5056</v>
      </c>
      <c r="E6" s="697" t="s">
        <v>5057</v>
      </c>
      <c r="F6" s="235"/>
      <c r="G6" s="235"/>
      <c r="H6" s="235"/>
      <c r="I6" s="235"/>
      <c r="J6" s="235"/>
      <c r="K6" s="235"/>
      <c r="L6" s="235"/>
      <c r="M6" s="235"/>
      <c r="N6" s="235">
        <v>1</v>
      </c>
      <c r="O6" s="235">
        <v>257</v>
      </c>
      <c r="P6" s="702"/>
      <c r="Q6" s="712">
        <v>257</v>
      </c>
    </row>
    <row r="7" spans="1:17" ht="14.4" customHeight="1" x14ac:dyDescent="0.3">
      <c r="A7" s="680" t="s">
        <v>4721</v>
      </c>
      <c r="B7" s="671" t="s">
        <v>5058</v>
      </c>
      <c r="C7" s="671" t="s">
        <v>3867</v>
      </c>
      <c r="D7" s="671" t="s">
        <v>5059</v>
      </c>
      <c r="E7" s="671" t="s">
        <v>5060</v>
      </c>
      <c r="F7" s="238"/>
      <c r="G7" s="238"/>
      <c r="H7" s="238"/>
      <c r="I7" s="238"/>
      <c r="J7" s="238">
        <v>1</v>
      </c>
      <c r="K7" s="238">
        <v>497</v>
      </c>
      <c r="L7" s="238"/>
      <c r="M7" s="238">
        <v>497</v>
      </c>
      <c r="N7" s="238"/>
      <c r="O7" s="238"/>
      <c r="P7" s="682"/>
      <c r="Q7" s="713"/>
    </row>
    <row r="8" spans="1:17" ht="14.4" customHeight="1" x14ac:dyDescent="0.3">
      <c r="A8" s="680" t="s">
        <v>4721</v>
      </c>
      <c r="B8" s="671" t="s">
        <v>5058</v>
      </c>
      <c r="C8" s="671" t="s">
        <v>3867</v>
      </c>
      <c r="D8" s="671" t="s">
        <v>5061</v>
      </c>
      <c r="E8" s="671" t="s">
        <v>5062</v>
      </c>
      <c r="F8" s="238"/>
      <c r="G8" s="238"/>
      <c r="H8" s="238"/>
      <c r="I8" s="238"/>
      <c r="J8" s="238">
        <v>1</v>
      </c>
      <c r="K8" s="238">
        <v>6257</v>
      </c>
      <c r="L8" s="238"/>
      <c r="M8" s="238">
        <v>6257</v>
      </c>
      <c r="N8" s="238"/>
      <c r="O8" s="238"/>
      <c r="P8" s="682"/>
      <c r="Q8" s="713"/>
    </row>
    <row r="9" spans="1:17" ht="14.4" customHeight="1" x14ac:dyDescent="0.3">
      <c r="A9" s="680" t="s">
        <v>4721</v>
      </c>
      <c r="B9" s="671" t="s">
        <v>5058</v>
      </c>
      <c r="C9" s="671" t="s">
        <v>3867</v>
      </c>
      <c r="D9" s="671" t="s">
        <v>5063</v>
      </c>
      <c r="E9" s="671" t="s">
        <v>5064</v>
      </c>
      <c r="F9" s="238">
        <v>26</v>
      </c>
      <c r="G9" s="238">
        <v>32136</v>
      </c>
      <c r="H9" s="238">
        <v>1</v>
      </c>
      <c r="I9" s="238">
        <v>1236</v>
      </c>
      <c r="J9" s="238">
        <v>4</v>
      </c>
      <c r="K9" s="238">
        <v>4980</v>
      </c>
      <c r="L9" s="238">
        <v>0.15496639283047051</v>
      </c>
      <c r="M9" s="238">
        <v>1245</v>
      </c>
      <c r="N9" s="238">
        <v>5</v>
      </c>
      <c r="O9" s="238">
        <v>6225</v>
      </c>
      <c r="P9" s="682">
        <v>0.19370799103808811</v>
      </c>
      <c r="Q9" s="713">
        <v>1245</v>
      </c>
    </row>
    <row r="10" spans="1:17" ht="14.4" customHeight="1" x14ac:dyDescent="0.3">
      <c r="A10" s="680" t="s">
        <v>4721</v>
      </c>
      <c r="B10" s="671" t="s">
        <v>5058</v>
      </c>
      <c r="C10" s="671" t="s">
        <v>3867</v>
      </c>
      <c r="D10" s="671" t="s">
        <v>5065</v>
      </c>
      <c r="E10" s="671" t="s">
        <v>5066</v>
      </c>
      <c r="F10" s="238">
        <v>26</v>
      </c>
      <c r="G10" s="238">
        <v>241670</v>
      </c>
      <c r="H10" s="238">
        <v>1</v>
      </c>
      <c r="I10" s="238">
        <v>9295</v>
      </c>
      <c r="J10" s="238">
        <v>22</v>
      </c>
      <c r="K10" s="238">
        <v>205414</v>
      </c>
      <c r="L10" s="238">
        <v>0.84997724169321798</v>
      </c>
      <c r="M10" s="238">
        <v>9337</v>
      </c>
      <c r="N10" s="238">
        <v>8</v>
      </c>
      <c r="O10" s="238">
        <v>74696</v>
      </c>
      <c r="P10" s="682">
        <v>0.30908263334298836</v>
      </c>
      <c r="Q10" s="713">
        <v>9337</v>
      </c>
    </row>
    <row r="11" spans="1:17" ht="14.4" customHeight="1" x14ac:dyDescent="0.3">
      <c r="A11" s="680" t="s">
        <v>4721</v>
      </c>
      <c r="B11" s="671" t="s">
        <v>5058</v>
      </c>
      <c r="C11" s="671" t="s">
        <v>3867</v>
      </c>
      <c r="D11" s="671" t="s">
        <v>5067</v>
      </c>
      <c r="E11" s="671" t="s">
        <v>5068</v>
      </c>
      <c r="F11" s="238"/>
      <c r="G11" s="238"/>
      <c r="H11" s="238"/>
      <c r="I11" s="238"/>
      <c r="J11" s="238">
        <v>1</v>
      </c>
      <c r="K11" s="238">
        <v>164</v>
      </c>
      <c r="L11" s="238"/>
      <c r="M11" s="238">
        <v>164</v>
      </c>
      <c r="N11" s="238"/>
      <c r="O11" s="238"/>
      <c r="P11" s="682"/>
      <c r="Q11" s="713"/>
    </row>
    <row r="12" spans="1:17" ht="14.4" customHeight="1" x14ac:dyDescent="0.3">
      <c r="A12" s="680" t="s">
        <v>4721</v>
      </c>
      <c r="B12" s="671" t="s">
        <v>5058</v>
      </c>
      <c r="C12" s="671" t="s">
        <v>3867</v>
      </c>
      <c r="D12" s="671" t="s">
        <v>5069</v>
      </c>
      <c r="E12" s="671" t="s">
        <v>5070</v>
      </c>
      <c r="F12" s="238">
        <v>67</v>
      </c>
      <c r="G12" s="238">
        <v>37654</v>
      </c>
      <c r="H12" s="238">
        <v>1</v>
      </c>
      <c r="I12" s="238">
        <v>562</v>
      </c>
      <c r="J12" s="238"/>
      <c r="K12" s="238"/>
      <c r="L12" s="238"/>
      <c r="M12" s="238"/>
      <c r="N12" s="238"/>
      <c r="O12" s="238"/>
      <c r="P12" s="682"/>
      <c r="Q12" s="713"/>
    </row>
    <row r="13" spans="1:17" ht="14.4" customHeight="1" x14ac:dyDescent="0.3">
      <c r="A13" s="680" t="s">
        <v>4721</v>
      </c>
      <c r="B13" s="671" t="s">
        <v>5058</v>
      </c>
      <c r="C13" s="671" t="s">
        <v>3867</v>
      </c>
      <c r="D13" s="671" t="s">
        <v>5071</v>
      </c>
      <c r="E13" s="671" t="s">
        <v>5072</v>
      </c>
      <c r="F13" s="238">
        <v>67</v>
      </c>
      <c r="G13" s="238">
        <v>67000</v>
      </c>
      <c r="H13" s="238">
        <v>1</v>
      </c>
      <c r="I13" s="238">
        <v>1000</v>
      </c>
      <c r="J13" s="238"/>
      <c r="K13" s="238"/>
      <c r="L13" s="238"/>
      <c r="M13" s="238"/>
      <c r="N13" s="238"/>
      <c r="O13" s="238"/>
      <c r="P13" s="682"/>
      <c r="Q13" s="713"/>
    </row>
    <row r="14" spans="1:17" ht="14.4" customHeight="1" x14ac:dyDescent="0.3">
      <c r="A14" s="680" t="s">
        <v>4721</v>
      </c>
      <c r="B14" s="671" t="s">
        <v>5058</v>
      </c>
      <c r="C14" s="671" t="s">
        <v>3867</v>
      </c>
      <c r="D14" s="671" t="s">
        <v>5073</v>
      </c>
      <c r="E14" s="671" t="s">
        <v>5074</v>
      </c>
      <c r="F14" s="238"/>
      <c r="G14" s="238"/>
      <c r="H14" s="238"/>
      <c r="I14" s="238"/>
      <c r="J14" s="238">
        <v>12</v>
      </c>
      <c r="K14" s="238">
        <v>26796</v>
      </c>
      <c r="L14" s="238"/>
      <c r="M14" s="238">
        <v>2233</v>
      </c>
      <c r="N14" s="238">
        <v>6</v>
      </c>
      <c r="O14" s="238">
        <v>13398</v>
      </c>
      <c r="P14" s="682"/>
      <c r="Q14" s="713">
        <v>2233</v>
      </c>
    </row>
    <row r="15" spans="1:17" ht="14.4" customHeight="1" x14ac:dyDescent="0.3">
      <c r="A15" s="680" t="s">
        <v>4721</v>
      </c>
      <c r="B15" s="671" t="s">
        <v>5058</v>
      </c>
      <c r="C15" s="671" t="s">
        <v>3867</v>
      </c>
      <c r="D15" s="671" t="s">
        <v>5075</v>
      </c>
      <c r="E15" s="671" t="s">
        <v>5076</v>
      </c>
      <c r="F15" s="238">
        <v>25</v>
      </c>
      <c r="G15" s="238">
        <v>9125</v>
      </c>
      <c r="H15" s="238">
        <v>1</v>
      </c>
      <c r="I15" s="238">
        <v>365</v>
      </c>
      <c r="J15" s="238"/>
      <c r="K15" s="238"/>
      <c r="L15" s="238"/>
      <c r="M15" s="238"/>
      <c r="N15" s="238"/>
      <c r="O15" s="238"/>
      <c r="P15" s="682"/>
      <c r="Q15" s="713"/>
    </row>
    <row r="16" spans="1:17" ht="14.4" customHeight="1" x14ac:dyDescent="0.3">
      <c r="A16" s="680" t="s">
        <v>4721</v>
      </c>
      <c r="B16" s="671" t="s">
        <v>5058</v>
      </c>
      <c r="C16" s="671" t="s">
        <v>3867</v>
      </c>
      <c r="D16" s="671" t="s">
        <v>5077</v>
      </c>
      <c r="E16" s="671" t="s">
        <v>5078</v>
      </c>
      <c r="F16" s="238">
        <v>1</v>
      </c>
      <c r="G16" s="238">
        <v>7546</v>
      </c>
      <c r="H16" s="238">
        <v>1</v>
      </c>
      <c r="I16" s="238">
        <v>7546</v>
      </c>
      <c r="J16" s="238">
        <v>1</v>
      </c>
      <c r="K16" s="238">
        <v>7549</v>
      </c>
      <c r="L16" s="238">
        <v>1.0003975616220515</v>
      </c>
      <c r="M16" s="238">
        <v>7549</v>
      </c>
      <c r="N16" s="238">
        <v>5</v>
      </c>
      <c r="O16" s="238">
        <v>37745</v>
      </c>
      <c r="P16" s="682">
        <v>5.0019878081102567</v>
      </c>
      <c r="Q16" s="713">
        <v>7549</v>
      </c>
    </row>
    <row r="17" spans="1:17" ht="14.4" customHeight="1" x14ac:dyDescent="0.3">
      <c r="A17" s="680" t="s">
        <v>4722</v>
      </c>
      <c r="B17" s="671" t="s">
        <v>5079</v>
      </c>
      <c r="C17" s="671" t="s">
        <v>3867</v>
      </c>
      <c r="D17" s="671" t="s">
        <v>5080</v>
      </c>
      <c r="E17" s="671" t="s">
        <v>5081</v>
      </c>
      <c r="F17" s="238">
        <v>1</v>
      </c>
      <c r="G17" s="238">
        <v>218</v>
      </c>
      <c r="H17" s="238">
        <v>1</v>
      </c>
      <c r="I17" s="238">
        <v>218</v>
      </c>
      <c r="J17" s="238"/>
      <c r="K17" s="238"/>
      <c r="L17" s="238"/>
      <c r="M17" s="238"/>
      <c r="N17" s="238"/>
      <c r="O17" s="238"/>
      <c r="P17" s="682"/>
      <c r="Q17" s="713"/>
    </row>
    <row r="18" spans="1:17" ht="14.4" customHeight="1" x14ac:dyDescent="0.3">
      <c r="A18" s="680" t="s">
        <v>4722</v>
      </c>
      <c r="B18" s="671" t="s">
        <v>5082</v>
      </c>
      <c r="C18" s="671" t="s">
        <v>3853</v>
      </c>
      <c r="D18" s="671" t="s">
        <v>5083</v>
      </c>
      <c r="E18" s="671" t="s">
        <v>5084</v>
      </c>
      <c r="F18" s="238"/>
      <c r="G18" s="238"/>
      <c r="H18" s="238"/>
      <c r="I18" s="238"/>
      <c r="J18" s="238">
        <v>0.2</v>
      </c>
      <c r="K18" s="238">
        <v>1092.1600000000001</v>
      </c>
      <c r="L18" s="238"/>
      <c r="M18" s="238">
        <v>5460.8</v>
      </c>
      <c r="N18" s="238"/>
      <c r="O18" s="238"/>
      <c r="P18" s="682"/>
      <c r="Q18" s="713"/>
    </row>
    <row r="19" spans="1:17" ht="14.4" customHeight="1" x14ac:dyDescent="0.3">
      <c r="A19" s="680" t="s">
        <v>4722</v>
      </c>
      <c r="B19" s="671" t="s">
        <v>5082</v>
      </c>
      <c r="C19" s="671" t="s">
        <v>3867</v>
      </c>
      <c r="D19" s="671" t="s">
        <v>5080</v>
      </c>
      <c r="E19" s="671" t="s">
        <v>5081</v>
      </c>
      <c r="F19" s="238"/>
      <c r="G19" s="238"/>
      <c r="H19" s="238"/>
      <c r="I19" s="238"/>
      <c r="J19" s="238">
        <v>2</v>
      </c>
      <c r="K19" s="238">
        <v>438</v>
      </c>
      <c r="L19" s="238"/>
      <c r="M19" s="238">
        <v>219</v>
      </c>
      <c r="N19" s="238"/>
      <c r="O19" s="238"/>
      <c r="P19" s="682"/>
      <c r="Q19" s="713"/>
    </row>
    <row r="20" spans="1:17" ht="14.4" customHeight="1" x14ac:dyDescent="0.3">
      <c r="A20" s="680" t="s">
        <v>4722</v>
      </c>
      <c r="B20" s="671" t="s">
        <v>5082</v>
      </c>
      <c r="C20" s="671" t="s">
        <v>3867</v>
      </c>
      <c r="D20" s="671" t="s">
        <v>5085</v>
      </c>
      <c r="E20" s="671" t="s">
        <v>5086</v>
      </c>
      <c r="F20" s="238"/>
      <c r="G20" s="238"/>
      <c r="H20" s="238"/>
      <c r="I20" s="238"/>
      <c r="J20" s="238">
        <v>1</v>
      </c>
      <c r="K20" s="238">
        <v>1014</v>
      </c>
      <c r="L20" s="238"/>
      <c r="M20" s="238">
        <v>1014</v>
      </c>
      <c r="N20" s="238"/>
      <c r="O20" s="238"/>
      <c r="P20" s="682"/>
      <c r="Q20" s="713"/>
    </row>
    <row r="21" spans="1:17" ht="14.4" customHeight="1" x14ac:dyDescent="0.3">
      <c r="A21" s="680" t="s">
        <v>4722</v>
      </c>
      <c r="B21" s="671" t="s">
        <v>5082</v>
      </c>
      <c r="C21" s="671" t="s">
        <v>3867</v>
      </c>
      <c r="D21" s="671" t="s">
        <v>5087</v>
      </c>
      <c r="E21" s="671" t="s">
        <v>5088</v>
      </c>
      <c r="F21" s="238"/>
      <c r="G21" s="238"/>
      <c r="H21" s="238"/>
      <c r="I21" s="238"/>
      <c r="J21" s="238">
        <v>1</v>
      </c>
      <c r="K21" s="238">
        <v>555</v>
      </c>
      <c r="L21" s="238"/>
      <c r="M21" s="238">
        <v>555</v>
      </c>
      <c r="N21" s="238"/>
      <c r="O21" s="238"/>
      <c r="P21" s="682"/>
      <c r="Q21" s="713"/>
    </row>
    <row r="22" spans="1:17" ht="14.4" customHeight="1" x14ac:dyDescent="0.3">
      <c r="A22" s="680" t="s">
        <v>4725</v>
      </c>
      <c r="B22" s="671" t="s">
        <v>5089</v>
      </c>
      <c r="C22" s="671" t="s">
        <v>3867</v>
      </c>
      <c r="D22" s="671" t="s">
        <v>5090</v>
      </c>
      <c r="E22" s="671" t="s">
        <v>5091</v>
      </c>
      <c r="F22" s="238">
        <v>1</v>
      </c>
      <c r="G22" s="238">
        <v>126</v>
      </c>
      <c r="H22" s="238">
        <v>1</v>
      </c>
      <c r="I22" s="238">
        <v>126</v>
      </c>
      <c r="J22" s="238"/>
      <c r="K22" s="238"/>
      <c r="L22" s="238"/>
      <c r="M22" s="238"/>
      <c r="N22" s="238"/>
      <c r="O22" s="238"/>
      <c r="P22" s="682"/>
      <c r="Q22" s="713"/>
    </row>
    <row r="23" spans="1:17" ht="14.4" customHeight="1" x14ac:dyDescent="0.3">
      <c r="A23" s="680" t="s">
        <v>4725</v>
      </c>
      <c r="B23" s="671" t="s">
        <v>5089</v>
      </c>
      <c r="C23" s="671" t="s">
        <v>3867</v>
      </c>
      <c r="D23" s="671" t="s">
        <v>5092</v>
      </c>
      <c r="E23" s="671" t="s">
        <v>5093</v>
      </c>
      <c r="F23" s="238">
        <v>1</v>
      </c>
      <c r="G23" s="238">
        <v>660</v>
      </c>
      <c r="H23" s="238">
        <v>1</v>
      </c>
      <c r="I23" s="238">
        <v>660</v>
      </c>
      <c r="J23" s="238"/>
      <c r="K23" s="238"/>
      <c r="L23" s="238"/>
      <c r="M23" s="238"/>
      <c r="N23" s="238"/>
      <c r="O23" s="238"/>
      <c r="P23" s="682"/>
      <c r="Q23" s="713"/>
    </row>
    <row r="24" spans="1:17" ht="14.4" customHeight="1" x14ac:dyDescent="0.3">
      <c r="A24" s="680" t="s">
        <v>4725</v>
      </c>
      <c r="B24" s="671" t="s">
        <v>5089</v>
      </c>
      <c r="C24" s="671" t="s">
        <v>3867</v>
      </c>
      <c r="D24" s="671" t="s">
        <v>5094</v>
      </c>
      <c r="E24" s="671" t="s">
        <v>5095</v>
      </c>
      <c r="F24" s="238">
        <v>1</v>
      </c>
      <c r="G24" s="238">
        <v>325</v>
      </c>
      <c r="H24" s="238">
        <v>1</v>
      </c>
      <c r="I24" s="238">
        <v>325</v>
      </c>
      <c r="J24" s="238"/>
      <c r="K24" s="238"/>
      <c r="L24" s="238"/>
      <c r="M24" s="238"/>
      <c r="N24" s="238"/>
      <c r="O24" s="238"/>
      <c r="P24" s="682"/>
      <c r="Q24" s="713"/>
    </row>
    <row r="25" spans="1:17" ht="14.4" customHeight="1" x14ac:dyDescent="0.3">
      <c r="A25" s="680" t="s">
        <v>4725</v>
      </c>
      <c r="B25" s="671" t="s">
        <v>5089</v>
      </c>
      <c r="C25" s="671" t="s">
        <v>3867</v>
      </c>
      <c r="D25" s="671" t="s">
        <v>5096</v>
      </c>
      <c r="E25" s="671" t="s">
        <v>5097</v>
      </c>
      <c r="F25" s="238">
        <v>3</v>
      </c>
      <c r="G25" s="238">
        <v>1362</v>
      </c>
      <c r="H25" s="238">
        <v>1</v>
      </c>
      <c r="I25" s="238">
        <v>454</v>
      </c>
      <c r="J25" s="238"/>
      <c r="K25" s="238"/>
      <c r="L25" s="238"/>
      <c r="M25" s="238"/>
      <c r="N25" s="238"/>
      <c r="O25" s="238"/>
      <c r="P25" s="682"/>
      <c r="Q25" s="713"/>
    </row>
    <row r="26" spans="1:17" ht="14.4" customHeight="1" x14ac:dyDescent="0.3">
      <c r="A26" s="680" t="s">
        <v>4725</v>
      </c>
      <c r="B26" s="671" t="s">
        <v>5089</v>
      </c>
      <c r="C26" s="671" t="s">
        <v>3867</v>
      </c>
      <c r="D26" s="671" t="s">
        <v>5098</v>
      </c>
      <c r="E26" s="671" t="s">
        <v>5099</v>
      </c>
      <c r="F26" s="238">
        <v>12</v>
      </c>
      <c r="G26" s="238">
        <v>936</v>
      </c>
      <c r="H26" s="238">
        <v>1</v>
      </c>
      <c r="I26" s="238">
        <v>78</v>
      </c>
      <c r="J26" s="238"/>
      <c r="K26" s="238"/>
      <c r="L26" s="238"/>
      <c r="M26" s="238"/>
      <c r="N26" s="238"/>
      <c r="O26" s="238"/>
      <c r="P26" s="682"/>
      <c r="Q26" s="713"/>
    </row>
    <row r="27" spans="1:17" ht="14.4" customHeight="1" x14ac:dyDescent="0.3">
      <c r="A27" s="680" t="s">
        <v>4725</v>
      </c>
      <c r="B27" s="671" t="s">
        <v>5089</v>
      </c>
      <c r="C27" s="671" t="s">
        <v>3867</v>
      </c>
      <c r="D27" s="671" t="s">
        <v>5067</v>
      </c>
      <c r="E27" s="671" t="s">
        <v>5068</v>
      </c>
      <c r="F27" s="238">
        <v>3</v>
      </c>
      <c r="G27" s="238">
        <v>489</v>
      </c>
      <c r="H27" s="238">
        <v>1</v>
      </c>
      <c r="I27" s="238">
        <v>163</v>
      </c>
      <c r="J27" s="238"/>
      <c r="K27" s="238"/>
      <c r="L27" s="238"/>
      <c r="M27" s="238"/>
      <c r="N27" s="238"/>
      <c r="O27" s="238"/>
      <c r="P27" s="682"/>
      <c r="Q27" s="713"/>
    </row>
    <row r="28" spans="1:17" ht="14.4" customHeight="1" x14ac:dyDescent="0.3">
      <c r="A28" s="680" t="s">
        <v>4725</v>
      </c>
      <c r="B28" s="671" t="s">
        <v>5089</v>
      </c>
      <c r="C28" s="671" t="s">
        <v>3867</v>
      </c>
      <c r="D28" s="671" t="s">
        <v>5100</v>
      </c>
      <c r="E28" s="671" t="s">
        <v>5101</v>
      </c>
      <c r="F28" s="238">
        <v>3</v>
      </c>
      <c r="G28" s="238">
        <v>498</v>
      </c>
      <c r="H28" s="238">
        <v>1</v>
      </c>
      <c r="I28" s="238">
        <v>166</v>
      </c>
      <c r="J28" s="238"/>
      <c r="K28" s="238"/>
      <c r="L28" s="238"/>
      <c r="M28" s="238"/>
      <c r="N28" s="238"/>
      <c r="O28" s="238"/>
      <c r="P28" s="682"/>
      <c r="Q28" s="713"/>
    </row>
    <row r="29" spans="1:17" ht="14.4" customHeight="1" x14ac:dyDescent="0.3">
      <c r="A29" s="680" t="s">
        <v>5102</v>
      </c>
      <c r="B29" s="671" t="s">
        <v>5103</v>
      </c>
      <c r="C29" s="671" t="s">
        <v>3853</v>
      </c>
      <c r="D29" s="671" t="s">
        <v>5104</v>
      </c>
      <c r="E29" s="671" t="s">
        <v>5084</v>
      </c>
      <c r="F29" s="238"/>
      <c r="G29" s="238"/>
      <c r="H29" s="238"/>
      <c r="I29" s="238"/>
      <c r="J29" s="238">
        <v>0.2</v>
      </c>
      <c r="K29" s="238">
        <v>218.43</v>
      </c>
      <c r="L29" s="238"/>
      <c r="M29" s="238">
        <v>1092.1499999999999</v>
      </c>
      <c r="N29" s="238"/>
      <c r="O29" s="238"/>
      <c r="P29" s="682"/>
      <c r="Q29" s="713"/>
    </row>
    <row r="30" spans="1:17" ht="14.4" customHeight="1" x14ac:dyDescent="0.3">
      <c r="A30" s="680" t="s">
        <v>5102</v>
      </c>
      <c r="B30" s="671" t="s">
        <v>5103</v>
      </c>
      <c r="C30" s="671" t="s">
        <v>3853</v>
      </c>
      <c r="D30" s="671" t="s">
        <v>5105</v>
      </c>
      <c r="E30" s="671" t="s">
        <v>5084</v>
      </c>
      <c r="F30" s="238">
        <v>1.9</v>
      </c>
      <c r="G30" s="238">
        <v>4114.1400000000003</v>
      </c>
      <c r="H30" s="238">
        <v>1</v>
      </c>
      <c r="I30" s="238">
        <v>2165.3368421052633</v>
      </c>
      <c r="J30" s="238">
        <v>0.85000000000000009</v>
      </c>
      <c r="K30" s="238">
        <v>1856.66</v>
      </c>
      <c r="L30" s="238">
        <v>0.45128751087712132</v>
      </c>
      <c r="M30" s="238">
        <v>2184.3058823529409</v>
      </c>
      <c r="N30" s="238">
        <v>2.35</v>
      </c>
      <c r="O30" s="238">
        <v>5133.1399999999994</v>
      </c>
      <c r="P30" s="682">
        <v>1.2476823831955157</v>
      </c>
      <c r="Q30" s="713">
        <v>2184.314893617021</v>
      </c>
    </row>
    <row r="31" spans="1:17" ht="14.4" customHeight="1" x14ac:dyDescent="0.3">
      <c r="A31" s="680" t="s">
        <v>5102</v>
      </c>
      <c r="B31" s="671" t="s">
        <v>5103</v>
      </c>
      <c r="C31" s="671" t="s">
        <v>3853</v>
      </c>
      <c r="D31" s="671" t="s">
        <v>5106</v>
      </c>
      <c r="E31" s="671" t="s">
        <v>5107</v>
      </c>
      <c r="F31" s="238">
        <v>0.05</v>
      </c>
      <c r="G31" s="238">
        <v>46.83</v>
      </c>
      <c r="H31" s="238">
        <v>1</v>
      </c>
      <c r="I31" s="238">
        <v>936.59999999999991</v>
      </c>
      <c r="J31" s="238">
        <v>0.05</v>
      </c>
      <c r="K31" s="238">
        <v>47.24</v>
      </c>
      <c r="L31" s="238">
        <v>1.0087550715353406</v>
      </c>
      <c r="M31" s="238">
        <v>944.8</v>
      </c>
      <c r="N31" s="238">
        <v>0.1</v>
      </c>
      <c r="O31" s="238">
        <v>94.48</v>
      </c>
      <c r="P31" s="682">
        <v>2.0175101430706812</v>
      </c>
      <c r="Q31" s="713">
        <v>944.8</v>
      </c>
    </row>
    <row r="32" spans="1:17" ht="14.4" customHeight="1" x14ac:dyDescent="0.3">
      <c r="A32" s="680" t="s">
        <v>5102</v>
      </c>
      <c r="B32" s="671" t="s">
        <v>5103</v>
      </c>
      <c r="C32" s="671" t="s">
        <v>4059</v>
      </c>
      <c r="D32" s="671" t="s">
        <v>5108</v>
      </c>
      <c r="E32" s="671" t="s">
        <v>5109</v>
      </c>
      <c r="F32" s="238">
        <v>150</v>
      </c>
      <c r="G32" s="238">
        <v>679.5</v>
      </c>
      <c r="H32" s="238">
        <v>1</v>
      </c>
      <c r="I32" s="238">
        <v>4.53</v>
      </c>
      <c r="J32" s="238"/>
      <c r="K32" s="238"/>
      <c r="L32" s="238"/>
      <c r="M32" s="238"/>
      <c r="N32" s="238">
        <v>330</v>
      </c>
      <c r="O32" s="238">
        <v>1683</v>
      </c>
      <c r="P32" s="682">
        <v>2.4768211920529803</v>
      </c>
      <c r="Q32" s="713">
        <v>5.0999999999999996</v>
      </c>
    </row>
    <row r="33" spans="1:17" ht="14.4" customHeight="1" x14ac:dyDescent="0.3">
      <c r="A33" s="680" t="s">
        <v>5102</v>
      </c>
      <c r="B33" s="671" t="s">
        <v>5103</v>
      </c>
      <c r="C33" s="671" t="s">
        <v>4059</v>
      </c>
      <c r="D33" s="671" t="s">
        <v>5110</v>
      </c>
      <c r="E33" s="671" t="s">
        <v>5111</v>
      </c>
      <c r="F33" s="238"/>
      <c r="G33" s="238"/>
      <c r="H33" s="238"/>
      <c r="I33" s="238"/>
      <c r="J33" s="238"/>
      <c r="K33" s="238"/>
      <c r="L33" s="238"/>
      <c r="M33" s="238"/>
      <c r="N33" s="238">
        <v>1</v>
      </c>
      <c r="O33" s="238">
        <v>2195.35</v>
      </c>
      <c r="P33" s="682"/>
      <c r="Q33" s="713">
        <v>2195.35</v>
      </c>
    </row>
    <row r="34" spans="1:17" ht="14.4" customHeight="1" x14ac:dyDescent="0.3">
      <c r="A34" s="680" t="s">
        <v>5102</v>
      </c>
      <c r="B34" s="671" t="s">
        <v>5103</v>
      </c>
      <c r="C34" s="671" t="s">
        <v>4059</v>
      </c>
      <c r="D34" s="671" t="s">
        <v>5112</v>
      </c>
      <c r="E34" s="671" t="s">
        <v>5113</v>
      </c>
      <c r="F34" s="238"/>
      <c r="G34" s="238"/>
      <c r="H34" s="238"/>
      <c r="I34" s="238"/>
      <c r="J34" s="238"/>
      <c r="K34" s="238"/>
      <c r="L34" s="238"/>
      <c r="M34" s="238"/>
      <c r="N34" s="238">
        <v>765</v>
      </c>
      <c r="O34" s="238">
        <v>2493.9</v>
      </c>
      <c r="P34" s="682"/>
      <c r="Q34" s="713">
        <v>3.2600000000000002</v>
      </c>
    </row>
    <row r="35" spans="1:17" ht="14.4" customHeight="1" x14ac:dyDescent="0.3">
      <c r="A35" s="680" t="s">
        <v>5102</v>
      </c>
      <c r="B35" s="671" t="s">
        <v>5103</v>
      </c>
      <c r="C35" s="671" t="s">
        <v>4059</v>
      </c>
      <c r="D35" s="671" t="s">
        <v>5114</v>
      </c>
      <c r="E35" s="671" t="s">
        <v>5115</v>
      </c>
      <c r="F35" s="238">
        <v>1668</v>
      </c>
      <c r="G35" s="238">
        <v>51908.160000000003</v>
      </c>
      <c r="H35" s="238">
        <v>1</v>
      </c>
      <c r="I35" s="238">
        <v>31.12</v>
      </c>
      <c r="J35" s="238">
        <v>1139</v>
      </c>
      <c r="K35" s="238">
        <v>37614.18</v>
      </c>
      <c r="L35" s="238">
        <v>0.72462942242606943</v>
      </c>
      <c r="M35" s="238">
        <v>33.023863037752413</v>
      </c>
      <c r="N35" s="238">
        <v>1993</v>
      </c>
      <c r="O35" s="238">
        <v>66366.899999999994</v>
      </c>
      <c r="P35" s="682">
        <v>1.2785446450037912</v>
      </c>
      <c r="Q35" s="713">
        <v>33.299999999999997</v>
      </c>
    </row>
    <row r="36" spans="1:17" ht="14.4" customHeight="1" x14ac:dyDescent="0.3">
      <c r="A36" s="680" t="s">
        <v>5102</v>
      </c>
      <c r="B36" s="671" t="s">
        <v>5103</v>
      </c>
      <c r="C36" s="671" t="s">
        <v>4059</v>
      </c>
      <c r="D36" s="671" t="s">
        <v>5116</v>
      </c>
      <c r="E36" s="671" t="s">
        <v>5117</v>
      </c>
      <c r="F36" s="238">
        <v>5000</v>
      </c>
      <c r="G36" s="238">
        <v>88650</v>
      </c>
      <c r="H36" s="238">
        <v>1</v>
      </c>
      <c r="I36" s="238">
        <v>17.73</v>
      </c>
      <c r="J36" s="238">
        <v>5950</v>
      </c>
      <c r="K36" s="238">
        <v>113919</v>
      </c>
      <c r="L36" s="238">
        <v>1.2850423011844332</v>
      </c>
      <c r="M36" s="238">
        <v>19.146050420168066</v>
      </c>
      <c r="N36" s="238">
        <v>6055</v>
      </c>
      <c r="O36" s="238">
        <v>117103.7</v>
      </c>
      <c r="P36" s="682">
        <v>1.3209667230682458</v>
      </c>
      <c r="Q36" s="713">
        <v>19.34</v>
      </c>
    </row>
    <row r="37" spans="1:17" ht="14.4" customHeight="1" x14ac:dyDescent="0.3">
      <c r="A37" s="680" t="s">
        <v>5102</v>
      </c>
      <c r="B37" s="671" t="s">
        <v>5103</v>
      </c>
      <c r="C37" s="671" t="s">
        <v>3862</v>
      </c>
      <c r="D37" s="671" t="s">
        <v>5118</v>
      </c>
      <c r="E37" s="671" t="s">
        <v>5119</v>
      </c>
      <c r="F37" s="238"/>
      <c r="G37" s="238"/>
      <c r="H37" s="238"/>
      <c r="I37" s="238"/>
      <c r="J37" s="238"/>
      <c r="K37" s="238"/>
      <c r="L37" s="238"/>
      <c r="M37" s="238"/>
      <c r="N37" s="238">
        <v>2</v>
      </c>
      <c r="O37" s="238">
        <v>1768.64</v>
      </c>
      <c r="P37" s="682"/>
      <c r="Q37" s="713">
        <v>884.32</v>
      </c>
    </row>
    <row r="38" spans="1:17" ht="14.4" customHeight="1" x14ac:dyDescent="0.3">
      <c r="A38" s="680" t="s">
        <v>5102</v>
      </c>
      <c r="B38" s="671" t="s">
        <v>5103</v>
      </c>
      <c r="C38" s="671" t="s">
        <v>3867</v>
      </c>
      <c r="D38" s="671" t="s">
        <v>5120</v>
      </c>
      <c r="E38" s="671" t="s">
        <v>5121</v>
      </c>
      <c r="F38" s="238"/>
      <c r="G38" s="238"/>
      <c r="H38" s="238"/>
      <c r="I38" s="238"/>
      <c r="J38" s="238"/>
      <c r="K38" s="238"/>
      <c r="L38" s="238"/>
      <c r="M38" s="238"/>
      <c r="N38" s="238">
        <v>1</v>
      </c>
      <c r="O38" s="238">
        <v>654</v>
      </c>
      <c r="P38" s="682"/>
      <c r="Q38" s="713">
        <v>654</v>
      </c>
    </row>
    <row r="39" spans="1:17" ht="14.4" customHeight="1" x14ac:dyDescent="0.3">
      <c r="A39" s="680" t="s">
        <v>5102</v>
      </c>
      <c r="B39" s="671" t="s">
        <v>5103</v>
      </c>
      <c r="C39" s="671" t="s">
        <v>3867</v>
      </c>
      <c r="D39" s="671" t="s">
        <v>5122</v>
      </c>
      <c r="E39" s="671" t="s">
        <v>5123</v>
      </c>
      <c r="F39" s="238"/>
      <c r="G39" s="238"/>
      <c r="H39" s="238"/>
      <c r="I39" s="238"/>
      <c r="J39" s="238">
        <v>2</v>
      </c>
      <c r="K39" s="238">
        <v>1370</v>
      </c>
      <c r="L39" s="238"/>
      <c r="M39" s="238">
        <v>685</v>
      </c>
      <c r="N39" s="238"/>
      <c r="O39" s="238"/>
      <c r="P39" s="682"/>
      <c r="Q39" s="713"/>
    </row>
    <row r="40" spans="1:17" ht="14.4" customHeight="1" x14ac:dyDescent="0.3">
      <c r="A40" s="680" t="s">
        <v>5102</v>
      </c>
      <c r="B40" s="671" t="s">
        <v>5103</v>
      </c>
      <c r="C40" s="671" t="s">
        <v>3867</v>
      </c>
      <c r="D40" s="671" t="s">
        <v>5124</v>
      </c>
      <c r="E40" s="671" t="s">
        <v>5125</v>
      </c>
      <c r="F40" s="238">
        <v>1</v>
      </c>
      <c r="G40" s="238">
        <v>1751</v>
      </c>
      <c r="H40" s="238">
        <v>1</v>
      </c>
      <c r="I40" s="238">
        <v>1751</v>
      </c>
      <c r="J40" s="238">
        <v>1</v>
      </c>
      <c r="K40" s="238">
        <v>1754</v>
      </c>
      <c r="L40" s="238">
        <v>1.001713306681896</v>
      </c>
      <c r="M40" s="238">
        <v>1754</v>
      </c>
      <c r="N40" s="238">
        <v>3</v>
      </c>
      <c r="O40" s="238">
        <v>5262</v>
      </c>
      <c r="P40" s="682">
        <v>3.0051399200456883</v>
      </c>
      <c r="Q40" s="713">
        <v>1754</v>
      </c>
    </row>
    <row r="41" spans="1:17" ht="14.4" customHeight="1" x14ac:dyDescent="0.3">
      <c r="A41" s="680" t="s">
        <v>5102</v>
      </c>
      <c r="B41" s="671" t="s">
        <v>5103</v>
      </c>
      <c r="C41" s="671" t="s">
        <v>3867</v>
      </c>
      <c r="D41" s="671" t="s">
        <v>5126</v>
      </c>
      <c r="E41" s="671" t="s">
        <v>5127</v>
      </c>
      <c r="F41" s="238">
        <v>34</v>
      </c>
      <c r="G41" s="238">
        <v>116654</v>
      </c>
      <c r="H41" s="238">
        <v>1</v>
      </c>
      <c r="I41" s="238">
        <v>3431</v>
      </c>
      <c r="J41" s="238">
        <v>41</v>
      </c>
      <c r="K41" s="238">
        <v>140917</v>
      </c>
      <c r="L41" s="238">
        <v>1.2079911533252181</v>
      </c>
      <c r="M41" s="238">
        <v>3437</v>
      </c>
      <c r="N41" s="238">
        <v>46</v>
      </c>
      <c r="O41" s="238">
        <v>158102</v>
      </c>
      <c r="P41" s="682">
        <v>1.3553071476331715</v>
      </c>
      <c r="Q41" s="713">
        <v>3437</v>
      </c>
    </row>
    <row r="42" spans="1:17" ht="14.4" customHeight="1" x14ac:dyDescent="0.3">
      <c r="A42" s="680" t="s">
        <v>5102</v>
      </c>
      <c r="B42" s="671" t="s">
        <v>5103</v>
      </c>
      <c r="C42" s="671" t="s">
        <v>3867</v>
      </c>
      <c r="D42" s="671" t="s">
        <v>5128</v>
      </c>
      <c r="E42" s="671" t="s">
        <v>5129</v>
      </c>
      <c r="F42" s="238"/>
      <c r="G42" s="238"/>
      <c r="H42" s="238"/>
      <c r="I42" s="238"/>
      <c r="J42" s="238">
        <v>3</v>
      </c>
      <c r="K42" s="238">
        <v>42984</v>
      </c>
      <c r="L42" s="238"/>
      <c r="M42" s="238">
        <v>14328</v>
      </c>
      <c r="N42" s="238">
        <v>5</v>
      </c>
      <c r="O42" s="238">
        <v>71640</v>
      </c>
      <c r="P42" s="682"/>
      <c r="Q42" s="713">
        <v>14328</v>
      </c>
    </row>
    <row r="43" spans="1:17" ht="14.4" customHeight="1" x14ac:dyDescent="0.3">
      <c r="A43" s="680" t="s">
        <v>5102</v>
      </c>
      <c r="B43" s="671" t="s">
        <v>5103</v>
      </c>
      <c r="C43" s="671" t="s">
        <v>3867</v>
      </c>
      <c r="D43" s="671" t="s">
        <v>5130</v>
      </c>
      <c r="E43" s="671" t="s">
        <v>5131</v>
      </c>
      <c r="F43" s="238"/>
      <c r="G43" s="238"/>
      <c r="H43" s="238"/>
      <c r="I43" s="238"/>
      <c r="J43" s="238"/>
      <c r="K43" s="238"/>
      <c r="L43" s="238"/>
      <c r="M43" s="238"/>
      <c r="N43" s="238">
        <v>1</v>
      </c>
      <c r="O43" s="238">
        <v>1286</v>
      </c>
      <c r="P43" s="682"/>
      <c r="Q43" s="713">
        <v>1286</v>
      </c>
    </row>
    <row r="44" spans="1:17" ht="14.4" customHeight="1" x14ac:dyDescent="0.3">
      <c r="A44" s="680" t="s">
        <v>5102</v>
      </c>
      <c r="B44" s="671" t="s">
        <v>5103</v>
      </c>
      <c r="C44" s="671" t="s">
        <v>3867</v>
      </c>
      <c r="D44" s="671" t="s">
        <v>5132</v>
      </c>
      <c r="E44" s="671" t="s">
        <v>5133</v>
      </c>
      <c r="F44" s="238">
        <v>1</v>
      </c>
      <c r="G44" s="238">
        <v>486</v>
      </c>
      <c r="H44" s="238">
        <v>1</v>
      </c>
      <c r="I44" s="238">
        <v>486</v>
      </c>
      <c r="J44" s="238"/>
      <c r="K44" s="238"/>
      <c r="L44" s="238"/>
      <c r="M44" s="238"/>
      <c r="N44" s="238">
        <v>2</v>
      </c>
      <c r="O44" s="238">
        <v>974</v>
      </c>
      <c r="P44" s="682">
        <v>2.0041152263374484</v>
      </c>
      <c r="Q44" s="713">
        <v>487</v>
      </c>
    </row>
    <row r="45" spans="1:17" ht="14.4" customHeight="1" x14ac:dyDescent="0.3">
      <c r="A45" s="680" t="s">
        <v>4736</v>
      </c>
      <c r="B45" s="671" t="s">
        <v>5058</v>
      </c>
      <c r="C45" s="671" t="s">
        <v>3867</v>
      </c>
      <c r="D45" s="671" t="s">
        <v>5134</v>
      </c>
      <c r="E45" s="671" t="s">
        <v>5135</v>
      </c>
      <c r="F45" s="238">
        <v>1</v>
      </c>
      <c r="G45" s="238">
        <v>295</v>
      </c>
      <c r="H45" s="238">
        <v>1</v>
      </c>
      <c r="I45" s="238">
        <v>295</v>
      </c>
      <c r="J45" s="238"/>
      <c r="K45" s="238"/>
      <c r="L45" s="238"/>
      <c r="M45" s="238"/>
      <c r="N45" s="238">
        <v>3</v>
      </c>
      <c r="O45" s="238">
        <v>891</v>
      </c>
      <c r="P45" s="682">
        <v>3.0203389830508476</v>
      </c>
      <c r="Q45" s="713">
        <v>297</v>
      </c>
    </row>
    <row r="46" spans="1:17" ht="14.4" customHeight="1" x14ac:dyDescent="0.3">
      <c r="A46" s="680" t="s">
        <v>4736</v>
      </c>
      <c r="B46" s="671" t="s">
        <v>5058</v>
      </c>
      <c r="C46" s="671" t="s">
        <v>3867</v>
      </c>
      <c r="D46" s="671" t="s">
        <v>5063</v>
      </c>
      <c r="E46" s="671" t="s">
        <v>5064</v>
      </c>
      <c r="F46" s="238">
        <v>2</v>
      </c>
      <c r="G46" s="238">
        <v>2472</v>
      </c>
      <c r="H46" s="238">
        <v>1</v>
      </c>
      <c r="I46" s="238">
        <v>1236</v>
      </c>
      <c r="J46" s="238"/>
      <c r="K46" s="238"/>
      <c r="L46" s="238"/>
      <c r="M46" s="238"/>
      <c r="N46" s="238">
        <v>9</v>
      </c>
      <c r="O46" s="238">
        <v>11205</v>
      </c>
      <c r="P46" s="682">
        <v>4.532766990291262</v>
      </c>
      <c r="Q46" s="713">
        <v>1245</v>
      </c>
    </row>
    <row r="47" spans="1:17" ht="14.4" customHeight="1" x14ac:dyDescent="0.3">
      <c r="A47" s="680" t="s">
        <v>4736</v>
      </c>
      <c r="B47" s="671" t="s">
        <v>5058</v>
      </c>
      <c r="C47" s="671" t="s">
        <v>3867</v>
      </c>
      <c r="D47" s="671" t="s">
        <v>5065</v>
      </c>
      <c r="E47" s="671" t="s">
        <v>5066</v>
      </c>
      <c r="F47" s="238"/>
      <c r="G47" s="238"/>
      <c r="H47" s="238"/>
      <c r="I47" s="238"/>
      <c r="J47" s="238"/>
      <c r="K47" s="238"/>
      <c r="L47" s="238"/>
      <c r="M47" s="238"/>
      <c r="N47" s="238">
        <v>2</v>
      </c>
      <c r="O47" s="238">
        <v>18674</v>
      </c>
      <c r="P47" s="682"/>
      <c r="Q47" s="713">
        <v>9337</v>
      </c>
    </row>
    <row r="48" spans="1:17" ht="14.4" customHeight="1" x14ac:dyDescent="0.3">
      <c r="A48" s="680" t="s">
        <v>4736</v>
      </c>
      <c r="B48" s="671" t="s">
        <v>5058</v>
      </c>
      <c r="C48" s="671" t="s">
        <v>3867</v>
      </c>
      <c r="D48" s="671" t="s">
        <v>5136</v>
      </c>
      <c r="E48" s="671" t="s">
        <v>5137</v>
      </c>
      <c r="F48" s="238">
        <v>1</v>
      </c>
      <c r="G48" s="238">
        <v>9702</v>
      </c>
      <c r="H48" s="238">
        <v>1</v>
      </c>
      <c r="I48" s="238">
        <v>9702</v>
      </c>
      <c r="J48" s="238"/>
      <c r="K48" s="238"/>
      <c r="L48" s="238"/>
      <c r="M48" s="238"/>
      <c r="N48" s="238">
        <v>3</v>
      </c>
      <c r="O48" s="238">
        <v>29241</v>
      </c>
      <c r="P48" s="682">
        <v>3.0139146567717998</v>
      </c>
      <c r="Q48" s="713">
        <v>9747</v>
      </c>
    </row>
    <row r="49" spans="1:17" ht="14.4" customHeight="1" x14ac:dyDescent="0.3">
      <c r="A49" s="680" t="s">
        <v>4736</v>
      </c>
      <c r="B49" s="671" t="s">
        <v>5058</v>
      </c>
      <c r="C49" s="671" t="s">
        <v>3867</v>
      </c>
      <c r="D49" s="671" t="s">
        <v>5071</v>
      </c>
      <c r="E49" s="671" t="s">
        <v>5072</v>
      </c>
      <c r="F49" s="238"/>
      <c r="G49" s="238"/>
      <c r="H49" s="238"/>
      <c r="I49" s="238"/>
      <c r="J49" s="238"/>
      <c r="K49" s="238"/>
      <c r="L49" s="238"/>
      <c r="M49" s="238"/>
      <c r="N49" s="238">
        <v>4</v>
      </c>
      <c r="O49" s="238">
        <v>4008</v>
      </c>
      <c r="P49" s="682"/>
      <c r="Q49" s="713">
        <v>1002</v>
      </c>
    </row>
    <row r="50" spans="1:17" ht="14.4" customHeight="1" x14ac:dyDescent="0.3">
      <c r="A50" s="680" t="s">
        <v>4736</v>
      </c>
      <c r="B50" s="671" t="s">
        <v>5058</v>
      </c>
      <c r="C50" s="671" t="s">
        <v>3867</v>
      </c>
      <c r="D50" s="671" t="s">
        <v>5073</v>
      </c>
      <c r="E50" s="671" t="s">
        <v>5074</v>
      </c>
      <c r="F50" s="238">
        <v>6</v>
      </c>
      <c r="G50" s="238">
        <v>13326</v>
      </c>
      <c r="H50" s="238">
        <v>1</v>
      </c>
      <c r="I50" s="238">
        <v>2221</v>
      </c>
      <c r="J50" s="238"/>
      <c r="K50" s="238"/>
      <c r="L50" s="238"/>
      <c r="M50" s="238"/>
      <c r="N50" s="238">
        <v>47</v>
      </c>
      <c r="O50" s="238">
        <v>104951</v>
      </c>
      <c r="P50" s="682">
        <v>7.875656611136125</v>
      </c>
      <c r="Q50" s="713">
        <v>2233</v>
      </c>
    </row>
    <row r="51" spans="1:17" ht="14.4" customHeight="1" x14ac:dyDescent="0.3">
      <c r="A51" s="680" t="s">
        <v>4736</v>
      </c>
      <c r="B51" s="671" t="s">
        <v>5058</v>
      </c>
      <c r="C51" s="671" t="s">
        <v>3867</v>
      </c>
      <c r="D51" s="671" t="s">
        <v>5075</v>
      </c>
      <c r="E51" s="671" t="s">
        <v>5076</v>
      </c>
      <c r="F51" s="238"/>
      <c r="G51" s="238"/>
      <c r="H51" s="238"/>
      <c r="I51" s="238"/>
      <c r="J51" s="238"/>
      <c r="K51" s="238"/>
      <c r="L51" s="238"/>
      <c r="M51" s="238"/>
      <c r="N51" s="238">
        <v>2</v>
      </c>
      <c r="O51" s="238">
        <v>732</v>
      </c>
      <c r="P51" s="682"/>
      <c r="Q51" s="713">
        <v>366</v>
      </c>
    </row>
    <row r="52" spans="1:17" ht="14.4" customHeight="1" x14ac:dyDescent="0.3">
      <c r="A52" s="680" t="s">
        <v>4736</v>
      </c>
      <c r="B52" s="671" t="s">
        <v>5138</v>
      </c>
      <c r="C52" s="671" t="s">
        <v>3867</v>
      </c>
      <c r="D52" s="671" t="s">
        <v>5139</v>
      </c>
      <c r="E52" s="671" t="s">
        <v>5140</v>
      </c>
      <c r="F52" s="238">
        <v>1</v>
      </c>
      <c r="G52" s="238">
        <v>216</v>
      </c>
      <c r="H52" s="238">
        <v>1</v>
      </c>
      <c r="I52" s="238">
        <v>216</v>
      </c>
      <c r="J52" s="238"/>
      <c r="K52" s="238"/>
      <c r="L52" s="238"/>
      <c r="M52" s="238"/>
      <c r="N52" s="238"/>
      <c r="O52" s="238"/>
      <c r="P52" s="682"/>
      <c r="Q52" s="713"/>
    </row>
    <row r="53" spans="1:17" ht="14.4" customHeight="1" x14ac:dyDescent="0.3">
      <c r="A53" s="680" t="s">
        <v>4736</v>
      </c>
      <c r="B53" s="671" t="s">
        <v>5138</v>
      </c>
      <c r="C53" s="671" t="s">
        <v>3867</v>
      </c>
      <c r="D53" s="671" t="s">
        <v>5059</v>
      </c>
      <c r="E53" s="671" t="s">
        <v>5060</v>
      </c>
      <c r="F53" s="238">
        <v>1</v>
      </c>
      <c r="G53" s="238">
        <v>494</v>
      </c>
      <c r="H53" s="238">
        <v>1</v>
      </c>
      <c r="I53" s="238">
        <v>494</v>
      </c>
      <c r="J53" s="238"/>
      <c r="K53" s="238"/>
      <c r="L53" s="238"/>
      <c r="M53" s="238"/>
      <c r="N53" s="238"/>
      <c r="O53" s="238"/>
      <c r="P53" s="682"/>
      <c r="Q53" s="713"/>
    </row>
    <row r="54" spans="1:17" ht="14.4" customHeight="1" x14ac:dyDescent="0.3">
      <c r="A54" s="680" t="s">
        <v>4736</v>
      </c>
      <c r="B54" s="671" t="s">
        <v>5138</v>
      </c>
      <c r="C54" s="671" t="s">
        <v>3867</v>
      </c>
      <c r="D54" s="671" t="s">
        <v>5141</v>
      </c>
      <c r="E54" s="671" t="s">
        <v>5142</v>
      </c>
      <c r="F54" s="238">
        <v>9</v>
      </c>
      <c r="G54" s="238">
        <v>3150</v>
      </c>
      <c r="H54" s="238">
        <v>1</v>
      </c>
      <c r="I54" s="238">
        <v>350</v>
      </c>
      <c r="J54" s="238">
        <v>1</v>
      </c>
      <c r="K54" s="238">
        <v>350</v>
      </c>
      <c r="L54" s="238">
        <v>0.1111111111111111</v>
      </c>
      <c r="M54" s="238">
        <v>350</v>
      </c>
      <c r="N54" s="238">
        <v>5</v>
      </c>
      <c r="O54" s="238">
        <v>1750</v>
      </c>
      <c r="P54" s="682">
        <v>0.55555555555555558</v>
      </c>
      <c r="Q54" s="713">
        <v>350</v>
      </c>
    </row>
    <row r="55" spans="1:17" ht="14.4" customHeight="1" x14ac:dyDescent="0.3">
      <c r="A55" s="680" t="s">
        <v>4736</v>
      </c>
      <c r="B55" s="671" t="s">
        <v>5138</v>
      </c>
      <c r="C55" s="671" t="s">
        <v>3867</v>
      </c>
      <c r="D55" s="671" t="s">
        <v>5143</v>
      </c>
      <c r="E55" s="671" t="s">
        <v>5144</v>
      </c>
      <c r="F55" s="238">
        <v>143</v>
      </c>
      <c r="G55" s="238">
        <v>9152</v>
      </c>
      <c r="H55" s="238">
        <v>1</v>
      </c>
      <c r="I55" s="238">
        <v>64</v>
      </c>
      <c r="J55" s="238">
        <v>105</v>
      </c>
      <c r="K55" s="238">
        <v>6825</v>
      </c>
      <c r="L55" s="238">
        <v>0.74573863636363635</v>
      </c>
      <c r="M55" s="238">
        <v>65</v>
      </c>
      <c r="N55" s="238">
        <v>109</v>
      </c>
      <c r="O55" s="238">
        <v>7085</v>
      </c>
      <c r="P55" s="682">
        <v>0.77414772727272729</v>
      </c>
      <c r="Q55" s="713">
        <v>65</v>
      </c>
    </row>
    <row r="56" spans="1:17" ht="14.4" customHeight="1" x14ac:dyDescent="0.3">
      <c r="A56" s="680" t="s">
        <v>4736</v>
      </c>
      <c r="B56" s="671" t="s">
        <v>5138</v>
      </c>
      <c r="C56" s="671" t="s">
        <v>3867</v>
      </c>
      <c r="D56" s="671" t="s">
        <v>5145</v>
      </c>
      <c r="E56" s="671" t="s">
        <v>5146</v>
      </c>
      <c r="F56" s="238"/>
      <c r="G56" s="238"/>
      <c r="H56" s="238"/>
      <c r="I56" s="238"/>
      <c r="J56" s="238">
        <v>1</v>
      </c>
      <c r="K56" s="238">
        <v>615</v>
      </c>
      <c r="L56" s="238"/>
      <c r="M56" s="238">
        <v>615</v>
      </c>
      <c r="N56" s="238"/>
      <c r="O56" s="238"/>
      <c r="P56" s="682"/>
      <c r="Q56" s="713"/>
    </row>
    <row r="57" spans="1:17" ht="14.4" customHeight="1" x14ac:dyDescent="0.3">
      <c r="A57" s="680" t="s">
        <v>4736</v>
      </c>
      <c r="B57" s="671" t="s">
        <v>5138</v>
      </c>
      <c r="C57" s="671" t="s">
        <v>3867</v>
      </c>
      <c r="D57" s="671" t="s">
        <v>5147</v>
      </c>
      <c r="E57" s="671" t="s">
        <v>5148</v>
      </c>
      <c r="F57" s="238">
        <v>6</v>
      </c>
      <c r="G57" s="238">
        <v>138</v>
      </c>
      <c r="H57" s="238">
        <v>1</v>
      </c>
      <c r="I57" s="238">
        <v>23</v>
      </c>
      <c r="J57" s="238">
        <v>9</v>
      </c>
      <c r="K57" s="238">
        <v>207</v>
      </c>
      <c r="L57" s="238">
        <v>1.5</v>
      </c>
      <c r="M57" s="238">
        <v>23</v>
      </c>
      <c r="N57" s="238">
        <v>2</v>
      </c>
      <c r="O57" s="238">
        <v>46</v>
      </c>
      <c r="P57" s="682">
        <v>0.33333333333333331</v>
      </c>
      <c r="Q57" s="713">
        <v>23</v>
      </c>
    </row>
    <row r="58" spans="1:17" ht="14.4" customHeight="1" x14ac:dyDescent="0.3">
      <c r="A58" s="680" t="s">
        <v>4736</v>
      </c>
      <c r="B58" s="671" t="s">
        <v>5138</v>
      </c>
      <c r="C58" s="671" t="s">
        <v>3867</v>
      </c>
      <c r="D58" s="671" t="s">
        <v>5149</v>
      </c>
      <c r="E58" s="671" t="s">
        <v>5150</v>
      </c>
      <c r="F58" s="238">
        <v>4</v>
      </c>
      <c r="G58" s="238">
        <v>216</v>
      </c>
      <c r="H58" s="238">
        <v>1</v>
      </c>
      <c r="I58" s="238">
        <v>54</v>
      </c>
      <c r="J58" s="238">
        <v>3</v>
      </c>
      <c r="K58" s="238">
        <v>162</v>
      </c>
      <c r="L58" s="238">
        <v>0.75</v>
      </c>
      <c r="M58" s="238">
        <v>54</v>
      </c>
      <c r="N58" s="238">
        <v>7</v>
      </c>
      <c r="O58" s="238">
        <v>378</v>
      </c>
      <c r="P58" s="682">
        <v>1.75</v>
      </c>
      <c r="Q58" s="713">
        <v>54</v>
      </c>
    </row>
    <row r="59" spans="1:17" ht="14.4" customHeight="1" x14ac:dyDescent="0.3">
      <c r="A59" s="680" t="s">
        <v>4736</v>
      </c>
      <c r="B59" s="671" t="s">
        <v>5138</v>
      </c>
      <c r="C59" s="671" t="s">
        <v>3867</v>
      </c>
      <c r="D59" s="671" t="s">
        <v>5151</v>
      </c>
      <c r="E59" s="671" t="s">
        <v>5152</v>
      </c>
      <c r="F59" s="238">
        <v>327</v>
      </c>
      <c r="G59" s="238">
        <v>25179</v>
      </c>
      <c r="H59" s="238">
        <v>1</v>
      </c>
      <c r="I59" s="238">
        <v>77</v>
      </c>
      <c r="J59" s="238">
        <v>312</v>
      </c>
      <c r="K59" s="238">
        <v>24024</v>
      </c>
      <c r="L59" s="238">
        <v>0.95412844036697253</v>
      </c>
      <c r="M59" s="238">
        <v>77</v>
      </c>
      <c r="N59" s="238">
        <v>301</v>
      </c>
      <c r="O59" s="238">
        <v>23177</v>
      </c>
      <c r="P59" s="682">
        <v>0.92048929663608559</v>
      </c>
      <c r="Q59" s="713">
        <v>77</v>
      </c>
    </row>
    <row r="60" spans="1:17" ht="14.4" customHeight="1" x14ac:dyDescent="0.3">
      <c r="A60" s="680" t="s">
        <v>4736</v>
      </c>
      <c r="B60" s="671" t="s">
        <v>5138</v>
      </c>
      <c r="C60" s="671" t="s">
        <v>3867</v>
      </c>
      <c r="D60" s="671" t="s">
        <v>5153</v>
      </c>
      <c r="E60" s="671" t="s">
        <v>5154</v>
      </c>
      <c r="F60" s="238">
        <v>24</v>
      </c>
      <c r="G60" s="238">
        <v>528</v>
      </c>
      <c r="H60" s="238">
        <v>1</v>
      </c>
      <c r="I60" s="238">
        <v>22</v>
      </c>
      <c r="J60" s="238">
        <v>18</v>
      </c>
      <c r="K60" s="238">
        <v>396</v>
      </c>
      <c r="L60" s="238">
        <v>0.75</v>
      </c>
      <c r="M60" s="238">
        <v>22</v>
      </c>
      <c r="N60" s="238">
        <v>17</v>
      </c>
      <c r="O60" s="238">
        <v>374</v>
      </c>
      <c r="P60" s="682">
        <v>0.70833333333333337</v>
      </c>
      <c r="Q60" s="713">
        <v>22</v>
      </c>
    </row>
    <row r="61" spans="1:17" ht="14.4" customHeight="1" x14ac:dyDescent="0.3">
      <c r="A61" s="680" t="s">
        <v>4736</v>
      </c>
      <c r="B61" s="671" t="s">
        <v>5138</v>
      </c>
      <c r="C61" s="671" t="s">
        <v>3867</v>
      </c>
      <c r="D61" s="671" t="s">
        <v>5155</v>
      </c>
      <c r="E61" s="671" t="s">
        <v>5156</v>
      </c>
      <c r="F61" s="238">
        <v>13</v>
      </c>
      <c r="G61" s="238">
        <v>2717</v>
      </c>
      <c r="H61" s="238">
        <v>1</v>
      </c>
      <c r="I61" s="238">
        <v>209</v>
      </c>
      <c r="J61" s="238">
        <v>8</v>
      </c>
      <c r="K61" s="238">
        <v>1672</v>
      </c>
      <c r="L61" s="238">
        <v>0.61538461538461542</v>
      </c>
      <c r="M61" s="238">
        <v>209</v>
      </c>
      <c r="N61" s="238"/>
      <c r="O61" s="238"/>
      <c r="P61" s="682"/>
      <c r="Q61" s="713"/>
    </row>
    <row r="62" spans="1:17" ht="14.4" customHeight="1" x14ac:dyDescent="0.3">
      <c r="A62" s="680" t="s">
        <v>4736</v>
      </c>
      <c r="B62" s="671" t="s">
        <v>5138</v>
      </c>
      <c r="C62" s="671" t="s">
        <v>3867</v>
      </c>
      <c r="D62" s="671" t="s">
        <v>5157</v>
      </c>
      <c r="E62" s="671" t="s">
        <v>5158</v>
      </c>
      <c r="F62" s="238"/>
      <c r="G62" s="238"/>
      <c r="H62" s="238"/>
      <c r="I62" s="238"/>
      <c r="J62" s="238">
        <v>6</v>
      </c>
      <c r="K62" s="238">
        <v>396</v>
      </c>
      <c r="L62" s="238"/>
      <c r="M62" s="238">
        <v>66</v>
      </c>
      <c r="N62" s="238">
        <v>3</v>
      </c>
      <c r="O62" s="238">
        <v>198</v>
      </c>
      <c r="P62" s="682"/>
      <c r="Q62" s="713">
        <v>66</v>
      </c>
    </row>
    <row r="63" spans="1:17" ht="14.4" customHeight="1" x14ac:dyDescent="0.3">
      <c r="A63" s="680" t="s">
        <v>4736</v>
      </c>
      <c r="B63" s="671" t="s">
        <v>5138</v>
      </c>
      <c r="C63" s="671" t="s">
        <v>3867</v>
      </c>
      <c r="D63" s="671" t="s">
        <v>5159</v>
      </c>
      <c r="E63" s="671" t="s">
        <v>5160</v>
      </c>
      <c r="F63" s="238">
        <v>13</v>
      </c>
      <c r="G63" s="238">
        <v>4511</v>
      </c>
      <c r="H63" s="238">
        <v>1</v>
      </c>
      <c r="I63" s="238">
        <v>347</v>
      </c>
      <c r="J63" s="238"/>
      <c r="K63" s="238"/>
      <c r="L63" s="238"/>
      <c r="M63" s="238"/>
      <c r="N63" s="238"/>
      <c r="O63" s="238"/>
      <c r="P63" s="682"/>
      <c r="Q63" s="713"/>
    </row>
    <row r="64" spans="1:17" ht="14.4" customHeight="1" x14ac:dyDescent="0.3">
      <c r="A64" s="680" t="s">
        <v>4736</v>
      </c>
      <c r="B64" s="671" t="s">
        <v>5138</v>
      </c>
      <c r="C64" s="671" t="s">
        <v>3867</v>
      </c>
      <c r="D64" s="671" t="s">
        <v>5161</v>
      </c>
      <c r="E64" s="671" t="s">
        <v>5162</v>
      </c>
      <c r="F64" s="238">
        <v>18</v>
      </c>
      <c r="G64" s="238">
        <v>414</v>
      </c>
      <c r="H64" s="238">
        <v>1</v>
      </c>
      <c r="I64" s="238">
        <v>23</v>
      </c>
      <c r="J64" s="238">
        <v>9</v>
      </c>
      <c r="K64" s="238">
        <v>216</v>
      </c>
      <c r="L64" s="238">
        <v>0.52173913043478259</v>
      </c>
      <c r="M64" s="238">
        <v>24</v>
      </c>
      <c r="N64" s="238">
        <v>14</v>
      </c>
      <c r="O64" s="238">
        <v>336</v>
      </c>
      <c r="P64" s="682">
        <v>0.81159420289855078</v>
      </c>
      <c r="Q64" s="713">
        <v>24</v>
      </c>
    </row>
    <row r="65" spans="1:17" ht="14.4" customHeight="1" x14ac:dyDescent="0.3">
      <c r="A65" s="680" t="s">
        <v>4736</v>
      </c>
      <c r="B65" s="671" t="s">
        <v>5138</v>
      </c>
      <c r="C65" s="671" t="s">
        <v>3867</v>
      </c>
      <c r="D65" s="671" t="s">
        <v>5163</v>
      </c>
      <c r="E65" s="671" t="s">
        <v>5164</v>
      </c>
      <c r="F65" s="238">
        <v>1</v>
      </c>
      <c r="G65" s="238">
        <v>737</v>
      </c>
      <c r="H65" s="238">
        <v>1</v>
      </c>
      <c r="I65" s="238">
        <v>737</v>
      </c>
      <c r="J65" s="238"/>
      <c r="K65" s="238"/>
      <c r="L65" s="238"/>
      <c r="M65" s="238"/>
      <c r="N65" s="238"/>
      <c r="O65" s="238"/>
      <c r="P65" s="682"/>
      <c r="Q65" s="713"/>
    </row>
    <row r="66" spans="1:17" ht="14.4" customHeight="1" x14ac:dyDescent="0.3">
      <c r="A66" s="680" t="s">
        <v>4736</v>
      </c>
      <c r="B66" s="671" t="s">
        <v>5138</v>
      </c>
      <c r="C66" s="671" t="s">
        <v>3867</v>
      </c>
      <c r="D66" s="671" t="s">
        <v>5165</v>
      </c>
      <c r="E66" s="671" t="s">
        <v>5166</v>
      </c>
      <c r="F66" s="238">
        <v>3</v>
      </c>
      <c r="G66" s="238">
        <v>540</v>
      </c>
      <c r="H66" s="238">
        <v>1</v>
      </c>
      <c r="I66" s="238">
        <v>180</v>
      </c>
      <c r="J66" s="238">
        <v>2</v>
      </c>
      <c r="K66" s="238">
        <v>360</v>
      </c>
      <c r="L66" s="238">
        <v>0.66666666666666663</v>
      </c>
      <c r="M66" s="238">
        <v>180</v>
      </c>
      <c r="N66" s="238">
        <v>5</v>
      </c>
      <c r="O66" s="238">
        <v>900</v>
      </c>
      <c r="P66" s="682">
        <v>1.6666666666666667</v>
      </c>
      <c r="Q66" s="713">
        <v>180</v>
      </c>
    </row>
    <row r="67" spans="1:17" ht="14.4" customHeight="1" x14ac:dyDescent="0.3">
      <c r="A67" s="680" t="s">
        <v>4736</v>
      </c>
      <c r="B67" s="671" t="s">
        <v>5138</v>
      </c>
      <c r="C67" s="671" t="s">
        <v>3867</v>
      </c>
      <c r="D67" s="671" t="s">
        <v>5167</v>
      </c>
      <c r="E67" s="671" t="s">
        <v>5168</v>
      </c>
      <c r="F67" s="238">
        <v>2</v>
      </c>
      <c r="G67" s="238">
        <v>506</v>
      </c>
      <c r="H67" s="238">
        <v>1</v>
      </c>
      <c r="I67" s="238">
        <v>253</v>
      </c>
      <c r="J67" s="238"/>
      <c r="K67" s="238"/>
      <c r="L67" s="238"/>
      <c r="M67" s="238"/>
      <c r="N67" s="238">
        <v>17</v>
      </c>
      <c r="O67" s="238">
        <v>4301</v>
      </c>
      <c r="P67" s="682">
        <v>8.5</v>
      </c>
      <c r="Q67" s="713">
        <v>253</v>
      </c>
    </row>
    <row r="68" spans="1:17" ht="14.4" customHeight="1" x14ac:dyDescent="0.3">
      <c r="A68" s="680" t="s">
        <v>4736</v>
      </c>
      <c r="B68" s="671" t="s">
        <v>5138</v>
      </c>
      <c r="C68" s="671" t="s">
        <v>3867</v>
      </c>
      <c r="D68" s="671" t="s">
        <v>5169</v>
      </c>
      <c r="E68" s="671" t="s">
        <v>5170</v>
      </c>
      <c r="F68" s="238">
        <v>5</v>
      </c>
      <c r="G68" s="238">
        <v>1080</v>
      </c>
      <c r="H68" s="238">
        <v>1</v>
      </c>
      <c r="I68" s="238">
        <v>216</v>
      </c>
      <c r="J68" s="238">
        <v>3</v>
      </c>
      <c r="K68" s="238">
        <v>648</v>
      </c>
      <c r="L68" s="238">
        <v>0.6</v>
      </c>
      <c r="M68" s="238">
        <v>216</v>
      </c>
      <c r="N68" s="238">
        <v>6</v>
      </c>
      <c r="O68" s="238">
        <v>1296</v>
      </c>
      <c r="P68" s="682">
        <v>1.2</v>
      </c>
      <c r="Q68" s="713">
        <v>216</v>
      </c>
    </row>
    <row r="69" spans="1:17" ht="14.4" customHeight="1" x14ac:dyDescent="0.3">
      <c r="A69" s="680" t="s">
        <v>4736</v>
      </c>
      <c r="B69" s="671" t="s">
        <v>5138</v>
      </c>
      <c r="C69" s="671" t="s">
        <v>3867</v>
      </c>
      <c r="D69" s="671" t="s">
        <v>5171</v>
      </c>
      <c r="E69" s="671" t="s">
        <v>5172</v>
      </c>
      <c r="F69" s="238"/>
      <c r="G69" s="238"/>
      <c r="H69" s="238"/>
      <c r="I69" s="238"/>
      <c r="J69" s="238"/>
      <c r="K69" s="238"/>
      <c r="L69" s="238"/>
      <c r="M69" s="238"/>
      <c r="N69" s="238">
        <v>1</v>
      </c>
      <c r="O69" s="238">
        <v>35</v>
      </c>
      <c r="P69" s="682"/>
      <c r="Q69" s="713">
        <v>35</v>
      </c>
    </row>
    <row r="70" spans="1:17" ht="14.4" customHeight="1" x14ac:dyDescent="0.3">
      <c r="A70" s="680" t="s">
        <v>4736</v>
      </c>
      <c r="B70" s="671" t="s">
        <v>5138</v>
      </c>
      <c r="C70" s="671" t="s">
        <v>3867</v>
      </c>
      <c r="D70" s="671" t="s">
        <v>5173</v>
      </c>
      <c r="E70" s="671" t="s">
        <v>5174</v>
      </c>
      <c r="F70" s="238">
        <v>1</v>
      </c>
      <c r="G70" s="238">
        <v>734</v>
      </c>
      <c r="H70" s="238">
        <v>1</v>
      </c>
      <c r="I70" s="238">
        <v>734</v>
      </c>
      <c r="J70" s="238"/>
      <c r="K70" s="238"/>
      <c r="L70" s="238"/>
      <c r="M70" s="238"/>
      <c r="N70" s="238"/>
      <c r="O70" s="238"/>
      <c r="P70" s="682"/>
      <c r="Q70" s="713"/>
    </row>
    <row r="71" spans="1:17" ht="14.4" customHeight="1" x14ac:dyDescent="0.3">
      <c r="A71" s="680" t="s">
        <v>5175</v>
      </c>
      <c r="B71" s="671" t="s">
        <v>5176</v>
      </c>
      <c r="C71" s="671" t="s">
        <v>3867</v>
      </c>
      <c r="D71" s="671" t="s">
        <v>5177</v>
      </c>
      <c r="E71" s="671" t="s">
        <v>5178</v>
      </c>
      <c r="F71" s="238">
        <v>255</v>
      </c>
      <c r="G71" s="238">
        <v>6885</v>
      </c>
      <c r="H71" s="238">
        <v>1</v>
      </c>
      <c r="I71" s="238">
        <v>27</v>
      </c>
      <c r="J71" s="238">
        <v>154</v>
      </c>
      <c r="K71" s="238">
        <v>4158</v>
      </c>
      <c r="L71" s="238">
        <v>0.60392156862745094</v>
      </c>
      <c r="M71" s="238">
        <v>27</v>
      </c>
      <c r="N71" s="238">
        <v>184</v>
      </c>
      <c r="O71" s="238">
        <v>4968</v>
      </c>
      <c r="P71" s="682">
        <v>0.72156862745098038</v>
      </c>
      <c r="Q71" s="713">
        <v>27</v>
      </c>
    </row>
    <row r="72" spans="1:17" ht="14.4" customHeight="1" x14ac:dyDescent="0.3">
      <c r="A72" s="680" t="s">
        <v>5175</v>
      </c>
      <c r="B72" s="671" t="s">
        <v>5176</v>
      </c>
      <c r="C72" s="671" t="s">
        <v>3867</v>
      </c>
      <c r="D72" s="671" t="s">
        <v>5179</v>
      </c>
      <c r="E72" s="671" t="s">
        <v>5180</v>
      </c>
      <c r="F72" s="238">
        <v>221</v>
      </c>
      <c r="G72" s="238">
        <v>11934</v>
      </c>
      <c r="H72" s="238">
        <v>1</v>
      </c>
      <c r="I72" s="238">
        <v>54</v>
      </c>
      <c r="J72" s="238">
        <v>121</v>
      </c>
      <c r="K72" s="238">
        <v>6534</v>
      </c>
      <c r="L72" s="238">
        <v>0.54751131221719462</v>
      </c>
      <c r="M72" s="238">
        <v>54</v>
      </c>
      <c r="N72" s="238">
        <v>156</v>
      </c>
      <c r="O72" s="238">
        <v>8424</v>
      </c>
      <c r="P72" s="682">
        <v>0.70588235294117652</v>
      </c>
      <c r="Q72" s="713">
        <v>54</v>
      </c>
    </row>
    <row r="73" spans="1:17" ht="14.4" customHeight="1" x14ac:dyDescent="0.3">
      <c r="A73" s="680" t="s">
        <v>5175</v>
      </c>
      <c r="B73" s="671" t="s">
        <v>5176</v>
      </c>
      <c r="C73" s="671" t="s">
        <v>3867</v>
      </c>
      <c r="D73" s="671" t="s">
        <v>5181</v>
      </c>
      <c r="E73" s="671" t="s">
        <v>5182</v>
      </c>
      <c r="F73" s="238">
        <v>259</v>
      </c>
      <c r="G73" s="238">
        <v>6216</v>
      </c>
      <c r="H73" s="238">
        <v>1</v>
      </c>
      <c r="I73" s="238">
        <v>24</v>
      </c>
      <c r="J73" s="238">
        <v>153</v>
      </c>
      <c r="K73" s="238">
        <v>3672</v>
      </c>
      <c r="L73" s="238">
        <v>0.59073359073359077</v>
      </c>
      <c r="M73" s="238">
        <v>24</v>
      </c>
      <c r="N73" s="238">
        <v>182</v>
      </c>
      <c r="O73" s="238">
        <v>4368</v>
      </c>
      <c r="P73" s="682">
        <v>0.70270270270270274</v>
      </c>
      <c r="Q73" s="713">
        <v>24</v>
      </c>
    </row>
    <row r="74" spans="1:17" ht="14.4" customHeight="1" x14ac:dyDescent="0.3">
      <c r="A74" s="680" t="s">
        <v>5175</v>
      </c>
      <c r="B74" s="671" t="s">
        <v>5176</v>
      </c>
      <c r="C74" s="671" t="s">
        <v>3867</v>
      </c>
      <c r="D74" s="671" t="s">
        <v>5183</v>
      </c>
      <c r="E74" s="671" t="s">
        <v>5184</v>
      </c>
      <c r="F74" s="238">
        <v>299</v>
      </c>
      <c r="G74" s="238">
        <v>8073</v>
      </c>
      <c r="H74" s="238">
        <v>1</v>
      </c>
      <c r="I74" s="238">
        <v>27</v>
      </c>
      <c r="J74" s="238">
        <v>171</v>
      </c>
      <c r="K74" s="238">
        <v>4617</v>
      </c>
      <c r="L74" s="238">
        <v>0.57190635451505012</v>
      </c>
      <c r="M74" s="238">
        <v>27</v>
      </c>
      <c r="N74" s="238">
        <v>270</v>
      </c>
      <c r="O74" s="238">
        <v>7290</v>
      </c>
      <c r="P74" s="682">
        <v>0.90301003344481601</v>
      </c>
      <c r="Q74" s="713">
        <v>27</v>
      </c>
    </row>
    <row r="75" spans="1:17" ht="14.4" customHeight="1" x14ac:dyDescent="0.3">
      <c r="A75" s="680" t="s">
        <v>5175</v>
      </c>
      <c r="B75" s="671" t="s">
        <v>5176</v>
      </c>
      <c r="C75" s="671" t="s">
        <v>3867</v>
      </c>
      <c r="D75" s="671" t="s">
        <v>5185</v>
      </c>
      <c r="E75" s="671" t="s">
        <v>5186</v>
      </c>
      <c r="F75" s="238">
        <v>14</v>
      </c>
      <c r="G75" s="238">
        <v>784</v>
      </c>
      <c r="H75" s="238">
        <v>1</v>
      </c>
      <c r="I75" s="238">
        <v>56</v>
      </c>
      <c r="J75" s="238">
        <v>8</v>
      </c>
      <c r="K75" s="238">
        <v>448</v>
      </c>
      <c r="L75" s="238">
        <v>0.5714285714285714</v>
      </c>
      <c r="M75" s="238">
        <v>56</v>
      </c>
      <c r="N75" s="238">
        <v>4</v>
      </c>
      <c r="O75" s="238">
        <v>224</v>
      </c>
      <c r="P75" s="682">
        <v>0.2857142857142857</v>
      </c>
      <c r="Q75" s="713">
        <v>56</v>
      </c>
    </row>
    <row r="76" spans="1:17" ht="14.4" customHeight="1" x14ac:dyDescent="0.3">
      <c r="A76" s="680" t="s">
        <v>5175</v>
      </c>
      <c r="B76" s="671" t="s">
        <v>5176</v>
      </c>
      <c r="C76" s="671" t="s">
        <v>3867</v>
      </c>
      <c r="D76" s="671" t="s">
        <v>5187</v>
      </c>
      <c r="E76" s="671" t="s">
        <v>5188</v>
      </c>
      <c r="F76" s="238">
        <v>232</v>
      </c>
      <c r="G76" s="238">
        <v>6264</v>
      </c>
      <c r="H76" s="238">
        <v>1</v>
      </c>
      <c r="I76" s="238">
        <v>27</v>
      </c>
      <c r="J76" s="238">
        <v>137</v>
      </c>
      <c r="K76" s="238">
        <v>3699</v>
      </c>
      <c r="L76" s="238">
        <v>0.59051724137931039</v>
      </c>
      <c r="M76" s="238">
        <v>27</v>
      </c>
      <c r="N76" s="238">
        <v>167</v>
      </c>
      <c r="O76" s="238">
        <v>4509</v>
      </c>
      <c r="P76" s="682">
        <v>0.71982758620689657</v>
      </c>
      <c r="Q76" s="713">
        <v>27</v>
      </c>
    </row>
    <row r="77" spans="1:17" ht="14.4" customHeight="1" x14ac:dyDescent="0.3">
      <c r="A77" s="680" t="s">
        <v>5175</v>
      </c>
      <c r="B77" s="671" t="s">
        <v>5176</v>
      </c>
      <c r="C77" s="671" t="s">
        <v>3867</v>
      </c>
      <c r="D77" s="671" t="s">
        <v>5189</v>
      </c>
      <c r="E77" s="671" t="s">
        <v>5190</v>
      </c>
      <c r="F77" s="238">
        <v>658</v>
      </c>
      <c r="G77" s="238">
        <v>14476</v>
      </c>
      <c r="H77" s="238">
        <v>1</v>
      </c>
      <c r="I77" s="238">
        <v>22</v>
      </c>
      <c r="J77" s="238">
        <v>512</v>
      </c>
      <c r="K77" s="238">
        <v>11264</v>
      </c>
      <c r="L77" s="238">
        <v>0.77811550151975684</v>
      </c>
      <c r="M77" s="238">
        <v>22</v>
      </c>
      <c r="N77" s="238">
        <v>562</v>
      </c>
      <c r="O77" s="238">
        <v>12364</v>
      </c>
      <c r="P77" s="682">
        <v>0.85410334346504557</v>
      </c>
      <c r="Q77" s="713">
        <v>22</v>
      </c>
    </row>
    <row r="78" spans="1:17" ht="14.4" customHeight="1" x14ac:dyDescent="0.3">
      <c r="A78" s="680" t="s">
        <v>5175</v>
      </c>
      <c r="B78" s="671" t="s">
        <v>5176</v>
      </c>
      <c r="C78" s="671" t="s">
        <v>3867</v>
      </c>
      <c r="D78" s="671" t="s">
        <v>5191</v>
      </c>
      <c r="E78" s="671" t="s">
        <v>5192</v>
      </c>
      <c r="F78" s="238">
        <v>4</v>
      </c>
      <c r="G78" s="238">
        <v>272</v>
      </c>
      <c r="H78" s="238">
        <v>1</v>
      </c>
      <c r="I78" s="238">
        <v>68</v>
      </c>
      <c r="J78" s="238">
        <v>8</v>
      </c>
      <c r="K78" s="238">
        <v>544</v>
      </c>
      <c r="L78" s="238">
        <v>2</v>
      </c>
      <c r="M78" s="238">
        <v>68</v>
      </c>
      <c r="N78" s="238">
        <v>12</v>
      </c>
      <c r="O78" s="238">
        <v>816</v>
      </c>
      <c r="P78" s="682">
        <v>3</v>
      </c>
      <c r="Q78" s="713">
        <v>68</v>
      </c>
    </row>
    <row r="79" spans="1:17" ht="14.4" customHeight="1" x14ac:dyDescent="0.3">
      <c r="A79" s="680" t="s">
        <v>5175</v>
      </c>
      <c r="B79" s="671" t="s">
        <v>5176</v>
      </c>
      <c r="C79" s="671" t="s">
        <v>3867</v>
      </c>
      <c r="D79" s="671" t="s">
        <v>5193</v>
      </c>
      <c r="E79" s="671" t="s">
        <v>5194</v>
      </c>
      <c r="F79" s="238">
        <v>7</v>
      </c>
      <c r="G79" s="238">
        <v>434</v>
      </c>
      <c r="H79" s="238">
        <v>1</v>
      </c>
      <c r="I79" s="238">
        <v>62</v>
      </c>
      <c r="J79" s="238">
        <v>1</v>
      </c>
      <c r="K79" s="238">
        <v>62</v>
      </c>
      <c r="L79" s="238">
        <v>0.14285714285714285</v>
      </c>
      <c r="M79" s="238">
        <v>62</v>
      </c>
      <c r="N79" s="238">
        <v>8</v>
      </c>
      <c r="O79" s="238">
        <v>496</v>
      </c>
      <c r="P79" s="682">
        <v>1.1428571428571428</v>
      </c>
      <c r="Q79" s="713">
        <v>62</v>
      </c>
    </row>
    <row r="80" spans="1:17" ht="14.4" customHeight="1" x14ac:dyDescent="0.3">
      <c r="A80" s="680" t="s">
        <v>5175</v>
      </c>
      <c r="B80" s="671" t="s">
        <v>5176</v>
      </c>
      <c r="C80" s="671" t="s">
        <v>3867</v>
      </c>
      <c r="D80" s="671" t="s">
        <v>5195</v>
      </c>
      <c r="E80" s="671" t="s">
        <v>5196</v>
      </c>
      <c r="F80" s="238">
        <v>24</v>
      </c>
      <c r="G80" s="238">
        <v>1464</v>
      </c>
      <c r="H80" s="238">
        <v>1</v>
      </c>
      <c r="I80" s="238">
        <v>61</v>
      </c>
      <c r="J80" s="238">
        <v>10</v>
      </c>
      <c r="K80" s="238">
        <v>610</v>
      </c>
      <c r="L80" s="238">
        <v>0.41666666666666669</v>
      </c>
      <c r="M80" s="238">
        <v>61</v>
      </c>
      <c r="N80" s="238">
        <v>9</v>
      </c>
      <c r="O80" s="238">
        <v>549</v>
      </c>
      <c r="P80" s="682">
        <v>0.375</v>
      </c>
      <c r="Q80" s="713">
        <v>61</v>
      </c>
    </row>
    <row r="81" spans="1:17" ht="14.4" customHeight="1" x14ac:dyDescent="0.3">
      <c r="A81" s="680" t="s">
        <v>5175</v>
      </c>
      <c r="B81" s="671" t="s">
        <v>5176</v>
      </c>
      <c r="C81" s="671" t="s">
        <v>3867</v>
      </c>
      <c r="D81" s="671" t="s">
        <v>5197</v>
      </c>
      <c r="E81" s="671" t="s">
        <v>5198</v>
      </c>
      <c r="F81" s="238">
        <v>1</v>
      </c>
      <c r="G81" s="238">
        <v>394</v>
      </c>
      <c r="H81" s="238">
        <v>1</v>
      </c>
      <c r="I81" s="238">
        <v>394</v>
      </c>
      <c r="J81" s="238"/>
      <c r="K81" s="238"/>
      <c r="L81" s="238"/>
      <c r="M81" s="238"/>
      <c r="N81" s="238"/>
      <c r="O81" s="238"/>
      <c r="P81" s="682"/>
      <c r="Q81" s="713"/>
    </row>
    <row r="82" spans="1:17" ht="14.4" customHeight="1" x14ac:dyDescent="0.3">
      <c r="A82" s="680" t="s">
        <v>5175</v>
      </c>
      <c r="B82" s="671" t="s">
        <v>5176</v>
      </c>
      <c r="C82" s="671" t="s">
        <v>3867</v>
      </c>
      <c r="D82" s="671" t="s">
        <v>5199</v>
      </c>
      <c r="E82" s="671" t="s">
        <v>5200</v>
      </c>
      <c r="F82" s="238"/>
      <c r="G82" s="238"/>
      <c r="H82" s="238"/>
      <c r="I82" s="238"/>
      <c r="J82" s="238"/>
      <c r="K82" s="238"/>
      <c r="L82" s="238"/>
      <c r="M82" s="238"/>
      <c r="N82" s="238">
        <v>8</v>
      </c>
      <c r="O82" s="238">
        <v>648</v>
      </c>
      <c r="P82" s="682"/>
      <c r="Q82" s="713">
        <v>81</v>
      </c>
    </row>
    <row r="83" spans="1:17" ht="14.4" customHeight="1" x14ac:dyDescent="0.3">
      <c r="A83" s="680" t="s">
        <v>5175</v>
      </c>
      <c r="B83" s="671" t="s">
        <v>5176</v>
      </c>
      <c r="C83" s="671" t="s">
        <v>3867</v>
      </c>
      <c r="D83" s="671" t="s">
        <v>5201</v>
      </c>
      <c r="E83" s="671" t="s">
        <v>5202</v>
      </c>
      <c r="F83" s="238">
        <v>21</v>
      </c>
      <c r="G83" s="238">
        <v>20727</v>
      </c>
      <c r="H83" s="238">
        <v>1</v>
      </c>
      <c r="I83" s="238">
        <v>987</v>
      </c>
      <c r="J83" s="238">
        <v>12</v>
      </c>
      <c r="K83" s="238">
        <v>11844</v>
      </c>
      <c r="L83" s="238">
        <v>0.5714285714285714</v>
      </c>
      <c r="M83" s="238">
        <v>987</v>
      </c>
      <c r="N83" s="238">
        <v>20</v>
      </c>
      <c r="O83" s="238">
        <v>19740</v>
      </c>
      <c r="P83" s="682">
        <v>0.95238095238095233</v>
      </c>
      <c r="Q83" s="713">
        <v>987</v>
      </c>
    </row>
    <row r="84" spans="1:17" ht="14.4" customHeight="1" x14ac:dyDescent="0.3">
      <c r="A84" s="680" t="s">
        <v>5175</v>
      </c>
      <c r="B84" s="671" t="s">
        <v>5176</v>
      </c>
      <c r="C84" s="671" t="s">
        <v>3867</v>
      </c>
      <c r="D84" s="671" t="s">
        <v>5203</v>
      </c>
      <c r="E84" s="671" t="s">
        <v>5204</v>
      </c>
      <c r="F84" s="238">
        <v>2</v>
      </c>
      <c r="G84" s="238">
        <v>126</v>
      </c>
      <c r="H84" s="238">
        <v>1</v>
      </c>
      <c r="I84" s="238">
        <v>63</v>
      </c>
      <c r="J84" s="238"/>
      <c r="K84" s="238"/>
      <c r="L84" s="238"/>
      <c r="M84" s="238"/>
      <c r="N84" s="238"/>
      <c r="O84" s="238"/>
      <c r="P84" s="682"/>
      <c r="Q84" s="713"/>
    </row>
    <row r="85" spans="1:17" ht="14.4" customHeight="1" x14ac:dyDescent="0.3">
      <c r="A85" s="680" t="s">
        <v>5175</v>
      </c>
      <c r="B85" s="671" t="s">
        <v>5176</v>
      </c>
      <c r="C85" s="671" t="s">
        <v>3867</v>
      </c>
      <c r="D85" s="671" t="s">
        <v>5205</v>
      </c>
      <c r="E85" s="671" t="s">
        <v>5206</v>
      </c>
      <c r="F85" s="238">
        <v>25</v>
      </c>
      <c r="G85" s="238">
        <v>425</v>
      </c>
      <c r="H85" s="238">
        <v>1</v>
      </c>
      <c r="I85" s="238">
        <v>17</v>
      </c>
      <c r="J85" s="238">
        <v>10</v>
      </c>
      <c r="K85" s="238">
        <v>170</v>
      </c>
      <c r="L85" s="238">
        <v>0.4</v>
      </c>
      <c r="M85" s="238">
        <v>17</v>
      </c>
      <c r="N85" s="238">
        <v>6</v>
      </c>
      <c r="O85" s="238">
        <v>102</v>
      </c>
      <c r="P85" s="682">
        <v>0.24</v>
      </c>
      <c r="Q85" s="713">
        <v>17</v>
      </c>
    </row>
    <row r="86" spans="1:17" ht="14.4" customHeight="1" x14ac:dyDescent="0.3">
      <c r="A86" s="680" t="s">
        <v>5175</v>
      </c>
      <c r="B86" s="671" t="s">
        <v>5176</v>
      </c>
      <c r="C86" s="671" t="s">
        <v>3867</v>
      </c>
      <c r="D86" s="671" t="s">
        <v>5207</v>
      </c>
      <c r="E86" s="671" t="s">
        <v>5208</v>
      </c>
      <c r="F86" s="238">
        <v>1</v>
      </c>
      <c r="G86" s="238">
        <v>62</v>
      </c>
      <c r="H86" s="238">
        <v>1</v>
      </c>
      <c r="I86" s="238">
        <v>62</v>
      </c>
      <c r="J86" s="238"/>
      <c r="K86" s="238"/>
      <c r="L86" s="238"/>
      <c r="M86" s="238"/>
      <c r="N86" s="238">
        <v>1</v>
      </c>
      <c r="O86" s="238">
        <v>63</v>
      </c>
      <c r="P86" s="682">
        <v>1.0161290322580645</v>
      </c>
      <c r="Q86" s="713">
        <v>63</v>
      </c>
    </row>
    <row r="87" spans="1:17" ht="14.4" customHeight="1" x14ac:dyDescent="0.3">
      <c r="A87" s="680" t="s">
        <v>5175</v>
      </c>
      <c r="B87" s="671" t="s">
        <v>5176</v>
      </c>
      <c r="C87" s="671" t="s">
        <v>3867</v>
      </c>
      <c r="D87" s="671" t="s">
        <v>5209</v>
      </c>
      <c r="E87" s="671" t="s">
        <v>5210</v>
      </c>
      <c r="F87" s="238"/>
      <c r="G87" s="238"/>
      <c r="H87" s="238"/>
      <c r="I87" s="238"/>
      <c r="J87" s="238">
        <v>5</v>
      </c>
      <c r="K87" s="238">
        <v>235</v>
      </c>
      <c r="L87" s="238"/>
      <c r="M87" s="238">
        <v>47</v>
      </c>
      <c r="N87" s="238">
        <v>3</v>
      </c>
      <c r="O87" s="238">
        <v>141</v>
      </c>
      <c r="P87" s="682"/>
      <c r="Q87" s="713">
        <v>47</v>
      </c>
    </row>
    <row r="88" spans="1:17" ht="14.4" customHeight="1" x14ac:dyDescent="0.3">
      <c r="A88" s="680" t="s">
        <v>5175</v>
      </c>
      <c r="B88" s="671" t="s">
        <v>5176</v>
      </c>
      <c r="C88" s="671" t="s">
        <v>3867</v>
      </c>
      <c r="D88" s="671" t="s">
        <v>5211</v>
      </c>
      <c r="E88" s="671" t="s">
        <v>5212</v>
      </c>
      <c r="F88" s="238">
        <v>3</v>
      </c>
      <c r="G88" s="238">
        <v>180</v>
      </c>
      <c r="H88" s="238">
        <v>1</v>
      </c>
      <c r="I88" s="238">
        <v>60</v>
      </c>
      <c r="J88" s="238">
        <v>1</v>
      </c>
      <c r="K88" s="238">
        <v>60</v>
      </c>
      <c r="L88" s="238">
        <v>0.33333333333333331</v>
      </c>
      <c r="M88" s="238">
        <v>60</v>
      </c>
      <c r="N88" s="238"/>
      <c r="O88" s="238"/>
      <c r="P88" s="682"/>
      <c r="Q88" s="713"/>
    </row>
    <row r="89" spans="1:17" ht="14.4" customHeight="1" x14ac:dyDescent="0.3">
      <c r="A89" s="680" t="s">
        <v>5175</v>
      </c>
      <c r="B89" s="671" t="s">
        <v>5176</v>
      </c>
      <c r="C89" s="671" t="s">
        <v>3867</v>
      </c>
      <c r="D89" s="671" t="s">
        <v>5213</v>
      </c>
      <c r="E89" s="671" t="s">
        <v>5214</v>
      </c>
      <c r="F89" s="238">
        <v>1</v>
      </c>
      <c r="G89" s="238">
        <v>19</v>
      </c>
      <c r="H89" s="238">
        <v>1</v>
      </c>
      <c r="I89" s="238">
        <v>19</v>
      </c>
      <c r="J89" s="238"/>
      <c r="K89" s="238"/>
      <c r="L89" s="238"/>
      <c r="M89" s="238"/>
      <c r="N89" s="238">
        <v>1</v>
      </c>
      <c r="O89" s="238">
        <v>19</v>
      </c>
      <c r="P89" s="682">
        <v>1</v>
      </c>
      <c r="Q89" s="713">
        <v>19</v>
      </c>
    </row>
    <row r="90" spans="1:17" ht="14.4" customHeight="1" x14ac:dyDescent="0.3">
      <c r="A90" s="680" t="s">
        <v>5175</v>
      </c>
      <c r="B90" s="671" t="s">
        <v>5176</v>
      </c>
      <c r="C90" s="671" t="s">
        <v>3867</v>
      </c>
      <c r="D90" s="671" t="s">
        <v>5215</v>
      </c>
      <c r="E90" s="671" t="s">
        <v>5216</v>
      </c>
      <c r="F90" s="238">
        <v>9</v>
      </c>
      <c r="G90" s="238">
        <v>7650</v>
      </c>
      <c r="H90" s="238">
        <v>1</v>
      </c>
      <c r="I90" s="238">
        <v>850</v>
      </c>
      <c r="J90" s="238">
        <v>6</v>
      </c>
      <c r="K90" s="238">
        <v>5106</v>
      </c>
      <c r="L90" s="238">
        <v>0.66745098039215689</v>
      </c>
      <c r="M90" s="238">
        <v>851</v>
      </c>
      <c r="N90" s="238">
        <v>10</v>
      </c>
      <c r="O90" s="238">
        <v>8510</v>
      </c>
      <c r="P90" s="682">
        <v>1.1124183006535948</v>
      </c>
      <c r="Q90" s="713">
        <v>851</v>
      </c>
    </row>
    <row r="91" spans="1:17" ht="14.4" customHeight="1" x14ac:dyDescent="0.3">
      <c r="A91" s="680" t="s">
        <v>5175</v>
      </c>
      <c r="B91" s="671" t="s">
        <v>5176</v>
      </c>
      <c r="C91" s="671" t="s">
        <v>3867</v>
      </c>
      <c r="D91" s="671" t="s">
        <v>5217</v>
      </c>
      <c r="E91" s="671" t="s">
        <v>5218</v>
      </c>
      <c r="F91" s="238"/>
      <c r="G91" s="238"/>
      <c r="H91" s="238"/>
      <c r="I91" s="238"/>
      <c r="J91" s="238"/>
      <c r="K91" s="238"/>
      <c r="L91" s="238"/>
      <c r="M91" s="238"/>
      <c r="N91" s="238">
        <v>1</v>
      </c>
      <c r="O91" s="238">
        <v>166</v>
      </c>
      <c r="P91" s="682"/>
      <c r="Q91" s="713">
        <v>166</v>
      </c>
    </row>
    <row r="92" spans="1:17" ht="14.4" customHeight="1" x14ac:dyDescent="0.3">
      <c r="A92" s="680" t="s">
        <v>5175</v>
      </c>
      <c r="B92" s="671" t="s">
        <v>5176</v>
      </c>
      <c r="C92" s="671" t="s">
        <v>3867</v>
      </c>
      <c r="D92" s="671" t="s">
        <v>5219</v>
      </c>
      <c r="E92" s="671" t="s">
        <v>5220</v>
      </c>
      <c r="F92" s="238"/>
      <c r="G92" s="238"/>
      <c r="H92" s="238"/>
      <c r="I92" s="238"/>
      <c r="J92" s="238"/>
      <c r="K92" s="238"/>
      <c r="L92" s="238"/>
      <c r="M92" s="238"/>
      <c r="N92" s="238">
        <v>1</v>
      </c>
      <c r="O92" s="238">
        <v>165</v>
      </c>
      <c r="P92" s="682"/>
      <c r="Q92" s="713">
        <v>165</v>
      </c>
    </row>
    <row r="93" spans="1:17" ht="14.4" customHeight="1" x14ac:dyDescent="0.3">
      <c r="A93" s="680" t="s">
        <v>5175</v>
      </c>
      <c r="B93" s="671" t="s">
        <v>5176</v>
      </c>
      <c r="C93" s="671" t="s">
        <v>3867</v>
      </c>
      <c r="D93" s="671" t="s">
        <v>5221</v>
      </c>
      <c r="E93" s="671" t="s">
        <v>5222</v>
      </c>
      <c r="F93" s="238"/>
      <c r="G93" s="238"/>
      <c r="H93" s="238"/>
      <c r="I93" s="238"/>
      <c r="J93" s="238"/>
      <c r="K93" s="238"/>
      <c r="L93" s="238"/>
      <c r="M93" s="238"/>
      <c r="N93" s="238">
        <v>1</v>
      </c>
      <c r="O93" s="238">
        <v>236</v>
      </c>
      <c r="P93" s="682"/>
      <c r="Q93" s="713">
        <v>236</v>
      </c>
    </row>
    <row r="94" spans="1:17" ht="14.4" customHeight="1" x14ac:dyDescent="0.3">
      <c r="A94" s="680" t="s">
        <v>5175</v>
      </c>
      <c r="B94" s="671" t="s">
        <v>5176</v>
      </c>
      <c r="C94" s="671" t="s">
        <v>3867</v>
      </c>
      <c r="D94" s="671" t="s">
        <v>5223</v>
      </c>
      <c r="E94" s="671" t="s">
        <v>5224</v>
      </c>
      <c r="F94" s="238">
        <v>1</v>
      </c>
      <c r="G94" s="238">
        <v>308</v>
      </c>
      <c r="H94" s="238">
        <v>1</v>
      </c>
      <c r="I94" s="238">
        <v>308</v>
      </c>
      <c r="J94" s="238"/>
      <c r="K94" s="238"/>
      <c r="L94" s="238"/>
      <c r="M94" s="238"/>
      <c r="N94" s="238"/>
      <c r="O94" s="238"/>
      <c r="P94" s="682"/>
      <c r="Q94" s="713"/>
    </row>
    <row r="95" spans="1:17" ht="14.4" customHeight="1" x14ac:dyDescent="0.3">
      <c r="A95" s="680" t="s">
        <v>5175</v>
      </c>
      <c r="B95" s="671" t="s">
        <v>5176</v>
      </c>
      <c r="C95" s="671" t="s">
        <v>3867</v>
      </c>
      <c r="D95" s="671" t="s">
        <v>5225</v>
      </c>
      <c r="E95" s="671" t="s">
        <v>5226</v>
      </c>
      <c r="F95" s="238">
        <v>1</v>
      </c>
      <c r="G95" s="238">
        <v>1207</v>
      </c>
      <c r="H95" s="238">
        <v>1</v>
      </c>
      <c r="I95" s="238">
        <v>1207</v>
      </c>
      <c r="J95" s="238"/>
      <c r="K95" s="238"/>
      <c r="L95" s="238"/>
      <c r="M95" s="238"/>
      <c r="N95" s="238"/>
      <c r="O95" s="238"/>
      <c r="P95" s="682"/>
      <c r="Q95" s="713"/>
    </row>
    <row r="96" spans="1:17" ht="14.4" customHeight="1" x14ac:dyDescent="0.3">
      <c r="A96" s="680" t="s">
        <v>5175</v>
      </c>
      <c r="B96" s="671" t="s">
        <v>5176</v>
      </c>
      <c r="C96" s="671" t="s">
        <v>3867</v>
      </c>
      <c r="D96" s="671" t="s">
        <v>5227</v>
      </c>
      <c r="E96" s="671" t="s">
        <v>5228</v>
      </c>
      <c r="F96" s="238">
        <v>3</v>
      </c>
      <c r="G96" s="238">
        <v>2346</v>
      </c>
      <c r="H96" s="238">
        <v>1</v>
      </c>
      <c r="I96" s="238">
        <v>782</v>
      </c>
      <c r="J96" s="238">
        <v>9</v>
      </c>
      <c r="K96" s="238">
        <v>7047</v>
      </c>
      <c r="L96" s="238">
        <v>3.00383631713555</v>
      </c>
      <c r="M96" s="238">
        <v>783</v>
      </c>
      <c r="N96" s="238">
        <v>7</v>
      </c>
      <c r="O96" s="238">
        <v>5481</v>
      </c>
      <c r="P96" s="682">
        <v>2.336317135549872</v>
      </c>
      <c r="Q96" s="713">
        <v>783</v>
      </c>
    </row>
    <row r="97" spans="1:17" ht="14.4" customHeight="1" x14ac:dyDescent="0.3">
      <c r="A97" s="680" t="s">
        <v>5175</v>
      </c>
      <c r="B97" s="671" t="s">
        <v>5176</v>
      </c>
      <c r="C97" s="671" t="s">
        <v>3867</v>
      </c>
      <c r="D97" s="671" t="s">
        <v>5229</v>
      </c>
      <c r="E97" s="671" t="s">
        <v>5230</v>
      </c>
      <c r="F97" s="238"/>
      <c r="G97" s="238"/>
      <c r="H97" s="238"/>
      <c r="I97" s="238"/>
      <c r="J97" s="238"/>
      <c r="K97" s="238"/>
      <c r="L97" s="238"/>
      <c r="M97" s="238"/>
      <c r="N97" s="238">
        <v>2</v>
      </c>
      <c r="O97" s="238">
        <v>372</v>
      </c>
      <c r="P97" s="682"/>
      <c r="Q97" s="713">
        <v>186</v>
      </c>
    </row>
    <row r="98" spans="1:17" ht="14.4" customHeight="1" x14ac:dyDescent="0.3">
      <c r="A98" s="680" t="s">
        <v>5175</v>
      </c>
      <c r="B98" s="671" t="s">
        <v>5176</v>
      </c>
      <c r="C98" s="671" t="s">
        <v>3867</v>
      </c>
      <c r="D98" s="671" t="s">
        <v>5231</v>
      </c>
      <c r="E98" s="671" t="s">
        <v>5232</v>
      </c>
      <c r="F98" s="238">
        <v>2</v>
      </c>
      <c r="G98" s="238">
        <v>722</v>
      </c>
      <c r="H98" s="238">
        <v>1</v>
      </c>
      <c r="I98" s="238">
        <v>361</v>
      </c>
      <c r="J98" s="238"/>
      <c r="K98" s="238"/>
      <c r="L98" s="238"/>
      <c r="M98" s="238"/>
      <c r="N98" s="238"/>
      <c r="O98" s="238"/>
      <c r="P98" s="682"/>
      <c r="Q98" s="713"/>
    </row>
    <row r="99" spans="1:17" ht="14.4" customHeight="1" x14ac:dyDescent="0.3">
      <c r="A99" s="680" t="s">
        <v>5175</v>
      </c>
      <c r="B99" s="671" t="s">
        <v>5176</v>
      </c>
      <c r="C99" s="671" t="s">
        <v>3867</v>
      </c>
      <c r="D99" s="671" t="s">
        <v>5233</v>
      </c>
      <c r="E99" s="671" t="s">
        <v>5234</v>
      </c>
      <c r="F99" s="238"/>
      <c r="G99" s="238"/>
      <c r="H99" s="238"/>
      <c r="I99" s="238"/>
      <c r="J99" s="238"/>
      <c r="K99" s="238"/>
      <c r="L99" s="238"/>
      <c r="M99" s="238"/>
      <c r="N99" s="238">
        <v>1</v>
      </c>
      <c r="O99" s="238">
        <v>227</v>
      </c>
      <c r="P99" s="682"/>
      <c r="Q99" s="713">
        <v>227</v>
      </c>
    </row>
    <row r="100" spans="1:17" ht="14.4" customHeight="1" x14ac:dyDescent="0.3">
      <c r="A100" s="680" t="s">
        <v>5175</v>
      </c>
      <c r="B100" s="671" t="s">
        <v>5176</v>
      </c>
      <c r="C100" s="671" t="s">
        <v>3867</v>
      </c>
      <c r="D100" s="671" t="s">
        <v>5235</v>
      </c>
      <c r="E100" s="671" t="s">
        <v>5236</v>
      </c>
      <c r="F100" s="238"/>
      <c r="G100" s="238"/>
      <c r="H100" s="238"/>
      <c r="I100" s="238"/>
      <c r="J100" s="238">
        <v>4</v>
      </c>
      <c r="K100" s="238">
        <v>2240</v>
      </c>
      <c r="L100" s="238"/>
      <c r="M100" s="238">
        <v>560</v>
      </c>
      <c r="N100" s="238">
        <v>1</v>
      </c>
      <c r="O100" s="238">
        <v>560</v>
      </c>
      <c r="P100" s="682"/>
      <c r="Q100" s="713">
        <v>560</v>
      </c>
    </row>
    <row r="101" spans="1:17" ht="14.4" customHeight="1" x14ac:dyDescent="0.3">
      <c r="A101" s="680" t="s">
        <v>5175</v>
      </c>
      <c r="B101" s="671" t="s">
        <v>5176</v>
      </c>
      <c r="C101" s="671" t="s">
        <v>3867</v>
      </c>
      <c r="D101" s="671" t="s">
        <v>5237</v>
      </c>
      <c r="E101" s="671" t="s">
        <v>5238</v>
      </c>
      <c r="F101" s="238">
        <v>2</v>
      </c>
      <c r="G101" s="238">
        <v>260</v>
      </c>
      <c r="H101" s="238">
        <v>1</v>
      </c>
      <c r="I101" s="238">
        <v>130</v>
      </c>
      <c r="J101" s="238">
        <v>1</v>
      </c>
      <c r="K101" s="238">
        <v>131</v>
      </c>
      <c r="L101" s="238">
        <v>0.50384615384615383</v>
      </c>
      <c r="M101" s="238">
        <v>131</v>
      </c>
      <c r="N101" s="238"/>
      <c r="O101" s="238"/>
      <c r="P101" s="682"/>
      <c r="Q101" s="713"/>
    </row>
    <row r="102" spans="1:17" ht="14.4" customHeight="1" x14ac:dyDescent="0.3">
      <c r="A102" s="680" t="s">
        <v>5175</v>
      </c>
      <c r="B102" s="671" t="s">
        <v>5176</v>
      </c>
      <c r="C102" s="671" t="s">
        <v>3867</v>
      </c>
      <c r="D102" s="671" t="s">
        <v>5239</v>
      </c>
      <c r="E102" s="671" t="s">
        <v>5240</v>
      </c>
      <c r="F102" s="238">
        <v>1</v>
      </c>
      <c r="G102" s="238">
        <v>938</v>
      </c>
      <c r="H102" s="238">
        <v>1</v>
      </c>
      <c r="I102" s="238">
        <v>938</v>
      </c>
      <c r="J102" s="238">
        <v>1</v>
      </c>
      <c r="K102" s="238">
        <v>939</v>
      </c>
      <c r="L102" s="238">
        <v>1.0010660980810235</v>
      </c>
      <c r="M102" s="238">
        <v>939</v>
      </c>
      <c r="N102" s="238">
        <v>2</v>
      </c>
      <c r="O102" s="238">
        <v>1878</v>
      </c>
      <c r="P102" s="682">
        <v>2.0021321961620471</v>
      </c>
      <c r="Q102" s="713">
        <v>939</v>
      </c>
    </row>
    <row r="103" spans="1:17" ht="14.4" customHeight="1" x14ac:dyDescent="0.3">
      <c r="A103" s="680" t="s">
        <v>5175</v>
      </c>
      <c r="B103" s="671" t="s">
        <v>5176</v>
      </c>
      <c r="C103" s="671" t="s">
        <v>3867</v>
      </c>
      <c r="D103" s="671" t="s">
        <v>5241</v>
      </c>
      <c r="E103" s="671" t="s">
        <v>5242</v>
      </c>
      <c r="F103" s="238">
        <v>689</v>
      </c>
      <c r="G103" s="238">
        <v>19981</v>
      </c>
      <c r="H103" s="238">
        <v>1</v>
      </c>
      <c r="I103" s="238">
        <v>29</v>
      </c>
      <c r="J103" s="238">
        <v>520</v>
      </c>
      <c r="K103" s="238">
        <v>15080</v>
      </c>
      <c r="L103" s="238">
        <v>0.75471698113207553</v>
      </c>
      <c r="M103" s="238">
        <v>29</v>
      </c>
      <c r="N103" s="238">
        <v>563</v>
      </c>
      <c r="O103" s="238">
        <v>16327</v>
      </c>
      <c r="P103" s="682">
        <v>0.81712626995645865</v>
      </c>
      <c r="Q103" s="713">
        <v>29</v>
      </c>
    </row>
    <row r="104" spans="1:17" ht="14.4" customHeight="1" x14ac:dyDescent="0.3">
      <c r="A104" s="680" t="s">
        <v>5175</v>
      </c>
      <c r="B104" s="671" t="s">
        <v>5176</v>
      </c>
      <c r="C104" s="671" t="s">
        <v>3867</v>
      </c>
      <c r="D104" s="671" t="s">
        <v>5243</v>
      </c>
      <c r="E104" s="671" t="s">
        <v>5244</v>
      </c>
      <c r="F104" s="238">
        <v>3</v>
      </c>
      <c r="G104" s="238">
        <v>150</v>
      </c>
      <c r="H104" s="238">
        <v>1</v>
      </c>
      <c r="I104" s="238">
        <v>50</v>
      </c>
      <c r="J104" s="238">
        <v>1</v>
      </c>
      <c r="K104" s="238">
        <v>50</v>
      </c>
      <c r="L104" s="238">
        <v>0.33333333333333331</v>
      </c>
      <c r="M104" s="238">
        <v>50</v>
      </c>
      <c r="N104" s="238"/>
      <c r="O104" s="238"/>
      <c r="P104" s="682"/>
      <c r="Q104" s="713"/>
    </row>
    <row r="105" spans="1:17" ht="14.4" customHeight="1" x14ac:dyDescent="0.3">
      <c r="A105" s="680" t="s">
        <v>5175</v>
      </c>
      <c r="B105" s="671" t="s">
        <v>5176</v>
      </c>
      <c r="C105" s="671" t="s">
        <v>3867</v>
      </c>
      <c r="D105" s="671" t="s">
        <v>5245</v>
      </c>
      <c r="E105" s="671" t="s">
        <v>5246</v>
      </c>
      <c r="F105" s="238">
        <v>21</v>
      </c>
      <c r="G105" s="238">
        <v>252</v>
      </c>
      <c r="H105" s="238">
        <v>1</v>
      </c>
      <c r="I105" s="238">
        <v>12</v>
      </c>
      <c r="J105" s="238">
        <v>14</v>
      </c>
      <c r="K105" s="238">
        <v>168</v>
      </c>
      <c r="L105" s="238">
        <v>0.66666666666666663</v>
      </c>
      <c r="M105" s="238">
        <v>12</v>
      </c>
      <c r="N105" s="238">
        <v>7</v>
      </c>
      <c r="O105" s="238">
        <v>84</v>
      </c>
      <c r="P105" s="682">
        <v>0.33333333333333331</v>
      </c>
      <c r="Q105" s="713">
        <v>12</v>
      </c>
    </row>
    <row r="106" spans="1:17" ht="14.4" customHeight="1" x14ac:dyDescent="0.3">
      <c r="A106" s="680" t="s">
        <v>5175</v>
      </c>
      <c r="B106" s="671" t="s">
        <v>5176</v>
      </c>
      <c r="C106" s="671" t="s">
        <v>3867</v>
      </c>
      <c r="D106" s="671" t="s">
        <v>5247</v>
      </c>
      <c r="E106" s="671" t="s">
        <v>5248</v>
      </c>
      <c r="F106" s="238">
        <v>1</v>
      </c>
      <c r="G106" s="238">
        <v>180</v>
      </c>
      <c r="H106" s="238">
        <v>1</v>
      </c>
      <c r="I106" s="238">
        <v>180</v>
      </c>
      <c r="J106" s="238">
        <v>2</v>
      </c>
      <c r="K106" s="238">
        <v>362</v>
      </c>
      <c r="L106" s="238">
        <v>2.0111111111111111</v>
      </c>
      <c r="M106" s="238">
        <v>181</v>
      </c>
      <c r="N106" s="238">
        <v>2</v>
      </c>
      <c r="O106" s="238">
        <v>362</v>
      </c>
      <c r="P106" s="682">
        <v>2.0111111111111111</v>
      </c>
      <c r="Q106" s="713">
        <v>181</v>
      </c>
    </row>
    <row r="107" spans="1:17" ht="14.4" customHeight="1" x14ac:dyDescent="0.3">
      <c r="A107" s="680" t="s">
        <v>5175</v>
      </c>
      <c r="B107" s="671" t="s">
        <v>5176</v>
      </c>
      <c r="C107" s="671" t="s">
        <v>3867</v>
      </c>
      <c r="D107" s="671" t="s">
        <v>5249</v>
      </c>
      <c r="E107" s="671" t="s">
        <v>5250</v>
      </c>
      <c r="F107" s="238">
        <v>61</v>
      </c>
      <c r="G107" s="238">
        <v>4331</v>
      </c>
      <c r="H107" s="238">
        <v>1</v>
      </c>
      <c r="I107" s="238">
        <v>71</v>
      </c>
      <c r="J107" s="238">
        <v>60</v>
      </c>
      <c r="K107" s="238">
        <v>4260</v>
      </c>
      <c r="L107" s="238">
        <v>0.98360655737704916</v>
      </c>
      <c r="M107" s="238">
        <v>71</v>
      </c>
      <c r="N107" s="238">
        <v>22</v>
      </c>
      <c r="O107" s="238">
        <v>1562</v>
      </c>
      <c r="P107" s="682">
        <v>0.36065573770491804</v>
      </c>
      <c r="Q107" s="713">
        <v>71</v>
      </c>
    </row>
    <row r="108" spans="1:17" ht="14.4" customHeight="1" x14ac:dyDescent="0.3">
      <c r="A108" s="680" t="s">
        <v>5175</v>
      </c>
      <c r="B108" s="671" t="s">
        <v>5176</v>
      </c>
      <c r="C108" s="671" t="s">
        <v>3867</v>
      </c>
      <c r="D108" s="671" t="s">
        <v>5251</v>
      </c>
      <c r="E108" s="671" t="s">
        <v>5252</v>
      </c>
      <c r="F108" s="238">
        <v>1</v>
      </c>
      <c r="G108" s="238">
        <v>181</v>
      </c>
      <c r="H108" s="238">
        <v>1</v>
      </c>
      <c r="I108" s="238">
        <v>181</v>
      </c>
      <c r="J108" s="238">
        <v>1</v>
      </c>
      <c r="K108" s="238">
        <v>182</v>
      </c>
      <c r="L108" s="238">
        <v>1.0055248618784531</v>
      </c>
      <c r="M108" s="238">
        <v>182</v>
      </c>
      <c r="N108" s="238">
        <v>1</v>
      </c>
      <c r="O108" s="238">
        <v>182</v>
      </c>
      <c r="P108" s="682">
        <v>1.0055248618784531</v>
      </c>
      <c r="Q108" s="713">
        <v>182</v>
      </c>
    </row>
    <row r="109" spans="1:17" ht="14.4" customHeight="1" x14ac:dyDescent="0.3">
      <c r="A109" s="680" t="s">
        <v>5175</v>
      </c>
      <c r="B109" s="671" t="s">
        <v>5176</v>
      </c>
      <c r="C109" s="671" t="s">
        <v>3867</v>
      </c>
      <c r="D109" s="671" t="s">
        <v>5253</v>
      </c>
      <c r="E109" s="671" t="s">
        <v>5254</v>
      </c>
      <c r="F109" s="238">
        <v>701</v>
      </c>
      <c r="G109" s="238">
        <v>103047</v>
      </c>
      <c r="H109" s="238">
        <v>1</v>
      </c>
      <c r="I109" s="238">
        <v>147</v>
      </c>
      <c r="J109" s="238">
        <v>439</v>
      </c>
      <c r="K109" s="238">
        <v>64533</v>
      </c>
      <c r="L109" s="238">
        <v>0.62624821683309562</v>
      </c>
      <c r="M109" s="238">
        <v>147</v>
      </c>
      <c r="N109" s="238">
        <v>588</v>
      </c>
      <c r="O109" s="238">
        <v>86436</v>
      </c>
      <c r="P109" s="682">
        <v>0.83880171184022823</v>
      </c>
      <c r="Q109" s="713">
        <v>147</v>
      </c>
    </row>
    <row r="110" spans="1:17" ht="14.4" customHeight="1" x14ac:dyDescent="0.3">
      <c r="A110" s="680" t="s">
        <v>5175</v>
      </c>
      <c r="B110" s="671" t="s">
        <v>5176</v>
      </c>
      <c r="C110" s="671" t="s">
        <v>3867</v>
      </c>
      <c r="D110" s="671" t="s">
        <v>5255</v>
      </c>
      <c r="E110" s="671" t="s">
        <v>5256</v>
      </c>
      <c r="F110" s="238">
        <v>690</v>
      </c>
      <c r="G110" s="238">
        <v>20010</v>
      </c>
      <c r="H110" s="238">
        <v>1</v>
      </c>
      <c r="I110" s="238">
        <v>29</v>
      </c>
      <c r="J110" s="238">
        <v>536</v>
      </c>
      <c r="K110" s="238">
        <v>15544</v>
      </c>
      <c r="L110" s="238">
        <v>0.77681159420289858</v>
      </c>
      <c r="M110" s="238">
        <v>29</v>
      </c>
      <c r="N110" s="238">
        <v>590</v>
      </c>
      <c r="O110" s="238">
        <v>17110</v>
      </c>
      <c r="P110" s="682">
        <v>0.85507246376811596</v>
      </c>
      <c r="Q110" s="713">
        <v>29</v>
      </c>
    </row>
    <row r="111" spans="1:17" ht="14.4" customHeight="1" x14ac:dyDescent="0.3">
      <c r="A111" s="680" t="s">
        <v>5175</v>
      </c>
      <c r="B111" s="671" t="s">
        <v>5176</v>
      </c>
      <c r="C111" s="671" t="s">
        <v>3867</v>
      </c>
      <c r="D111" s="671" t="s">
        <v>5257</v>
      </c>
      <c r="E111" s="671" t="s">
        <v>5258</v>
      </c>
      <c r="F111" s="238">
        <v>227</v>
      </c>
      <c r="G111" s="238">
        <v>7037</v>
      </c>
      <c r="H111" s="238">
        <v>1</v>
      </c>
      <c r="I111" s="238">
        <v>31</v>
      </c>
      <c r="J111" s="238">
        <v>128</v>
      </c>
      <c r="K111" s="238">
        <v>3968</v>
      </c>
      <c r="L111" s="238">
        <v>0.56387665198237891</v>
      </c>
      <c r="M111" s="238">
        <v>31</v>
      </c>
      <c r="N111" s="238">
        <v>161</v>
      </c>
      <c r="O111" s="238">
        <v>4991</v>
      </c>
      <c r="P111" s="682">
        <v>0.70925110132158586</v>
      </c>
      <c r="Q111" s="713">
        <v>31</v>
      </c>
    </row>
    <row r="112" spans="1:17" ht="14.4" customHeight="1" x14ac:dyDescent="0.3">
      <c r="A112" s="680" t="s">
        <v>5175</v>
      </c>
      <c r="B112" s="671" t="s">
        <v>5176</v>
      </c>
      <c r="C112" s="671" t="s">
        <v>3867</v>
      </c>
      <c r="D112" s="671" t="s">
        <v>5259</v>
      </c>
      <c r="E112" s="671" t="s">
        <v>5260</v>
      </c>
      <c r="F112" s="238">
        <v>255</v>
      </c>
      <c r="G112" s="238">
        <v>6885</v>
      </c>
      <c r="H112" s="238">
        <v>1</v>
      </c>
      <c r="I112" s="238">
        <v>27</v>
      </c>
      <c r="J112" s="238">
        <v>154</v>
      </c>
      <c r="K112" s="238">
        <v>4158</v>
      </c>
      <c r="L112" s="238">
        <v>0.60392156862745094</v>
      </c>
      <c r="M112" s="238">
        <v>27</v>
      </c>
      <c r="N112" s="238">
        <v>182</v>
      </c>
      <c r="O112" s="238">
        <v>4914</v>
      </c>
      <c r="P112" s="682">
        <v>0.71372549019607845</v>
      </c>
      <c r="Q112" s="713">
        <v>27</v>
      </c>
    </row>
    <row r="113" spans="1:17" ht="14.4" customHeight="1" x14ac:dyDescent="0.3">
      <c r="A113" s="680" t="s">
        <v>5175</v>
      </c>
      <c r="B113" s="671" t="s">
        <v>5176</v>
      </c>
      <c r="C113" s="671" t="s">
        <v>3867</v>
      </c>
      <c r="D113" s="671" t="s">
        <v>5261</v>
      </c>
      <c r="E113" s="671" t="s">
        <v>5262</v>
      </c>
      <c r="F113" s="238">
        <v>1</v>
      </c>
      <c r="G113" s="238">
        <v>253</v>
      </c>
      <c r="H113" s="238">
        <v>1</v>
      </c>
      <c r="I113" s="238">
        <v>253</v>
      </c>
      <c r="J113" s="238"/>
      <c r="K113" s="238"/>
      <c r="L113" s="238"/>
      <c r="M113" s="238"/>
      <c r="N113" s="238"/>
      <c r="O113" s="238"/>
      <c r="P113" s="682"/>
      <c r="Q113" s="713"/>
    </row>
    <row r="114" spans="1:17" ht="14.4" customHeight="1" x14ac:dyDescent="0.3">
      <c r="A114" s="680" t="s">
        <v>5175</v>
      </c>
      <c r="B114" s="671" t="s">
        <v>5176</v>
      </c>
      <c r="C114" s="671" t="s">
        <v>3867</v>
      </c>
      <c r="D114" s="671" t="s">
        <v>5263</v>
      </c>
      <c r="E114" s="671" t="s">
        <v>5264</v>
      </c>
      <c r="F114" s="238">
        <v>1</v>
      </c>
      <c r="G114" s="238">
        <v>160</v>
      </c>
      <c r="H114" s="238">
        <v>1</v>
      </c>
      <c r="I114" s="238">
        <v>160</v>
      </c>
      <c r="J114" s="238"/>
      <c r="K114" s="238"/>
      <c r="L114" s="238"/>
      <c r="M114" s="238"/>
      <c r="N114" s="238"/>
      <c r="O114" s="238"/>
      <c r="P114" s="682"/>
      <c r="Q114" s="713"/>
    </row>
    <row r="115" spans="1:17" ht="14.4" customHeight="1" x14ac:dyDescent="0.3">
      <c r="A115" s="680" t="s">
        <v>5175</v>
      </c>
      <c r="B115" s="671" t="s">
        <v>5176</v>
      </c>
      <c r="C115" s="671" t="s">
        <v>3867</v>
      </c>
      <c r="D115" s="671" t="s">
        <v>5265</v>
      </c>
      <c r="E115" s="671" t="s">
        <v>5266</v>
      </c>
      <c r="F115" s="238">
        <v>5</v>
      </c>
      <c r="G115" s="238">
        <v>110</v>
      </c>
      <c r="H115" s="238">
        <v>1</v>
      </c>
      <c r="I115" s="238">
        <v>22</v>
      </c>
      <c r="J115" s="238"/>
      <c r="K115" s="238"/>
      <c r="L115" s="238"/>
      <c r="M115" s="238"/>
      <c r="N115" s="238">
        <v>11</v>
      </c>
      <c r="O115" s="238">
        <v>242</v>
      </c>
      <c r="P115" s="682">
        <v>2.2000000000000002</v>
      </c>
      <c r="Q115" s="713">
        <v>22</v>
      </c>
    </row>
    <row r="116" spans="1:17" ht="14.4" customHeight="1" x14ac:dyDescent="0.3">
      <c r="A116" s="680" t="s">
        <v>5175</v>
      </c>
      <c r="B116" s="671" t="s">
        <v>5176</v>
      </c>
      <c r="C116" s="671" t="s">
        <v>3867</v>
      </c>
      <c r="D116" s="671" t="s">
        <v>5267</v>
      </c>
      <c r="E116" s="671" t="s">
        <v>5268</v>
      </c>
      <c r="F116" s="238">
        <v>282</v>
      </c>
      <c r="G116" s="238">
        <v>7050</v>
      </c>
      <c r="H116" s="238">
        <v>1</v>
      </c>
      <c r="I116" s="238">
        <v>25</v>
      </c>
      <c r="J116" s="238">
        <v>168</v>
      </c>
      <c r="K116" s="238">
        <v>4200</v>
      </c>
      <c r="L116" s="238">
        <v>0.5957446808510638</v>
      </c>
      <c r="M116" s="238">
        <v>25</v>
      </c>
      <c r="N116" s="238">
        <v>261</v>
      </c>
      <c r="O116" s="238">
        <v>6525</v>
      </c>
      <c r="P116" s="682">
        <v>0.92553191489361697</v>
      </c>
      <c r="Q116" s="713">
        <v>25</v>
      </c>
    </row>
    <row r="117" spans="1:17" ht="14.4" customHeight="1" x14ac:dyDescent="0.3">
      <c r="A117" s="680" t="s">
        <v>5175</v>
      </c>
      <c r="B117" s="671" t="s">
        <v>5176</v>
      </c>
      <c r="C117" s="671" t="s">
        <v>3867</v>
      </c>
      <c r="D117" s="671" t="s">
        <v>5269</v>
      </c>
      <c r="E117" s="671" t="s">
        <v>5270</v>
      </c>
      <c r="F117" s="238">
        <v>3</v>
      </c>
      <c r="G117" s="238">
        <v>99</v>
      </c>
      <c r="H117" s="238">
        <v>1</v>
      </c>
      <c r="I117" s="238">
        <v>33</v>
      </c>
      <c r="J117" s="238">
        <v>3</v>
      </c>
      <c r="K117" s="238">
        <v>99</v>
      </c>
      <c r="L117" s="238">
        <v>1</v>
      </c>
      <c r="M117" s="238">
        <v>33</v>
      </c>
      <c r="N117" s="238">
        <v>6</v>
      </c>
      <c r="O117" s="238">
        <v>198</v>
      </c>
      <c r="P117" s="682">
        <v>2</v>
      </c>
      <c r="Q117" s="713">
        <v>33</v>
      </c>
    </row>
    <row r="118" spans="1:17" ht="14.4" customHeight="1" x14ac:dyDescent="0.3">
      <c r="A118" s="680" t="s">
        <v>5175</v>
      </c>
      <c r="B118" s="671" t="s">
        <v>5176</v>
      </c>
      <c r="C118" s="671" t="s">
        <v>3867</v>
      </c>
      <c r="D118" s="671" t="s">
        <v>5271</v>
      </c>
      <c r="E118" s="671" t="s">
        <v>5272</v>
      </c>
      <c r="F118" s="238"/>
      <c r="G118" s="238"/>
      <c r="H118" s="238"/>
      <c r="I118" s="238"/>
      <c r="J118" s="238"/>
      <c r="K118" s="238"/>
      <c r="L118" s="238"/>
      <c r="M118" s="238"/>
      <c r="N118" s="238">
        <v>1</v>
      </c>
      <c r="O118" s="238">
        <v>204</v>
      </c>
      <c r="P118" s="682"/>
      <c r="Q118" s="713">
        <v>204</v>
      </c>
    </row>
    <row r="119" spans="1:17" ht="14.4" customHeight="1" x14ac:dyDescent="0.3">
      <c r="A119" s="680" t="s">
        <v>5175</v>
      </c>
      <c r="B119" s="671" t="s">
        <v>5176</v>
      </c>
      <c r="C119" s="671" t="s">
        <v>3867</v>
      </c>
      <c r="D119" s="671" t="s">
        <v>5273</v>
      </c>
      <c r="E119" s="671" t="s">
        <v>5274</v>
      </c>
      <c r="F119" s="238">
        <v>11</v>
      </c>
      <c r="G119" s="238">
        <v>286</v>
      </c>
      <c r="H119" s="238">
        <v>1</v>
      </c>
      <c r="I119" s="238">
        <v>26</v>
      </c>
      <c r="J119" s="238">
        <v>6</v>
      </c>
      <c r="K119" s="238">
        <v>156</v>
      </c>
      <c r="L119" s="238">
        <v>0.54545454545454541</v>
      </c>
      <c r="M119" s="238">
        <v>26</v>
      </c>
      <c r="N119" s="238">
        <v>2</v>
      </c>
      <c r="O119" s="238">
        <v>52</v>
      </c>
      <c r="P119" s="682">
        <v>0.18181818181818182</v>
      </c>
      <c r="Q119" s="713">
        <v>26</v>
      </c>
    </row>
    <row r="120" spans="1:17" ht="14.4" customHeight="1" x14ac:dyDescent="0.3">
      <c r="A120" s="680" t="s">
        <v>5175</v>
      </c>
      <c r="B120" s="671" t="s">
        <v>5176</v>
      </c>
      <c r="C120" s="671" t="s">
        <v>3867</v>
      </c>
      <c r="D120" s="671" t="s">
        <v>5275</v>
      </c>
      <c r="E120" s="671" t="s">
        <v>5276</v>
      </c>
      <c r="F120" s="238">
        <v>91</v>
      </c>
      <c r="G120" s="238">
        <v>7644</v>
      </c>
      <c r="H120" s="238">
        <v>1</v>
      </c>
      <c r="I120" s="238">
        <v>84</v>
      </c>
      <c r="J120" s="238">
        <v>66</v>
      </c>
      <c r="K120" s="238">
        <v>5544</v>
      </c>
      <c r="L120" s="238">
        <v>0.72527472527472525</v>
      </c>
      <c r="M120" s="238">
        <v>84</v>
      </c>
      <c r="N120" s="238">
        <v>76</v>
      </c>
      <c r="O120" s="238">
        <v>6384</v>
      </c>
      <c r="P120" s="682">
        <v>0.8351648351648352</v>
      </c>
      <c r="Q120" s="713">
        <v>84</v>
      </c>
    </row>
    <row r="121" spans="1:17" ht="14.4" customHeight="1" x14ac:dyDescent="0.3">
      <c r="A121" s="680" t="s">
        <v>5175</v>
      </c>
      <c r="B121" s="671" t="s">
        <v>5176</v>
      </c>
      <c r="C121" s="671" t="s">
        <v>3867</v>
      </c>
      <c r="D121" s="671" t="s">
        <v>5277</v>
      </c>
      <c r="E121" s="671" t="s">
        <v>5278</v>
      </c>
      <c r="F121" s="238">
        <v>4</v>
      </c>
      <c r="G121" s="238">
        <v>692</v>
      </c>
      <c r="H121" s="238">
        <v>1</v>
      </c>
      <c r="I121" s="238">
        <v>173</v>
      </c>
      <c r="J121" s="238">
        <v>2</v>
      </c>
      <c r="K121" s="238">
        <v>348</v>
      </c>
      <c r="L121" s="238">
        <v>0.50289017341040465</v>
      </c>
      <c r="M121" s="238">
        <v>174</v>
      </c>
      <c r="N121" s="238">
        <v>2</v>
      </c>
      <c r="O121" s="238">
        <v>348</v>
      </c>
      <c r="P121" s="682">
        <v>0.50289017341040465</v>
      </c>
      <c r="Q121" s="713">
        <v>174</v>
      </c>
    </row>
    <row r="122" spans="1:17" ht="14.4" customHeight="1" x14ac:dyDescent="0.3">
      <c r="A122" s="680" t="s">
        <v>5175</v>
      </c>
      <c r="B122" s="671" t="s">
        <v>5176</v>
      </c>
      <c r="C122" s="671" t="s">
        <v>3867</v>
      </c>
      <c r="D122" s="671" t="s">
        <v>5279</v>
      </c>
      <c r="E122" s="671" t="s">
        <v>5280</v>
      </c>
      <c r="F122" s="238">
        <v>1</v>
      </c>
      <c r="G122" s="238">
        <v>250</v>
      </c>
      <c r="H122" s="238">
        <v>1</v>
      </c>
      <c r="I122" s="238">
        <v>250</v>
      </c>
      <c r="J122" s="238">
        <v>1</v>
      </c>
      <c r="K122" s="238">
        <v>250</v>
      </c>
      <c r="L122" s="238">
        <v>1</v>
      </c>
      <c r="M122" s="238">
        <v>250</v>
      </c>
      <c r="N122" s="238">
        <v>1</v>
      </c>
      <c r="O122" s="238">
        <v>250</v>
      </c>
      <c r="P122" s="682">
        <v>1</v>
      </c>
      <c r="Q122" s="713">
        <v>250</v>
      </c>
    </row>
    <row r="123" spans="1:17" ht="14.4" customHeight="1" x14ac:dyDescent="0.3">
      <c r="A123" s="680" t="s">
        <v>5175</v>
      </c>
      <c r="B123" s="671" t="s">
        <v>5176</v>
      </c>
      <c r="C123" s="671" t="s">
        <v>3867</v>
      </c>
      <c r="D123" s="671" t="s">
        <v>5281</v>
      </c>
      <c r="E123" s="671" t="s">
        <v>5282</v>
      </c>
      <c r="F123" s="238">
        <v>47</v>
      </c>
      <c r="G123" s="238">
        <v>705</v>
      </c>
      <c r="H123" s="238">
        <v>1</v>
      </c>
      <c r="I123" s="238">
        <v>15</v>
      </c>
      <c r="J123" s="238">
        <v>22</v>
      </c>
      <c r="K123" s="238">
        <v>330</v>
      </c>
      <c r="L123" s="238">
        <v>0.46808510638297873</v>
      </c>
      <c r="M123" s="238">
        <v>15</v>
      </c>
      <c r="N123" s="238">
        <v>38</v>
      </c>
      <c r="O123" s="238">
        <v>570</v>
      </c>
      <c r="P123" s="682">
        <v>0.80851063829787229</v>
      </c>
      <c r="Q123" s="713">
        <v>15</v>
      </c>
    </row>
    <row r="124" spans="1:17" ht="14.4" customHeight="1" x14ac:dyDescent="0.3">
      <c r="A124" s="680" t="s">
        <v>5175</v>
      </c>
      <c r="B124" s="671" t="s">
        <v>5176</v>
      </c>
      <c r="C124" s="671" t="s">
        <v>3867</v>
      </c>
      <c r="D124" s="671" t="s">
        <v>5283</v>
      </c>
      <c r="E124" s="671" t="s">
        <v>5284</v>
      </c>
      <c r="F124" s="238">
        <v>98</v>
      </c>
      <c r="G124" s="238">
        <v>2254</v>
      </c>
      <c r="H124" s="238">
        <v>1</v>
      </c>
      <c r="I124" s="238">
        <v>23</v>
      </c>
      <c r="J124" s="238">
        <v>35</v>
      </c>
      <c r="K124" s="238">
        <v>805</v>
      </c>
      <c r="L124" s="238">
        <v>0.35714285714285715</v>
      </c>
      <c r="M124" s="238">
        <v>23</v>
      </c>
      <c r="N124" s="238">
        <v>97</v>
      </c>
      <c r="O124" s="238">
        <v>2231</v>
      </c>
      <c r="P124" s="682">
        <v>0.98979591836734693</v>
      </c>
      <c r="Q124" s="713">
        <v>23</v>
      </c>
    </row>
    <row r="125" spans="1:17" ht="14.4" customHeight="1" x14ac:dyDescent="0.3">
      <c r="A125" s="680" t="s">
        <v>5175</v>
      </c>
      <c r="B125" s="671" t="s">
        <v>5176</v>
      </c>
      <c r="C125" s="671" t="s">
        <v>3867</v>
      </c>
      <c r="D125" s="671" t="s">
        <v>5285</v>
      </c>
      <c r="E125" s="671" t="s">
        <v>5286</v>
      </c>
      <c r="F125" s="238">
        <v>1</v>
      </c>
      <c r="G125" s="238">
        <v>249</v>
      </c>
      <c r="H125" s="238">
        <v>1</v>
      </c>
      <c r="I125" s="238">
        <v>249</v>
      </c>
      <c r="J125" s="238">
        <v>1</v>
      </c>
      <c r="K125" s="238">
        <v>249</v>
      </c>
      <c r="L125" s="238">
        <v>1</v>
      </c>
      <c r="M125" s="238">
        <v>249</v>
      </c>
      <c r="N125" s="238">
        <v>1</v>
      </c>
      <c r="O125" s="238">
        <v>249</v>
      </c>
      <c r="P125" s="682">
        <v>1</v>
      </c>
      <c r="Q125" s="713">
        <v>249</v>
      </c>
    </row>
    <row r="126" spans="1:17" ht="14.4" customHeight="1" x14ac:dyDescent="0.3">
      <c r="A126" s="680" t="s">
        <v>5175</v>
      </c>
      <c r="B126" s="671" t="s">
        <v>5176</v>
      </c>
      <c r="C126" s="671" t="s">
        <v>3867</v>
      </c>
      <c r="D126" s="671" t="s">
        <v>5287</v>
      </c>
      <c r="E126" s="671" t="s">
        <v>5288</v>
      </c>
      <c r="F126" s="238">
        <v>148</v>
      </c>
      <c r="G126" s="238">
        <v>5476</v>
      </c>
      <c r="H126" s="238">
        <v>1</v>
      </c>
      <c r="I126" s="238">
        <v>37</v>
      </c>
      <c r="J126" s="238">
        <v>83</v>
      </c>
      <c r="K126" s="238">
        <v>3071</v>
      </c>
      <c r="L126" s="238">
        <v>0.56081081081081086</v>
      </c>
      <c r="M126" s="238">
        <v>37</v>
      </c>
      <c r="N126" s="238">
        <v>105</v>
      </c>
      <c r="O126" s="238">
        <v>3885</v>
      </c>
      <c r="P126" s="682">
        <v>0.70945945945945943</v>
      </c>
      <c r="Q126" s="713">
        <v>37</v>
      </c>
    </row>
    <row r="127" spans="1:17" ht="14.4" customHeight="1" x14ac:dyDescent="0.3">
      <c r="A127" s="680" t="s">
        <v>5175</v>
      </c>
      <c r="B127" s="671" t="s">
        <v>5176</v>
      </c>
      <c r="C127" s="671" t="s">
        <v>3867</v>
      </c>
      <c r="D127" s="671" t="s">
        <v>5289</v>
      </c>
      <c r="E127" s="671" t="s">
        <v>5290</v>
      </c>
      <c r="F127" s="238">
        <v>99</v>
      </c>
      <c r="G127" s="238">
        <v>2277</v>
      </c>
      <c r="H127" s="238">
        <v>1</v>
      </c>
      <c r="I127" s="238">
        <v>23</v>
      </c>
      <c r="J127" s="238">
        <v>87</v>
      </c>
      <c r="K127" s="238">
        <v>2001</v>
      </c>
      <c r="L127" s="238">
        <v>0.87878787878787878</v>
      </c>
      <c r="M127" s="238">
        <v>23</v>
      </c>
      <c r="N127" s="238">
        <v>74</v>
      </c>
      <c r="O127" s="238">
        <v>1702</v>
      </c>
      <c r="P127" s="682">
        <v>0.74747474747474751</v>
      </c>
      <c r="Q127" s="713">
        <v>23</v>
      </c>
    </row>
    <row r="128" spans="1:17" ht="14.4" customHeight="1" x14ac:dyDescent="0.3">
      <c r="A128" s="680" t="s">
        <v>5175</v>
      </c>
      <c r="B128" s="671" t="s">
        <v>5176</v>
      </c>
      <c r="C128" s="671" t="s">
        <v>3867</v>
      </c>
      <c r="D128" s="671" t="s">
        <v>5291</v>
      </c>
      <c r="E128" s="671" t="s">
        <v>5292</v>
      </c>
      <c r="F128" s="238">
        <v>8</v>
      </c>
      <c r="G128" s="238">
        <v>2648</v>
      </c>
      <c r="H128" s="238">
        <v>1</v>
      </c>
      <c r="I128" s="238">
        <v>331</v>
      </c>
      <c r="J128" s="238">
        <v>4</v>
      </c>
      <c r="K128" s="238">
        <v>1324</v>
      </c>
      <c r="L128" s="238">
        <v>0.5</v>
      </c>
      <c r="M128" s="238">
        <v>331</v>
      </c>
      <c r="N128" s="238">
        <v>12</v>
      </c>
      <c r="O128" s="238">
        <v>3972</v>
      </c>
      <c r="P128" s="682">
        <v>1.5</v>
      </c>
      <c r="Q128" s="713">
        <v>331</v>
      </c>
    </row>
    <row r="129" spans="1:17" ht="14.4" customHeight="1" x14ac:dyDescent="0.3">
      <c r="A129" s="680" t="s">
        <v>5175</v>
      </c>
      <c r="B129" s="671" t="s">
        <v>5176</v>
      </c>
      <c r="C129" s="671" t="s">
        <v>3867</v>
      </c>
      <c r="D129" s="671" t="s">
        <v>5293</v>
      </c>
      <c r="E129" s="671" t="s">
        <v>5294</v>
      </c>
      <c r="F129" s="238">
        <v>1</v>
      </c>
      <c r="G129" s="238">
        <v>277</v>
      </c>
      <c r="H129" s="238">
        <v>1</v>
      </c>
      <c r="I129" s="238">
        <v>277</v>
      </c>
      <c r="J129" s="238"/>
      <c r="K129" s="238"/>
      <c r="L129" s="238"/>
      <c r="M129" s="238"/>
      <c r="N129" s="238"/>
      <c r="O129" s="238"/>
      <c r="P129" s="682"/>
      <c r="Q129" s="713"/>
    </row>
    <row r="130" spans="1:17" ht="14.4" customHeight="1" x14ac:dyDescent="0.3">
      <c r="A130" s="680" t="s">
        <v>5175</v>
      </c>
      <c r="B130" s="671" t="s">
        <v>5176</v>
      </c>
      <c r="C130" s="671" t="s">
        <v>3867</v>
      </c>
      <c r="D130" s="671" t="s">
        <v>5295</v>
      </c>
      <c r="E130" s="671" t="s">
        <v>5296</v>
      </c>
      <c r="F130" s="238">
        <v>31</v>
      </c>
      <c r="G130" s="238">
        <v>899</v>
      </c>
      <c r="H130" s="238">
        <v>1</v>
      </c>
      <c r="I130" s="238">
        <v>29</v>
      </c>
      <c r="J130" s="238">
        <v>15</v>
      </c>
      <c r="K130" s="238">
        <v>435</v>
      </c>
      <c r="L130" s="238">
        <v>0.4838709677419355</v>
      </c>
      <c r="M130" s="238">
        <v>29</v>
      </c>
      <c r="N130" s="238">
        <v>8</v>
      </c>
      <c r="O130" s="238">
        <v>232</v>
      </c>
      <c r="P130" s="682">
        <v>0.25806451612903225</v>
      </c>
      <c r="Q130" s="713">
        <v>29</v>
      </c>
    </row>
    <row r="131" spans="1:17" ht="14.4" customHeight="1" x14ac:dyDescent="0.3">
      <c r="A131" s="680" t="s">
        <v>5175</v>
      </c>
      <c r="B131" s="671" t="s">
        <v>5176</v>
      </c>
      <c r="C131" s="671" t="s">
        <v>3867</v>
      </c>
      <c r="D131" s="671" t="s">
        <v>5297</v>
      </c>
      <c r="E131" s="671" t="s">
        <v>5298</v>
      </c>
      <c r="F131" s="238">
        <v>2</v>
      </c>
      <c r="G131" s="238">
        <v>352</v>
      </c>
      <c r="H131" s="238">
        <v>1</v>
      </c>
      <c r="I131" s="238">
        <v>176</v>
      </c>
      <c r="J131" s="238">
        <v>4</v>
      </c>
      <c r="K131" s="238">
        <v>704</v>
      </c>
      <c r="L131" s="238">
        <v>2</v>
      </c>
      <c r="M131" s="238">
        <v>176</v>
      </c>
      <c r="N131" s="238">
        <v>7</v>
      </c>
      <c r="O131" s="238">
        <v>1232</v>
      </c>
      <c r="P131" s="682">
        <v>3.5</v>
      </c>
      <c r="Q131" s="713">
        <v>176</v>
      </c>
    </row>
    <row r="132" spans="1:17" ht="14.4" customHeight="1" x14ac:dyDescent="0.3">
      <c r="A132" s="680" t="s">
        <v>5175</v>
      </c>
      <c r="B132" s="671" t="s">
        <v>5176</v>
      </c>
      <c r="C132" s="671" t="s">
        <v>3867</v>
      </c>
      <c r="D132" s="671" t="s">
        <v>5299</v>
      </c>
      <c r="E132" s="671" t="s">
        <v>5300</v>
      </c>
      <c r="F132" s="238">
        <v>1</v>
      </c>
      <c r="G132" s="238">
        <v>196</v>
      </c>
      <c r="H132" s="238">
        <v>1</v>
      </c>
      <c r="I132" s="238">
        <v>196</v>
      </c>
      <c r="J132" s="238"/>
      <c r="K132" s="238"/>
      <c r="L132" s="238"/>
      <c r="M132" s="238"/>
      <c r="N132" s="238"/>
      <c r="O132" s="238"/>
      <c r="P132" s="682"/>
      <c r="Q132" s="713"/>
    </row>
    <row r="133" spans="1:17" ht="14.4" customHeight="1" x14ac:dyDescent="0.3">
      <c r="A133" s="680" t="s">
        <v>5175</v>
      </c>
      <c r="B133" s="671" t="s">
        <v>5176</v>
      </c>
      <c r="C133" s="671" t="s">
        <v>3867</v>
      </c>
      <c r="D133" s="671" t="s">
        <v>5301</v>
      </c>
      <c r="E133" s="671" t="s">
        <v>5302</v>
      </c>
      <c r="F133" s="238">
        <v>1</v>
      </c>
      <c r="G133" s="238">
        <v>15</v>
      </c>
      <c r="H133" s="238">
        <v>1</v>
      </c>
      <c r="I133" s="238">
        <v>15</v>
      </c>
      <c r="J133" s="238"/>
      <c r="K133" s="238"/>
      <c r="L133" s="238"/>
      <c r="M133" s="238"/>
      <c r="N133" s="238"/>
      <c r="O133" s="238"/>
      <c r="P133" s="682"/>
      <c r="Q133" s="713"/>
    </row>
    <row r="134" spans="1:17" ht="14.4" customHeight="1" x14ac:dyDescent="0.3">
      <c r="A134" s="680" t="s">
        <v>5175</v>
      </c>
      <c r="B134" s="671" t="s">
        <v>5176</v>
      </c>
      <c r="C134" s="671" t="s">
        <v>3867</v>
      </c>
      <c r="D134" s="671" t="s">
        <v>5303</v>
      </c>
      <c r="E134" s="671" t="s">
        <v>5304</v>
      </c>
      <c r="F134" s="238">
        <v>17</v>
      </c>
      <c r="G134" s="238">
        <v>323</v>
      </c>
      <c r="H134" s="238">
        <v>1</v>
      </c>
      <c r="I134" s="238">
        <v>19</v>
      </c>
      <c r="J134" s="238">
        <v>12</v>
      </c>
      <c r="K134" s="238">
        <v>228</v>
      </c>
      <c r="L134" s="238">
        <v>0.70588235294117652</v>
      </c>
      <c r="M134" s="238">
        <v>19</v>
      </c>
      <c r="N134" s="238">
        <v>14</v>
      </c>
      <c r="O134" s="238">
        <v>266</v>
      </c>
      <c r="P134" s="682">
        <v>0.82352941176470584</v>
      </c>
      <c r="Q134" s="713">
        <v>19</v>
      </c>
    </row>
    <row r="135" spans="1:17" ht="14.4" customHeight="1" x14ac:dyDescent="0.3">
      <c r="A135" s="680" t="s">
        <v>5175</v>
      </c>
      <c r="B135" s="671" t="s">
        <v>5176</v>
      </c>
      <c r="C135" s="671" t="s">
        <v>3867</v>
      </c>
      <c r="D135" s="671" t="s">
        <v>5305</v>
      </c>
      <c r="E135" s="671" t="s">
        <v>5306</v>
      </c>
      <c r="F135" s="238">
        <v>65</v>
      </c>
      <c r="G135" s="238">
        <v>1300</v>
      </c>
      <c r="H135" s="238">
        <v>1</v>
      </c>
      <c r="I135" s="238">
        <v>20</v>
      </c>
      <c r="J135" s="238">
        <v>30</v>
      </c>
      <c r="K135" s="238">
        <v>600</v>
      </c>
      <c r="L135" s="238">
        <v>0.46153846153846156</v>
      </c>
      <c r="M135" s="238">
        <v>20</v>
      </c>
      <c r="N135" s="238">
        <v>24</v>
      </c>
      <c r="O135" s="238">
        <v>480</v>
      </c>
      <c r="P135" s="682">
        <v>0.36923076923076925</v>
      </c>
      <c r="Q135" s="713">
        <v>20</v>
      </c>
    </row>
    <row r="136" spans="1:17" ht="14.4" customHeight="1" x14ac:dyDescent="0.3">
      <c r="A136" s="680" t="s">
        <v>5175</v>
      </c>
      <c r="B136" s="671" t="s">
        <v>5176</v>
      </c>
      <c r="C136" s="671" t="s">
        <v>3867</v>
      </c>
      <c r="D136" s="671" t="s">
        <v>5307</v>
      </c>
      <c r="E136" s="671" t="s">
        <v>5308</v>
      </c>
      <c r="F136" s="238">
        <v>2</v>
      </c>
      <c r="G136" s="238">
        <v>366</v>
      </c>
      <c r="H136" s="238">
        <v>1</v>
      </c>
      <c r="I136" s="238">
        <v>183</v>
      </c>
      <c r="J136" s="238"/>
      <c r="K136" s="238"/>
      <c r="L136" s="238"/>
      <c r="M136" s="238"/>
      <c r="N136" s="238"/>
      <c r="O136" s="238"/>
      <c r="P136" s="682"/>
      <c r="Q136" s="713"/>
    </row>
    <row r="137" spans="1:17" ht="14.4" customHeight="1" x14ac:dyDescent="0.3">
      <c r="A137" s="680" t="s">
        <v>5175</v>
      </c>
      <c r="B137" s="671" t="s">
        <v>5176</v>
      </c>
      <c r="C137" s="671" t="s">
        <v>3867</v>
      </c>
      <c r="D137" s="671" t="s">
        <v>5309</v>
      </c>
      <c r="E137" s="671" t="s">
        <v>5310</v>
      </c>
      <c r="F137" s="238">
        <v>1</v>
      </c>
      <c r="G137" s="238">
        <v>185</v>
      </c>
      <c r="H137" s="238">
        <v>1</v>
      </c>
      <c r="I137" s="238">
        <v>185</v>
      </c>
      <c r="J137" s="238">
        <v>1</v>
      </c>
      <c r="K137" s="238">
        <v>185</v>
      </c>
      <c r="L137" s="238">
        <v>1</v>
      </c>
      <c r="M137" s="238">
        <v>185</v>
      </c>
      <c r="N137" s="238">
        <v>5</v>
      </c>
      <c r="O137" s="238">
        <v>925</v>
      </c>
      <c r="P137" s="682">
        <v>5</v>
      </c>
      <c r="Q137" s="713">
        <v>185</v>
      </c>
    </row>
    <row r="138" spans="1:17" ht="14.4" customHeight="1" x14ac:dyDescent="0.3">
      <c r="A138" s="680" t="s">
        <v>5175</v>
      </c>
      <c r="B138" s="671" t="s">
        <v>5176</v>
      </c>
      <c r="C138" s="671" t="s">
        <v>3867</v>
      </c>
      <c r="D138" s="671" t="s">
        <v>5311</v>
      </c>
      <c r="E138" s="671" t="s">
        <v>5312</v>
      </c>
      <c r="F138" s="238">
        <v>32</v>
      </c>
      <c r="G138" s="238">
        <v>2688</v>
      </c>
      <c r="H138" s="238">
        <v>1</v>
      </c>
      <c r="I138" s="238">
        <v>84</v>
      </c>
      <c r="J138" s="238">
        <v>26</v>
      </c>
      <c r="K138" s="238">
        <v>2184</v>
      </c>
      <c r="L138" s="238">
        <v>0.8125</v>
      </c>
      <c r="M138" s="238">
        <v>84</v>
      </c>
      <c r="N138" s="238">
        <v>54</v>
      </c>
      <c r="O138" s="238">
        <v>4536</v>
      </c>
      <c r="P138" s="682">
        <v>1.6875</v>
      </c>
      <c r="Q138" s="713">
        <v>84</v>
      </c>
    </row>
    <row r="139" spans="1:17" ht="14.4" customHeight="1" x14ac:dyDescent="0.3">
      <c r="A139" s="680" t="s">
        <v>5175</v>
      </c>
      <c r="B139" s="671" t="s">
        <v>5176</v>
      </c>
      <c r="C139" s="671" t="s">
        <v>3867</v>
      </c>
      <c r="D139" s="671" t="s">
        <v>5313</v>
      </c>
      <c r="E139" s="671" t="s">
        <v>5314</v>
      </c>
      <c r="F139" s="238">
        <v>5</v>
      </c>
      <c r="G139" s="238">
        <v>1490</v>
      </c>
      <c r="H139" s="238">
        <v>1</v>
      </c>
      <c r="I139" s="238">
        <v>298</v>
      </c>
      <c r="J139" s="238"/>
      <c r="K139" s="238"/>
      <c r="L139" s="238"/>
      <c r="M139" s="238"/>
      <c r="N139" s="238"/>
      <c r="O139" s="238"/>
      <c r="P139" s="682"/>
      <c r="Q139" s="713"/>
    </row>
    <row r="140" spans="1:17" ht="14.4" customHeight="1" x14ac:dyDescent="0.3">
      <c r="A140" s="680" t="s">
        <v>5175</v>
      </c>
      <c r="B140" s="671" t="s">
        <v>5176</v>
      </c>
      <c r="C140" s="671" t="s">
        <v>3867</v>
      </c>
      <c r="D140" s="671" t="s">
        <v>5315</v>
      </c>
      <c r="E140" s="671" t="s">
        <v>5316</v>
      </c>
      <c r="F140" s="238">
        <v>2</v>
      </c>
      <c r="G140" s="238">
        <v>42</v>
      </c>
      <c r="H140" s="238">
        <v>1</v>
      </c>
      <c r="I140" s="238">
        <v>21</v>
      </c>
      <c r="J140" s="238"/>
      <c r="K140" s="238"/>
      <c r="L140" s="238"/>
      <c r="M140" s="238"/>
      <c r="N140" s="238">
        <v>1</v>
      </c>
      <c r="O140" s="238">
        <v>21</v>
      </c>
      <c r="P140" s="682">
        <v>0.5</v>
      </c>
      <c r="Q140" s="713">
        <v>21</v>
      </c>
    </row>
    <row r="141" spans="1:17" ht="14.4" customHeight="1" x14ac:dyDescent="0.3">
      <c r="A141" s="680" t="s">
        <v>5175</v>
      </c>
      <c r="B141" s="671" t="s">
        <v>5176</v>
      </c>
      <c r="C141" s="671" t="s">
        <v>3867</v>
      </c>
      <c r="D141" s="671" t="s">
        <v>5317</v>
      </c>
      <c r="E141" s="671" t="s">
        <v>5318</v>
      </c>
      <c r="F141" s="238">
        <v>98</v>
      </c>
      <c r="G141" s="238">
        <v>2156</v>
      </c>
      <c r="H141" s="238">
        <v>1</v>
      </c>
      <c r="I141" s="238">
        <v>22</v>
      </c>
      <c r="J141" s="238">
        <v>38</v>
      </c>
      <c r="K141" s="238">
        <v>836</v>
      </c>
      <c r="L141" s="238">
        <v>0.38775510204081631</v>
      </c>
      <c r="M141" s="238">
        <v>22</v>
      </c>
      <c r="N141" s="238">
        <v>96</v>
      </c>
      <c r="O141" s="238">
        <v>2112</v>
      </c>
      <c r="P141" s="682">
        <v>0.97959183673469385</v>
      </c>
      <c r="Q141" s="713">
        <v>22</v>
      </c>
    </row>
    <row r="142" spans="1:17" ht="14.4" customHeight="1" x14ac:dyDescent="0.3">
      <c r="A142" s="680" t="s">
        <v>5175</v>
      </c>
      <c r="B142" s="671" t="s">
        <v>5176</v>
      </c>
      <c r="C142" s="671" t="s">
        <v>3867</v>
      </c>
      <c r="D142" s="671" t="s">
        <v>5319</v>
      </c>
      <c r="E142" s="671" t="s">
        <v>5320</v>
      </c>
      <c r="F142" s="238">
        <v>18</v>
      </c>
      <c r="G142" s="238">
        <v>8910</v>
      </c>
      <c r="H142" s="238">
        <v>1</v>
      </c>
      <c r="I142" s="238">
        <v>495</v>
      </c>
      <c r="J142" s="238">
        <v>9</v>
      </c>
      <c r="K142" s="238">
        <v>4455</v>
      </c>
      <c r="L142" s="238">
        <v>0.5</v>
      </c>
      <c r="M142" s="238">
        <v>495</v>
      </c>
      <c r="N142" s="238">
        <v>21</v>
      </c>
      <c r="O142" s="238">
        <v>10395</v>
      </c>
      <c r="P142" s="682">
        <v>1.1666666666666667</v>
      </c>
      <c r="Q142" s="713">
        <v>495</v>
      </c>
    </row>
    <row r="143" spans="1:17" ht="14.4" customHeight="1" x14ac:dyDescent="0.3">
      <c r="A143" s="680" t="s">
        <v>5175</v>
      </c>
      <c r="B143" s="671" t="s">
        <v>5176</v>
      </c>
      <c r="C143" s="671" t="s">
        <v>3867</v>
      </c>
      <c r="D143" s="671" t="s">
        <v>5321</v>
      </c>
      <c r="E143" s="671" t="s">
        <v>5322</v>
      </c>
      <c r="F143" s="238">
        <v>1</v>
      </c>
      <c r="G143" s="238">
        <v>189</v>
      </c>
      <c r="H143" s="238">
        <v>1</v>
      </c>
      <c r="I143" s="238">
        <v>189</v>
      </c>
      <c r="J143" s="238"/>
      <c r="K143" s="238"/>
      <c r="L143" s="238"/>
      <c r="M143" s="238"/>
      <c r="N143" s="238"/>
      <c r="O143" s="238"/>
      <c r="P143" s="682"/>
      <c r="Q143" s="713"/>
    </row>
    <row r="144" spans="1:17" ht="14.4" customHeight="1" x14ac:dyDescent="0.3">
      <c r="A144" s="680" t="s">
        <v>5175</v>
      </c>
      <c r="B144" s="671" t="s">
        <v>5176</v>
      </c>
      <c r="C144" s="671" t="s">
        <v>3867</v>
      </c>
      <c r="D144" s="671" t="s">
        <v>5323</v>
      </c>
      <c r="E144" s="671" t="s">
        <v>5324</v>
      </c>
      <c r="F144" s="238">
        <v>1</v>
      </c>
      <c r="G144" s="238">
        <v>166</v>
      </c>
      <c r="H144" s="238">
        <v>1</v>
      </c>
      <c r="I144" s="238">
        <v>166</v>
      </c>
      <c r="J144" s="238"/>
      <c r="K144" s="238"/>
      <c r="L144" s="238"/>
      <c r="M144" s="238"/>
      <c r="N144" s="238"/>
      <c r="O144" s="238"/>
      <c r="P144" s="682"/>
      <c r="Q144" s="713"/>
    </row>
    <row r="145" spans="1:17" ht="14.4" customHeight="1" x14ac:dyDescent="0.3">
      <c r="A145" s="680" t="s">
        <v>5175</v>
      </c>
      <c r="B145" s="671" t="s">
        <v>5176</v>
      </c>
      <c r="C145" s="671" t="s">
        <v>3867</v>
      </c>
      <c r="D145" s="671" t="s">
        <v>5325</v>
      </c>
      <c r="E145" s="671" t="s">
        <v>5326</v>
      </c>
      <c r="F145" s="238">
        <v>1</v>
      </c>
      <c r="G145" s="238">
        <v>1641</v>
      </c>
      <c r="H145" s="238">
        <v>1</v>
      </c>
      <c r="I145" s="238">
        <v>1641</v>
      </c>
      <c r="J145" s="238"/>
      <c r="K145" s="238"/>
      <c r="L145" s="238"/>
      <c r="M145" s="238"/>
      <c r="N145" s="238"/>
      <c r="O145" s="238"/>
      <c r="P145" s="682"/>
      <c r="Q145" s="713"/>
    </row>
    <row r="146" spans="1:17" ht="14.4" customHeight="1" x14ac:dyDescent="0.3">
      <c r="A146" s="680" t="s">
        <v>5175</v>
      </c>
      <c r="B146" s="671" t="s">
        <v>5176</v>
      </c>
      <c r="C146" s="671" t="s">
        <v>3867</v>
      </c>
      <c r="D146" s="671" t="s">
        <v>5327</v>
      </c>
      <c r="E146" s="671" t="s">
        <v>5328</v>
      </c>
      <c r="F146" s="238">
        <v>13</v>
      </c>
      <c r="G146" s="238">
        <v>299</v>
      </c>
      <c r="H146" s="238">
        <v>1</v>
      </c>
      <c r="I146" s="238">
        <v>23</v>
      </c>
      <c r="J146" s="238">
        <v>3</v>
      </c>
      <c r="K146" s="238">
        <v>69</v>
      </c>
      <c r="L146" s="238">
        <v>0.23076923076923078</v>
      </c>
      <c r="M146" s="238">
        <v>23</v>
      </c>
      <c r="N146" s="238">
        <v>4</v>
      </c>
      <c r="O146" s="238">
        <v>92</v>
      </c>
      <c r="P146" s="682">
        <v>0.30769230769230771</v>
      </c>
      <c r="Q146" s="713">
        <v>23</v>
      </c>
    </row>
    <row r="147" spans="1:17" ht="14.4" customHeight="1" x14ac:dyDescent="0.3">
      <c r="A147" s="680" t="s">
        <v>5175</v>
      </c>
      <c r="B147" s="671" t="s">
        <v>5176</v>
      </c>
      <c r="C147" s="671" t="s">
        <v>3867</v>
      </c>
      <c r="D147" s="671" t="s">
        <v>5329</v>
      </c>
      <c r="E147" s="671" t="s">
        <v>5330</v>
      </c>
      <c r="F147" s="238"/>
      <c r="G147" s="238"/>
      <c r="H147" s="238"/>
      <c r="I147" s="238"/>
      <c r="J147" s="238">
        <v>1</v>
      </c>
      <c r="K147" s="238">
        <v>17</v>
      </c>
      <c r="L147" s="238"/>
      <c r="M147" s="238">
        <v>17</v>
      </c>
      <c r="N147" s="238">
        <v>1</v>
      </c>
      <c r="O147" s="238">
        <v>17</v>
      </c>
      <c r="P147" s="682"/>
      <c r="Q147" s="713">
        <v>17</v>
      </c>
    </row>
    <row r="148" spans="1:17" ht="14.4" customHeight="1" x14ac:dyDescent="0.3">
      <c r="A148" s="680" t="s">
        <v>5175</v>
      </c>
      <c r="B148" s="671" t="s">
        <v>5176</v>
      </c>
      <c r="C148" s="671" t="s">
        <v>3867</v>
      </c>
      <c r="D148" s="671" t="s">
        <v>5331</v>
      </c>
      <c r="E148" s="671" t="s">
        <v>5332</v>
      </c>
      <c r="F148" s="238">
        <v>2</v>
      </c>
      <c r="G148" s="238">
        <v>260</v>
      </c>
      <c r="H148" s="238">
        <v>1</v>
      </c>
      <c r="I148" s="238">
        <v>130</v>
      </c>
      <c r="J148" s="238"/>
      <c r="K148" s="238"/>
      <c r="L148" s="238"/>
      <c r="M148" s="238"/>
      <c r="N148" s="238"/>
      <c r="O148" s="238"/>
      <c r="P148" s="682"/>
      <c r="Q148" s="713"/>
    </row>
    <row r="149" spans="1:17" ht="14.4" customHeight="1" x14ac:dyDescent="0.3">
      <c r="A149" s="680" t="s">
        <v>5175</v>
      </c>
      <c r="B149" s="671" t="s">
        <v>5176</v>
      </c>
      <c r="C149" s="671" t="s">
        <v>3867</v>
      </c>
      <c r="D149" s="671" t="s">
        <v>5333</v>
      </c>
      <c r="E149" s="671" t="s">
        <v>5334</v>
      </c>
      <c r="F149" s="238"/>
      <c r="G149" s="238"/>
      <c r="H149" s="238"/>
      <c r="I149" s="238"/>
      <c r="J149" s="238">
        <v>1</v>
      </c>
      <c r="K149" s="238">
        <v>649</v>
      </c>
      <c r="L149" s="238"/>
      <c r="M149" s="238">
        <v>649</v>
      </c>
      <c r="N149" s="238">
        <v>2</v>
      </c>
      <c r="O149" s="238">
        <v>1298</v>
      </c>
      <c r="P149" s="682"/>
      <c r="Q149" s="713">
        <v>649</v>
      </c>
    </row>
    <row r="150" spans="1:17" ht="14.4" customHeight="1" x14ac:dyDescent="0.3">
      <c r="A150" s="680" t="s">
        <v>5175</v>
      </c>
      <c r="B150" s="671" t="s">
        <v>5176</v>
      </c>
      <c r="C150" s="671" t="s">
        <v>3867</v>
      </c>
      <c r="D150" s="671" t="s">
        <v>5335</v>
      </c>
      <c r="E150" s="671" t="s">
        <v>5336</v>
      </c>
      <c r="F150" s="238">
        <v>2</v>
      </c>
      <c r="G150" s="238">
        <v>582</v>
      </c>
      <c r="H150" s="238">
        <v>1</v>
      </c>
      <c r="I150" s="238">
        <v>291</v>
      </c>
      <c r="J150" s="238">
        <v>1</v>
      </c>
      <c r="K150" s="238">
        <v>291</v>
      </c>
      <c r="L150" s="238">
        <v>0.5</v>
      </c>
      <c r="M150" s="238">
        <v>291</v>
      </c>
      <c r="N150" s="238">
        <v>8</v>
      </c>
      <c r="O150" s="238">
        <v>2328</v>
      </c>
      <c r="P150" s="682">
        <v>4</v>
      </c>
      <c r="Q150" s="713">
        <v>291</v>
      </c>
    </row>
    <row r="151" spans="1:17" ht="14.4" customHeight="1" x14ac:dyDescent="0.3">
      <c r="A151" s="680" t="s">
        <v>5175</v>
      </c>
      <c r="B151" s="671" t="s">
        <v>5176</v>
      </c>
      <c r="C151" s="671" t="s">
        <v>3867</v>
      </c>
      <c r="D151" s="671" t="s">
        <v>5337</v>
      </c>
      <c r="E151" s="671" t="s">
        <v>5338</v>
      </c>
      <c r="F151" s="238">
        <v>1</v>
      </c>
      <c r="G151" s="238">
        <v>45</v>
      </c>
      <c r="H151" s="238">
        <v>1</v>
      </c>
      <c r="I151" s="238">
        <v>45</v>
      </c>
      <c r="J151" s="238"/>
      <c r="K151" s="238"/>
      <c r="L151" s="238"/>
      <c r="M151" s="238"/>
      <c r="N151" s="238">
        <v>2</v>
      </c>
      <c r="O151" s="238">
        <v>90</v>
      </c>
      <c r="P151" s="682">
        <v>2</v>
      </c>
      <c r="Q151" s="713">
        <v>45</v>
      </c>
    </row>
    <row r="152" spans="1:17" ht="14.4" customHeight="1" x14ac:dyDescent="0.3">
      <c r="A152" s="680" t="s">
        <v>5175</v>
      </c>
      <c r="B152" s="671" t="s">
        <v>5176</v>
      </c>
      <c r="C152" s="671" t="s">
        <v>3867</v>
      </c>
      <c r="D152" s="671" t="s">
        <v>5339</v>
      </c>
      <c r="E152" s="671" t="s">
        <v>5340</v>
      </c>
      <c r="F152" s="238">
        <v>1</v>
      </c>
      <c r="G152" s="238">
        <v>263</v>
      </c>
      <c r="H152" s="238">
        <v>1</v>
      </c>
      <c r="I152" s="238">
        <v>263</v>
      </c>
      <c r="J152" s="238"/>
      <c r="K152" s="238"/>
      <c r="L152" s="238"/>
      <c r="M152" s="238"/>
      <c r="N152" s="238"/>
      <c r="O152" s="238"/>
      <c r="P152" s="682"/>
      <c r="Q152" s="713"/>
    </row>
    <row r="153" spans="1:17" ht="14.4" customHeight="1" x14ac:dyDescent="0.3">
      <c r="A153" s="680" t="s">
        <v>5175</v>
      </c>
      <c r="B153" s="671" t="s">
        <v>5176</v>
      </c>
      <c r="C153" s="671" t="s">
        <v>3867</v>
      </c>
      <c r="D153" s="671" t="s">
        <v>5341</v>
      </c>
      <c r="E153" s="671" t="s">
        <v>5342</v>
      </c>
      <c r="F153" s="238"/>
      <c r="G153" s="238"/>
      <c r="H153" s="238"/>
      <c r="I153" s="238"/>
      <c r="J153" s="238"/>
      <c r="K153" s="238"/>
      <c r="L153" s="238"/>
      <c r="M153" s="238"/>
      <c r="N153" s="238">
        <v>8</v>
      </c>
      <c r="O153" s="238">
        <v>368</v>
      </c>
      <c r="P153" s="682"/>
      <c r="Q153" s="713">
        <v>46</v>
      </c>
    </row>
    <row r="154" spans="1:17" ht="14.4" customHeight="1" x14ac:dyDescent="0.3">
      <c r="A154" s="680" t="s">
        <v>5175</v>
      </c>
      <c r="B154" s="671" t="s">
        <v>5176</v>
      </c>
      <c r="C154" s="671" t="s">
        <v>3867</v>
      </c>
      <c r="D154" s="671" t="s">
        <v>5343</v>
      </c>
      <c r="E154" s="671" t="s">
        <v>5344</v>
      </c>
      <c r="F154" s="238">
        <v>1</v>
      </c>
      <c r="G154" s="238">
        <v>308</v>
      </c>
      <c r="H154" s="238">
        <v>1</v>
      </c>
      <c r="I154" s="238">
        <v>308</v>
      </c>
      <c r="J154" s="238"/>
      <c r="K154" s="238"/>
      <c r="L154" s="238"/>
      <c r="M154" s="238"/>
      <c r="N154" s="238"/>
      <c r="O154" s="238"/>
      <c r="P154" s="682"/>
      <c r="Q154" s="713"/>
    </row>
    <row r="155" spans="1:17" ht="14.4" customHeight="1" x14ac:dyDescent="0.3">
      <c r="A155" s="680" t="s">
        <v>5175</v>
      </c>
      <c r="B155" s="671" t="s">
        <v>5176</v>
      </c>
      <c r="C155" s="671" t="s">
        <v>3867</v>
      </c>
      <c r="D155" s="671" t="s">
        <v>5345</v>
      </c>
      <c r="E155" s="671" t="s">
        <v>5346</v>
      </c>
      <c r="F155" s="238"/>
      <c r="G155" s="238"/>
      <c r="H155" s="238"/>
      <c r="I155" s="238"/>
      <c r="J155" s="238"/>
      <c r="K155" s="238"/>
      <c r="L155" s="238"/>
      <c r="M155" s="238"/>
      <c r="N155" s="238">
        <v>1</v>
      </c>
      <c r="O155" s="238">
        <v>26</v>
      </c>
      <c r="P155" s="682"/>
      <c r="Q155" s="713">
        <v>26</v>
      </c>
    </row>
    <row r="156" spans="1:17" ht="14.4" customHeight="1" x14ac:dyDescent="0.3">
      <c r="A156" s="680" t="s">
        <v>5175</v>
      </c>
      <c r="B156" s="671" t="s">
        <v>5176</v>
      </c>
      <c r="C156" s="671" t="s">
        <v>3867</v>
      </c>
      <c r="D156" s="671" t="s">
        <v>5347</v>
      </c>
      <c r="E156" s="671" t="s">
        <v>5348</v>
      </c>
      <c r="F156" s="238">
        <v>2</v>
      </c>
      <c r="G156" s="238">
        <v>710</v>
      </c>
      <c r="H156" s="238">
        <v>1</v>
      </c>
      <c r="I156" s="238">
        <v>355</v>
      </c>
      <c r="J156" s="238"/>
      <c r="K156" s="238"/>
      <c r="L156" s="238"/>
      <c r="M156" s="238"/>
      <c r="N156" s="238"/>
      <c r="O156" s="238"/>
      <c r="P156" s="682"/>
      <c r="Q156" s="713"/>
    </row>
    <row r="157" spans="1:17" ht="14.4" customHeight="1" x14ac:dyDescent="0.3">
      <c r="A157" s="680" t="s">
        <v>5175</v>
      </c>
      <c r="B157" s="671" t="s">
        <v>5176</v>
      </c>
      <c r="C157" s="671" t="s">
        <v>3867</v>
      </c>
      <c r="D157" s="671" t="s">
        <v>5349</v>
      </c>
      <c r="E157" s="671" t="s">
        <v>5350</v>
      </c>
      <c r="F157" s="238"/>
      <c r="G157" s="238"/>
      <c r="H157" s="238"/>
      <c r="I157" s="238"/>
      <c r="J157" s="238"/>
      <c r="K157" s="238"/>
      <c r="L157" s="238"/>
      <c r="M157" s="238"/>
      <c r="N157" s="238">
        <v>1</v>
      </c>
      <c r="O157" s="238">
        <v>405</v>
      </c>
      <c r="P157" s="682"/>
      <c r="Q157" s="713">
        <v>405</v>
      </c>
    </row>
    <row r="158" spans="1:17" ht="14.4" customHeight="1" x14ac:dyDescent="0.3">
      <c r="A158" s="680" t="s">
        <v>5175</v>
      </c>
      <c r="B158" s="671" t="s">
        <v>5351</v>
      </c>
      <c r="C158" s="671" t="s">
        <v>3867</v>
      </c>
      <c r="D158" s="671" t="s">
        <v>5352</v>
      </c>
      <c r="E158" s="671" t="s">
        <v>5353</v>
      </c>
      <c r="F158" s="238">
        <v>7</v>
      </c>
      <c r="G158" s="238">
        <v>7245</v>
      </c>
      <c r="H158" s="238">
        <v>1</v>
      </c>
      <c r="I158" s="238">
        <v>1035</v>
      </c>
      <c r="J158" s="238">
        <v>1</v>
      </c>
      <c r="K158" s="238">
        <v>1035</v>
      </c>
      <c r="L158" s="238">
        <v>0.14285714285714285</v>
      </c>
      <c r="M158" s="238">
        <v>1035</v>
      </c>
      <c r="N158" s="238"/>
      <c r="O158" s="238"/>
      <c r="P158" s="682"/>
      <c r="Q158" s="713"/>
    </row>
    <row r="159" spans="1:17" ht="14.4" customHeight="1" x14ac:dyDescent="0.3">
      <c r="A159" s="680" t="s">
        <v>5354</v>
      </c>
      <c r="B159" s="671" t="s">
        <v>5082</v>
      </c>
      <c r="C159" s="671" t="s">
        <v>3853</v>
      </c>
      <c r="D159" s="671" t="s">
        <v>5355</v>
      </c>
      <c r="E159" s="671" t="s">
        <v>5356</v>
      </c>
      <c r="F159" s="238"/>
      <c r="G159" s="238"/>
      <c r="H159" s="238"/>
      <c r="I159" s="238"/>
      <c r="J159" s="238">
        <v>0.8</v>
      </c>
      <c r="K159" s="238">
        <v>392.13</v>
      </c>
      <c r="L159" s="238"/>
      <c r="M159" s="238">
        <v>490.16249999999997</v>
      </c>
      <c r="N159" s="238"/>
      <c r="O159" s="238"/>
      <c r="P159" s="682"/>
      <c r="Q159" s="713"/>
    </row>
    <row r="160" spans="1:17" ht="14.4" customHeight="1" x14ac:dyDescent="0.3">
      <c r="A160" s="680" t="s">
        <v>5354</v>
      </c>
      <c r="B160" s="671" t="s">
        <v>5082</v>
      </c>
      <c r="C160" s="671" t="s">
        <v>3853</v>
      </c>
      <c r="D160" s="671" t="s">
        <v>5357</v>
      </c>
      <c r="E160" s="671" t="s">
        <v>5358</v>
      </c>
      <c r="F160" s="238">
        <v>6.45</v>
      </c>
      <c r="G160" s="238">
        <v>9832.33</v>
      </c>
      <c r="H160" s="238">
        <v>1</v>
      </c>
      <c r="I160" s="238">
        <v>1524.3922480620154</v>
      </c>
      <c r="J160" s="238">
        <v>3.25</v>
      </c>
      <c r="K160" s="238">
        <v>3201.86</v>
      </c>
      <c r="L160" s="238">
        <v>0.32564610829782975</v>
      </c>
      <c r="M160" s="238">
        <v>985.18769230769237</v>
      </c>
      <c r="N160" s="238">
        <v>2.6</v>
      </c>
      <c r="O160" s="238">
        <v>2571.46</v>
      </c>
      <c r="P160" s="682">
        <v>0.26153109181648704</v>
      </c>
      <c r="Q160" s="713">
        <v>989.02307692307693</v>
      </c>
    </row>
    <row r="161" spans="1:17" ht="14.4" customHeight="1" x14ac:dyDescent="0.3">
      <c r="A161" s="680" t="s">
        <v>5354</v>
      </c>
      <c r="B161" s="671" t="s">
        <v>5082</v>
      </c>
      <c r="C161" s="671" t="s">
        <v>3853</v>
      </c>
      <c r="D161" s="671" t="s">
        <v>5359</v>
      </c>
      <c r="E161" s="671" t="s">
        <v>5360</v>
      </c>
      <c r="F161" s="238">
        <v>2.23</v>
      </c>
      <c r="G161" s="238">
        <v>28657.35</v>
      </c>
      <c r="H161" s="238">
        <v>1</v>
      </c>
      <c r="I161" s="238">
        <v>12850.829596412555</v>
      </c>
      <c r="J161" s="238">
        <v>1.4100000000000001</v>
      </c>
      <c r="K161" s="238">
        <v>14575.66</v>
      </c>
      <c r="L161" s="238">
        <v>0.50861855684492807</v>
      </c>
      <c r="M161" s="238">
        <v>10337.347517730495</v>
      </c>
      <c r="N161" s="238">
        <v>1.1600000000000001</v>
      </c>
      <c r="O161" s="238">
        <v>11991.31</v>
      </c>
      <c r="P161" s="682">
        <v>0.4184375038166474</v>
      </c>
      <c r="Q161" s="713">
        <v>10337.336206896551</v>
      </c>
    </row>
    <row r="162" spans="1:17" ht="14.4" customHeight="1" x14ac:dyDescent="0.3">
      <c r="A162" s="680" t="s">
        <v>5354</v>
      </c>
      <c r="B162" s="671" t="s">
        <v>5082</v>
      </c>
      <c r="C162" s="671" t="s">
        <v>3853</v>
      </c>
      <c r="D162" s="671" t="s">
        <v>5361</v>
      </c>
      <c r="E162" s="671" t="s">
        <v>5362</v>
      </c>
      <c r="F162" s="238"/>
      <c r="G162" s="238"/>
      <c r="H162" s="238"/>
      <c r="I162" s="238"/>
      <c r="J162" s="238"/>
      <c r="K162" s="238"/>
      <c r="L162" s="238"/>
      <c r="M162" s="238"/>
      <c r="N162" s="238">
        <v>0.18</v>
      </c>
      <c r="O162" s="238">
        <v>955.93000000000006</v>
      </c>
      <c r="P162" s="682"/>
      <c r="Q162" s="713">
        <v>5310.7222222222226</v>
      </c>
    </row>
    <row r="163" spans="1:17" ht="14.4" customHeight="1" x14ac:dyDescent="0.3">
      <c r="A163" s="680" t="s">
        <v>5354</v>
      </c>
      <c r="B163" s="671" t="s">
        <v>5082</v>
      </c>
      <c r="C163" s="671" t="s">
        <v>3853</v>
      </c>
      <c r="D163" s="671" t="s">
        <v>5363</v>
      </c>
      <c r="E163" s="671" t="s">
        <v>5360</v>
      </c>
      <c r="F163" s="238">
        <v>0.2</v>
      </c>
      <c r="G163" s="238">
        <v>1289.99</v>
      </c>
      <c r="H163" s="238">
        <v>1</v>
      </c>
      <c r="I163" s="238">
        <v>6449.95</v>
      </c>
      <c r="J163" s="238"/>
      <c r="K163" s="238"/>
      <c r="L163" s="238"/>
      <c r="M163" s="238"/>
      <c r="N163" s="238">
        <v>0.13</v>
      </c>
      <c r="O163" s="238">
        <v>845.84</v>
      </c>
      <c r="P163" s="682">
        <v>0.6556950053876387</v>
      </c>
      <c r="Q163" s="713">
        <v>6506.4615384615381</v>
      </c>
    </row>
    <row r="164" spans="1:17" ht="14.4" customHeight="1" x14ac:dyDescent="0.3">
      <c r="A164" s="680" t="s">
        <v>5354</v>
      </c>
      <c r="B164" s="671" t="s">
        <v>5082</v>
      </c>
      <c r="C164" s="671" t="s">
        <v>3853</v>
      </c>
      <c r="D164" s="671" t="s">
        <v>5364</v>
      </c>
      <c r="E164" s="671" t="s">
        <v>5365</v>
      </c>
      <c r="F164" s="238">
        <v>1</v>
      </c>
      <c r="G164" s="238">
        <v>412.69</v>
      </c>
      <c r="H164" s="238">
        <v>1</v>
      </c>
      <c r="I164" s="238">
        <v>412.69</v>
      </c>
      <c r="J164" s="238"/>
      <c r="K164" s="238"/>
      <c r="L164" s="238"/>
      <c r="M164" s="238"/>
      <c r="N164" s="238"/>
      <c r="O164" s="238"/>
      <c r="P164" s="682"/>
      <c r="Q164" s="713"/>
    </row>
    <row r="165" spans="1:17" ht="14.4" customHeight="1" x14ac:dyDescent="0.3">
      <c r="A165" s="680" t="s">
        <v>5354</v>
      </c>
      <c r="B165" s="671" t="s">
        <v>5082</v>
      </c>
      <c r="C165" s="671" t="s">
        <v>3853</v>
      </c>
      <c r="D165" s="671" t="s">
        <v>5366</v>
      </c>
      <c r="E165" s="671" t="s">
        <v>5367</v>
      </c>
      <c r="F165" s="238">
        <v>1</v>
      </c>
      <c r="G165" s="238">
        <v>966.74</v>
      </c>
      <c r="H165" s="238">
        <v>1</v>
      </c>
      <c r="I165" s="238">
        <v>966.74</v>
      </c>
      <c r="J165" s="238"/>
      <c r="K165" s="238"/>
      <c r="L165" s="238"/>
      <c r="M165" s="238"/>
      <c r="N165" s="238"/>
      <c r="O165" s="238"/>
      <c r="P165" s="682"/>
      <c r="Q165" s="713"/>
    </row>
    <row r="166" spans="1:17" ht="14.4" customHeight="1" x14ac:dyDescent="0.3">
      <c r="A166" s="680" t="s">
        <v>5354</v>
      </c>
      <c r="B166" s="671" t="s">
        <v>5082</v>
      </c>
      <c r="C166" s="671" t="s">
        <v>3853</v>
      </c>
      <c r="D166" s="671" t="s">
        <v>5083</v>
      </c>
      <c r="E166" s="671" t="s">
        <v>5084</v>
      </c>
      <c r="F166" s="238">
        <v>2.04</v>
      </c>
      <c r="G166" s="238">
        <v>11043.14</v>
      </c>
      <c r="H166" s="238">
        <v>1</v>
      </c>
      <c r="I166" s="238">
        <v>5413.3039215686267</v>
      </c>
      <c r="J166" s="238">
        <v>0.9</v>
      </c>
      <c r="K166" s="238">
        <v>4905.22</v>
      </c>
      <c r="L166" s="238">
        <v>0.44418706998190738</v>
      </c>
      <c r="M166" s="238">
        <v>5450.2444444444445</v>
      </c>
      <c r="N166" s="238">
        <v>0.66</v>
      </c>
      <c r="O166" s="238">
        <v>3604.11</v>
      </c>
      <c r="P166" s="682">
        <v>0.32636641390039428</v>
      </c>
      <c r="Q166" s="713">
        <v>5460.772727272727</v>
      </c>
    </row>
    <row r="167" spans="1:17" ht="14.4" customHeight="1" x14ac:dyDescent="0.3">
      <c r="A167" s="680" t="s">
        <v>5354</v>
      </c>
      <c r="B167" s="671" t="s">
        <v>5082</v>
      </c>
      <c r="C167" s="671" t="s">
        <v>3853</v>
      </c>
      <c r="D167" s="671" t="s">
        <v>5368</v>
      </c>
      <c r="E167" s="671" t="s">
        <v>5084</v>
      </c>
      <c r="F167" s="238">
        <v>4.0600000000000005</v>
      </c>
      <c r="G167" s="238">
        <v>43803.43</v>
      </c>
      <c r="H167" s="238">
        <v>1</v>
      </c>
      <c r="I167" s="238">
        <v>10789.022167487683</v>
      </c>
      <c r="J167" s="238">
        <v>3.6599999999999997</v>
      </c>
      <c r="K167" s="238">
        <v>39966.300000000003</v>
      </c>
      <c r="L167" s="238">
        <v>0.91240115214721773</v>
      </c>
      <c r="M167" s="238">
        <v>10919.754098360658</v>
      </c>
      <c r="N167" s="238">
        <v>4.82</v>
      </c>
      <c r="O167" s="238">
        <v>52587.4</v>
      </c>
      <c r="P167" s="682">
        <v>1.2005315565470558</v>
      </c>
      <c r="Q167" s="713">
        <v>10910.248962655602</v>
      </c>
    </row>
    <row r="168" spans="1:17" ht="14.4" customHeight="1" x14ac:dyDescent="0.3">
      <c r="A168" s="680" t="s">
        <v>5354</v>
      </c>
      <c r="B168" s="671" t="s">
        <v>5082</v>
      </c>
      <c r="C168" s="671" t="s">
        <v>3853</v>
      </c>
      <c r="D168" s="671" t="s">
        <v>5369</v>
      </c>
      <c r="E168" s="671" t="s">
        <v>5370</v>
      </c>
      <c r="F168" s="238">
        <v>5.5200000000000005</v>
      </c>
      <c r="G168" s="238">
        <v>10687.32</v>
      </c>
      <c r="H168" s="238">
        <v>1</v>
      </c>
      <c r="I168" s="238">
        <v>1936.1086956521738</v>
      </c>
      <c r="J168" s="238">
        <v>2.08</v>
      </c>
      <c r="K168" s="238">
        <v>4065.28</v>
      </c>
      <c r="L168" s="238">
        <v>0.38038348248204418</v>
      </c>
      <c r="M168" s="238">
        <v>1954.4615384615386</v>
      </c>
      <c r="N168" s="238">
        <v>2.2000000000000002</v>
      </c>
      <c r="O168" s="238">
        <v>4303.42</v>
      </c>
      <c r="P168" s="682">
        <v>0.40266596302908497</v>
      </c>
      <c r="Q168" s="713">
        <v>1956.1</v>
      </c>
    </row>
    <row r="169" spans="1:17" ht="14.4" customHeight="1" x14ac:dyDescent="0.3">
      <c r="A169" s="680" t="s">
        <v>5354</v>
      </c>
      <c r="B169" s="671" t="s">
        <v>5082</v>
      </c>
      <c r="C169" s="671" t="s">
        <v>3853</v>
      </c>
      <c r="D169" s="671" t="s">
        <v>5371</v>
      </c>
      <c r="E169" s="671" t="s">
        <v>5372</v>
      </c>
      <c r="F169" s="238">
        <v>3.8</v>
      </c>
      <c r="G169" s="238">
        <v>1421.5</v>
      </c>
      <c r="H169" s="238">
        <v>1</v>
      </c>
      <c r="I169" s="238">
        <v>374.0789473684211</v>
      </c>
      <c r="J169" s="238">
        <v>2.7199999999999998</v>
      </c>
      <c r="K169" s="238">
        <v>1031.26</v>
      </c>
      <c r="L169" s="238">
        <v>0.72547309180443198</v>
      </c>
      <c r="M169" s="238">
        <v>379.13970588235298</v>
      </c>
      <c r="N169" s="238">
        <v>3.29</v>
      </c>
      <c r="O169" s="238">
        <v>1246.05</v>
      </c>
      <c r="P169" s="682">
        <v>0.87657404150545193</v>
      </c>
      <c r="Q169" s="713">
        <v>378.73860182370817</v>
      </c>
    </row>
    <row r="170" spans="1:17" ht="14.4" customHeight="1" x14ac:dyDescent="0.3">
      <c r="A170" s="680" t="s">
        <v>5354</v>
      </c>
      <c r="B170" s="671" t="s">
        <v>5082</v>
      </c>
      <c r="C170" s="671" t="s">
        <v>3853</v>
      </c>
      <c r="D170" s="671" t="s">
        <v>5106</v>
      </c>
      <c r="E170" s="671" t="s">
        <v>5107</v>
      </c>
      <c r="F170" s="238">
        <v>0.13</v>
      </c>
      <c r="G170" s="238">
        <v>121.76</v>
      </c>
      <c r="H170" s="238">
        <v>1</v>
      </c>
      <c r="I170" s="238">
        <v>936.61538461538464</v>
      </c>
      <c r="J170" s="238">
        <v>0.1</v>
      </c>
      <c r="K170" s="238">
        <v>94.48</v>
      </c>
      <c r="L170" s="238">
        <v>0.77595269382391585</v>
      </c>
      <c r="M170" s="238">
        <v>944.8</v>
      </c>
      <c r="N170" s="238">
        <v>0.23000000000000004</v>
      </c>
      <c r="O170" s="238">
        <v>217.3</v>
      </c>
      <c r="P170" s="682">
        <v>1.7846583442838371</v>
      </c>
      <c r="Q170" s="713">
        <v>944.78260869565202</v>
      </c>
    </row>
    <row r="171" spans="1:17" ht="14.4" customHeight="1" x14ac:dyDescent="0.3">
      <c r="A171" s="680" t="s">
        <v>5354</v>
      </c>
      <c r="B171" s="671" t="s">
        <v>5082</v>
      </c>
      <c r="C171" s="671" t="s">
        <v>3862</v>
      </c>
      <c r="D171" s="671" t="s">
        <v>5373</v>
      </c>
      <c r="E171" s="671" t="s">
        <v>5374</v>
      </c>
      <c r="F171" s="238"/>
      <c r="G171" s="238"/>
      <c r="H171" s="238"/>
      <c r="I171" s="238"/>
      <c r="J171" s="238"/>
      <c r="K171" s="238"/>
      <c r="L171" s="238"/>
      <c r="M171" s="238"/>
      <c r="N171" s="238">
        <v>1</v>
      </c>
      <c r="O171" s="238">
        <v>9783.27</v>
      </c>
      <c r="P171" s="682"/>
      <c r="Q171" s="713">
        <v>9783.27</v>
      </c>
    </row>
    <row r="172" spans="1:17" ht="14.4" customHeight="1" x14ac:dyDescent="0.3">
      <c r="A172" s="680" t="s">
        <v>5354</v>
      </c>
      <c r="B172" s="671" t="s">
        <v>5082</v>
      </c>
      <c r="C172" s="671" t="s">
        <v>3862</v>
      </c>
      <c r="D172" s="671" t="s">
        <v>5375</v>
      </c>
      <c r="E172" s="671" t="s">
        <v>5376</v>
      </c>
      <c r="F172" s="238">
        <v>1</v>
      </c>
      <c r="G172" s="238">
        <v>281.27</v>
      </c>
      <c r="H172" s="238">
        <v>1</v>
      </c>
      <c r="I172" s="238">
        <v>281.27</v>
      </c>
      <c r="J172" s="238"/>
      <c r="K172" s="238"/>
      <c r="L172" s="238"/>
      <c r="M172" s="238"/>
      <c r="N172" s="238"/>
      <c r="O172" s="238"/>
      <c r="P172" s="682"/>
      <c r="Q172" s="713"/>
    </row>
    <row r="173" spans="1:17" ht="14.4" customHeight="1" x14ac:dyDescent="0.3">
      <c r="A173" s="680" t="s">
        <v>5354</v>
      </c>
      <c r="B173" s="671" t="s">
        <v>5082</v>
      </c>
      <c r="C173" s="671" t="s">
        <v>3862</v>
      </c>
      <c r="D173" s="671" t="s">
        <v>5377</v>
      </c>
      <c r="E173" s="671" t="s">
        <v>5378</v>
      </c>
      <c r="F173" s="238">
        <v>1</v>
      </c>
      <c r="G173" s="238">
        <v>568.9</v>
      </c>
      <c r="H173" s="238">
        <v>1</v>
      </c>
      <c r="I173" s="238">
        <v>568.9</v>
      </c>
      <c r="J173" s="238"/>
      <c r="K173" s="238"/>
      <c r="L173" s="238"/>
      <c r="M173" s="238"/>
      <c r="N173" s="238">
        <v>3</v>
      </c>
      <c r="O173" s="238">
        <v>1768.77</v>
      </c>
      <c r="P173" s="682">
        <v>3.1091052909122872</v>
      </c>
      <c r="Q173" s="713">
        <v>589.59</v>
      </c>
    </row>
    <row r="174" spans="1:17" ht="14.4" customHeight="1" x14ac:dyDescent="0.3">
      <c r="A174" s="680" t="s">
        <v>5354</v>
      </c>
      <c r="B174" s="671" t="s">
        <v>5082</v>
      </c>
      <c r="C174" s="671" t="s">
        <v>3862</v>
      </c>
      <c r="D174" s="671" t="s">
        <v>5379</v>
      </c>
      <c r="E174" s="671" t="s">
        <v>5380</v>
      </c>
      <c r="F174" s="238"/>
      <c r="G174" s="238"/>
      <c r="H174" s="238"/>
      <c r="I174" s="238"/>
      <c r="J174" s="238">
        <v>1</v>
      </c>
      <c r="K174" s="238">
        <v>2831.35</v>
      </c>
      <c r="L174" s="238"/>
      <c r="M174" s="238">
        <v>2831.35</v>
      </c>
      <c r="N174" s="238"/>
      <c r="O174" s="238"/>
      <c r="P174" s="682"/>
      <c r="Q174" s="713"/>
    </row>
    <row r="175" spans="1:17" ht="14.4" customHeight="1" x14ac:dyDescent="0.3">
      <c r="A175" s="680" t="s">
        <v>5354</v>
      </c>
      <c r="B175" s="671" t="s">
        <v>5082</v>
      </c>
      <c r="C175" s="671" t="s">
        <v>3862</v>
      </c>
      <c r="D175" s="671" t="s">
        <v>5381</v>
      </c>
      <c r="E175" s="671" t="s">
        <v>3849</v>
      </c>
      <c r="F175" s="238">
        <v>18</v>
      </c>
      <c r="G175" s="238">
        <v>20957.399999999998</v>
      </c>
      <c r="H175" s="238">
        <v>1</v>
      </c>
      <c r="I175" s="238">
        <v>1164.3</v>
      </c>
      <c r="J175" s="238"/>
      <c r="K175" s="238"/>
      <c r="L175" s="238"/>
      <c r="M175" s="238"/>
      <c r="N175" s="238"/>
      <c r="O175" s="238"/>
      <c r="P175" s="682"/>
      <c r="Q175" s="713"/>
    </row>
    <row r="176" spans="1:17" ht="14.4" customHeight="1" x14ac:dyDescent="0.3">
      <c r="A176" s="680" t="s">
        <v>5354</v>
      </c>
      <c r="B176" s="671" t="s">
        <v>5082</v>
      </c>
      <c r="C176" s="671" t="s">
        <v>3862</v>
      </c>
      <c r="D176" s="671" t="s">
        <v>5382</v>
      </c>
      <c r="E176" s="671" t="s">
        <v>5383</v>
      </c>
      <c r="F176" s="238"/>
      <c r="G176" s="238"/>
      <c r="H176" s="238"/>
      <c r="I176" s="238"/>
      <c r="J176" s="238">
        <v>13</v>
      </c>
      <c r="K176" s="238">
        <v>22192.3</v>
      </c>
      <c r="L176" s="238"/>
      <c r="M176" s="238">
        <v>1707.1</v>
      </c>
      <c r="N176" s="238">
        <v>28</v>
      </c>
      <c r="O176" s="238">
        <v>47798.8</v>
      </c>
      <c r="P176" s="682"/>
      <c r="Q176" s="713">
        <v>1707.1000000000001</v>
      </c>
    </row>
    <row r="177" spans="1:17" ht="14.4" customHeight="1" x14ac:dyDescent="0.3">
      <c r="A177" s="680" t="s">
        <v>5354</v>
      </c>
      <c r="B177" s="671" t="s">
        <v>5082</v>
      </c>
      <c r="C177" s="671" t="s">
        <v>3862</v>
      </c>
      <c r="D177" s="671" t="s">
        <v>5384</v>
      </c>
      <c r="E177" s="671" t="s">
        <v>5385</v>
      </c>
      <c r="F177" s="238">
        <v>1</v>
      </c>
      <c r="G177" s="238">
        <v>938.2</v>
      </c>
      <c r="H177" s="238">
        <v>1</v>
      </c>
      <c r="I177" s="238">
        <v>938.2</v>
      </c>
      <c r="J177" s="238"/>
      <c r="K177" s="238"/>
      <c r="L177" s="238"/>
      <c r="M177" s="238"/>
      <c r="N177" s="238"/>
      <c r="O177" s="238"/>
      <c r="P177" s="682"/>
      <c r="Q177" s="713"/>
    </row>
    <row r="178" spans="1:17" ht="14.4" customHeight="1" x14ac:dyDescent="0.3">
      <c r="A178" s="680" t="s">
        <v>5354</v>
      </c>
      <c r="B178" s="671" t="s">
        <v>5082</v>
      </c>
      <c r="C178" s="671" t="s">
        <v>3862</v>
      </c>
      <c r="D178" s="671" t="s">
        <v>5386</v>
      </c>
      <c r="E178" s="671" t="s">
        <v>5385</v>
      </c>
      <c r="F178" s="238">
        <v>2</v>
      </c>
      <c r="G178" s="238">
        <v>3294.8</v>
      </c>
      <c r="H178" s="238">
        <v>1</v>
      </c>
      <c r="I178" s="238">
        <v>1647.4</v>
      </c>
      <c r="J178" s="238">
        <v>8</v>
      </c>
      <c r="K178" s="238">
        <v>13658.48</v>
      </c>
      <c r="L178" s="238">
        <v>4.1454655821294155</v>
      </c>
      <c r="M178" s="238">
        <v>1707.31</v>
      </c>
      <c r="N178" s="238">
        <v>12</v>
      </c>
      <c r="O178" s="238">
        <v>20487.719999999998</v>
      </c>
      <c r="P178" s="682">
        <v>6.2181983731941228</v>
      </c>
      <c r="Q178" s="713">
        <v>1707.3099999999997</v>
      </c>
    </row>
    <row r="179" spans="1:17" ht="14.4" customHeight="1" x14ac:dyDescent="0.3">
      <c r="A179" s="680" t="s">
        <v>5354</v>
      </c>
      <c r="B179" s="671" t="s">
        <v>5082</v>
      </c>
      <c r="C179" s="671" t="s">
        <v>3862</v>
      </c>
      <c r="D179" s="671" t="s">
        <v>5387</v>
      </c>
      <c r="E179" s="671" t="s">
        <v>5385</v>
      </c>
      <c r="F179" s="238">
        <v>11</v>
      </c>
      <c r="G179" s="238">
        <v>21931.8</v>
      </c>
      <c r="H179" s="238">
        <v>1</v>
      </c>
      <c r="I179" s="238">
        <v>1993.8</v>
      </c>
      <c r="J179" s="238">
        <v>1</v>
      </c>
      <c r="K179" s="238">
        <v>2066.3000000000002</v>
      </c>
      <c r="L179" s="238">
        <v>9.4214793131434729E-2</v>
      </c>
      <c r="M179" s="238">
        <v>2066.3000000000002</v>
      </c>
      <c r="N179" s="238">
        <v>3</v>
      </c>
      <c r="O179" s="238">
        <v>6198.9000000000005</v>
      </c>
      <c r="P179" s="682">
        <v>0.2826443793943042</v>
      </c>
      <c r="Q179" s="713">
        <v>2066.3000000000002</v>
      </c>
    </row>
    <row r="180" spans="1:17" ht="14.4" customHeight="1" x14ac:dyDescent="0.3">
      <c r="A180" s="680" t="s">
        <v>5354</v>
      </c>
      <c r="B180" s="671" t="s">
        <v>5082</v>
      </c>
      <c r="C180" s="671" t="s">
        <v>3862</v>
      </c>
      <c r="D180" s="671" t="s">
        <v>5388</v>
      </c>
      <c r="E180" s="671" t="s">
        <v>5389</v>
      </c>
      <c r="F180" s="238">
        <v>1</v>
      </c>
      <c r="G180" s="238">
        <v>2066.6999999999998</v>
      </c>
      <c r="H180" s="238">
        <v>1</v>
      </c>
      <c r="I180" s="238">
        <v>2066.6999999999998</v>
      </c>
      <c r="J180" s="238">
        <v>1</v>
      </c>
      <c r="K180" s="238">
        <v>2141.85</v>
      </c>
      <c r="L180" s="238">
        <v>1.0363623167368268</v>
      </c>
      <c r="M180" s="238">
        <v>2141.85</v>
      </c>
      <c r="N180" s="238">
        <v>1</v>
      </c>
      <c r="O180" s="238">
        <v>2141.85</v>
      </c>
      <c r="P180" s="682">
        <v>1.0363623167368268</v>
      </c>
      <c r="Q180" s="713">
        <v>2141.85</v>
      </c>
    </row>
    <row r="181" spans="1:17" ht="14.4" customHeight="1" x14ac:dyDescent="0.3">
      <c r="A181" s="680" t="s">
        <v>5354</v>
      </c>
      <c r="B181" s="671" t="s">
        <v>5082</v>
      </c>
      <c r="C181" s="671" t="s">
        <v>3862</v>
      </c>
      <c r="D181" s="671" t="s">
        <v>5390</v>
      </c>
      <c r="E181" s="671" t="s">
        <v>5391</v>
      </c>
      <c r="F181" s="238">
        <v>1</v>
      </c>
      <c r="G181" s="238">
        <v>20587</v>
      </c>
      <c r="H181" s="238">
        <v>1</v>
      </c>
      <c r="I181" s="238">
        <v>20587</v>
      </c>
      <c r="J181" s="238"/>
      <c r="K181" s="238"/>
      <c r="L181" s="238"/>
      <c r="M181" s="238"/>
      <c r="N181" s="238"/>
      <c r="O181" s="238"/>
      <c r="P181" s="682"/>
      <c r="Q181" s="713"/>
    </row>
    <row r="182" spans="1:17" ht="14.4" customHeight="1" x14ac:dyDescent="0.3">
      <c r="A182" s="680" t="s">
        <v>5354</v>
      </c>
      <c r="B182" s="671" t="s">
        <v>5082</v>
      </c>
      <c r="C182" s="671" t="s">
        <v>3862</v>
      </c>
      <c r="D182" s="671" t="s">
        <v>5392</v>
      </c>
      <c r="E182" s="671" t="s">
        <v>5393</v>
      </c>
      <c r="F182" s="238">
        <v>1</v>
      </c>
      <c r="G182" s="238">
        <v>2898</v>
      </c>
      <c r="H182" s="238">
        <v>1</v>
      </c>
      <c r="I182" s="238">
        <v>2898</v>
      </c>
      <c r="J182" s="238">
        <v>1</v>
      </c>
      <c r="K182" s="238">
        <v>3003.38</v>
      </c>
      <c r="L182" s="238">
        <v>1.0363630089717046</v>
      </c>
      <c r="M182" s="238">
        <v>3003.38</v>
      </c>
      <c r="N182" s="238">
        <v>3</v>
      </c>
      <c r="O182" s="238">
        <v>9010.14</v>
      </c>
      <c r="P182" s="682">
        <v>3.1090890269151137</v>
      </c>
      <c r="Q182" s="713">
        <v>3003.3799999999997</v>
      </c>
    </row>
    <row r="183" spans="1:17" ht="14.4" customHeight="1" x14ac:dyDescent="0.3">
      <c r="A183" s="680" t="s">
        <v>5354</v>
      </c>
      <c r="B183" s="671" t="s">
        <v>5082</v>
      </c>
      <c r="C183" s="671" t="s">
        <v>3862</v>
      </c>
      <c r="D183" s="671" t="s">
        <v>5394</v>
      </c>
      <c r="E183" s="671" t="s">
        <v>5395</v>
      </c>
      <c r="F183" s="238">
        <v>1</v>
      </c>
      <c r="G183" s="238">
        <v>6649</v>
      </c>
      <c r="H183" s="238">
        <v>1</v>
      </c>
      <c r="I183" s="238">
        <v>6649</v>
      </c>
      <c r="J183" s="238">
        <v>1</v>
      </c>
      <c r="K183" s="238">
        <v>6890.78</v>
      </c>
      <c r="L183" s="238">
        <v>1.0363633629117159</v>
      </c>
      <c r="M183" s="238">
        <v>6890.78</v>
      </c>
      <c r="N183" s="238"/>
      <c r="O183" s="238"/>
      <c r="P183" s="682"/>
      <c r="Q183" s="713"/>
    </row>
    <row r="184" spans="1:17" ht="14.4" customHeight="1" x14ac:dyDescent="0.3">
      <c r="A184" s="680" t="s">
        <v>5354</v>
      </c>
      <c r="B184" s="671" t="s">
        <v>5082</v>
      </c>
      <c r="C184" s="671" t="s">
        <v>3862</v>
      </c>
      <c r="D184" s="671" t="s">
        <v>5396</v>
      </c>
      <c r="E184" s="671" t="s">
        <v>5397</v>
      </c>
      <c r="F184" s="238">
        <v>1</v>
      </c>
      <c r="G184" s="238">
        <v>3992.7</v>
      </c>
      <c r="H184" s="238">
        <v>1</v>
      </c>
      <c r="I184" s="238">
        <v>3992.7</v>
      </c>
      <c r="J184" s="238">
        <v>2</v>
      </c>
      <c r="K184" s="238">
        <v>8275.7800000000007</v>
      </c>
      <c r="L184" s="238">
        <v>2.0727277281037897</v>
      </c>
      <c r="M184" s="238">
        <v>4137.8900000000003</v>
      </c>
      <c r="N184" s="238">
        <v>6</v>
      </c>
      <c r="O184" s="238">
        <v>24827.34</v>
      </c>
      <c r="P184" s="682">
        <v>6.2181831843113686</v>
      </c>
      <c r="Q184" s="713">
        <v>4137.8900000000003</v>
      </c>
    </row>
    <row r="185" spans="1:17" ht="14.4" customHeight="1" x14ac:dyDescent="0.3">
      <c r="A185" s="680" t="s">
        <v>5354</v>
      </c>
      <c r="B185" s="671" t="s">
        <v>5082</v>
      </c>
      <c r="C185" s="671" t="s">
        <v>3862</v>
      </c>
      <c r="D185" s="671" t="s">
        <v>5398</v>
      </c>
      <c r="E185" s="671" t="s">
        <v>5399</v>
      </c>
      <c r="F185" s="238">
        <v>10</v>
      </c>
      <c r="G185" s="238">
        <v>164740</v>
      </c>
      <c r="H185" s="238">
        <v>1</v>
      </c>
      <c r="I185" s="238">
        <v>16474</v>
      </c>
      <c r="J185" s="238">
        <v>5</v>
      </c>
      <c r="K185" s="238">
        <v>85365.25</v>
      </c>
      <c r="L185" s="238">
        <v>0.51818168022338229</v>
      </c>
      <c r="M185" s="238">
        <v>17073.05</v>
      </c>
      <c r="N185" s="238">
        <v>9</v>
      </c>
      <c r="O185" s="238">
        <v>153657.45000000001</v>
      </c>
      <c r="P185" s="682">
        <v>0.93272702440208821</v>
      </c>
      <c r="Q185" s="713">
        <v>17073.050000000003</v>
      </c>
    </row>
    <row r="186" spans="1:17" ht="14.4" customHeight="1" x14ac:dyDescent="0.3">
      <c r="A186" s="680" t="s">
        <v>5354</v>
      </c>
      <c r="B186" s="671" t="s">
        <v>5082</v>
      </c>
      <c r="C186" s="671" t="s">
        <v>3862</v>
      </c>
      <c r="D186" s="671" t="s">
        <v>5400</v>
      </c>
      <c r="E186" s="671" t="s">
        <v>5401</v>
      </c>
      <c r="F186" s="238">
        <v>12</v>
      </c>
      <c r="G186" s="238">
        <v>12033.599999999999</v>
      </c>
      <c r="H186" s="238">
        <v>1</v>
      </c>
      <c r="I186" s="238">
        <v>1002.7999999999998</v>
      </c>
      <c r="J186" s="238">
        <v>5</v>
      </c>
      <c r="K186" s="238">
        <v>5014</v>
      </c>
      <c r="L186" s="238">
        <v>0.41666666666666674</v>
      </c>
      <c r="M186" s="238">
        <v>1002.8</v>
      </c>
      <c r="N186" s="238">
        <v>10</v>
      </c>
      <c r="O186" s="238">
        <v>10028</v>
      </c>
      <c r="P186" s="682">
        <v>0.83333333333333348</v>
      </c>
      <c r="Q186" s="713">
        <v>1002.8</v>
      </c>
    </row>
    <row r="187" spans="1:17" ht="14.4" customHeight="1" x14ac:dyDescent="0.3">
      <c r="A187" s="680" t="s">
        <v>5354</v>
      </c>
      <c r="B187" s="671" t="s">
        <v>5082</v>
      </c>
      <c r="C187" s="671" t="s">
        <v>3862</v>
      </c>
      <c r="D187" s="671" t="s">
        <v>5402</v>
      </c>
      <c r="E187" s="671" t="s">
        <v>5403</v>
      </c>
      <c r="F187" s="238">
        <v>1</v>
      </c>
      <c r="G187" s="238">
        <v>7650</v>
      </c>
      <c r="H187" s="238">
        <v>1</v>
      </c>
      <c r="I187" s="238">
        <v>7650</v>
      </c>
      <c r="J187" s="238"/>
      <c r="K187" s="238"/>
      <c r="L187" s="238"/>
      <c r="M187" s="238"/>
      <c r="N187" s="238">
        <v>1</v>
      </c>
      <c r="O187" s="238">
        <v>7650</v>
      </c>
      <c r="P187" s="682">
        <v>1</v>
      </c>
      <c r="Q187" s="713">
        <v>7650</v>
      </c>
    </row>
    <row r="188" spans="1:17" ht="14.4" customHeight="1" x14ac:dyDescent="0.3">
      <c r="A188" s="680" t="s">
        <v>5354</v>
      </c>
      <c r="B188" s="671" t="s">
        <v>5082</v>
      </c>
      <c r="C188" s="671" t="s">
        <v>3862</v>
      </c>
      <c r="D188" s="671" t="s">
        <v>5404</v>
      </c>
      <c r="E188" s="671" t="s">
        <v>5405</v>
      </c>
      <c r="F188" s="238"/>
      <c r="G188" s="238"/>
      <c r="H188" s="238"/>
      <c r="I188" s="238"/>
      <c r="J188" s="238"/>
      <c r="K188" s="238"/>
      <c r="L188" s="238"/>
      <c r="M188" s="238"/>
      <c r="N188" s="238">
        <v>1</v>
      </c>
      <c r="O188" s="238">
        <v>9370.39</v>
      </c>
      <c r="P188" s="682"/>
      <c r="Q188" s="713">
        <v>9370.39</v>
      </c>
    </row>
    <row r="189" spans="1:17" ht="14.4" customHeight="1" x14ac:dyDescent="0.3">
      <c r="A189" s="680" t="s">
        <v>5354</v>
      </c>
      <c r="B189" s="671" t="s">
        <v>5082</v>
      </c>
      <c r="C189" s="671" t="s">
        <v>3862</v>
      </c>
      <c r="D189" s="671" t="s">
        <v>5406</v>
      </c>
      <c r="E189" s="671" t="s">
        <v>5407</v>
      </c>
      <c r="F189" s="238"/>
      <c r="G189" s="238"/>
      <c r="H189" s="238"/>
      <c r="I189" s="238"/>
      <c r="J189" s="238"/>
      <c r="K189" s="238"/>
      <c r="L189" s="238"/>
      <c r="M189" s="238"/>
      <c r="N189" s="238">
        <v>3</v>
      </c>
      <c r="O189" s="238">
        <v>39853.56</v>
      </c>
      <c r="P189" s="682"/>
      <c r="Q189" s="713">
        <v>13284.519999999999</v>
      </c>
    </row>
    <row r="190" spans="1:17" ht="14.4" customHeight="1" x14ac:dyDescent="0.3">
      <c r="A190" s="680" t="s">
        <v>5354</v>
      </c>
      <c r="B190" s="671" t="s">
        <v>5082</v>
      </c>
      <c r="C190" s="671" t="s">
        <v>3862</v>
      </c>
      <c r="D190" s="671" t="s">
        <v>5408</v>
      </c>
      <c r="E190" s="671" t="s">
        <v>5409</v>
      </c>
      <c r="F190" s="238">
        <v>1</v>
      </c>
      <c r="G190" s="238">
        <v>2094.8000000000002</v>
      </c>
      <c r="H190" s="238">
        <v>1</v>
      </c>
      <c r="I190" s="238">
        <v>2094.8000000000002</v>
      </c>
      <c r="J190" s="238">
        <v>1</v>
      </c>
      <c r="K190" s="238">
        <v>2170.9699999999998</v>
      </c>
      <c r="L190" s="238">
        <v>1.0363614664884473</v>
      </c>
      <c r="M190" s="238">
        <v>2170.9699999999998</v>
      </c>
      <c r="N190" s="238">
        <v>3</v>
      </c>
      <c r="O190" s="238">
        <v>6512.91</v>
      </c>
      <c r="P190" s="682">
        <v>3.1090843994653423</v>
      </c>
      <c r="Q190" s="713">
        <v>2170.9699999999998</v>
      </c>
    </row>
    <row r="191" spans="1:17" ht="14.4" customHeight="1" x14ac:dyDescent="0.3">
      <c r="A191" s="680" t="s">
        <v>5354</v>
      </c>
      <c r="B191" s="671" t="s">
        <v>5082</v>
      </c>
      <c r="C191" s="671" t="s">
        <v>3862</v>
      </c>
      <c r="D191" s="671" t="s">
        <v>5410</v>
      </c>
      <c r="E191" s="671" t="s">
        <v>5411</v>
      </c>
      <c r="F191" s="238"/>
      <c r="G191" s="238"/>
      <c r="H191" s="238"/>
      <c r="I191" s="238"/>
      <c r="J191" s="238"/>
      <c r="K191" s="238"/>
      <c r="L191" s="238"/>
      <c r="M191" s="238"/>
      <c r="N191" s="238">
        <v>2</v>
      </c>
      <c r="O191" s="238">
        <v>1594</v>
      </c>
      <c r="P191" s="682"/>
      <c r="Q191" s="713">
        <v>797</v>
      </c>
    </row>
    <row r="192" spans="1:17" ht="14.4" customHeight="1" x14ac:dyDescent="0.3">
      <c r="A192" s="680" t="s">
        <v>5354</v>
      </c>
      <c r="B192" s="671" t="s">
        <v>5082</v>
      </c>
      <c r="C192" s="671" t="s">
        <v>3862</v>
      </c>
      <c r="D192" s="671" t="s">
        <v>5412</v>
      </c>
      <c r="E192" s="671" t="s">
        <v>5413</v>
      </c>
      <c r="F192" s="238">
        <v>1</v>
      </c>
      <c r="G192" s="238">
        <v>5074.7</v>
      </c>
      <c r="H192" s="238">
        <v>1</v>
      </c>
      <c r="I192" s="238">
        <v>5074.7</v>
      </c>
      <c r="J192" s="238"/>
      <c r="K192" s="238"/>
      <c r="L192" s="238"/>
      <c r="M192" s="238"/>
      <c r="N192" s="238"/>
      <c r="O192" s="238"/>
      <c r="P192" s="682"/>
      <c r="Q192" s="713"/>
    </row>
    <row r="193" spans="1:17" ht="14.4" customHeight="1" x14ac:dyDescent="0.3">
      <c r="A193" s="680" t="s">
        <v>5354</v>
      </c>
      <c r="B193" s="671" t="s">
        <v>5082</v>
      </c>
      <c r="C193" s="671" t="s">
        <v>3862</v>
      </c>
      <c r="D193" s="671" t="s">
        <v>5414</v>
      </c>
      <c r="E193" s="671" t="s">
        <v>5415</v>
      </c>
      <c r="F193" s="238">
        <v>3</v>
      </c>
      <c r="G193" s="238">
        <v>1753.1999999999998</v>
      </c>
      <c r="H193" s="238">
        <v>1</v>
      </c>
      <c r="I193" s="238">
        <v>584.4</v>
      </c>
      <c r="J193" s="238">
        <v>2</v>
      </c>
      <c r="K193" s="238">
        <v>1211.3</v>
      </c>
      <c r="L193" s="238">
        <v>0.69090805384439891</v>
      </c>
      <c r="M193" s="238">
        <v>605.65</v>
      </c>
      <c r="N193" s="238">
        <v>1</v>
      </c>
      <c r="O193" s="238">
        <v>605.65</v>
      </c>
      <c r="P193" s="682">
        <v>0.34545402692219945</v>
      </c>
      <c r="Q193" s="713">
        <v>605.65</v>
      </c>
    </row>
    <row r="194" spans="1:17" ht="14.4" customHeight="1" x14ac:dyDescent="0.3">
      <c r="A194" s="680" t="s">
        <v>5354</v>
      </c>
      <c r="B194" s="671" t="s">
        <v>5082</v>
      </c>
      <c r="C194" s="671" t="s">
        <v>3862</v>
      </c>
      <c r="D194" s="671" t="s">
        <v>5416</v>
      </c>
      <c r="E194" s="671" t="s">
        <v>5417</v>
      </c>
      <c r="F194" s="238">
        <v>2</v>
      </c>
      <c r="G194" s="238">
        <v>1713.8</v>
      </c>
      <c r="H194" s="238">
        <v>1</v>
      </c>
      <c r="I194" s="238">
        <v>856.9</v>
      </c>
      <c r="J194" s="238"/>
      <c r="K194" s="238"/>
      <c r="L194" s="238"/>
      <c r="M194" s="238"/>
      <c r="N194" s="238"/>
      <c r="O194" s="238"/>
      <c r="P194" s="682"/>
      <c r="Q194" s="713"/>
    </row>
    <row r="195" spans="1:17" ht="14.4" customHeight="1" x14ac:dyDescent="0.3">
      <c r="A195" s="680" t="s">
        <v>5354</v>
      </c>
      <c r="B195" s="671" t="s">
        <v>5082</v>
      </c>
      <c r="C195" s="671" t="s">
        <v>3862</v>
      </c>
      <c r="D195" s="671" t="s">
        <v>5418</v>
      </c>
      <c r="E195" s="671" t="s">
        <v>5419</v>
      </c>
      <c r="F195" s="238"/>
      <c r="G195" s="238"/>
      <c r="H195" s="238"/>
      <c r="I195" s="238"/>
      <c r="J195" s="238"/>
      <c r="K195" s="238"/>
      <c r="L195" s="238"/>
      <c r="M195" s="238"/>
      <c r="N195" s="238">
        <v>1</v>
      </c>
      <c r="O195" s="238">
        <v>831.16</v>
      </c>
      <c r="P195" s="682"/>
      <c r="Q195" s="713">
        <v>831.16</v>
      </c>
    </row>
    <row r="196" spans="1:17" ht="14.4" customHeight="1" x14ac:dyDescent="0.3">
      <c r="A196" s="680" t="s">
        <v>5354</v>
      </c>
      <c r="B196" s="671" t="s">
        <v>5082</v>
      </c>
      <c r="C196" s="671" t="s">
        <v>3862</v>
      </c>
      <c r="D196" s="671" t="s">
        <v>5420</v>
      </c>
      <c r="E196" s="671" t="s">
        <v>5421</v>
      </c>
      <c r="F196" s="238">
        <v>12</v>
      </c>
      <c r="G196" s="238">
        <v>17054.400000000001</v>
      </c>
      <c r="H196" s="238">
        <v>1</v>
      </c>
      <c r="I196" s="238">
        <v>1421.2</v>
      </c>
      <c r="J196" s="238">
        <v>3</v>
      </c>
      <c r="K196" s="238">
        <v>4418.6400000000003</v>
      </c>
      <c r="L196" s="238">
        <v>0.25909090909090909</v>
      </c>
      <c r="M196" s="238">
        <v>1472.88</v>
      </c>
      <c r="N196" s="238">
        <v>10</v>
      </c>
      <c r="O196" s="238">
        <v>14728.800000000001</v>
      </c>
      <c r="P196" s="682">
        <v>0.86363636363636365</v>
      </c>
      <c r="Q196" s="713">
        <v>1472.88</v>
      </c>
    </row>
    <row r="197" spans="1:17" ht="14.4" customHeight="1" x14ac:dyDescent="0.3">
      <c r="A197" s="680" t="s">
        <v>5354</v>
      </c>
      <c r="B197" s="671" t="s">
        <v>5082</v>
      </c>
      <c r="C197" s="671" t="s">
        <v>3862</v>
      </c>
      <c r="D197" s="671" t="s">
        <v>5422</v>
      </c>
      <c r="E197" s="671" t="s">
        <v>5423</v>
      </c>
      <c r="F197" s="238">
        <v>13</v>
      </c>
      <c r="G197" s="238">
        <v>16975.66</v>
      </c>
      <c r="H197" s="238">
        <v>1</v>
      </c>
      <c r="I197" s="238">
        <v>1305.82</v>
      </c>
      <c r="J197" s="238">
        <v>8</v>
      </c>
      <c r="K197" s="238">
        <v>10446.56</v>
      </c>
      <c r="L197" s="238">
        <v>0.61538461538461531</v>
      </c>
      <c r="M197" s="238">
        <v>1305.82</v>
      </c>
      <c r="N197" s="238">
        <v>11</v>
      </c>
      <c r="O197" s="238">
        <v>14364.02</v>
      </c>
      <c r="P197" s="682">
        <v>0.84615384615384615</v>
      </c>
      <c r="Q197" s="713">
        <v>1305.82</v>
      </c>
    </row>
    <row r="198" spans="1:17" ht="14.4" customHeight="1" x14ac:dyDescent="0.3">
      <c r="A198" s="680" t="s">
        <v>5354</v>
      </c>
      <c r="B198" s="671" t="s">
        <v>5082</v>
      </c>
      <c r="C198" s="671" t="s">
        <v>3862</v>
      </c>
      <c r="D198" s="671" t="s">
        <v>5424</v>
      </c>
      <c r="E198" s="671" t="s">
        <v>5425</v>
      </c>
      <c r="F198" s="238">
        <v>1</v>
      </c>
      <c r="G198" s="238">
        <v>359.1</v>
      </c>
      <c r="H198" s="238">
        <v>1</v>
      </c>
      <c r="I198" s="238">
        <v>359.1</v>
      </c>
      <c r="J198" s="238">
        <v>1</v>
      </c>
      <c r="K198" s="238">
        <v>359.1</v>
      </c>
      <c r="L198" s="238">
        <v>1</v>
      </c>
      <c r="M198" s="238">
        <v>359.1</v>
      </c>
      <c r="N198" s="238">
        <v>1</v>
      </c>
      <c r="O198" s="238">
        <v>359.1</v>
      </c>
      <c r="P198" s="682">
        <v>1</v>
      </c>
      <c r="Q198" s="713">
        <v>359.1</v>
      </c>
    </row>
    <row r="199" spans="1:17" ht="14.4" customHeight="1" x14ac:dyDescent="0.3">
      <c r="A199" s="680" t="s">
        <v>5354</v>
      </c>
      <c r="B199" s="671" t="s">
        <v>5082</v>
      </c>
      <c r="C199" s="671" t="s">
        <v>3862</v>
      </c>
      <c r="D199" s="671" t="s">
        <v>5426</v>
      </c>
      <c r="E199" s="671" t="s">
        <v>5427</v>
      </c>
      <c r="F199" s="238">
        <v>1</v>
      </c>
      <c r="G199" s="238">
        <v>16241.1</v>
      </c>
      <c r="H199" s="238">
        <v>1</v>
      </c>
      <c r="I199" s="238">
        <v>16241.1</v>
      </c>
      <c r="J199" s="238"/>
      <c r="K199" s="238"/>
      <c r="L199" s="238"/>
      <c r="M199" s="238"/>
      <c r="N199" s="238"/>
      <c r="O199" s="238"/>
      <c r="P199" s="682"/>
      <c r="Q199" s="713"/>
    </row>
    <row r="200" spans="1:17" ht="14.4" customHeight="1" x14ac:dyDescent="0.3">
      <c r="A200" s="680" t="s">
        <v>5354</v>
      </c>
      <c r="B200" s="671" t="s">
        <v>5082</v>
      </c>
      <c r="C200" s="671" t="s">
        <v>3862</v>
      </c>
      <c r="D200" s="671" t="s">
        <v>5428</v>
      </c>
      <c r="E200" s="671" t="s">
        <v>5429</v>
      </c>
      <c r="F200" s="238">
        <v>1</v>
      </c>
      <c r="G200" s="238">
        <v>6356</v>
      </c>
      <c r="H200" s="238">
        <v>1</v>
      </c>
      <c r="I200" s="238">
        <v>6356</v>
      </c>
      <c r="J200" s="238"/>
      <c r="K200" s="238"/>
      <c r="L200" s="238"/>
      <c r="M200" s="238"/>
      <c r="N200" s="238">
        <v>1</v>
      </c>
      <c r="O200" s="238">
        <v>6587.13</v>
      </c>
      <c r="P200" s="682">
        <v>1.0363640654499686</v>
      </c>
      <c r="Q200" s="713">
        <v>6587.13</v>
      </c>
    </row>
    <row r="201" spans="1:17" ht="14.4" customHeight="1" x14ac:dyDescent="0.3">
      <c r="A201" s="680" t="s">
        <v>5354</v>
      </c>
      <c r="B201" s="671" t="s">
        <v>5082</v>
      </c>
      <c r="C201" s="671" t="s">
        <v>3862</v>
      </c>
      <c r="D201" s="671" t="s">
        <v>5430</v>
      </c>
      <c r="E201" s="671" t="s">
        <v>5431</v>
      </c>
      <c r="F201" s="238">
        <v>6</v>
      </c>
      <c r="G201" s="238">
        <v>11049.72</v>
      </c>
      <c r="H201" s="238">
        <v>1</v>
      </c>
      <c r="I201" s="238">
        <v>1841.62</v>
      </c>
      <c r="J201" s="238">
        <v>1</v>
      </c>
      <c r="K201" s="238">
        <v>1841.62</v>
      </c>
      <c r="L201" s="238">
        <v>0.16666666666666666</v>
      </c>
      <c r="M201" s="238">
        <v>1841.62</v>
      </c>
      <c r="N201" s="238">
        <v>6</v>
      </c>
      <c r="O201" s="238">
        <v>11049.72</v>
      </c>
      <c r="P201" s="682">
        <v>1</v>
      </c>
      <c r="Q201" s="713">
        <v>1841.62</v>
      </c>
    </row>
    <row r="202" spans="1:17" ht="14.4" customHeight="1" x14ac:dyDescent="0.3">
      <c r="A202" s="680" t="s">
        <v>5354</v>
      </c>
      <c r="B202" s="671" t="s">
        <v>5082</v>
      </c>
      <c r="C202" s="671" t="s">
        <v>3862</v>
      </c>
      <c r="D202" s="671" t="s">
        <v>5432</v>
      </c>
      <c r="E202" s="671" t="s">
        <v>5433</v>
      </c>
      <c r="F202" s="238">
        <v>1</v>
      </c>
      <c r="G202" s="238">
        <v>18571</v>
      </c>
      <c r="H202" s="238">
        <v>1</v>
      </c>
      <c r="I202" s="238">
        <v>18571</v>
      </c>
      <c r="J202" s="238"/>
      <c r="K202" s="238"/>
      <c r="L202" s="238"/>
      <c r="M202" s="238"/>
      <c r="N202" s="238"/>
      <c r="O202" s="238"/>
      <c r="P202" s="682"/>
      <c r="Q202" s="713"/>
    </row>
    <row r="203" spans="1:17" ht="14.4" customHeight="1" x14ac:dyDescent="0.3">
      <c r="A203" s="680" t="s">
        <v>5354</v>
      </c>
      <c r="B203" s="671" t="s">
        <v>5082</v>
      </c>
      <c r="C203" s="671" t="s">
        <v>3862</v>
      </c>
      <c r="D203" s="671" t="s">
        <v>5434</v>
      </c>
      <c r="E203" s="671" t="s">
        <v>5435</v>
      </c>
      <c r="F203" s="238">
        <v>3</v>
      </c>
      <c r="G203" s="238">
        <v>46185</v>
      </c>
      <c r="H203" s="238">
        <v>1</v>
      </c>
      <c r="I203" s="238">
        <v>15395</v>
      </c>
      <c r="J203" s="238">
        <v>2</v>
      </c>
      <c r="K203" s="238">
        <v>31909.64</v>
      </c>
      <c r="L203" s="238">
        <v>0.69090916964382376</v>
      </c>
      <c r="M203" s="238">
        <v>15954.82</v>
      </c>
      <c r="N203" s="238">
        <v>2</v>
      </c>
      <c r="O203" s="238">
        <v>31909.64</v>
      </c>
      <c r="P203" s="682">
        <v>0.69090916964382376</v>
      </c>
      <c r="Q203" s="713">
        <v>15954.82</v>
      </c>
    </row>
    <row r="204" spans="1:17" ht="14.4" customHeight="1" x14ac:dyDescent="0.3">
      <c r="A204" s="680" t="s">
        <v>5354</v>
      </c>
      <c r="B204" s="671" t="s">
        <v>5082</v>
      </c>
      <c r="C204" s="671" t="s">
        <v>3862</v>
      </c>
      <c r="D204" s="671" t="s">
        <v>5436</v>
      </c>
      <c r="E204" s="671" t="s">
        <v>5437</v>
      </c>
      <c r="F204" s="238"/>
      <c r="G204" s="238"/>
      <c r="H204" s="238"/>
      <c r="I204" s="238"/>
      <c r="J204" s="238"/>
      <c r="K204" s="238"/>
      <c r="L204" s="238"/>
      <c r="M204" s="238"/>
      <c r="N204" s="238">
        <v>2</v>
      </c>
      <c r="O204" s="238">
        <v>52999.64</v>
      </c>
      <c r="P204" s="682"/>
      <c r="Q204" s="713">
        <v>26499.82</v>
      </c>
    </row>
    <row r="205" spans="1:17" ht="14.4" customHeight="1" x14ac:dyDescent="0.3">
      <c r="A205" s="680" t="s">
        <v>5354</v>
      </c>
      <c r="B205" s="671" t="s">
        <v>5082</v>
      </c>
      <c r="C205" s="671" t="s">
        <v>3862</v>
      </c>
      <c r="D205" s="671" t="s">
        <v>5438</v>
      </c>
      <c r="E205" s="671" t="s">
        <v>5439</v>
      </c>
      <c r="F205" s="238"/>
      <c r="G205" s="238"/>
      <c r="H205" s="238"/>
      <c r="I205" s="238"/>
      <c r="J205" s="238"/>
      <c r="K205" s="238"/>
      <c r="L205" s="238"/>
      <c r="M205" s="238"/>
      <c r="N205" s="238">
        <v>2</v>
      </c>
      <c r="O205" s="238">
        <v>2152.7399999999998</v>
      </c>
      <c r="P205" s="682"/>
      <c r="Q205" s="713">
        <v>1076.3699999999999</v>
      </c>
    </row>
    <row r="206" spans="1:17" ht="14.4" customHeight="1" x14ac:dyDescent="0.3">
      <c r="A206" s="680" t="s">
        <v>5354</v>
      </c>
      <c r="B206" s="671" t="s">
        <v>5082</v>
      </c>
      <c r="C206" s="671" t="s">
        <v>3867</v>
      </c>
      <c r="D206" s="671" t="s">
        <v>5440</v>
      </c>
      <c r="E206" s="671" t="s">
        <v>5441</v>
      </c>
      <c r="F206" s="238"/>
      <c r="G206" s="238"/>
      <c r="H206" s="238"/>
      <c r="I206" s="238"/>
      <c r="J206" s="238">
        <v>1</v>
      </c>
      <c r="K206" s="238">
        <v>150</v>
      </c>
      <c r="L206" s="238"/>
      <c r="M206" s="238">
        <v>150</v>
      </c>
      <c r="N206" s="238"/>
      <c r="O206" s="238"/>
      <c r="P206" s="682"/>
      <c r="Q206" s="713"/>
    </row>
    <row r="207" spans="1:17" ht="14.4" customHeight="1" x14ac:dyDescent="0.3">
      <c r="A207" s="680" t="s">
        <v>5354</v>
      </c>
      <c r="B207" s="671" t="s">
        <v>5082</v>
      </c>
      <c r="C207" s="671" t="s">
        <v>3867</v>
      </c>
      <c r="D207" s="671" t="s">
        <v>5442</v>
      </c>
      <c r="E207" s="671" t="s">
        <v>5443</v>
      </c>
      <c r="F207" s="238">
        <v>2</v>
      </c>
      <c r="G207" s="238">
        <v>362</v>
      </c>
      <c r="H207" s="238">
        <v>1</v>
      </c>
      <c r="I207" s="238">
        <v>181</v>
      </c>
      <c r="J207" s="238">
        <v>1</v>
      </c>
      <c r="K207" s="238">
        <v>182</v>
      </c>
      <c r="L207" s="238">
        <v>0.50276243093922657</v>
      </c>
      <c r="M207" s="238">
        <v>182</v>
      </c>
      <c r="N207" s="238"/>
      <c r="O207" s="238"/>
      <c r="P207" s="682"/>
      <c r="Q207" s="713"/>
    </row>
    <row r="208" spans="1:17" ht="14.4" customHeight="1" x14ac:dyDescent="0.3">
      <c r="A208" s="680" t="s">
        <v>5354</v>
      </c>
      <c r="B208" s="671" t="s">
        <v>5082</v>
      </c>
      <c r="C208" s="671" t="s">
        <v>3867</v>
      </c>
      <c r="D208" s="671" t="s">
        <v>5444</v>
      </c>
      <c r="E208" s="671" t="s">
        <v>5445</v>
      </c>
      <c r="F208" s="238">
        <v>3</v>
      </c>
      <c r="G208" s="238">
        <v>372</v>
      </c>
      <c r="H208" s="238">
        <v>1</v>
      </c>
      <c r="I208" s="238">
        <v>124</v>
      </c>
      <c r="J208" s="238">
        <v>4</v>
      </c>
      <c r="K208" s="238">
        <v>496</v>
      </c>
      <c r="L208" s="238">
        <v>1.3333333333333333</v>
      </c>
      <c r="M208" s="238">
        <v>124</v>
      </c>
      <c r="N208" s="238"/>
      <c r="O208" s="238"/>
      <c r="P208" s="682"/>
      <c r="Q208" s="713"/>
    </row>
    <row r="209" spans="1:17" ht="14.4" customHeight="1" x14ac:dyDescent="0.3">
      <c r="A209" s="680" t="s">
        <v>5354</v>
      </c>
      <c r="B209" s="671" t="s">
        <v>5082</v>
      </c>
      <c r="C209" s="671" t="s">
        <v>3867</v>
      </c>
      <c r="D209" s="671" t="s">
        <v>5446</v>
      </c>
      <c r="E209" s="671" t="s">
        <v>5447</v>
      </c>
      <c r="F209" s="238">
        <v>7</v>
      </c>
      <c r="G209" s="238">
        <v>1512</v>
      </c>
      <c r="H209" s="238">
        <v>1</v>
      </c>
      <c r="I209" s="238">
        <v>216</v>
      </c>
      <c r="J209" s="238">
        <v>10</v>
      </c>
      <c r="K209" s="238">
        <v>2170</v>
      </c>
      <c r="L209" s="238">
        <v>1.4351851851851851</v>
      </c>
      <c r="M209" s="238">
        <v>217</v>
      </c>
      <c r="N209" s="238">
        <v>1</v>
      </c>
      <c r="O209" s="238">
        <v>217</v>
      </c>
      <c r="P209" s="682">
        <v>0.14351851851851852</v>
      </c>
      <c r="Q209" s="713">
        <v>217</v>
      </c>
    </row>
    <row r="210" spans="1:17" ht="14.4" customHeight="1" x14ac:dyDescent="0.3">
      <c r="A210" s="680" t="s">
        <v>5354</v>
      </c>
      <c r="B210" s="671" t="s">
        <v>5082</v>
      </c>
      <c r="C210" s="671" t="s">
        <v>3867</v>
      </c>
      <c r="D210" s="671" t="s">
        <v>5448</v>
      </c>
      <c r="E210" s="671" t="s">
        <v>5449</v>
      </c>
      <c r="F210" s="238">
        <v>2</v>
      </c>
      <c r="G210" s="238">
        <v>432</v>
      </c>
      <c r="H210" s="238">
        <v>1</v>
      </c>
      <c r="I210" s="238">
        <v>216</v>
      </c>
      <c r="J210" s="238"/>
      <c r="K210" s="238"/>
      <c r="L210" s="238"/>
      <c r="M210" s="238"/>
      <c r="N210" s="238"/>
      <c r="O210" s="238"/>
      <c r="P210" s="682"/>
      <c r="Q210" s="713"/>
    </row>
    <row r="211" spans="1:17" ht="14.4" customHeight="1" x14ac:dyDescent="0.3">
      <c r="A211" s="680" t="s">
        <v>5354</v>
      </c>
      <c r="B211" s="671" t="s">
        <v>5082</v>
      </c>
      <c r="C211" s="671" t="s">
        <v>3867</v>
      </c>
      <c r="D211" s="671" t="s">
        <v>5080</v>
      </c>
      <c r="E211" s="671" t="s">
        <v>5081</v>
      </c>
      <c r="F211" s="238">
        <v>48</v>
      </c>
      <c r="G211" s="238">
        <v>10464</v>
      </c>
      <c r="H211" s="238">
        <v>1</v>
      </c>
      <c r="I211" s="238">
        <v>218</v>
      </c>
      <c r="J211" s="238">
        <v>47</v>
      </c>
      <c r="K211" s="238">
        <v>10293</v>
      </c>
      <c r="L211" s="238">
        <v>0.98365825688073394</v>
      </c>
      <c r="M211" s="238">
        <v>219</v>
      </c>
      <c r="N211" s="238">
        <v>43</v>
      </c>
      <c r="O211" s="238">
        <v>9417</v>
      </c>
      <c r="P211" s="682">
        <v>0.89994266055045868</v>
      </c>
      <c r="Q211" s="713">
        <v>219</v>
      </c>
    </row>
    <row r="212" spans="1:17" ht="14.4" customHeight="1" x14ac:dyDescent="0.3">
      <c r="A212" s="680" t="s">
        <v>5354</v>
      </c>
      <c r="B212" s="671" t="s">
        <v>5082</v>
      </c>
      <c r="C212" s="671" t="s">
        <v>3867</v>
      </c>
      <c r="D212" s="671" t="s">
        <v>5450</v>
      </c>
      <c r="E212" s="671" t="s">
        <v>5451</v>
      </c>
      <c r="F212" s="238">
        <v>23</v>
      </c>
      <c r="G212" s="238">
        <v>13984</v>
      </c>
      <c r="H212" s="238">
        <v>1</v>
      </c>
      <c r="I212" s="238">
        <v>608</v>
      </c>
      <c r="J212" s="238">
        <v>21</v>
      </c>
      <c r="K212" s="238">
        <v>12789</v>
      </c>
      <c r="L212" s="238">
        <v>0.9145451945080092</v>
      </c>
      <c r="M212" s="238">
        <v>609</v>
      </c>
      <c r="N212" s="238">
        <v>17</v>
      </c>
      <c r="O212" s="238">
        <v>10353</v>
      </c>
      <c r="P212" s="682">
        <v>0.74034610983981697</v>
      </c>
      <c r="Q212" s="713">
        <v>609</v>
      </c>
    </row>
    <row r="213" spans="1:17" ht="14.4" customHeight="1" x14ac:dyDescent="0.3">
      <c r="A213" s="680" t="s">
        <v>5354</v>
      </c>
      <c r="B213" s="671" t="s">
        <v>5082</v>
      </c>
      <c r="C213" s="671" t="s">
        <v>3867</v>
      </c>
      <c r="D213" s="671" t="s">
        <v>5094</v>
      </c>
      <c r="E213" s="671" t="s">
        <v>5095</v>
      </c>
      <c r="F213" s="238">
        <v>19</v>
      </c>
      <c r="G213" s="238">
        <v>6175</v>
      </c>
      <c r="H213" s="238">
        <v>1</v>
      </c>
      <c r="I213" s="238">
        <v>325</v>
      </c>
      <c r="J213" s="238">
        <v>18</v>
      </c>
      <c r="K213" s="238">
        <v>5868</v>
      </c>
      <c r="L213" s="238">
        <v>0.95028340080971663</v>
      </c>
      <c r="M213" s="238">
        <v>326</v>
      </c>
      <c r="N213" s="238">
        <v>11</v>
      </c>
      <c r="O213" s="238">
        <v>3586</v>
      </c>
      <c r="P213" s="682">
        <v>0.58072874493927129</v>
      </c>
      <c r="Q213" s="713">
        <v>326</v>
      </c>
    </row>
    <row r="214" spans="1:17" ht="14.4" customHeight="1" x14ac:dyDescent="0.3">
      <c r="A214" s="680" t="s">
        <v>5354</v>
      </c>
      <c r="B214" s="671" t="s">
        <v>5082</v>
      </c>
      <c r="C214" s="671" t="s">
        <v>3867</v>
      </c>
      <c r="D214" s="671" t="s">
        <v>5452</v>
      </c>
      <c r="E214" s="671" t="s">
        <v>5453</v>
      </c>
      <c r="F214" s="238">
        <v>1</v>
      </c>
      <c r="G214" s="238">
        <v>4122</v>
      </c>
      <c r="H214" s="238">
        <v>1</v>
      </c>
      <c r="I214" s="238">
        <v>4122</v>
      </c>
      <c r="J214" s="238"/>
      <c r="K214" s="238"/>
      <c r="L214" s="238"/>
      <c r="M214" s="238"/>
      <c r="N214" s="238"/>
      <c r="O214" s="238"/>
      <c r="P214" s="682"/>
      <c r="Q214" s="713"/>
    </row>
    <row r="215" spans="1:17" ht="14.4" customHeight="1" x14ac:dyDescent="0.3">
      <c r="A215" s="680" t="s">
        <v>5354</v>
      </c>
      <c r="B215" s="671" t="s">
        <v>5082</v>
      </c>
      <c r="C215" s="671" t="s">
        <v>3867</v>
      </c>
      <c r="D215" s="671" t="s">
        <v>5454</v>
      </c>
      <c r="E215" s="671" t="s">
        <v>5455</v>
      </c>
      <c r="F215" s="238"/>
      <c r="G215" s="238"/>
      <c r="H215" s="238"/>
      <c r="I215" s="238"/>
      <c r="J215" s="238"/>
      <c r="K215" s="238"/>
      <c r="L215" s="238"/>
      <c r="M215" s="238"/>
      <c r="N215" s="238">
        <v>2</v>
      </c>
      <c r="O215" s="238">
        <v>556</v>
      </c>
      <c r="P215" s="682"/>
      <c r="Q215" s="713">
        <v>278</v>
      </c>
    </row>
    <row r="216" spans="1:17" ht="14.4" customHeight="1" x14ac:dyDescent="0.3">
      <c r="A216" s="680" t="s">
        <v>5354</v>
      </c>
      <c r="B216" s="671" t="s">
        <v>5082</v>
      </c>
      <c r="C216" s="671" t="s">
        <v>3867</v>
      </c>
      <c r="D216" s="671" t="s">
        <v>5456</v>
      </c>
      <c r="E216" s="671" t="s">
        <v>5457</v>
      </c>
      <c r="F216" s="238">
        <v>3</v>
      </c>
      <c r="G216" s="238">
        <v>18732</v>
      </c>
      <c r="H216" s="238">
        <v>1</v>
      </c>
      <c r="I216" s="238">
        <v>6244</v>
      </c>
      <c r="J216" s="238">
        <v>3</v>
      </c>
      <c r="K216" s="238">
        <v>18750</v>
      </c>
      <c r="L216" s="238">
        <v>1.0009609224855862</v>
      </c>
      <c r="M216" s="238">
        <v>6250</v>
      </c>
      <c r="N216" s="238">
        <v>7</v>
      </c>
      <c r="O216" s="238">
        <v>43750</v>
      </c>
      <c r="P216" s="682">
        <v>2.3355754857997009</v>
      </c>
      <c r="Q216" s="713">
        <v>6250</v>
      </c>
    </row>
    <row r="217" spans="1:17" ht="14.4" customHeight="1" x14ac:dyDescent="0.3">
      <c r="A217" s="680" t="s">
        <v>5354</v>
      </c>
      <c r="B217" s="671" t="s">
        <v>5082</v>
      </c>
      <c r="C217" s="671" t="s">
        <v>3867</v>
      </c>
      <c r="D217" s="671" t="s">
        <v>5458</v>
      </c>
      <c r="E217" s="671" t="s">
        <v>5459</v>
      </c>
      <c r="F217" s="238">
        <v>13</v>
      </c>
      <c r="G217" s="238">
        <v>19630</v>
      </c>
      <c r="H217" s="238">
        <v>1</v>
      </c>
      <c r="I217" s="238">
        <v>1510</v>
      </c>
      <c r="J217" s="238">
        <v>8</v>
      </c>
      <c r="K217" s="238">
        <v>12120</v>
      </c>
      <c r="L217" s="238">
        <v>0.61742231278655124</v>
      </c>
      <c r="M217" s="238">
        <v>1515</v>
      </c>
      <c r="N217" s="238">
        <v>12</v>
      </c>
      <c r="O217" s="238">
        <v>18180</v>
      </c>
      <c r="P217" s="682">
        <v>0.92613346917982675</v>
      </c>
      <c r="Q217" s="713">
        <v>1515</v>
      </c>
    </row>
    <row r="218" spans="1:17" ht="14.4" customHeight="1" x14ac:dyDescent="0.3">
      <c r="A218" s="680" t="s">
        <v>5354</v>
      </c>
      <c r="B218" s="671" t="s">
        <v>5082</v>
      </c>
      <c r="C218" s="671" t="s">
        <v>3867</v>
      </c>
      <c r="D218" s="671" t="s">
        <v>5460</v>
      </c>
      <c r="E218" s="671" t="s">
        <v>5461</v>
      </c>
      <c r="F218" s="238">
        <v>18</v>
      </c>
      <c r="G218" s="238">
        <v>19530</v>
      </c>
      <c r="H218" s="238">
        <v>1</v>
      </c>
      <c r="I218" s="238">
        <v>1085</v>
      </c>
      <c r="J218" s="238">
        <v>13</v>
      </c>
      <c r="K218" s="238">
        <v>14144</v>
      </c>
      <c r="L218" s="238">
        <v>0.72421915002560167</v>
      </c>
      <c r="M218" s="238">
        <v>1088</v>
      </c>
      <c r="N218" s="238">
        <v>29</v>
      </c>
      <c r="O218" s="238">
        <v>31552</v>
      </c>
      <c r="P218" s="682">
        <v>1.6155657962109575</v>
      </c>
      <c r="Q218" s="713">
        <v>1088</v>
      </c>
    </row>
    <row r="219" spans="1:17" ht="14.4" customHeight="1" x14ac:dyDescent="0.3">
      <c r="A219" s="680" t="s">
        <v>5354</v>
      </c>
      <c r="B219" s="671" t="s">
        <v>5082</v>
      </c>
      <c r="C219" s="671" t="s">
        <v>3867</v>
      </c>
      <c r="D219" s="671" t="s">
        <v>5462</v>
      </c>
      <c r="E219" s="671" t="s">
        <v>5463</v>
      </c>
      <c r="F219" s="238"/>
      <c r="G219" s="238"/>
      <c r="H219" s="238"/>
      <c r="I219" s="238"/>
      <c r="J219" s="238"/>
      <c r="K219" s="238"/>
      <c r="L219" s="238"/>
      <c r="M219" s="238"/>
      <c r="N219" s="238">
        <v>1</v>
      </c>
      <c r="O219" s="238">
        <v>4702</v>
      </c>
      <c r="P219" s="682"/>
      <c r="Q219" s="713">
        <v>4702</v>
      </c>
    </row>
    <row r="220" spans="1:17" ht="14.4" customHeight="1" x14ac:dyDescent="0.3">
      <c r="A220" s="680" t="s">
        <v>5354</v>
      </c>
      <c r="B220" s="671" t="s">
        <v>5082</v>
      </c>
      <c r="C220" s="671" t="s">
        <v>3867</v>
      </c>
      <c r="D220" s="671" t="s">
        <v>5464</v>
      </c>
      <c r="E220" s="671" t="s">
        <v>5465</v>
      </c>
      <c r="F220" s="238">
        <v>2</v>
      </c>
      <c r="G220" s="238">
        <v>7622</v>
      </c>
      <c r="H220" s="238">
        <v>1</v>
      </c>
      <c r="I220" s="238">
        <v>3811</v>
      </c>
      <c r="J220" s="238"/>
      <c r="K220" s="238"/>
      <c r="L220" s="238"/>
      <c r="M220" s="238"/>
      <c r="N220" s="238"/>
      <c r="O220" s="238"/>
      <c r="P220" s="682"/>
      <c r="Q220" s="713"/>
    </row>
    <row r="221" spans="1:17" ht="14.4" customHeight="1" x14ac:dyDescent="0.3">
      <c r="A221" s="680" t="s">
        <v>5354</v>
      </c>
      <c r="B221" s="671" t="s">
        <v>5082</v>
      </c>
      <c r="C221" s="671" t="s">
        <v>3867</v>
      </c>
      <c r="D221" s="671" t="s">
        <v>5466</v>
      </c>
      <c r="E221" s="671" t="s">
        <v>5467</v>
      </c>
      <c r="F221" s="238">
        <v>1</v>
      </c>
      <c r="G221" s="238">
        <v>5145</v>
      </c>
      <c r="H221" s="238">
        <v>1</v>
      </c>
      <c r="I221" s="238">
        <v>5145</v>
      </c>
      <c r="J221" s="238"/>
      <c r="K221" s="238"/>
      <c r="L221" s="238"/>
      <c r="M221" s="238"/>
      <c r="N221" s="238"/>
      <c r="O221" s="238"/>
      <c r="P221" s="682"/>
      <c r="Q221" s="713"/>
    </row>
    <row r="222" spans="1:17" ht="14.4" customHeight="1" x14ac:dyDescent="0.3">
      <c r="A222" s="680" t="s">
        <v>5354</v>
      </c>
      <c r="B222" s="671" t="s">
        <v>5082</v>
      </c>
      <c r="C222" s="671" t="s">
        <v>3867</v>
      </c>
      <c r="D222" s="671" t="s">
        <v>5468</v>
      </c>
      <c r="E222" s="671" t="s">
        <v>5469</v>
      </c>
      <c r="F222" s="238">
        <v>3</v>
      </c>
      <c r="G222" s="238">
        <v>4959</v>
      </c>
      <c r="H222" s="238">
        <v>1</v>
      </c>
      <c r="I222" s="238">
        <v>1653</v>
      </c>
      <c r="J222" s="238">
        <v>2</v>
      </c>
      <c r="K222" s="238">
        <v>3314</v>
      </c>
      <c r="L222" s="238">
        <v>0.66827989514014918</v>
      </c>
      <c r="M222" s="238">
        <v>1657</v>
      </c>
      <c r="N222" s="238">
        <v>8</v>
      </c>
      <c r="O222" s="238">
        <v>13256</v>
      </c>
      <c r="P222" s="682">
        <v>2.6731195805605967</v>
      </c>
      <c r="Q222" s="713">
        <v>1657</v>
      </c>
    </row>
    <row r="223" spans="1:17" ht="14.4" customHeight="1" x14ac:dyDescent="0.3">
      <c r="A223" s="680" t="s">
        <v>5354</v>
      </c>
      <c r="B223" s="671" t="s">
        <v>5082</v>
      </c>
      <c r="C223" s="671" t="s">
        <v>3867</v>
      </c>
      <c r="D223" s="671" t="s">
        <v>5470</v>
      </c>
      <c r="E223" s="671" t="s">
        <v>5471</v>
      </c>
      <c r="F223" s="238">
        <v>50</v>
      </c>
      <c r="G223" s="238">
        <v>63800</v>
      </c>
      <c r="H223" s="238">
        <v>1</v>
      </c>
      <c r="I223" s="238">
        <v>1276</v>
      </c>
      <c r="J223" s="238">
        <v>43</v>
      </c>
      <c r="K223" s="238">
        <v>54911</v>
      </c>
      <c r="L223" s="238">
        <v>0.86067398119122263</v>
      </c>
      <c r="M223" s="238">
        <v>1277</v>
      </c>
      <c r="N223" s="238">
        <v>38</v>
      </c>
      <c r="O223" s="238">
        <v>48526</v>
      </c>
      <c r="P223" s="682">
        <v>0.76059561128526643</v>
      </c>
      <c r="Q223" s="713">
        <v>1277</v>
      </c>
    </row>
    <row r="224" spans="1:17" ht="14.4" customHeight="1" x14ac:dyDescent="0.3">
      <c r="A224" s="680" t="s">
        <v>5354</v>
      </c>
      <c r="B224" s="671" t="s">
        <v>5082</v>
      </c>
      <c r="C224" s="671" t="s">
        <v>3867</v>
      </c>
      <c r="D224" s="671" t="s">
        <v>5472</v>
      </c>
      <c r="E224" s="671" t="s">
        <v>5473</v>
      </c>
      <c r="F224" s="238">
        <v>48</v>
      </c>
      <c r="G224" s="238">
        <v>55824</v>
      </c>
      <c r="H224" s="238">
        <v>1</v>
      </c>
      <c r="I224" s="238">
        <v>1163</v>
      </c>
      <c r="J224" s="238">
        <v>39</v>
      </c>
      <c r="K224" s="238">
        <v>45396</v>
      </c>
      <c r="L224" s="238">
        <v>0.81319862424763545</v>
      </c>
      <c r="M224" s="238">
        <v>1164</v>
      </c>
      <c r="N224" s="238">
        <v>35</v>
      </c>
      <c r="O224" s="238">
        <v>40740</v>
      </c>
      <c r="P224" s="682">
        <v>0.72979363714531387</v>
      </c>
      <c r="Q224" s="713">
        <v>1164</v>
      </c>
    </row>
    <row r="225" spans="1:17" ht="14.4" customHeight="1" x14ac:dyDescent="0.3">
      <c r="A225" s="680" t="s">
        <v>5354</v>
      </c>
      <c r="B225" s="671" t="s">
        <v>5082</v>
      </c>
      <c r="C225" s="671" t="s">
        <v>3867</v>
      </c>
      <c r="D225" s="671" t="s">
        <v>5474</v>
      </c>
      <c r="E225" s="671" t="s">
        <v>5475</v>
      </c>
      <c r="F225" s="238"/>
      <c r="G225" s="238"/>
      <c r="H225" s="238"/>
      <c r="I225" s="238"/>
      <c r="J225" s="238"/>
      <c r="K225" s="238"/>
      <c r="L225" s="238"/>
      <c r="M225" s="238"/>
      <c r="N225" s="238">
        <v>1</v>
      </c>
      <c r="O225" s="238">
        <v>5068</v>
      </c>
      <c r="P225" s="682"/>
      <c r="Q225" s="713">
        <v>5068</v>
      </c>
    </row>
    <row r="226" spans="1:17" ht="14.4" customHeight="1" x14ac:dyDescent="0.3">
      <c r="A226" s="680" t="s">
        <v>5354</v>
      </c>
      <c r="B226" s="671" t="s">
        <v>5082</v>
      </c>
      <c r="C226" s="671" t="s">
        <v>3867</v>
      </c>
      <c r="D226" s="671" t="s">
        <v>5476</v>
      </c>
      <c r="E226" s="671" t="s">
        <v>5477</v>
      </c>
      <c r="F226" s="238">
        <v>413</v>
      </c>
      <c r="G226" s="238">
        <v>71036</v>
      </c>
      <c r="H226" s="238">
        <v>1</v>
      </c>
      <c r="I226" s="238">
        <v>172</v>
      </c>
      <c r="J226" s="238">
        <v>357</v>
      </c>
      <c r="K226" s="238">
        <v>61761</v>
      </c>
      <c r="L226" s="238">
        <v>0.86943240047299963</v>
      </c>
      <c r="M226" s="238">
        <v>173</v>
      </c>
      <c r="N226" s="238">
        <v>429</v>
      </c>
      <c r="O226" s="238">
        <v>74217</v>
      </c>
      <c r="P226" s="682">
        <v>1.0447801114927642</v>
      </c>
      <c r="Q226" s="713">
        <v>173</v>
      </c>
    </row>
    <row r="227" spans="1:17" ht="14.4" customHeight="1" x14ac:dyDescent="0.3">
      <c r="A227" s="680" t="s">
        <v>5354</v>
      </c>
      <c r="B227" s="671" t="s">
        <v>5082</v>
      </c>
      <c r="C227" s="671" t="s">
        <v>3867</v>
      </c>
      <c r="D227" s="671" t="s">
        <v>5478</v>
      </c>
      <c r="E227" s="671" t="s">
        <v>5479</v>
      </c>
      <c r="F227" s="238">
        <v>32</v>
      </c>
      <c r="G227" s="238">
        <v>63808</v>
      </c>
      <c r="H227" s="238">
        <v>1</v>
      </c>
      <c r="I227" s="238">
        <v>1994</v>
      </c>
      <c r="J227" s="238">
        <v>14</v>
      </c>
      <c r="K227" s="238">
        <v>27944</v>
      </c>
      <c r="L227" s="238">
        <v>0.43793881644934807</v>
      </c>
      <c r="M227" s="238">
        <v>1996</v>
      </c>
      <c r="N227" s="238">
        <v>22</v>
      </c>
      <c r="O227" s="238">
        <v>43912</v>
      </c>
      <c r="P227" s="682">
        <v>0.68818956870611836</v>
      </c>
      <c r="Q227" s="713">
        <v>1996</v>
      </c>
    </row>
    <row r="228" spans="1:17" ht="14.4" customHeight="1" x14ac:dyDescent="0.3">
      <c r="A228" s="680" t="s">
        <v>5354</v>
      </c>
      <c r="B228" s="671" t="s">
        <v>5082</v>
      </c>
      <c r="C228" s="671" t="s">
        <v>3867</v>
      </c>
      <c r="D228" s="671" t="s">
        <v>5480</v>
      </c>
      <c r="E228" s="671" t="s">
        <v>5481</v>
      </c>
      <c r="F228" s="238">
        <v>1</v>
      </c>
      <c r="G228" s="238">
        <v>2691</v>
      </c>
      <c r="H228" s="238">
        <v>1</v>
      </c>
      <c r="I228" s="238">
        <v>2691</v>
      </c>
      <c r="J228" s="238"/>
      <c r="K228" s="238"/>
      <c r="L228" s="238"/>
      <c r="M228" s="238"/>
      <c r="N228" s="238">
        <v>1</v>
      </c>
      <c r="O228" s="238">
        <v>2692</v>
      </c>
      <c r="P228" s="682">
        <v>1.0003716090672612</v>
      </c>
      <c r="Q228" s="713">
        <v>2692</v>
      </c>
    </row>
    <row r="229" spans="1:17" ht="14.4" customHeight="1" x14ac:dyDescent="0.3">
      <c r="A229" s="680" t="s">
        <v>5354</v>
      </c>
      <c r="B229" s="671" t="s">
        <v>5082</v>
      </c>
      <c r="C229" s="671" t="s">
        <v>3867</v>
      </c>
      <c r="D229" s="671" t="s">
        <v>5482</v>
      </c>
      <c r="E229" s="671" t="s">
        <v>5483</v>
      </c>
      <c r="F229" s="238">
        <v>1</v>
      </c>
      <c r="G229" s="238">
        <v>5177</v>
      </c>
      <c r="H229" s="238">
        <v>1</v>
      </c>
      <c r="I229" s="238">
        <v>5177</v>
      </c>
      <c r="J229" s="238"/>
      <c r="K229" s="238"/>
      <c r="L229" s="238"/>
      <c r="M229" s="238"/>
      <c r="N229" s="238">
        <v>1</v>
      </c>
      <c r="O229" s="238">
        <v>5180</v>
      </c>
      <c r="P229" s="682">
        <v>1.0005794861889126</v>
      </c>
      <c r="Q229" s="713">
        <v>5180</v>
      </c>
    </row>
    <row r="230" spans="1:17" ht="14.4" customHeight="1" x14ac:dyDescent="0.3">
      <c r="A230" s="680" t="s">
        <v>5354</v>
      </c>
      <c r="B230" s="671" t="s">
        <v>5082</v>
      </c>
      <c r="C230" s="671" t="s">
        <v>3867</v>
      </c>
      <c r="D230" s="671" t="s">
        <v>5484</v>
      </c>
      <c r="E230" s="671" t="s">
        <v>5485</v>
      </c>
      <c r="F230" s="238">
        <v>11</v>
      </c>
      <c r="G230" s="238">
        <v>7227</v>
      </c>
      <c r="H230" s="238">
        <v>1</v>
      </c>
      <c r="I230" s="238">
        <v>657</v>
      </c>
      <c r="J230" s="238">
        <v>14</v>
      </c>
      <c r="K230" s="238">
        <v>9212</v>
      </c>
      <c r="L230" s="238">
        <v>1.2746644527466446</v>
      </c>
      <c r="M230" s="238">
        <v>658</v>
      </c>
      <c r="N230" s="238">
        <v>11</v>
      </c>
      <c r="O230" s="238">
        <v>7238</v>
      </c>
      <c r="P230" s="682">
        <v>1.0015220700152208</v>
      </c>
      <c r="Q230" s="713">
        <v>658</v>
      </c>
    </row>
    <row r="231" spans="1:17" ht="14.4" customHeight="1" x14ac:dyDescent="0.3">
      <c r="A231" s="680" t="s">
        <v>5354</v>
      </c>
      <c r="B231" s="671" t="s">
        <v>5082</v>
      </c>
      <c r="C231" s="671" t="s">
        <v>3867</v>
      </c>
      <c r="D231" s="671" t="s">
        <v>5486</v>
      </c>
      <c r="E231" s="671" t="s">
        <v>5487</v>
      </c>
      <c r="F231" s="238"/>
      <c r="G231" s="238"/>
      <c r="H231" s="238"/>
      <c r="I231" s="238"/>
      <c r="J231" s="238">
        <v>9</v>
      </c>
      <c r="K231" s="238">
        <v>1350</v>
      </c>
      <c r="L231" s="238"/>
      <c r="M231" s="238">
        <v>150</v>
      </c>
      <c r="N231" s="238">
        <v>9</v>
      </c>
      <c r="O231" s="238">
        <v>1350</v>
      </c>
      <c r="P231" s="682"/>
      <c r="Q231" s="713">
        <v>150</v>
      </c>
    </row>
    <row r="232" spans="1:17" ht="14.4" customHeight="1" x14ac:dyDescent="0.3">
      <c r="A232" s="680" t="s">
        <v>5354</v>
      </c>
      <c r="B232" s="671" t="s">
        <v>5082</v>
      </c>
      <c r="C232" s="671" t="s">
        <v>3867</v>
      </c>
      <c r="D232" s="671" t="s">
        <v>5488</v>
      </c>
      <c r="E232" s="671" t="s">
        <v>5489</v>
      </c>
      <c r="F232" s="238"/>
      <c r="G232" s="238"/>
      <c r="H232" s="238"/>
      <c r="I232" s="238"/>
      <c r="J232" s="238">
        <v>5</v>
      </c>
      <c r="K232" s="238">
        <v>990</v>
      </c>
      <c r="L232" s="238"/>
      <c r="M232" s="238">
        <v>198</v>
      </c>
      <c r="N232" s="238">
        <v>6</v>
      </c>
      <c r="O232" s="238">
        <v>1188</v>
      </c>
      <c r="P232" s="682"/>
      <c r="Q232" s="713">
        <v>198</v>
      </c>
    </row>
    <row r="233" spans="1:17" ht="14.4" customHeight="1" x14ac:dyDescent="0.3">
      <c r="A233" s="680" t="s">
        <v>5354</v>
      </c>
      <c r="B233" s="671" t="s">
        <v>5082</v>
      </c>
      <c r="C233" s="671" t="s">
        <v>3867</v>
      </c>
      <c r="D233" s="671" t="s">
        <v>5490</v>
      </c>
      <c r="E233" s="671" t="s">
        <v>5491</v>
      </c>
      <c r="F233" s="238">
        <v>53</v>
      </c>
      <c r="G233" s="238">
        <v>21942</v>
      </c>
      <c r="H233" s="238">
        <v>1</v>
      </c>
      <c r="I233" s="238">
        <v>414</v>
      </c>
      <c r="J233" s="238">
        <v>38</v>
      </c>
      <c r="K233" s="238">
        <v>15770</v>
      </c>
      <c r="L233" s="238">
        <v>0.71871297055874583</v>
      </c>
      <c r="M233" s="238">
        <v>415</v>
      </c>
      <c r="N233" s="238">
        <v>53</v>
      </c>
      <c r="O233" s="238">
        <v>21995</v>
      </c>
      <c r="P233" s="682">
        <v>1.0024154589371981</v>
      </c>
      <c r="Q233" s="713">
        <v>415</v>
      </c>
    </row>
    <row r="234" spans="1:17" ht="14.4" customHeight="1" x14ac:dyDescent="0.3">
      <c r="A234" s="680" t="s">
        <v>5354</v>
      </c>
      <c r="B234" s="671" t="s">
        <v>5082</v>
      </c>
      <c r="C234" s="671" t="s">
        <v>3867</v>
      </c>
      <c r="D234" s="671" t="s">
        <v>5492</v>
      </c>
      <c r="E234" s="671" t="s">
        <v>5493</v>
      </c>
      <c r="F234" s="238">
        <v>50</v>
      </c>
      <c r="G234" s="238">
        <v>15550</v>
      </c>
      <c r="H234" s="238">
        <v>1</v>
      </c>
      <c r="I234" s="238">
        <v>311</v>
      </c>
      <c r="J234" s="238">
        <v>43</v>
      </c>
      <c r="K234" s="238">
        <v>13416</v>
      </c>
      <c r="L234" s="238">
        <v>0.86276527331189712</v>
      </c>
      <c r="M234" s="238">
        <v>312</v>
      </c>
      <c r="N234" s="238">
        <v>66</v>
      </c>
      <c r="O234" s="238">
        <v>20592</v>
      </c>
      <c r="P234" s="682">
        <v>1.3242443729903537</v>
      </c>
      <c r="Q234" s="713">
        <v>312</v>
      </c>
    </row>
    <row r="235" spans="1:17" ht="14.4" customHeight="1" x14ac:dyDescent="0.3">
      <c r="A235" s="680" t="s">
        <v>5354</v>
      </c>
      <c r="B235" s="671" t="s">
        <v>5082</v>
      </c>
      <c r="C235" s="671" t="s">
        <v>3867</v>
      </c>
      <c r="D235" s="671" t="s">
        <v>5494</v>
      </c>
      <c r="E235" s="671" t="s">
        <v>5495</v>
      </c>
      <c r="F235" s="238">
        <v>13</v>
      </c>
      <c r="G235" s="238">
        <v>5512</v>
      </c>
      <c r="H235" s="238">
        <v>1</v>
      </c>
      <c r="I235" s="238">
        <v>424</v>
      </c>
      <c r="J235" s="238">
        <v>11</v>
      </c>
      <c r="K235" s="238">
        <v>4675</v>
      </c>
      <c r="L235" s="238">
        <v>0.84814949201741652</v>
      </c>
      <c r="M235" s="238">
        <v>425</v>
      </c>
      <c r="N235" s="238">
        <v>3</v>
      </c>
      <c r="O235" s="238">
        <v>1275</v>
      </c>
      <c r="P235" s="682">
        <v>0.23131349782293179</v>
      </c>
      <c r="Q235" s="713">
        <v>425</v>
      </c>
    </row>
    <row r="236" spans="1:17" ht="14.4" customHeight="1" x14ac:dyDescent="0.3">
      <c r="A236" s="680" t="s">
        <v>5354</v>
      </c>
      <c r="B236" s="671" t="s">
        <v>5082</v>
      </c>
      <c r="C236" s="671" t="s">
        <v>3867</v>
      </c>
      <c r="D236" s="671" t="s">
        <v>5496</v>
      </c>
      <c r="E236" s="671" t="s">
        <v>5497</v>
      </c>
      <c r="F236" s="238">
        <v>10</v>
      </c>
      <c r="G236" s="238">
        <v>21160</v>
      </c>
      <c r="H236" s="238">
        <v>1</v>
      </c>
      <c r="I236" s="238">
        <v>2116</v>
      </c>
      <c r="J236" s="238">
        <v>2</v>
      </c>
      <c r="K236" s="238">
        <v>4236</v>
      </c>
      <c r="L236" s="238">
        <v>0.20018903591682419</v>
      </c>
      <c r="M236" s="238">
        <v>2118</v>
      </c>
      <c r="N236" s="238">
        <v>12</v>
      </c>
      <c r="O236" s="238">
        <v>25416</v>
      </c>
      <c r="P236" s="682">
        <v>1.2011342155009452</v>
      </c>
      <c r="Q236" s="713">
        <v>2118</v>
      </c>
    </row>
    <row r="237" spans="1:17" ht="14.4" customHeight="1" x14ac:dyDescent="0.3">
      <c r="A237" s="680" t="s">
        <v>5354</v>
      </c>
      <c r="B237" s="671" t="s">
        <v>5082</v>
      </c>
      <c r="C237" s="671" t="s">
        <v>3867</v>
      </c>
      <c r="D237" s="671" t="s">
        <v>5498</v>
      </c>
      <c r="E237" s="671" t="s">
        <v>5465</v>
      </c>
      <c r="F237" s="238">
        <v>2</v>
      </c>
      <c r="G237" s="238">
        <v>3724</v>
      </c>
      <c r="H237" s="238">
        <v>1</v>
      </c>
      <c r="I237" s="238">
        <v>1862</v>
      </c>
      <c r="J237" s="238"/>
      <c r="K237" s="238"/>
      <c r="L237" s="238"/>
      <c r="M237" s="238"/>
      <c r="N237" s="238"/>
      <c r="O237" s="238"/>
      <c r="P237" s="682"/>
      <c r="Q237" s="713"/>
    </row>
    <row r="238" spans="1:17" ht="14.4" customHeight="1" x14ac:dyDescent="0.3">
      <c r="A238" s="680" t="s">
        <v>5354</v>
      </c>
      <c r="B238" s="671" t="s">
        <v>5082</v>
      </c>
      <c r="C238" s="671" t="s">
        <v>3867</v>
      </c>
      <c r="D238" s="671" t="s">
        <v>5499</v>
      </c>
      <c r="E238" s="671" t="s">
        <v>5500</v>
      </c>
      <c r="F238" s="238">
        <v>1</v>
      </c>
      <c r="G238" s="238">
        <v>157</v>
      </c>
      <c r="H238" s="238">
        <v>1</v>
      </c>
      <c r="I238" s="238">
        <v>157</v>
      </c>
      <c r="J238" s="238">
        <v>1</v>
      </c>
      <c r="K238" s="238">
        <v>158</v>
      </c>
      <c r="L238" s="238">
        <v>1.0063694267515924</v>
      </c>
      <c r="M238" s="238">
        <v>158</v>
      </c>
      <c r="N238" s="238"/>
      <c r="O238" s="238"/>
      <c r="P238" s="682"/>
      <c r="Q238" s="713"/>
    </row>
    <row r="239" spans="1:17" ht="14.4" customHeight="1" x14ac:dyDescent="0.3">
      <c r="A239" s="680" t="s">
        <v>5354</v>
      </c>
      <c r="B239" s="671" t="s">
        <v>5082</v>
      </c>
      <c r="C239" s="671" t="s">
        <v>3867</v>
      </c>
      <c r="D239" s="671" t="s">
        <v>5501</v>
      </c>
      <c r="E239" s="671" t="s">
        <v>5502</v>
      </c>
      <c r="F239" s="238">
        <v>3</v>
      </c>
      <c r="G239" s="238">
        <v>2730</v>
      </c>
      <c r="H239" s="238">
        <v>1</v>
      </c>
      <c r="I239" s="238">
        <v>910</v>
      </c>
      <c r="J239" s="238">
        <v>3</v>
      </c>
      <c r="K239" s="238">
        <v>2736</v>
      </c>
      <c r="L239" s="238">
        <v>1.0021978021978022</v>
      </c>
      <c r="M239" s="238">
        <v>912</v>
      </c>
      <c r="N239" s="238">
        <v>2</v>
      </c>
      <c r="O239" s="238">
        <v>1824</v>
      </c>
      <c r="P239" s="682">
        <v>0.66813186813186809</v>
      </c>
      <c r="Q239" s="713">
        <v>912</v>
      </c>
    </row>
    <row r="240" spans="1:17" ht="14.4" customHeight="1" x14ac:dyDescent="0.3">
      <c r="A240" s="680" t="s">
        <v>5354</v>
      </c>
      <c r="B240" s="671" t="s">
        <v>5082</v>
      </c>
      <c r="C240" s="671" t="s">
        <v>3867</v>
      </c>
      <c r="D240" s="671" t="s">
        <v>5503</v>
      </c>
      <c r="E240" s="671" t="s">
        <v>5504</v>
      </c>
      <c r="F240" s="238">
        <v>1</v>
      </c>
      <c r="G240" s="238">
        <v>8378</v>
      </c>
      <c r="H240" s="238">
        <v>1</v>
      </c>
      <c r="I240" s="238">
        <v>8378</v>
      </c>
      <c r="J240" s="238"/>
      <c r="K240" s="238"/>
      <c r="L240" s="238"/>
      <c r="M240" s="238"/>
      <c r="N240" s="238"/>
      <c r="O240" s="238"/>
      <c r="P240" s="682"/>
      <c r="Q240" s="713"/>
    </row>
    <row r="241" spans="1:17" ht="14.4" customHeight="1" x14ac:dyDescent="0.3">
      <c r="A241" s="680" t="s">
        <v>5354</v>
      </c>
      <c r="B241" s="671" t="s">
        <v>5082</v>
      </c>
      <c r="C241" s="671" t="s">
        <v>3867</v>
      </c>
      <c r="D241" s="671" t="s">
        <v>5505</v>
      </c>
      <c r="E241" s="671" t="s">
        <v>5506</v>
      </c>
      <c r="F241" s="238">
        <v>36</v>
      </c>
      <c r="G241" s="238">
        <v>5436</v>
      </c>
      <c r="H241" s="238">
        <v>1</v>
      </c>
      <c r="I241" s="238">
        <v>151</v>
      </c>
      <c r="J241" s="238">
        <v>30</v>
      </c>
      <c r="K241" s="238">
        <v>4560</v>
      </c>
      <c r="L241" s="238">
        <v>0.83885209713024278</v>
      </c>
      <c r="M241" s="238">
        <v>152</v>
      </c>
      <c r="N241" s="238">
        <v>39</v>
      </c>
      <c r="O241" s="238">
        <v>5928</v>
      </c>
      <c r="P241" s="682">
        <v>1.0905077262693157</v>
      </c>
      <c r="Q241" s="713">
        <v>152</v>
      </c>
    </row>
    <row r="242" spans="1:17" ht="14.4" customHeight="1" x14ac:dyDescent="0.3">
      <c r="A242" s="680" t="s">
        <v>5354</v>
      </c>
      <c r="B242" s="671" t="s">
        <v>5082</v>
      </c>
      <c r="C242" s="671" t="s">
        <v>3867</v>
      </c>
      <c r="D242" s="671" t="s">
        <v>5507</v>
      </c>
      <c r="E242" s="671" t="s">
        <v>5508</v>
      </c>
      <c r="F242" s="238">
        <v>9</v>
      </c>
      <c r="G242" s="238">
        <v>17892</v>
      </c>
      <c r="H242" s="238">
        <v>1</v>
      </c>
      <c r="I242" s="238">
        <v>1988</v>
      </c>
      <c r="J242" s="238">
        <v>2</v>
      </c>
      <c r="K242" s="238">
        <v>3986</v>
      </c>
      <c r="L242" s="238">
        <v>0.22278113123183546</v>
      </c>
      <c r="M242" s="238">
        <v>1993</v>
      </c>
      <c r="N242" s="238">
        <v>5</v>
      </c>
      <c r="O242" s="238">
        <v>9965</v>
      </c>
      <c r="P242" s="682">
        <v>0.55695282807958868</v>
      </c>
      <c r="Q242" s="713">
        <v>1993</v>
      </c>
    </row>
    <row r="243" spans="1:17" ht="14.4" customHeight="1" x14ac:dyDescent="0.3">
      <c r="A243" s="680" t="s">
        <v>5354</v>
      </c>
      <c r="B243" s="671" t="s">
        <v>5082</v>
      </c>
      <c r="C243" s="671" t="s">
        <v>3867</v>
      </c>
      <c r="D243" s="671" t="s">
        <v>5509</v>
      </c>
      <c r="E243" s="671" t="s">
        <v>5510</v>
      </c>
      <c r="F243" s="238">
        <v>1</v>
      </c>
      <c r="G243" s="238">
        <v>275</v>
      </c>
      <c r="H243" s="238">
        <v>1</v>
      </c>
      <c r="I243" s="238">
        <v>275</v>
      </c>
      <c r="J243" s="238"/>
      <c r="K243" s="238"/>
      <c r="L243" s="238"/>
      <c r="M243" s="238"/>
      <c r="N243" s="238"/>
      <c r="O243" s="238"/>
      <c r="P243" s="682"/>
      <c r="Q243" s="713"/>
    </row>
    <row r="244" spans="1:17" ht="14.4" customHeight="1" x14ac:dyDescent="0.3">
      <c r="A244" s="680" t="s">
        <v>5354</v>
      </c>
      <c r="B244" s="671" t="s">
        <v>5082</v>
      </c>
      <c r="C244" s="671" t="s">
        <v>3867</v>
      </c>
      <c r="D244" s="671" t="s">
        <v>5511</v>
      </c>
      <c r="E244" s="671" t="s">
        <v>5512</v>
      </c>
      <c r="F244" s="238"/>
      <c r="G244" s="238"/>
      <c r="H244" s="238"/>
      <c r="I244" s="238"/>
      <c r="J244" s="238"/>
      <c r="K244" s="238"/>
      <c r="L244" s="238"/>
      <c r="M244" s="238"/>
      <c r="N244" s="238">
        <v>1</v>
      </c>
      <c r="O244" s="238">
        <v>559</v>
      </c>
      <c r="P244" s="682"/>
      <c r="Q244" s="713">
        <v>559</v>
      </c>
    </row>
    <row r="245" spans="1:17" ht="14.4" customHeight="1" x14ac:dyDescent="0.3">
      <c r="A245" s="680" t="s">
        <v>5354</v>
      </c>
      <c r="B245" s="671" t="s">
        <v>5082</v>
      </c>
      <c r="C245" s="671" t="s">
        <v>3867</v>
      </c>
      <c r="D245" s="671" t="s">
        <v>5513</v>
      </c>
      <c r="E245" s="671" t="s">
        <v>5514</v>
      </c>
      <c r="F245" s="238">
        <v>2</v>
      </c>
      <c r="G245" s="238">
        <v>728</v>
      </c>
      <c r="H245" s="238">
        <v>1</v>
      </c>
      <c r="I245" s="238">
        <v>364</v>
      </c>
      <c r="J245" s="238"/>
      <c r="K245" s="238"/>
      <c r="L245" s="238"/>
      <c r="M245" s="238"/>
      <c r="N245" s="238"/>
      <c r="O245" s="238"/>
      <c r="P245" s="682"/>
      <c r="Q245" s="713"/>
    </row>
    <row r="246" spans="1:17" ht="14.4" customHeight="1" x14ac:dyDescent="0.3">
      <c r="A246" s="680" t="s">
        <v>5515</v>
      </c>
      <c r="B246" s="671" t="s">
        <v>5516</v>
      </c>
      <c r="C246" s="671" t="s">
        <v>3867</v>
      </c>
      <c r="D246" s="671" t="s">
        <v>5517</v>
      </c>
      <c r="E246" s="671" t="s">
        <v>5518</v>
      </c>
      <c r="F246" s="238">
        <v>203</v>
      </c>
      <c r="G246" s="238">
        <v>41006</v>
      </c>
      <c r="H246" s="238">
        <v>1</v>
      </c>
      <c r="I246" s="238">
        <v>202</v>
      </c>
      <c r="J246" s="238">
        <v>179</v>
      </c>
      <c r="K246" s="238">
        <v>36337</v>
      </c>
      <c r="L246" s="238">
        <v>0.88613861386138615</v>
      </c>
      <c r="M246" s="238">
        <v>203</v>
      </c>
      <c r="N246" s="238">
        <v>205</v>
      </c>
      <c r="O246" s="238">
        <v>41615</v>
      </c>
      <c r="P246" s="682">
        <v>1.0148514851485149</v>
      </c>
      <c r="Q246" s="713">
        <v>203</v>
      </c>
    </row>
    <row r="247" spans="1:17" ht="14.4" customHeight="1" x14ac:dyDescent="0.3">
      <c r="A247" s="680" t="s">
        <v>5515</v>
      </c>
      <c r="B247" s="671" t="s">
        <v>5516</v>
      </c>
      <c r="C247" s="671" t="s">
        <v>3867</v>
      </c>
      <c r="D247" s="671" t="s">
        <v>5519</v>
      </c>
      <c r="E247" s="671" t="s">
        <v>5520</v>
      </c>
      <c r="F247" s="238">
        <v>140</v>
      </c>
      <c r="G247" s="238">
        <v>40740</v>
      </c>
      <c r="H247" s="238">
        <v>1</v>
      </c>
      <c r="I247" s="238">
        <v>291</v>
      </c>
      <c r="J247" s="238">
        <v>152</v>
      </c>
      <c r="K247" s="238">
        <v>44384</v>
      </c>
      <c r="L247" s="238">
        <v>1.0894452626411388</v>
      </c>
      <c r="M247" s="238">
        <v>292</v>
      </c>
      <c r="N247" s="238">
        <v>295</v>
      </c>
      <c r="O247" s="238">
        <v>86140</v>
      </c>
      <c r="P247" s="682">
        <v>2.1143838978890526</v>
      </c>
      <c r="Q247" s="713">
        <v>292</v>
      </c>
    </row>
    <row r="248" spans="1:17" ht="14.4" customHeight="1" x14ac:dyDescent="0.3">
      <c r="A248" s="680" t="s">
        <v>5515</v>
      </c>
      <c r="B248" s="671" t="s">
        <v>5516</v>
      </c>
      <c r="C248" s="671" t="s">
        <v>3867</v>
      </c>
      <c r="D248" s="671" t="s">
        <v>5521</v>
      </c>
      <c r="E248" s="671" t="s">
        <v>5522</v>
      </c>
      <c r="F248" s="238"/>
      <c r="G248" s="238"/>
      <c r="H248" s="238"/>
      <c r="I248" s="238"/>
      <c r="J248" s="238">
        <v>6</v>
      </c>
      <c r="K248" s="238">
        <v>558</v>
      </c>
      <c r="L248" s="238"/>
      <c r="M248" s="238">
        <v>93</v>
      </c>
      <c r="N248" s="238">
        <v>9</v>
      </c>
      <c r="O248" s="238">
        <v>837</v>
      </c>
      <c r="P248" s="682"/>
      <c r="Q248" s="713">
        <v>93</v>
      </c>
    </row>
    <row r="249" spans="1:17" ht="14.4" customHeight="1" x14ac:dyDescent="0.3">
      <c r="A249" s="680" t="s">
        <v>5515</v>
      </c>
      <c r="B249" s="671" t="s">
        <v>5516</v>
      </c>
      <c r="C249" s="671" t="s">
        <v>3867</v>
      </c>
      <c r="D249" s="671" t="s">
        <v>5523</v>
      </c>
      <c r="E249" s="671" t="s">
        <v>5524</v>
      </c>
      <c r="F249" s="238">
        <v>1</v>
      </c>
      <c r="G249" s="238">
        <v>219</v>
      </c>
      <c r="H249" s="238">
        <v>1</v>
      </c>
      <c r="I249" s="238">
        <v>219</v>
      </c>
      <c r="J249" s="238"/>
      <c r="K249" s="238"/>
      <c r="L249" s="238"/>
      <c r="M249" s="238"/>
      <c r="N249" s="238"/>
      <c r="O249" s="238"/>
      <c r="P249" s="682"/>
      <c r="Q249" s="713"/>
    </row>
    <row r="250" spans="1:17" ht="14.4" customHeight="1" x14ac:dyDescent="0.3">
      <c r="A250" s="680" t="s">
        <v>5515</v>
      </c>
      <c r="B250" s="671" t="s">
        <v>5516</v>
      </c>
      <c r="C250" s="671" t="s">
        <v>3867</v>
      </c>
      <c r="D250" s="671" t="s">
        <v>5525</v>
      </c>
      <c r="E250" s="671" t="s">
        <v>5526</v>
      </c>
      <c r="F250" s="238">
        <v>155</v>
      </c>
      <c r="G250" s="238">
        <v>20615</v>
      </c>
      <c r="H250" s="238">
        <v>1</v>
      </c>
      <c r="I250" s="238">
        <v>133</v>
      </c>
      <c r="J250" s="238">
        <v>133</v>
      </c>
      <c r="K250" s="238">
        <v>17822</v>
      </c>
      <c r="L250" s="238">
        <v>0.86451612903225805</v>
      </c>
      <c r="M250" s="238">
        <v>134</v>
      </c>
      <c r="N250" s="238">
        <v>145</v>
      </c>
      <c r="O250" s="238">
        <v>19430</v>
      </c>
      <c r="P250" s="682">
        <v>0.94251758428328891</v>
      </c>
      <c r="Q250" s="713">
        <v>134</v>
      </c>
    </row>
    <row r="251" spans="1:17" ht="14.4" customHeight="1" x14ac:dyDescent="0.3">
      <c r="A251" s="680" t="s">
        <v>5515</v>
      </c>
      <c r="B251" s="671" t="s">
        <v>5516</v>
      </c>
      <c r="C251" s="671" t="s">
        <v>3867</v>
      </c>
      <c r="D251" s="671" t="s">
        <v>5527</v>
      </c>
      <c r="E251" s="671" t="s">
        <v>5526</v>
      </c>
      <c r="F251" s="238">
        <v>1</v>
      </c>
      <c r="G251" s="238">
        <v>174</v>
      </c>
      <c r="H251" s="238">
        <v>1</v>
      </c>
      <c r="I251" s="238">
        <v>174</v>
      </c>
      <c r="J251" s="238"/>
      <c r="K251" s="238"/>
      <c r="L251" s="238"/>
      <c r="M251" s="238"/>
      <c r="N251" s="238"/>
      <c r="O251" s="238"/>
      <c r="P251" s="682"/>
      <c r="Q251" s="713"/>
    </row>
    <row r="252" spans="1:17" ht="14.4" customHeight="1" x14ac:dyDescent="0.3">
      <c r="A252" s="680" t="s">
        <v>5515</v>
      </c>
      <c r="B252" s="671" t="s">
        <v>5516</v>
      </c>
      <c r="C252" s="671" t="s">
        <v>3867</v>
      </c>
      <c r="D252" s="671" t="s">
        <v>5528</v>
      </c>
      <c r="E252" s="671" t="s">
        <v>5529</v>
      </c>
      <c r="F252" s="238"/>
      <c r="G252" s="238"/>
      <c r="H252" s="238"/>
      <c r="I252" s="238"/>
      <c r="J252" s="238">
        <v>1</v>
      </c>
      <c r="K252" s="238">
        <v>612</v>
      </c>
      <c r="L252" s="238"/>
      <c r="M252" s="238">
        <v>612</v>
      </c>
      <c r="N252" s="238"/>
      <c r="O252" s="238"/>
      <c r="P252" s="682"/>
      <c r="Q252" s="713"/>
    </row>
    <row r="253" spans="1:17" ht="14.4" customHeight="1" x14ac:dyDescent="0.3">
      <c r="A253" s="680" t="s">
        <v>5515</v>
      </c>
      <c r="B253" s="671" t="s">
        <v>5516</v>
      </c>
      <c r="C253" s="671" t="s">
        <v>3867</v>
      </c>
      <c r="D253" s="671" t="s">
        <v>5530</v>
      </c>
      <c r="E253" s="671" t="s">
        <v>5531</v>
      </c>
      <c r="F253" s="238">
        <v>6</v>
      </c>
      <c r="G253" s="238">
        <v>948</v>
      </c>
      <c r="H253" s="238">
        <v>1</v>
      </c>
      <c r="I253" s="238">
        <v>158</v>
      </c>
      <c r="J253" s="238">
        <v>12</v>
      </c>
      <c r="K253" s="238">
        <v>1908</v>
      </c>
      <c r="L253" s="238">
        <v>2.0126582278481013</v>
      </c>
      <c r="M253" s="238">
        <v>159</v>
      </c>
      <c r="N253" s="238">
        <v>13</v>
      </c>
      <c r="O253" s="238">
        <v>2067</v>
      </c>
      <c r="P253" s="682">
        <v>2.1803797468354431</v>
      </c>
      <c r="Q253" s="713">
        <v>159</v>
      </c>
    </row>
    <row r="254" spans="1:17" ht="14.4" customHeight="1" x14ac:dyDescent="0.3">
      <c r="A254" s="680" t="s">
        <v>5515</v>
      </c>
      <c r="B254" s="671" t="s">
        <v>5516</v>
      </c>
      <c r="C254" s="671" t="s">
        <v>3867</v>
      </c>
      <c r="D254" s="671" t="s">
        <v>5532</v>
      </c>
      <c r="E254" s="671" t="s">
        <v>5533</v>
      </c>
      <c r="F254" s="238">
        <v>32</v>
      </c>
      <c r="G254" s="238">
        <v>8352</v>
      </c>
      <c r="H254" s="238">
        <v>1</v>
      </c>
      <c r="I254" s="238">
        <v>261</v>
      </c>
      <c r="J254" s="238">
        <v>32</v>
      </c>
      <c r="K254" s="238">
        <v>8384</v>
      </c>
      <c r="L254" s="238">
        <v>1.0038314176245211</v>
      </c>
      <c r="M254" s="238">
        <v>262</v>
      </c>
      <c r="N254" s="238">
        <v>39</v>
      </c>
      <c r="O254" s="238">
        <v>10218</v>
      </c>
      <c r="P254" s="682">
        <v>1.2234195402298851</v>
      </c>
      <c r="Q254" s="713">
        <v>262</v>
      </c>
    </row>
    <row r="255" spans="1:17" ht="14.4" customHeight="1" x14ac:dyDescent="0.3">
      <c r="A255" s="680" t="s">
        <v>5515</v>
      </c>
      <c r="B255" s="671" t="s">
        <v>5516</v>
      </c>
      <c r="C255" s="671" t="s">
        <v>3867</v>
      </c>
      <c r="D255" s="671" t="s">
        <v>5534</v>
      </c>
      <c r="E255" s="671" t="s">
        <v>5535</v>
      </c>
      <c r="F255" s="238">
        <v>42</v>
      </c>
      <c r="G255" s="238">
        <v>5880</v>
      </c>
      <c r="H255" s="238">
        <v>1</v>
      </c>
      <c r="I255" s="238">
        <v>140</v>
      </c>
      <c r="J255" s="238">
        <v>36</v>
      </c>
      <c r="K255" s="238">
        <v>5076</v>
      </c>
      <c r="L255" s="238">
        <v>0.86326530612244901</v>
      </c>
      <c r="M255" s="238">
        <v>141</v>
      </c>
      <c r="N255" s="238">
        <v>43</v>
      </c>
      <c r="O255" s="238">
        <v>6063</v>
      </c>
      <c r="P255" s="682">
        <v>1.0311224489795918</v>
      </c>
      <c r="Q255" s="713">
        <v>141</v>
      </c>
    </row>
    <row r="256" spans="1:17" ht="14.4" customHeight="1" x14ac:dyDescent="0.3">
      <c r="A256" s="680" t="s">
        <v>5515</v>
      </c>
      <c r="B256" s="671" t="s">
        <v>5516</v>
      </c>
      <c r="C256" s="671" t="s">
        <v>3867</v>
      </c>
      <c r="D256" s="671" t="s">
        <v>5536</v>
      </c>
      <c r="E256" s="671" t="s">
        <v>5535</v>
      </c>
      <c r="F256" s="238">
        <v>155</v>
      </c>
      <c r="G256" s="238">
        <v>12090</v>
      </c>
      <c r="H256" s="238">
        <v>1</v>
      </c>
      <c r="I256" s="238">
        <v>78</v>
      </c>
      <c r="J256" s="238">
        <v>133</v>
      </c>
      <c r="K256" s="238">
        <v>10374</v>
      </c>
      <c r="L256" s="238">
        <v>0.85806451612903223</v>
      </c>
      <c r="M256" s="238">
        <v>78</v>
      </c>
      <c r="N256" s="238">
        <v>144</v>
      </c>
      <c r="O256" s="238">
        <v>11232</v>
      </c>
      <c r="P256" s="682">
        <v>0.92903225806451617</v>
      </c>
      <c r="Q256" s="713">
        <v>78</v>
      </c>
    </row>
    <row r="257" spans="1:17" ht="14.4" customHeight="1" x14ac:dyDescent="0.3">
      <c r="A257" s="680" t="s">
        <v>5515</v>
      </c>
      <c r="B257" s="671" t="s">
        <v>5516</v>
      </c>
      <c r="C257" s="671" t="s">
        <v>3867</v>
      </c>
      <c r="D257" s="671" t="s">
        <v>5537</v>
      </c>
      <c r="E257" s="671" t="s">
        <v>5538</v>
      </c>
      <c r="F257" s="238">
        <v>42</v>
      </c>
      <c r="G257" s="238">
        <v>12684</v>
      </c>
      <c r="H257" s="238">
        <v>1</v>
      </c>
      <c r="I257" s="238">
        <v>302</v>
      </c>
      <c r="J257" s="238">
        <v>36</v>
      </c>
      <c r="K257" s="238">
        <v>10908</v>
      </c>
      <c r="L257" s="238">
        <v>0.85998107852412486</v>
      </c>
      <c r="M257" s="238">
        <v>303</v>
      </c>
      <c r="N257" s="238">
        <v>43</v>
      </c>
      <c r="O257" s="238">
        <v>13029</v>
      </c>
      <c r="P257" s="682">
        <v>1.0271996215704824</v>
      </c>
      <c r="Q257" s="713">
        <v>303</v>
      </c>
    </row>
    <row r="258" spans="1:17" ht="14.4" customHeight="1" x14ac:dyDescent="0.3">
      <c r="A258" s="680" t="s">
        <v>5515</v>
      </c>
      <c r="B258" s="671" t="s">
        <v>5516</v>
      </c>
      <c r="C258" s="671" t="s">
        <v>3867</v>
      </c>
      <c r="D258" s="671" t="s">
        <v>5539</v>
      </c>
      <c r="E258" s="671" t="s">
        <v>5540</v>
      </c>
      <c r="F258" s="238">
        <v>118</v>
      </c>
      <c r="G258" s="238">
        <v>18762</v>
      </c>
      <c r="H258" s="238">
        <v>1</v>
      </c>
      <c r="I258" s="238">
        <v>159</v>
      </c>
      <c r="J258" s="238">
        <v>109</v>
      </c>
      <c r="K258" s="238">
        <v>17440</v>
      </c>
      <c r="L258" s="238">
        <v>0.92953842873894044</v>
      </c>
      <c r="M258" s="238">
        <v>160</v>
      </c>
      <c r="N258" s="238">
        <v>115</v>
      </c>
      <c r="O258" s="238">
        <v>18400</v>
      </c>
      <c r="P258" s="682">
        <v>0.98070568169704719</v>
      </c>
      <c r="Q258" s="713">
        <v>160</v>
      </c>
    </row>
    <row r="259" spans="1:17" ht="14.4" customHeight="1" x14ac:dyDescent="0.3">
      <c r="A259" s="680" t="s">
        <v>5515</v>
      </c>
      <c r="B259" s="671" t="s">
        <v>5516</v>
      </c>
      <c r="C259" s="671" t="s">
        <v>3867</v>
      </c>
      <c r="D259" s="671" t="s">
        <v>5541</v>
      </c>
      <c r="E259" s="671" t="s">
        <v>5518</v>
      </c>
      <c r="F259" s="238">
        <v>368</v>
      </c>
      <c r="G259" s="238">
        <v>25760</v>
      </c>
      <c r="H259" s="238">
        <v>1</v>
      </c>
      <c r="I259" s="238">
        <v>70</v>
      </c>
      <c r="J259" s="238">
        <v>310</v>
      </c>
      <c r="K259" s="238">
        <v>21700</v>
      </c>
      <c r="L259" s="238">
        <v>0.84239130434782605</v>
      </c>
      <c r="M259" s="238">
        <v>70</v>
      </c>
      <c r="N259" s="238">
        <v>387</v>
      </c>
      <c r="O259" s="238">
        <v>27090</v>
      </c>
      <c r="P259" s="682">
        <v>1.0516304347826086</v>
      </c>
      <c r="Q259" s="713">
        <v>70</v>
      </c>
    </row>
    <row r="260" spans="1:17" ht="14.4" customHeight="1" x14ac:dyDescent="0.3">
      <c r="A260" s="680" t="s">
        <v>5515</v>
      </c>
      <c r="B260" s="671" t="s">
        <v>5516</v>
      </c>
      <c r="C260" s="671" t="s">
        <v>3867</v>
      </c>
      <c r="D260" s="671" t="s">
        <v>5542</v>
      </c>
      <c r="E260" s="671" t="s">
        <v>5543</v>
      </c>
      <c r="F260" s="238">
        <v>1</v>
      </c>
      <c r="G260" s="238">
        <v>215</v>
      </c>
      <c r="H260" s="238">
        <v>1</v>
      </c>
      <c r="I260" s="238">
        <v>215</v>
      </c>
      <c r="J260" s="238"/>
      <c r="K260" s="238"/>
      <c r="L260" s="238"/>
      <c r="M260" s="238"/>
      <c r="N260" s="238"/>
      <c r="O260" s="238"/>
      <c r="P260" s="682"/>
      <c r="Q260" s="713"/>
    </row>
    <row r="261" spans="1:17" ht="14.4" customHeight="1" x14ac:dyDescent="0.3">
      <c r="A261" s="680" t="s">
        <v>5515</v>
      </c>
      <c r="B261" s="671" t="s">
        <v>5516</v>
      </c>
      <c r="C261" s="671" t="s">
        <v>3867</v>
      </c>
      <c r="D261" s="671" t="s">
        <v>5544</v>
      </c>
      <c r="E261" s="671" t="s">
        <v>5545</v>
      </c>
      <c r="F261" s="238">
        <v>4</v>
      </c>
      <c r="G261" s="238">
        <v>4744</v>
      </c>
      <c r="H261" s="238">
        <v>1</v>
      </c>
      <c r="I261" s="238">
        <v>1186</v>
      </c>
      <c r="J261" s="238">
        <v>8</v>
      </c>
      <c r="K261" s="238">
        <v>9512</v>
      </c>
      <c r="L261" s="238">
        <v>2.0050590219224285</v>
      </c>
      <c r="M261" s="238">
        <v>1189</v>
      </c>
      <c r="N261" s="238">
        <v>10</v>
      </c>
      <c r="O261" s="238">
        <v>11890</v>
      </c>
      <c r="P261" s="682">
        <v>2.5063237774030354</v>
      </c>
      <c r="Q261" s="713">
        <v>1189</v>
      </c>
    </row>
    <row r="262" spans="1:17" ht="14.4" customHeight="1" x14ac:dyDescent="0.3">
      <c r="A262" s="680" t="s">
        <v>5515</v>
      </c>
      <c r="B262" s="671" t="s">
        <v>5516</v>
      </c>
      <c r="C262" s="671" t="s">
        <v>3867</v>
      </c>
      <c r="D262" s="671" t="s">
        <v>5546</v>
      </c>
      <c r="E262" s="671" t="s">
        <v>5547</v>
      </c>
      <c r="F262" s="238">
        <v>5</v>
      </c>
      <c r="G262" s="238">
        <v>535</v>
      </c>
      <c r="H262" s="238">
        <v>1</v>
      </c>
      <c r="I262" s="238">
        <v>107</v>
      </c>
      <c r="J262" s="238">
        <v>8</v>
      </c>
      <c r="K262" s="238">
        <v>864</v>
      </c>
      <c r="L262" s="238">
        <v>1.6149532710280374</v>
      </c>
      <c r="M262" s="238">
        <v>108</v>
      </c>
      <c r="N262" s="238">
        <v>14</v>
      </c>
      <c r="O262" s="238">
        <v>1512</v>
      </c>
      <c r="P262" s="682">
        <v>2.8261682242990656</v>
      </c>
      <c r="Q262" s="713">
        <v>108</v>
      </c>
    </row>
    <row r="263" spans="1:17" ht="14.4" customHeight="1" x14ac:dyDescent="0.3">
      <c r="A263" s="680" t="s">
        <v>5515</v>
      </c>
      <c r="B263" s="671" t="s">
        <v>5516</v>
      </c>
      <c r="C263" s="671" t="s">
        <v>3867</v>
      </c>
      <c r="D263" s="671" t="s">
        <v>5548</v>
      </c>
      <c r="E263" s="671" t="s">
        <v>5549</v>
      </c>
      <c r="F263" s="238">
        <v>1</v>
      </c>
      <c r="G263" s="238">
        <v>318</v>
      </c>
      <c r="H263" s="238">
        <v>1</v>
      </c>
      <c r="I263" s="238">
        <v>318</v>
      </c>
      <c r="J263" s="238"/>
      <c r="K263" s="238"/>
      <c r="L263" s="238"/>
      <c r="M263" s="238"/>
      <c r="N263" s="238"/>
      <c r="O263" s="238"/>
      <c r="P263" s="682"/>
      <c r="Q263" s="713"/>
    </row>
    <row r="264" spans="1:17" ht="14.4" customHeight="1" x14ac:dyDescent="0.3">
      <c r="A264" s="680" t="s">
        <v>5515</v>
      </c>
      <c r="B264" s="671" t="s">
        <v>5516</v>
      </c>
      <c r="C264" s="671" t="s">
        <v>3867</v>
      </c>
      <c r="D264" s="671" t="s">
        <v>5550</v>
      </c>
      <c r="E264" s="671" t="s">
        <v>5551</v>
      </c>
      <c r="F264" s="238"/>
      <c r="G264" s="238"/>
      <c r="H264" s="238"/>
      <c r="I264" s="238"/>
      <c r="J264" s="238"/>
      <c r="K264" s="238"/>
      <c r="L264" s="238"/>
      <c r="M264" s="238"/>
      <c r="N264" s="238">
        <v>1</v>
      </c>
      <c r="O264" s="238">
        <v>291</v>
      </c>
      <c r="P264" s="682"/>
      <c r="Q264" s="713">
        <v>291</v>
      </c>
    </row>
    <row r="265" spans="1:17" ht="14.4" customHeight="1" x14ac:dyDescent="0.3">
      <c r="A265" s="680" t="s">
        <v>5552</v>
      </c>
      <c r="B265" s="671" t="s">
        <v>5553</v>
      </c>
      <c r="C265" s="671" t="s">
        <v>3867</v>
      </c>
      <c r="D265" s="671" t="s">
        <v>5554</v>
      </c>
      <c r="E265" s="671" t="s">
        <v>5555</v>
      </c>
      <c r="F265" s="238">
        <v>618</v>
      </c>
      <c r="G265" s="238">
        <v>32754</v>
      </c>
      <c r="H265" s="238">
        <v>1</v>
      </c>
      <c r="I265" s="238">
        <v>53</v>
      </c>
      <c r="J265" s="238">
        <v>622</v>
      </c>
      <c r="K265" s="238">
        <v>32966</v>
      </c>
      <c r="L265" s="238">
        <v>1.006472491909385</v>
      </c>
      <c r="M265" s="238">
        <v>53</v>
      </c>
      <c r="N265" s="238">
        <v>668</v>
      </c>
      <c r="O265" s="238">
        <v>35404</v>
      </c>
      <c r="P265" s="682">
        <v>1.080906148867314</v>
      </c>
      <c r="Q265" s="713">
        <v>53</v>
      </c>
    </row>
    <row r="266" spans="1:17" ht="14.4" customHeight="1" x14ac:dyDescent="0.3">
      <c r="A266" s="680" t="s">
        <v>5552</v>
      </c>
      <c r="B266" s="671" t="s">
        <v>5553</v>
      </c>
      <c r="C266" s="671" t="s">
        <v>3867</v>
      </c>
      <c r="D266" s="671" t="s">
        <v>5556</v>
      </c>
      <c r="E266" s="671" t="s">
        <v>5557</v>
      </c>
      <c r="F266" s="238">
        <v>512</v>
      </c>
      <c r="G266" s="238">
        <v>61440</v>
      </c>
      <c r="H266" s="238">
        <v>1</v>
      </c>
      <c r="I266" s="238">
        <v>120</v>
      </c>
      <c r="J266" s="238">
        <v>500</v>
      </c>
      <c r="K266" s="238">
        <v>60500</v>
      </c>
      <c r="L266" s="238">
        <v>0.98470052083333337</v>
      </c>
      <c r="M266" s="238">
        <v>121</v>
      </c>
      <c r="N266" s="238">
        <v>598</v>
      </c>
      <c r="O266" s="238">
        <v>72358</v>
      </c>
      <c r="P266" s="682">
        <v>1.1777018229166667</v>
      </c>
      <c r="Q266" s="713">
        <v>121</v>
      </c>
    </row>
    <row r="267" spans="1:17" ht="14.4" customHeight="1" x14ac:dyDescent="0.3">
      <c r="A267" s="680" t="s">
        <v>5552</v>
      </c>
      <c r="B267" s="671" t="s">
        <v>5553</v>
      </c>
      <c r="C267" s="671" t="s">
        <v>3867</v>
      </c>
      <c r="D267" s="671" t="s">
        <v>5558</v>
      </c>
      <c r="E267" s="671" t="s">
        <v>5559</v>
      </c>
      <c r="F267" s="238">
        <v>11</v>
      </c>
      <c r="G267" s="238">
        <v>1903</v>
      </c>
      <c r="H267" s="238">
        <v>1</v>
      </c>
      <c r="I267" s="238">
        <v>173</v>
      </c>
      <c r="J267" s="238">
        <v>9</v>
      </c>
      <c r="K267" s="238">
        <v>1566</v>
      </c>
      <c r="L267" s="238">
        <v>0.82291119285338943</v>
      </c>
      <c r="M267" s="238">
        <v>174</v>
      </c>
      <c r="N267" s="238">
        <v>21</v>
      </c>
      <c r="O267" s="238">
        <v>3654</v>
      </c>
      <c r="P267" s="682">
        <v>1.9201261166579087</v>
      </c>
      <c r="Q267" s="713">
        <v>174</v>
      </c>
    </row>
    <row r="268" spans="1:17" ht="14.4" customHeight="1" x14ac:dyDescent="0.3">
      <c r="A268" s="680" t="s">
        <v>5552</v>
      </c>
      <c r="B268" s="671" t="s">
        <v>5553</v>
      </c>
      <c r="C268" s="671" t="s">
        <v>3867</v>
      </c>
      <c r="D268" s="671" t="s">
        <v>5560</v>
      </c>
      <c r="E268" s="671" t="s">
        <v>5561</v>
      </c>
      <c r="F268" s="238">
        <v>161</v>
      </c>
      <c r="G268" s="238">
        <v>61019</v>
      </c>
      <c r="H268" s="238">
        <v>1</v>
      </c>
      <c r="I268" s="238">
        <v>379</v>
      </c>
      <c r="J268" s="238">
        <v>150</v>
      </c>
      <c r="K268" s="238">
        <v>57000</v>
      </c>
      <c r="L268" s="238">
        <v>0.93413526934233604</v>
      </c>
      <c r="M268" s="238">
        <v>380</v>
      </c>
      <c r="N268" s="238">
        <v>160</v>
      </c>
      <c r="O268" s="238">
        <v>60800</v>
      </c>
      <c r="P268" s="682">
        <v>0.99641095396515844</v>
      </c>
      <c r="Q268" s="713">
        <v>380</v>
      </c>
    </row>
    <row r="269" spans="1:17" ht="14.4" customHeight="1" x14ac:dyDescent="0.3">
      <c r="A269" s="680" t="s">
        <v>5552</v>
      </c>
      <c r="B269" s="671" t="s">
        <v>5553</v>
      </c>
      <c r="C269" s="671" t="s">
        <v>3867</v>
      </c>
      <c r="D269" s="671" t="s">
        <v>5562</v>
      </c>
      <c r="E269" s="671" t="s">
        <v>5563</v>
      </c>
      <c r="F269" s="238">
        <v>147</v>
      </c>
      <c r="G269" s="238">
        <v>24549</v>
      </c>
      <c r="H269" s="238">
        <v>1</v>
      </c>
      <c r="I269" s="238">
        <v>167</v>
      </c>
      <c r="J269" s="238">
        <v>104</v>
      </c>
      <c r="K269" s="238">
        <v>17472</v>
      </c>
      <c r="L269" s="238">
        <v>0.71171941830624463</v>
      </c>
      <c r="M269" s="238">
        <v>168</v>
      </c>
      <c r="N269" s="238">
        <v>127</v>
      </c>
      <c r="O269" s="238">
        <v>21336</v>
      </c>
      <c r="P269" s="682">
        <v>0.86911890504704881</v>
      </c>
      <c r="Q269" s="713">
        <v>168</v>
      </c>
    </row>
    <row r="270" spans="1:17" ht="14.4" customHeight="1" x14ac:dyDescent="0.3">
      <c r="A270" s="680" t="s">
        <v>5552</v>
      </c>
      <c r="B270" s="671" t="s">
        <v>5553</v>
      </c>
      <c r="C270" s="671" t="s">
        <v>3867</v>
      </c>
      <c r="D270" s="671" t="s">
        <v>5564</v>
      </c>
      <c r="E270" s="671" t="s">
        <v>5565</v>
      </c>
      <c r="F270" s="238">
        <v>41</v>
      </c>
      <c r="G270" s="238">
        <v>12833</v>
      </c>
      <c r="H270" s="238">
        <v>1</v>
      </c>
      <c r="I270" s="238">
        <v>313</v>
      </c>
      <c r="J270" s="238">
        <v>35</v>
      </c>
      <c r="K270" s="238">
        <v>11060</v>
      </c>
      <c r="L270" s="238">
        <v>0.86184056728746206</v>
      </c>
      <c r="M270" s="238">
        <v>316</v>
      </c>
      <c r="N270" s="238">
        <v>28</v>
      </c>
      <c r="O270" s="238">
        <v>8848</v>
      </c>
      <c r="P270" s="682">
        <v>0.68947245382996958</v>
      </c>
      <c r="Q270" s="713">
        <v>316</v>
      </c>
    </row>
    <row r="271" spans="1:17" ht="14.4" customHeight="1" x14ac:dyDescent="0.3">
      <c r="A271" s="680" t="s">
        <v>5552</v>
      </c>
      <c r="B271" s="671" t="s">
        <v>5553</v>
      </c>
      <c r="C271" s="671" t="s">
        <v>3867</v>
      </c>
      <c r="D271" s="671" t="s">
        <v>5566</v>
      </c>
      <c r="E271" s="671" t="s">
        <v>5567</v>
      </c>
      <c r="F271" s="238">
        <v>1</v>
      </c>
      <c r="G271" s="238">
        <v>434</v>
      </c>
      <c r="H271" s="238">
        <v>1</v>
      </c>
      <c r="I271" s="238">
        <v>434</v>
      </c>
      <c r="J271" s="238"/>
      <c r="K271" s="238"/>
      <c r="L271" s="238"/>
      <c r="M271" s="238"/>
      <c r="N271" s="238"/>
      <c r="O271" s="238"/>
      <c r="P271" s="682"/>
      <c r="Q271" s="713"/>
    </row>
    <row r="272" spans="1:17" ht="14.4" customHeight="1" x14ac:dyDescent="0.3">
      <c r="A272" s="680" t="s">
        <v>5552</v>
      </c>
      <c r="B272" s="671" t="s">
        <v>5553</v>
      </c>
      <c r="C272" s="671" t="s">
        <v>3867</v>
      </c>
      <c r="D272" s="671" t="s">
        <v>5568</v>
      </c>
      <c r="E272" s="671" t="s">
        <v>5569</v>
      </c>
      <c r="F272" s="238">
        <v>332</v>
      </c>
      <c r="G272" s="238">
        <v>111884</v>
      </c>
      <c r="H272" s="238">
        <v>1</v>
      </c>
      <c r="I272" s="238">
        <v>337</v>
      </c>
      <c r="J272" s="238">
        <v>234</v>
      </c>
      <c r="K272" s="238">
        <v>79092</v>
      </c>
      <c r="L272" s="238">
        <v>0.70691072896928964</v>
      </c>
      <c r="M272" s="238">
        <v>338</v>
      </c>
      <c r="N272" s="238">
        <v>476</v>
      </c>
      <c r="O272" s="238">
        <v>160888</v>
      </c>
      <c r="P272" s="682">
        <v>1.4379893461084694</v>
      </c>
      <c r="Q272" s="713">
        <v>338</v>
      </c>
    </row>
    <row r="273" spans="1:17" ht="14.4" customHeight="1" x14ac:dyDescent="0.3">
      <c r="A273" s="680" t="s">
        <v>5552</v>
      </c>
      <c r="B273" s="671" t="s">
        <v>5553</v>
      </c>
      <c r="C273" s="671" t="s">
        <v>3867</v>
      </c>
      <c r="D273" s="671" t="s">
        <v>5570</v>
      </c>
      <c r="E273" s="671" t="s">
        <v>5571</v>
      </c>
      <c r="F273" s="238">
        <v>70</v>
      </c>
      <c r="G273" s="238">
        <v>7490</v>
      </c>
      <c r="H273" s="238">
        <v>1</v>
      </c>
      <c r="I273" s="238">
        <v>107</v>
      </c>
      <c r="J273" s="238">
        <v>52</v>
      </c>
      <c r="K273" s="238">
        <v>5616</v>
      </c>
      <c r="L273" s="238">
        <v>0.74979973297730307</v>
      </c>
      <c r="M273" s="238">
        <v>108</v>
      </c>
      <c r="N273" s="238">
        <v>57</v>
      </c>
      <c r="O273" s="238">
        <v>6156</v>
      </c>
      <c r="P273" s="682">
        <v>0.82189586114819757</v>
      </c>
      <c r="Q273" s="713">
        <v>108</v>
      </c>
    </row>
    <row r="274" spans="1:17" ht="14.4" customHeight="1" x14ac:dyDescent="0.3">
      <c r="A274" s="680" t="s">
        <v>5552</v>
      </c>
      <c r="B274" s="671" t="s">
        <v>5553</v>
      </c>
      <c r="C274" s="671" t="s">
        <v>3867</v>
      </c>
      <c r="D274" s="671" t="s">
        <v>5572</v>
      </c>
      <c r="E274" s="671" t="s">
        <v>5573</v>
      </c>
      <c r="F274" s="238">
        <v>5</v>
      </c>
      <c r="G274" s="238">
        <v>1805</v>
      </c>
      <c r="H274" s="238">
        <v>1</v>
      </c>
      <c r="I274" s="238">
        <v>361</v>
      </c>
      <c r="J274" s="238">
        <v>2</v>
      </c>
      <c r="K274" s="238">
        <v>730</v>
      </c>
      <c r="L274" s="238">
        <v>0.40443213296398894</v>
      </c>
      <c r="M274" s="238">
        <v>365</v>
      </c>
      <c r="N274" s="238">
        <v>1</v>
      </c>
      <c r="O274" s="238">
        <v>365</v>
      </c>
      <c r="P274" s="682">
        <v>0.20221606648199447</v>
      </c>
      <c r="Q274" s="713">
        <v>365</v>
      </c>
    </row>
    <row r="275" spans="1:17" ht="14.4" customHeight="1" x14ac:dyDescent="0.3">
      <c r="A275" s="680" t="s">
        <v>5552</v>
      </c>
      <c r="B275" s="671" t="s">
        <v>5553</v>
      </c>
      <c r="C275" s="671" t="s">
        <v>3867</v>
      </c>
      <c r="D275" s="671" t="s">
        <v>5574</v>
      </c>
      <c r="E275" s="671" t="s">
        <v>5575</v>
      </c>
      <c r="F275" s="238">
        <v>56</v>
      </c>
      <c r="G275" s="238">
        <v>2016</v>
      </c>
      <c r="H275" s="238">
        <v>1</v>
      </c>
      <c r="I275" s="238">
        <v>36</v>
      </c>
      <c r="J275" s="238">
        <v>43</v>
      </c>
      <c r="K275" s="238">
        <v>1591</v>
      </c>
      <c r="L275" s="238">
        <v>0.78918650793650791</v>
      </c>
      <c r="M275" s="238">
        <v>37</v>
      </c>
      <c r="N275" s="238">
        <v>48</v>
      </c>
      <c r="O275" s="238">
        <v>1776</v>
      </c>
      <c r="P275" s="682">
        <v>0.88095238095238093</v>
      </c>
      <c r="Q275" s="713">
        <v>37</v>
      </c>
    </row>
    <row r="276" spans="1:17" ht="14.4" customHeight="1" x14ac:dyDescent="0.3">
      <c r="A276" s="680" t="s">
        <v>5552</v>
      </c>
      <c r="B276" s="671" t="s">
        <v>5553</v>
      </c>
      <c r="C276" s="671" t="s">
        <v>3867</v>
      </c>
      <c r="D276" s="671" t="s">
        <v>5092</v>
      </c>
      <c r="E276" s="671" t="s">
        <v>5093</v>
      </c>
      <c r="F276" s="238">
        <v>6</v>
      </c>
      <c r="G276" s="238">
        <v>3960</v>
      </c>
      <c r="H276" s="238">
        <v>1</v>
      </c>
      <c r="I276" s="238">
        <v>660</v>
      </c>
      <c r="J276" s="238">
        <v>4</v>
      </c>
      <c r="K276" s="238">
        <v>2656</v>
      </c>
      <c r="L276" s="238">
        <v>0.6707070707070707</v>
      </c>
      <c r="M276" s="238">
        <v>664</v>
      </c>
      <c r="N276" s="238">
        <v>1</v>
      </c>
      <c r="O276" s="238">
        <v>664</v>
      </c>
      <c r="P276" s="682">
        <v>0.16767676767676767</v>
      </c>
      <c r="Q276" s="713">
        <v>664</v>
      </c>
    </row>
    <row r="277" spans="1:17" ht="14.4" customHeight="1" x14ac:dyDescent="0.3">
      <c r="A277" s="680" t="s">
        <v>5552</v>
      </c>
      <c r="B277" s="671" t="s">
        <v>5553</v>
      </c>
      <c r="C277" s="671" t="s">
        <v>3867</v>
      </c>
      <c r="D277" s="671" t="s">
        <v>5576</v>
      </c>
      <c r="E277" s="671" t="s">
        <v>5577</v>
      </c>
      <c r="F277" s="238">
        <v>1</v>
      </c>
      <c r="G277" s="238">
        <v>135</v>
      </c>
      <c r="H277" s="238">
        <v>1</v>
      </c>
      <c r="I277" s="238">
        <v>135</v>
      </c>
      <c r="J277" s="238">
        <v>1</v>
      </c>
      <c r="K277" s="238">
        <v>136</v>
      </c>
      <c r="L277" s="238">
        <v>1.0074074074074073</v>
      </c>
      <c r="M277" s="238">
        <v>136</v>
      </c>
      <c r="N277" s="238"/>
      <c r="O277" s="238"/>
      <c r="P277" s="682"/>
      <c r="Q277" s="713"/>
    </row>
    <row r="278" spans="1:17" ht="14.4" customHeight="1" x14ac:dyDescent="0.3">
      <c r="A278" s="680" t="s">
        <v>5552</v>
      </c>
      <c r="B278" s="671" t="s">
        <v>5553</v>
      </c>
      <c r="C278" s="671" t="s">
        <v>3867</v>
      </c>
      <c r="D278" s="671" t="s">
        <v>5578</v>
      </c>
      <c r="E278" s="671" t="s">
        <v>5579</v>
      </c>
      <c r="F278" s="238">
        <v>238</v>
      </c>
      <c r="G278" s="238">
        <v>66640</v>
      </c>
      <c r="H278" s="238">
        <v>1</v>
      </c>
      <c r="I278" s="238">
        <v>280</v>
      </c>
      <c r="J278" s="238">
        <v>234</v>
      </c>
      <c r="K278" s="238">
        <v>65754</v>
      </c>
      <c r="L278" s="238">
        <v>0.98670468187274907</v>
      </c>
      <c r="M278" s="238">
        <v>281</v>
      </c>
      <c r="N278" s="238">
        <v>293</v>
      </c>
      <c r="O278" s="238">
        <v>82333</v>
      </c>
      <c r="P278" s="682">
        <v>1.2354891956782712</v>
      </c>
      <c r="Q278" s="713">
        <v>281</v>
      </c>
    </row>
    <row r="279" spans="1:17" ht="14.4" customHeight="1" x14ac:dyDescent="0.3">
      <c r="A279" s="680" t="s">
        <v>5552</v>
      </c>
      <c r="B279" s="671" t="s">
        <v>5553</v>
      </c>
      <c r="C279" s="671" t="s">
        <v>3867</v>
      </c>
      <c r="D279" s="671" t="s">
        <v>5580</v>
      </c>
      <c r="E279" s="671" t="s">
        <v>5581</v>
      </c>
      <c r="F279" s="238">
        <v>280</v>
      </c>
      <c r="G279" s="238">
        <v>126840</v>
      </c>
      <c r="H279" s="238">
        <v>1</v>
      </c>
      <c r="I279" s="238">
        <v>453</v>
      </c>
      <c r="J279" s="238">
        <v>270</v>
      </c>
      <c r="K279" s="238">
        <v>123120</v>
      </c>
      <c r="L279" s="238">
        <v>0.97067171239356664</v>
      </c>
      <c r="M279" s="238">
        <v>456</v>
      </c>
      <c r="N279" s="238">
        <v>273</v>
      </c>
      <c r="O279" s="238">
        <v>124488</v>
      </c>
      <c r="P279" s="682">
        <v>0.98145695364238406</v>
      </c>
      <c r="Q279" s="713">
        <v>456</v>
      </c>
    </row>
    <row r="280" spans="1:17" ht="14.4" customHeight="1" x14ac:dyDescent="0.3">
      <c r="A280" s="680" t="s">
        <v>5552</v>
      </c>
      <c r="B280" s="671" t="s">
        <v>5553</v>
      </c>
      <c r="C280" s="671" t="s">
        <v>3867</v>
      </c>
      <c r="D280" s="671" t="s">
        <v>5582</v>
      </c>
      <c r="E280" s="671" t="s">
        <v>5583</v>
      </c>
      <c r="F280" s="238">
        <v>469</v>
      </c>
      <c r="G280" s="238">
        <v>161805</v>
      </c>
      <c r="H280" s="238">
        <v>1</v>
      </c>
      <c r="I280" s="238">
        <v>345</v>
      </c>
      <c r="J280" s="238">
        <v>461</v>
      </c>
      <c r="K280" s="238">
        <v>160428</v>
      </c>
      <c r="L280" s="238">
        <v>0.99148975618800406</v>
      </c>
      <c r="M280" s="238">
        <v>348</v>
      </c>
      <c r="N280" s="238">
        <v>518</v>
      </c>
      <c r="O280" s="238">
        <v>180264</v>
      </c>
      <c r="P280" s="682">
        <v>1.1140817650876054</v>
      </c>
      <c r="Q280" s="713">
        <v>348</v>
      </c>
    </row>
    <row r="281" spans="1:17" ht="14.4" customHeight="1" x14ac:dyDescent="0.3">
      <c r="A281" s="680" t="s">
        <v>5552</v>
      </c>
      <c r="B281" s="671" t="s">
        <v>5553</v>
      </c>
      <c r="C281" s="671" t="s">
        <v>3867</v>
      </c>
      <c r="D281" s="671" t="s">
        <v>5584</v>
      </c>
      <c r="E281" s="671" t="s">
        <v>5585</v>
      </c>
      <c r="F281" s="238"/>
      <c r="G281" s="238"/>
      <c r="H281" s="238"/>
      <c r="I281" s="238"/>
      <c r="J281" s="238"/>
      <c r="K281" s="238"/>
      <c r="L281" s="238"/>
      <c r="M281" s="238"/>
      <c r="N281" s="238">
        <v>1</v>
      </c>
      <c r="O281" s="238">
        <v>2886</v>
      </c>
      <c r="P281" s="682"/>
      <c r="Q281" s="713">
        <v>2886</v>
      </c>
    </row>
    <row r="282" spans="1:17" ht="14.4" customHeight="1" x14ac:dyDescent="0.3">
      <c r="A282" s="680" t="s">
        <v>5552</v>
      </c>
      <c r="B282" s="671" t="s">
        <v>5553</v>
      </c>
      <c r="C282" s="671" t="s">
        <v>3867</v>
      </c>
      <c r="D282" s="671" t="s">
        <v>5586</v>
      </c>
      <c r="E282" s="671" t="s">
        <v>5587</v>
      </c>
      <c r="F282" s="238">
        <v>3</v>
      </c>
      <c r="G282" s="238">
        <v>306</v>
      </c>
      <c r="H282" s="238">
        <v>1</v>
      </c>
      <c r="I282" s="238">
        <v>102</v>
      </c>
      <c r="J282" s="238">
        <v>3</v>
      </c>
      <c r="K282" s="238">
        <v>309</v>
      </c>
      <c r="L282" s="238">
        <v>1.0098039215686274</v>
      </c>
      <c r="M282" s="238">
        <v>103</v>
      </c>
      <c r="N282" s="238">
        <v>6</v>
      </c>
      <c r="O282" s="238">
        <v>618</v>
      </c>
      <c r="P282" s="682">
        <v>2.0196078431372548</v>
      </c>
      <c r="Q282" s="713">
        <v>103</v>
      </c>
    </row>
    <row r="283" spans="1:17" ht="14.4" customHeight="1" x14ac:dyDescent="0.3">
      <c r="A283" s="680" t="s">
        <v>5552</v>
      </c>
      <c r="B283" s="671" t="s">
        <v>5553</v>
      </c>
      <c r="C283" s="671" t="s">
        <v>3867</v>
      </c>
      <c r="D283" s="671" t="s">
        <v>5588</v>
      </c>
      <c r="E283" s="671" t="s">
        <v>5589</v>
      </c>
      <c r="F283" s="238">
        <v>44</v>
      </c>
      <c r="G283" s="238">
        <v>5060</v>
      </c>
      <c r="H283" s="238">
        <v>1</v>
      </c>
      <c r="I283" s="238">
        <v>115</v>
      </c>
      <c r="J283" s="238">
        <v>34</v>
      </c>
      <c r="K283" s="238">
        <v>3910</v>
      </c>
      <c r="L283" s="238">
        <v>0.77272727272727271</v>
      </c>
      <c r="M283" s="238">
        <v>115</v>
      </c>
      <c r="N283" s="238">
        <v>31</v>
      </c>
      <c r="O283" s="238">
        <v>3565</v>
      </c>
      <c r="P283" s="682">
        <v>0.70454545454545459</v>
      </c>
      <c r="Q283" s="713">
        <v>115</v>
      </c>
    </row>
    <row r="284" spans="1:17" ht="14.4" customHeight="1" x14ac:dyDescent="0.3">
      <c r="A284" s="680" t="s">
        <v>5552</v>
      </c>
      <c r="B284" s="671" t="s">
        <v>5553</v>
      </c>
      <c r="C284" s="671" t="s">
        <v>3867</v>
      </c>
      <c r="D284" s="671" t="s">
        <v>5096</v>
      </c>
      <c r="E284" s="671" t="s">
        <v>5097</v>
      </c>
      <c r="F284" s="238">
        <v>114</v>
      </c>
      <c r="G284" s="238">
        <v>51756</v>
      </c>
      <c r="H284" s="238">
        <v>1</v>
      </c>
      <c r="I284" s="238">
        <v>454</v>
      </c>
      <c r="J284" s="238">
        <v>99</v>
      </c>
      <c r="K284" s="238">
        <v>45243</v>
      </c>
      <c r="L284" s="238">
        <v>0.87415951773707401</v>
      </c>
      <c r="M284" s="238">
        <v>457</v>
      </c>
      <c r="N284" s="238">
        <v>98</v>
      </c>
      <c r="O284" s="238">
        <v>44786</v>
      </c>
      <c r="P284" s="682">
        <v>0.86532962361851762</v>
      </c>
      <c r="Q284" s="713">
        <v>457</v>
      </c>
    </row>
    <row r="285" spans="1:17" ht="14.4" customHeight="1" x14ac:dyDescent="0.3">
      <c r="A285" s="680" t="s">
        <v>5552</v>
      </c>
      <c r="B285" s="671" t="s">
        <v>5553</v>
      </c>
      <c r="C285" s="671" t="s">
        <v>3867</v>
      </c>
      <c r="D285" s="671" t="s">
        <v>5063</v>
      </c>
      <c r="E285" s="671" t="s">
        <v>5064</v>
      </c>
      <c r="F285" s="238">
        <v>1</v>
      </c>
      <c r="G285" s="238">
        <v>1236</v>
      </c>
      <c r="H285" s="238">
        <v>1</v>
      </c>
      <c r="I285" s="238">
        <v>1236</v>
      </c>
      <c r="J285" s="238">
        <v>2</v>
      </c>
      <c r="K285" s="238">
        <v>2490</v>
      </c>
      <c r="L285" s="238">
        <v>2.0145631067961167</v>
      </c>
      <c r="M285" s="238">
        <v>1245</v>
      </c>
      <c r="N285" s="238">
        <v>2</v>
      </c>
      <c r="O285" s="238">
        <v>2490</v>
      </c>
      <c r="P285" s="682">
        <v>2.0145631067961167</v>
      </c>
      <c r="Q285" s="713">
        <v>1245</v>
      </c>
    </row>
    <row r="286" spans="1:17" ht="14.4" customHeight="1" x14ac:dyDescent="0.3">
      <c r="A286" s="680" t="s">
        <v>5552</v>
      </c>
      <c r="B286" s="671" t="s">
        <v>5553</v>
      </c>
      <c r="C286" s="671" t="s">
        <v>3867</v>
      </c>
      <c r="D286" s="671" t="s">
        <v>5590</v>
      </c>
      <c r="E286" s="671" t="s">
        <v>5591</v>
      </c>
      <c r="F286" s="238">
        <v>25</v>
      </c>
      <c r="G286" s="238">
        <v>10625</v>
      </c>
      <c r="H286" s="238">
        <v>1</v>
      </c>
      <c r="I286" s="238">
        <v>425</v>
      </c>
      <c r="J286" s="238">
        <v>13</v>
      </c>
      <c r="K286" s="238">
        <v>5577</v>
      </c>
      <c r="L286" s="238">
        <v>0.52489411764705884</v>
      </c>
      <c r="M286" s="238">
        <v>429</v>
      </c>
      <c r="N286" s="238">
        <v>24</v>
      </c>
      <c r="O286" s="238">
        <v>10296</v>
      </c>
      <c r="P286" s="682">
        <v>0.96903529411764711</v>
      </c>
      <c r="Q286" s="713">
        <v>429</v>
      </c>
    </row>
    <row r="287" spans="1:17" ht="14.4" customHeight="1" x14ac:dyDescent="0.3">
      <c r="A287" s="680" t="s">
        <v>5552</v>
      </c>
      <c r="B287" s="671" t="s">
        <v>5553</v>
      </c>
      <c r="C287" s="671" t="s">
        <v>3867</v>
      </c>
      <c r="D287" s="671" t="s">
        <v>5592</v>
      </c>
      <c r="E287" s="671" t="s">
        <v>5593</v>
      </c>
      <c r="F287" s="238">
        <v>100</v>
      </c>
      <c r="G287" s="238">
        <v>5300</v>
      </c>
      <c r="H287" s="238">
        <v>1</v>
      </c>
      <c r="I287" s="238">
        <v>53</v>
      </c>
      <c r="J287" s="238">
        <v>52</v>
      </c>
      <c r="K287" s="238">
        <v>2756</v>
      </c>
      <c r="L287" s="238">
        <v>0.52</v>
      </c>
      <c r="M287" s="238">
        <v>53</v>
      </c>
      <c r="N287" s="238">
        <v>32</v>
      </c>
      <c r="O287" s="238">
        <v>1696</v>
      </c>
      <c r="P287" s="682">
        <v>0.32</v>
      </c>
      <c r="Q287" s="713">
        <v>53</v>
      </c>
    </row>
    <row r="288" spans="1:17" ht="14.4" customHeight="1" x14ac:dyDescent="0.3">
      <c r="A288" s="680" t="s">
        <v>5552</v>
      </c>
      <c r="B288" s="671" t="s">
        <v>5553</v>
      </c>
      <c r="C288" s="671" t="s">
        <v>3867</v>
      </c>
      <c r="D288" s="671" t="s">
        <v>5594</v>
      </c>
      <c r="E288" s="671" t="s">
        <v>5595</v>
      </c>
      <c r="F288" s="238">
        <v>4</v>
      </c>
      <c r="G288" s="238">
        <v>8644</v>
      </c>
      <c r="H288" s="238">
        <v>1</v>
      </c>
      <c r="I288" s="238">
        <v>2161</v>
      </c>
      <c r="J288" s="238">
        <v>2</v>
      </c>
      <c r="K288" s="238">
        <v>4328</v>
      </c>
      <c r="L288" s="238">
        <v>0.50069412309116146</v>
      </c>
      <c r="M288" s="238">
        <v>2164</v>
      </c>
      <c r="N288" s="238">
        <v>4</v>
      </c>
      <c r="O288" s="238">
        <v>8656</v>
      </c>
      <c r="P288" s="682">
        <v>1.0013882461823229</v>
      </c>
      <c r="Q288" s="713">
        <v>2164</v>
      </c>
    </row>
    <row r="289" spans="1:17" ht="14.4" customHeight="1" x14ac:dyDescent="0.3">
      <c r="A289" s="680" t="s">
        <v>5552</v>
      </c>
      <c r="B289" s="671" t="s">
        <v>5553</v>
      </c>
      <c r="C289" s="671" t="s">
        <v>3867</v>
      </c>
      <c r="D289" s="671" t="s">
        <v>5596</v>
      </c>
      <c r="E289" s="671" t="s">
        <v>5597</v>
      </c>
      <c r="F289" s="238">
        <v>1581</v>
      </c>
      <c r="G289" s="238">
        <v>259284</v>
      </c>
      <c r="H289" s="238">
        <v>1</v>
      </c>
      <c r="I289" s="238">
        <v>164</v>
      </c>
      <c r="J289" s="238">
        <v>1875</v>
      </c>
      <c r="K289" s="238">
        <v>309375</v>
      </c>
      <c r="L289" s="238">
        <v>1.1931897070393853</v>
      </c>
      <c r="M289" s="238">
        <v>165</v>
      </c>
      <c r="N289" s="238">
        <v>2090</v>
      </c>
      <c r="O289" s="238">
        <v>344850</v>
      </c>
      <c r="P289" s="682">
        <v>1.3300087934465683</v>
      </c>
      <c r="Q289" s="713">
        <v>165</v>
      </c>
    </row>
    <row r="290" spans="1:17" ht="14.4" customHeight="1" x14ac:dyDescent="0.3">
      <c r="A290" s="680" t="s">
        <v>5552</v>
      </c>
      <c r="B290" s="671" t="s">
        <v>5553</v>
      </c>
      <c r="C290" s="671" t="s">
        <v>3867</v>
      </c>
      <c r="D290" s="671" t="s">
        <v>5098</v>
      </c>
      <c r="E290" s="671" t="s">
        <v>5099</v>
      </c>
      <c r="F290" s="238">
        <v>12</v>
      </c>
      <c r="G290" s="238">
        <v>936</v>
      </c>
      <c r="H290" s="238">
        <v>1</v>
      </c>
      <c r="I290" s="238">
        <v>78</v>
      </c>
      <c r="J290" s="238">
        <v>9</v>
      </c>
      <c r="K290" s="238">
        <v>711</v>
      </c>
      <c r="L290" s="238">
        <v>0.75961538461538458</v>
      </c>
      <c r="M290" s="238">
        <v>79</v>
      </c>
      <c r="N290" s="238">
        <v>2</v>
      </c>
      <c r="O290" s="238">
        <v>158</v>
      </c>
      <c r="P290" s="682">
        <v>0.16880341880341881</v>
      </c>
      <c r="Q290" s="713">
        <v>79</v>
      </c>
    </row>
    <row r="291" spans="1:17" ht="14.4" customHeight="1" x14ac:dyDescent="0.3">
      <c r="A291" s="680" t="s">
        <v>5552</v>
      </c>
      <c r="B291" s="671" t="s">
        <v>5553</v>
      </c>
      <c r="C291" s="671" t="s">
        <v>3867</v>
      </c>
      <c r="D291" s="671" t="s">
        <v>5067</v>
      </c>
      <c r="E291" s="671" t="s">
        <v>5068</v>
      </c>
      <c r="F291" s="238">
        <v>25</v>
      </c>
      <c r="G291" s="238">
        <v>4075</v>
      </c>
      <c r="H291" s="238">
        <v>1</v>
      </c>
      <c r="I291" s="238">
        <v>163</v>
      </c>
      <c r="J291" s="238">
        <v>20</v>
      </c>
      <c r="K291" s="238">
        <v>3280</v>
      </c>
      <c r="L291" s="238">
        <v>0.80490797546012272</v>
      </c>
      <c r="M291" s="238">
        <v>164</v>
      </c>
      <c r="N291" s="238">
        <v>25</v>
      </c>
      <c r="O291" s="238">
        <v>4100</v>
      </c>
      <c r="P291" s="682">
        <v>1.0061349693251533</v>
      </c>
      <c r="Q291" s="713">
        <v>164</v>
      </c>
    </row>
    <row r="292" spans="1:17" ht="14.4" customHeight="1" x14ac:dyDescent="0.3">
      <c r="A292" s="680" t="s">
        <v>5552</v>
      </c>
      <c r="B292" s="671" t="s">
        <v>5553</v>
      </c>
      <c r="C292" s="671" t="s">
        <v>3867</v>
      </c>
      <c r="D292" s="671" t="s">
        <v>5598</v>
      </c>
      <c r="E292" s="671" t="s">
        <v>5599</v>
      </c>
      <c r="F292" s="238">
        <v>7</v>
      </c>
      <c r="G292" s="238">
        <v>1113</v>
      </c>
      <c r="H292" s="238">
        <v>1</v>
      </c>
      <c r="I292" s="238">
        <v>159</v>
      </c>
      <c r="J292" s="238">
        <v>2</v>
      </c>
      <c r="K292" s="238">
        <v>320</v>
      </c>
      <c r="L292" s="238">
        <v>0.28751123090745734</v>
      </c>
      <c r="M292" s="238">
        <v>160</v>
      </c>
      <c r="N292" s="238">
        <v>5</v>
      </c>
      <c r="O292" s="238">
        <v>800</v>
      </c>
      <c r="P292" s="682">
        <v>0.71877807726864329</v>
      </c>
      <c r="Q292" s="713">
        <v>160</v>
      </c>
    </row>
    <row r="293" spans="1:17" ht="14.4" customHeight="1" x14ac:dyDescent="0.3">
      <c r="A293" s="680" t="s">
        <v>5552</v>
      </c>
      <c r="B293" s="671" t="s">
        <v>5553</v>
      </c>
      <c r="C293" s="671" t="s">
        <v>3867</v>
      </c>
      <c r="D293" s="671" t="s">
        <v>5071</v>
      </c>
      <c r="E293" s="671" t="s">
        <v>5072</v>
      </c>
      <c r="F293" s="238">
        <v>4</v>
      </c>
      <c r="G293" s="238">
        <v>4000</v>
      </c>
      <c r="H293" s="238">
        <v>1</v>
      </c>
      <c r="I293" s="238">
        <v>1000</v>
      </c>
      <c r="J293" s="238">
        <v>9</v>
      </c>
      <c r="K293" s="238">
        <v>9018</v>
      </c>
      <c r="L293" s="238">
        <v>2.2545000000000002</v>
      </c>
      <c r="M293" s="238">
        <v>1002</v>
      </c>
      <c r="N293" s="238">
        <v>8</v>
      </c>
      <c r="O293" s="238">
        <v>8016</v>
      </c>
      <c r="P293" s="682">
        <v>2.004</v>
      </c>
      <c r="Q293" s="713">
        <v>1002</v>
      </c>
    </row>
    <row r="294" spans="1:17" ht="14.4" customHeight="1" x14ac:dyDescent="0.3">
      <c r="A294" s="680" t="s">
        <v>5552</v>
      </c>
      <c r="B294" s="671" t="s">
        <v>5553</v>
      </c>
      <c r="C294" s="671" t="s">
        <v>3867</v>
      </c>
      <c r="D294" s="671" t="s">
        <v>5100</v>
      </c>
      <c r="E294" s="671" t="s">
        <v>5101</v>
      </c>
      <c r="F294" s="238">
        <v>24</v>
      </c>
      <c r="G294" s="238">
        <v>3984</v>
      </c>
      <c r="H294" s="238">
        <v>1</v>
      </c>
      <c r="I294" s="238">
        <v>166</v>
      </c>
      <c r="J294" s="238">
        <v>21</v>
      </c>
      <c r="K294" s="238">
        <v>3507</v>
      </c>
      <c r="L294" s="238">
        <v>0.88027108433734935</v>
      </c>
      <c r="M294" s="238">
        <v>167</v>
      </c>
      <c r="N294" s="238">
        <v>24</v>
      </c>
      <c r="O294" s="238">
        <v>4008</v>
      </c>
      <c r="P294" s="682">
        <v>1.0060240963855422</v>
      </c>
      <c r="Q294" s="713">
        <v>167</v>
      </c>
    </row>
    <row r="295" spans="1:17" ht="14.4" customHeight="1" x14ac:dyDescent="0.3">
      <c r="A295" s="680" t="s">
        <v>5552</v>
      </c>
      <c r="B295" s="671" t="s">
        <v>5553</v>
      </c>
      <c r="C295" s="671" t="s">
        <v>3867</v>
      </c>
      <c r="D295" s="671" t="s">
        <v>5073</v>
      </c>
      <c r="E295" s="671" t="s">
        <v>5074</v>
      </c>
      <c r="F295" s="238">
        <v>4</v>
      </c>
      <c r="G295" s="238">
        <v>8884</v>
      </c>
      <c r="H295" s="238">
        <v>1</v>
      </c>
      <c r="I295" s="238">
        <v>2221</v>
      </c>
      <c r="J295" s="238">
        <v>9</v>
      </c>
      <c r="K295" s="238">
        <v>20097</v>
      </c>
      <c r="L295" s="238">
        <v>2.2621566861773976</v>
      </c>
      <c r="M295" s="238">
        <v>2233</v>
      </c>
      <c r="N295" s="238">
        <v>8</v>
      </c>
      <c r="O295" s="238">
        <v>17864</v>
      </c>
      <c r="P295" s="682">
        <v>2.0108059432687977</v>
      </c>
      <c r="Q295" s="713">
        <v>2233</v>
      </c>
    </row>
    <row r="296" spans="1:17" ht="14.4" customHeight="1" x14ac:dyDescent="0.3">
      <c r="A296" s="680" t="s">
        <v>5552</v>
      </c>
      <c r="B296" s="671" t="s">
        <v>5553</v>
      </c>
      <c r="C296" s="671" t="s">
        <v>3867</v>
      </c>
      <c r="D296" s="671" t="s">
        <v>5600</v>
      </c>
      <c r="E296" s="671" t="s">
        <v>5601</v>
      </c>
      <c r="F296" s="238">
        <v>5</v>
      </c>
      <c r="G296" s="238">
        <v>1210</v>
      </c>
      <c r="H296" s="238">
        <v>1</v>
      </c>
      <c r="I296" s="238">
        <v>242</v>
      </c>
      <c r="J296" s="238">
        <v>5</v>
      </c>
      <c r="K296" s="238">
        <v>1215</v>
      </c>
      <c r="L296" s="238">
        <v>1.0041322314049588</v>
      </c>
      <c r="M296" s="238">
        <v>243</v>
      </c>
      <c r="N296" s="238">
        <v>4</v>
      </c>
      <c r="O296" s="238">
        <v>972</v>
      </c>
      <c r="P296" s="682">
        <v>0.80330578512396689</v>
      </c>
      <c r="Q296" s="713">
        <v>243</v>
      </c>
    </row>
    <row r="297" spans="1:17" ht="14.4" customHeight="1" x14ac:dyDescent="0.3">
      <c r="A297" s="680" t="s">
        <v>5552</v>
      </c>
      <c r="B297" s="671" t="s">
        <v>5553</v>
      </c>
      <c r="C297" s="671" t="s">
        <v>3867</v>
      </c>
      <c r="D297" s="671" t="s">
        <v>5602</v>
      </c>
      <c r="E297" s="671" t="s">
        <v>5603</v>
      </c>
      <c r="F297" s="238">
        <v>70</v>
      </c>
      <c r="G297" s="238">
        <v>138950</v>
      </c>
      <c r="H297" s="238">
        <v>1</v>
      </c>
      <c r="I297" s="238">
        <v>1985</v>
      </c>
      <c r="J297" s="238">
        <v>54</v>
      </c>
      <c r="K297" s="238">
        <v>107622</v>
      </c>
      <c r="L297" s="238">
        <v>0.77453760345448008</v>
      </c>
      <c r="M297" s="238">
        <v>1993</v>
      </c>
      <c r="N297" s="238">
        <v>119</v>
      </c>
      <c r="O297" s="238">
        <v>237167</v>
      </c>
      <c r="P297" s="682">
        <v>1.7068513853904281</v>
      </c>
      <c r="Q297" s="713">
        <v>1993</v>
      </c>
    </row>
    <row r="298" spans="1:17" ht="14.4" customHeight="1" x14ac:dyDescent="0.3">
      <c r="A298" s="680" t="s">
        <v>5552</v>
      </c>
      <c r="B298" s="671" t="s">
        <v>5553</v>
      </c>
      <c r="C298" s="671" t="s">
        <v>3867</v>
      </c>
      <c r="D298" s="671" t="s">
        <v>5604</v>
      </c>
      <c r="E298" s="671" t="s">
        <v>5605</v>
      </c>
      <c r="F298" s="238">
        <v>176</v>
      </c>
      <c r="G298" s="238">
        <v>39072</v>
      </c>
      <c r="H298" s="238">
        <v>1</v>
      </c>
      <c r="I298" s="238">
        <v>222</v>
      </c>
      <c r="J298" s="238">
        <v>142</v>
      </c>
      <c r="K298" s="238">
        <v>31666</v>
      </c>
      <c r="L298" s="238">
        <v>0.81045249795249796</v>
      </c>
      <c r="M298" s="238">
        <v>223</v>
      </c>
      <c r="N298" s="238">
        <v>157</v>
      </c>
      <c r="O298" s="238">
        <v>35011</v>
      </c>
      <c r="P298" s="682">
        <v>0.89606367731367731</v>
      </c>
      <c r="Q298" s="713">
        <v>223</v>
      </c>
    </row>
    <row r="299" spans="1:17" ht="14.4" customHeight="1" x14ac:dyDescent="0.3">
      <c r="A299" s="680" t="s">
        <v>5552</v>
      </c>
      <c r="B299" s="671" t="s">
        <v>5553</v>
      </c>
      <c r="C299" s="671" t="s">
        <v>3867</v>
      </c>
      <c r="D299" s="671" t="s">
        <v>5606</v>
      </c>
      <c r="E299" s="671" t="s">
        <v>5607</v>
      </c>
      <c r="F299" s="238">
        <v>1</v>
      </c>
      <c r="G299" s="238">
        <v>399</v>
      </c>
      <c r="H299" s="238">
        <v>1</v>
      </c>
      <c r="I299" s="238">
        <v>399</v>
      </c>
      <c r="J299" s="238"/>
      <c r="K299" s="238"/>
      <c r="L299" s="238"/>
      <c r="M299" s="238"/>
      <c r="N299" s="238"/>
      <c r="O299" s="238"/>
      <c r="P299" s="682"/>
      <c r="Q299" s="713"/>
    </row>
    <row r="300" spans="1:17" ht="14.4" customHeight="1" x14ac:dyDescent="0.3">
      <c r="A300" s="680" t="s">
        <v>5552</v>
      </c>
      <c r="B300" s="671" t="s">
        <v>5553</v>
      </c>
      <c r="C300" s="671" t="s">
        <v>3867</v>
      </c>
      <c r="D300" s="671" t="s">
        <v>5608</v>
      </c>
      <c r="E300" s="671" t="s">
        <v>5555</v>
      </c>
      <c r="F300" s="238"/>
      <c r="G300" s="238"/>
      <c r="H300" s="238"/>
      <c r="I300" s="238"/>
      <c r="J300" s="238"/>
      <c r="K300" s="238"/>
      <c r="L300" s="238"/>
      <c r="M300" s="238"/>
      <c r="N300" s="238">
        <v>2</v>
      </c>
      <c r="O300" s="238">
        <v>68</v>
      </c>
      <c r="P300" s="682"/>
      <c r="Q300" s="713">
        <v>34</v>
      </c>
    </row>
    <row r="301" spans="1:17" ht="14.4" customHeight="1" x14ac:dyDescent="0.3">
      <c r="A301" s="680" t="s">
        <v>5552</v>
      </c>
      <c r="B301" s="671" t="s">
        <v>5553</v>
      </c>
      <c r="C301" s="671" t="s">
        <v>3867</v>
      </c>
      <c r="D301" s="671" t="s">
        <v>5609</v>
      </c>
      <c r="E301" s="671" t="s">
        <v>5610</v>
      </c>
      <c r="F301" s="238">
        <v>12</v>
      </c>
      <c r="G301" s="238">
        <v>3180</v>
      </c>
      <c r="H301" s="238">
        <v>1</v>
      </c>
      <c r="I301" s="238">
        <v>265</v>
      </c>
      <c r="J301" s="238">
        <v>10</v>
      </c>
      <c r="K301" s="238">
        <v>2660</v>
      </c>
      <c r="L301" s="238">
        <v>0.83647798742138368</v>
      </c>
      <c r="M301" s="238">
        <v>266</v>
      </c>
      <c r="N301" s="238">
        <v>21</v>
      </c>
      <c r="O301" s="238">
        <v>5586</v>
      </c>
      <c r="P301" s="682">
        <v>1.7566037735849056</v>
      </c>
      <c r="Q301" s="713">
        <v>266</v>
      </c>
    </row>
    <row r="302" spans="1:17" ht="14.4" customHeight="1" x14ac:dyDescent="0.3">
      <c r="A302" s="680" t="s">
        <v>5611</v>
      </c>
      <c r="B302" s="671" t="s">
        <v>5612</v>
      </c>
      <c r="C302" s="671" t="s">
        <v>3867</v>
      </c>
      <c r="D302" s="671" t="s">
        <v>5613</v>
      </c>
      <c r="E302" s="671" t="s">
        <v>5614</v>
      </c>
      <c r="F302" s="238">
        <v>542</v>
      </c>
      <c r="G302" s="238">
        <v>85636</v>
      </c>
      <c r="H302" s="238">
        <v>1</v>
      </c>
      <c r="I302" s="238">
        <v>158</v>
      </c>
      <c r="J302" s="238">
        <v>548</v>
      </c>
      <c r="K302" s="238">
        <v>87132</v>
      </c>
      <c r="L302" s="238">
        <v>1.0174692886169368</v>
      </c>
      <c r="M302" s="238">
        <v>159</v>
      </c>
      <c r="N302" s="238">
        <v>625</v>
      </c>
      <c r="O302" s="238">
        <v>99375</v>
      </c>
      <c r="P302" s="682">
        <v>1.1604348638423092</v>
      </c>
      <c r="Q302" s="713">
        <v>159</v>
      </c>
    </row>
    <row r="303" spans="1:17" ht="14.4" customHeight="1" x14ac:dyDescent="0.3">
      <c r="A303" s="680" t="s">
        <v>5611</v>
      </c>
      <c r="B303" s="671" t="s">
        <v>5612</v>
      </c>
      <c r="C303" s="671" t="s">
        <v>3867</v>
      </c>
      <c r="D303" s="671" t="s">
        <v>5615</v>
      </c>
      <c r="E303" s="671" t="s">
        <v>5616</v>
      </c>
      <c r="F303" s="238">
        <v>1</v>
      </c>
      <c r="G303" s="238">
        <v>1164</v>
      </c>
      <c r="H303" s="238">
        <v>1</v>
      </c>
      <c r="I303" s="238">
        <v>1164</v>
      </c>
      <c r="J303" s="238"/>
      <c r="K303" s="238"/>
      <c r="L303" s="238"/>
      <c r="M303" s="238"/>
      <c r="N303" s="238"/>
      <c r="O303" s="238"/>
      <c r="P303" s="682"/>
      <c r="Q303" s="713"/>
    </row>
    <row r="304" spans="1:17" ht="14.4" customHeight="1" x14ac:dyDescent="0.3">
      <c r="A304" s="680" t="s">
        <v>5611</v>
      </c>
      <c r="B304" s="671" t="s">
        <v>5612</v>
      </c>
      <c r="C304" s="671" t="s">
        <v>3867</v>
      </c>
      <c r="D304" s="671" t="s">
        <v>5617</v>
      </c>
      <c r="E304" s="671" t="s">
        <v>5618</v>
      </c>
      <c r="F304" s="238">
        <v>89</v>
      </c>
      <c r="G304" s="238">
        <v>3471</v>
      </c>
      <c r="H304" s="238">
        <v>1</v>
      </c>
      <c r="I304" s="238">
        <v>39</v>
      </c>
      <c r="J304" s="238">
        <v>72</v>
      </c>
      <c r="K304" s="238">
        <v>2808</v>
      </c>
      <c r="L304" s="238">
        <v>0.8089887640449438</v>
      </c>
      <c r="M304" s="238">
        <v>39</v>
      </c>
      <c r="N304" s="238">
        <v>77</v>
      </c>
      <c r="O304" s="238">
        <v>3003</v>
      </c>
      <c r="P304" s="682">
        <v>0.8651685393258427</v>
      </c>
      <c r="Q304" s="713">
        <v>39</v>
      </c>
    </row>
    <row r="305" spans="1:17" ht="14.4" customHeight="1" x14ac:dyDescent="0.3">
      <c r="A305" s="680" t="s">
        <v>5611</v>
      </c>
      <c r="B305" s="671" t="s">
        <v>5612</v>
      </c>
      <c r="C305" s="671" t="s">
        <v>3867</v>
      </c>
      <c r="D305" s="671" t="s">
        <v>5619</v>
      </c>
      <c r="E305" s="671" t="s">
        <v>5620</v>
      </c>
      <c r="F305" s="238">
        <v>3</v>
      </c>
      <c r="G305" s="238">
        <v>1212</v>
      </c>
      <c r="H305" s="238">
        <v>1</v>
      </c>
      <c r="I305" s="238">
        <v>404</v>
      </c>
      <c r="J305" s="238">
        <v>1</v>
      </c>
      <c r="K305" s="238">
        <v>405</v>
      </c>
      <c r="L305" s="238">
        <v>0.33415841584158418</v>
      </c>
      <c r="M305" s="238">
        <v>405</v>
      </c>
      <c r="N305" s="238"/>
      <c r="O305" s="238"/>
      <c r="P305" s="682"/>
      <c r="Q305" s="713"/>
    </row>
    <row r="306" spans="1:17" ht="14.4" customHeight="1" x14ac:dyDescent="0.3">
      <c r="A306" s="680" t="s">
        <v>5611</v>
      </c>
      <c r="B306" s="671" t="s">
        <v>5612</v>
      </c>
      <c r="C306" s="671" t="s">
        <v>3867</v>
      </c>
      <c r="D306" s="671" t="s">
        <v>5621</v>
      </c>
      <c r="E306" s="671" t="s">
        <v>5622</v>
      </c>
      <c r="F306" s="238">
        <v>3</v>
      </c>
      <c r="G306" s="238">
        <v>1146</v>
      </c>
      <c r="H306" s="238">
        <v>1</v>
      </c>
      <c r="I306" s="238">
        <v>382</v>
      </c>
      <c r="J306" s="238">
        <v>6</v>
      </c>
      <c r="K306" s="238">
        <v>2292</v>
      </c>
      <c r="L306" s="238">
        <v>2</v>
      </c>
      <c r="M306" s="238">
        <v>382</v>
      </c>
      <c r="N306" s="238">
        <v>4</v>
      </c>
      <c r="O306" s="238">
        <v>1528</v>
      </c>
      <c r="P306" s="682">
        <v>1.3333333333333333</v>
      </c>
      <c r="Q306" s="713">
        <v>382</v>
      </c>
    </row>
    <row r="307" spans="1:17" ht="14.4" customHeight="1" x14ac:dyDescent="0.3">
      <c r="A307" s="680" t="s">
        <v>5611</v>
      </c>
      <c r="B307" s="671" t="s">
        <v>5612</v>
      </c>
      <c r="C307" s="671" t="s">
        <v>3867</v>
      </c>
      <c r="D307" s="671" t="s">
        <v>5623</v>
      </c>
      <c r="E307" s="671" t="s">
        <v>5624</v>
      </c>
      <c r="F307" s="238"/>
      <c r="G307" s="238"/>
      <c r="H307" s="238"/>
      <c r="I307" s="238"/>
      <c r="J307" s="238">
        <v>3</v>
      </c>
      <c r="K307" s="238">
        <v>111</v>
      </c>
      <c r="L307" s="238"/>
      <c r="M307" s="238">
        <v>37</v>
      </c>
      <c r="N307" s="238"/>
      <c r="O307" s="238"/>
      <c r="P307" s="682"/>
      <c r="Q307" s="713"/>
    </row>
    <row r="308" spans="1:17" ht="14.4" customHeight="1" x14ac:dyDescent="0.3">
      <c r="A308" s="680" t="s">
        <v>5611</v>
      </c>
      <c r="B308" s="671" t="s">
        <v>5612</v>
      </c>
      <c r="C308" s="671" t="s">
        <v>3867</v>
      </c>
      <c r="D308" s="671" t="s">
        <v>5625</v>
      </c>
      <c r="E308" s="671" t="s">
        <v>5626</v>
      </c>
      <c r="F308" s="238">
        <v>1</v>
      </c>
      <c r="G308" s="238">
        <v>40</v>
      </c>
      <c r="H308" s="238">
        <v>1</v>
      </c>
      <c r="I308" s="238">
        <v>40</v>
      </c>
      <c r="J308" s="238">
        <v>2</v>
      </c>
      <c r="K308" s="238">
        <v>82</v>
      </c>
      <c r="L308" s="238">
        <v>2.0499999999999998</v>
      </c>
      <c r="M308" s="238">
        <v>41</v>
      </c>
      <c r="N308" s="238"/>
      <c r="O308" s="238"/>
      <c r="P308" s="682"/>
      <c r="Q308" s="713"/>
    </row>
    <row r="309" spans="1:17" ht="14.4" customHeight="1" x14ac:dyDescent="0.3">
      <c r="A309" s="680" t="s">
        <v>5611</v>
      </c>
      <c r="B309" s="671" t="s">
        <v>5612</v>
      </c>
      <c r="C309" s="671" t="s">
        <v>3867</v>
      </c>
      <c r="D309" s="671" t="s">
        <v>5627</v>
      </c>
      <c r="E309" s="671" t="s">
        <v>5628</v>
      </c>
      <c r="F309" s="238">
        <v>1</v>
      </c>
      <c r="G309" s="238">
        <v>490</v>
      </c>
      <c r="H309" s="238">
        <v>1</v>
      </c>
      <c r="I309" s="238">
        <v>490</v>
      </c>
      <c r="J309" s="238"/>
      <c r="K309" s="238"/>
      <c r="L309" s="238"/>
      <c r="M309" s="238"/>
      <c r="N309" s="238">
        <v>3</v>
      </c>
      <c r="O309" s="238">
        <v>1470</v>
      </c>
      <c r="P309" s="682">
        <v>3</v>
      </c>
      <c r="Q309" s="713">
        <v>490</v>
      </c>
    </row>
    <row r="310" spans="1:17" ht="14.4" customHeight="1" x14ac:dyDescent="0.3">
      <c r="A310" s="680" t="s">
        <v>5611</v>
      </c>
      <c r="B310" s="671" t="s">
        <v>5612</v>
      </c>
      <c r="C310" s="671" t="s">
        <v>3867</v>
      </c>
      <c r="D310" s="671" t="s">
        <v>5629</v>
      </c>
      <c r="E310" s="671" t="s">
        <v>5630</v>
      </c>
      <c r="F310" s="238">
        <v>7</v>
      </c>
      <c r="G310" s="238">
        <v>217</v>
      </c>
      <c r="H310" s="238">
        <v>1</v>
      </c>
      <c r="I310" s="238">
        <v>31</v>
      </c>
      <c r="J310" s="238">
        <v>5</v>
      </c>
      <c r="K310" s="238">
        <v>155</v>
      </c>
      <c r="L310" s="238">
        <v>0.7142857142857143</v>
      </c>
      <c r="M310" s="238">
        <v>31</v>
      </c>
      <c r="N310" s="238">
        <v>2</v>
      </c>
      <c r="O310" s="238">
        <v>62</v>
      </c>
      <c r="P310" s="682">
        <v>0.2857142857142857</v>
      </c>
      <c r="Q310" s="713">
        <v>31</v>
      </c>
    </row>
    <row r="311" spans="1:17" ht="14.4" customHeight="1" x14ac:dyDescent="0.3">
      <c r="A311" s="680" t="s">
        <v>5611</v>
      </c>
      <c r="B311" s="671" t="s">
        <v>5612</v>
      </c>
      <c r="C311" s="671" t="s">
        <v>3867</v>
      </c>
      <c r="D311" s="671" t="s">
        <v>5631</v>
      </c>
      <c r="E311" s="671" t="s">
        <v>5632</v>
      </c>
      <c r="F311" s="238">
        <v>2</v>
      </c>
      <c r="G311" s="238">
        <v>408</v>
      </c>
      <c r="H311" s="238">
        <v>1</v>
      </c>
      <c r="I311" s="238">
        <v>204</v>
      </c>
      <c r="J311" s="238">
        <v>1</v>
      </c>
      <c r="K311" s="238">
        <v>205</v>
      </c>
      <c r="L311" s="238">
        <v>0.50245098039215685</v>
      </c>
      <c r="M311" s="238">
        <v>205</v>
      </c>
      <c r="N311" s="238"/>
      <c r="O311" s="238"/>
      <c r="P311" s="682"/>
      <c r="Q311" s="713"/>
    </row>
    <row r="312" spans="1:17" ht="14.4" customHeight="1" x14ac:dyDescent="0.3">
      <c r="A312" s="680" t="s">
        <v>5611</v>
      </c>
      <c r="B312" s="671" t="s">
        <v>5612</v>
      </c>
      <c r="C312" s="671" t="s">
        <v>3867</v>
      </c>
      <c r="D312" s="671" t="s">
        <v>5633</v>
      </c>
      <c r="E312" s="671" t="s">
        <v>5634</v>
      </c>
      <c r="F312" s="238">
        <v>1</v>
      </c>
      <c r="G312" s="238">
        <v>376</v>
      </c>
      <c r="H312" s="238">
        <v>1</v>
      </c>
      <c r="I312" s="238">
        <v>376</v>
      </c>
      <c r="J312" s="238">
        <v>1</v>
      </c>
      <c r="K312" s="238">
        <v>377</v>
      </c>
      <c r="L312" s="238">
        <v>1.0026595744680851</v>
      </c>
      <c r="M312" s="238">
        <v>377</v>
      </c>
      <c r="N312" s="238">
        <v>1</v>
      </c>
      <c r="O312" s="238">
        <v>377</v>
      </c>
      <c r="P312" s="682">
        <v>1.0026595744680851</v>
      </c>
      <c r="Q312" s="713">
        <v>377</v>
      </c>
    </row>
    <row r="313" spans="1:17" ht="14.4" customHeight="1" x14ac:dyDescent="0.3">
      <c r="A313" s="680" t="s">
        <v>5611</v>
      </c>
      <c r="B313" s="671" t="s">
        <v>5612</v>
      </c>
      <c r="C313" s="671" t="s">
        <v>3867</v>
      </c>
      <c r="D313" s="671" t="s">
        <v>5635</v>
      </c>
      <c r="E313" s="671" t="s">
        <v>5636</v>
      </c>
      <c r="F313" s="238">
        <v>298</v>
      </c>
      <c r="G313" s="238">
        <v>33376</v>
      </c>
      <c r="H313" s="238">
        <v>1</v>
      </c>
      <c r="I313" s="238">
        <v>112</v>
      </c>
      <c r="J313" s="238">
        <v>222</v>
      </c>
      <c r="K313" s="238">
        <v>25086</v>
      </c>
      <c r="L313" s="238">
        <v>0.75161792905081493</v>
      </c>
      <c r="M313" s="238">
        <v>113</v>
      </c>
      <c r="N313" s="238">
        <v>242</v>
      </c>
      <c r="O313" s="238">
        <v>27346</v>
      </c>
      <c r="P313" s="682">
        <v>0.81933125599232981</v>
      </c>
      <c r="Q313" s="713">
        <v>113</v>
      </c>
    </row>
    <row r="314" spans="1:17" ht="14.4" customHeight="1" x14ac:dyDescent="0.3">
      <c r="A314" s="680" t="s">
        <v>5611</v>
      </c>
      <c r="B314" s="671" t="s">
        <v>5612</v>
      </c>
      <c r="C314" s="671" t="s">
        <v>3867</v>
      </c>
      <c r="D314" s="671" t="s">
        <v>5637</v>
      </c>
      <c r="E314" s="671" t="s">
        <v>5638</v>
      </c>
      <c r="F314" s="238">
        <v>80</v>
      </c>
      <c r="G314" s="238">
        <v>6640</v>
      </c>
      <c r="H314" s="238">
        <v>1</v>
      </c>
      <c r="I314" s="238">
        <v>83</v>
      </c>
      <c r="J314" s="238">
        <v>53</v>
      </c>
      <c r="K314" s="238">
        <v>4452</v>
      </c>
      <c r="L314" s="238">
        <v>0.67048192771084336</v>
      </c>
      <c r="M314" s="238">
        <v>84</v>
      </c>
      <c r="N314" s="238">
        <v>71</v>
      </c>
      <c r="O314" s="238">
        <v>5964</v>
      </c>
      <c r="P314" s="682">
        <v>0.89819277108433737</v>
      </c>
      <c r="Q314" s="713">
        <v>84</v>
      </c>
    </row>
    <row r="315" spans="1:17" ht="14.4" customHeight="1" x14ac:dyDescent="0.3">
      <c r="A315" s="680" t="s">
        <v>5611</v>
      </c>
      <c r="B315" s="671" t="s">
        <v>5612</v>
      </c>
      <c r="C315" s="671" t="s">
        <v>3867</v>
      </c>
      <c r="D315" s="671" t="s">
        <v>5639</v>
      </c>
      <c r="E315" s="671" t="s">
        <v>5640</v>
      </c>
      <c r="F315" s="238"/>
      <c r="G315" s="238"/>
      <c r="H315" s="238"/>
      <c r="I315" s="238"/>
      <c r="J315" s="238">
        <v>2</v>
      </c>
      <c r="K315" s="238">
        <v>192</v>
      </c>
      <c r="L315" s="238"/>
      <c r="M315" s="238">
        <v>96</v>
      </c>
      <c r="N315" s="238">
        <v>3</v>
      </c>
      <c r="O315" s="238">
        <v>288</v>
      </c>
      <c r="P315" s="682"/>
      <c r="Q315" s="713">
        <v>96</v>
      </c>
    </row>
    <row r="316" spans="1:17" ht="14.4" customHeight="1" x14ac:dyDescent="0.3">
      <c r="A316" s="680" t="s">
        <v>5611</v>
      </c>
      <c r="B316" s="671" t="s">
        <v>5612</v>
      </c>
      <c r="C316" s="671" t="s">
        <v>3867</v>
      </c>
      <c r="D316" s="671" t="s">
        <v>5641</v>
      </c>
      <c r="E316" s="671" t="s">
        <v>5642</v>
      </c>
      <c r="F316" s="238">
        <v>30</v>
      </c>
      <c r="G316" s="238">
        <v>630</v>
      </c>
      <c r="H316" s="238">
        <v>1</v>
      </c>
      <c r="I316" s="238">
        <v>21</v>
      </c>
      <c r="J316" s="238">
        <v>13</v>
      </c>
      <c r="K316" s="238">
        <v>273</v>
      </c>
      <c r="L316" s="238">
        <v>0.43333333333333335</v>
      </c>
      <c r="M316" s="238">
        <v>21</v>
      </c>
      <c r="N316" s="238">
        <v>22</v>
      </c>
      <c r="O316" s="238">
        <v>462</v>
      </c>
      <c r="P316" s="682">
        <v>0.73333333333333328</v>
      </c>
      <c r="Q316" s="713">
        <v>21</v>
      </c>
    </row>
    <row r="317" spans="1:17" ht="14.4" customHeight="1" x14ac:dyDescent="0.3">
      <c r="A317" s="680" t="s">
        <v>5611</v>
      </c>
      <c r="B317" s="671" t="s">
        <v>5612</v>
      </c>
      <c r="C317" s="671" t="s">
        <v>3867</v>
      </c>
      <c r="D317" s="671" t="s">
        <v>5643</v>
      </c>
      <c r="E317" s="671" t="s">
        <v>5644</v>
      </c>
      <c r="F317" s="238">
        <v>4</v>
      </c>
      <c r="G317" s="238">
        <v>1944</v>
      </c>
      <c r="H317" s="238">
        <v>1</v>
      </c>
      <c r="I317" s="238">
        <v>486</v>
      </c>
      <c r="J317" s="238">
        <v>8</v>
      </c>
      <c r="K317" s="238">
        <v>3888</v>
      </c>
      <c r="L317" s="238">
        <v>2</v>
      </c>
      <c r="M317" s="238">
        <v>486</v>
      </c>
      <c r="N317" s="238">
        <v>16</v>
      </c>
      <c r="O317" s="238">
        <v>7776</v>
      </c>
      <c r="P317" s="682">
        <v>4</v>
      </c>
      <c r="Q317" s="713">
        <v>486</v>
      </c>
    </row>
    <row r="318" spans="1:17" ht="14.4" customHeight="1" x14ac:dyDescent="0.3">
      <c r="A318" s="680" t="s">
        <v>5611</v>
      </c>
      <c r="B318" s="671" t="s">
        <v>5612</v>
      </c>
      <c r="C318" s="671" t="s">
        <v>3867</v>
      </c>
      <c r="D318" s="671" t="s">
        <v>5645</v>
      </c>
      <c r="E318" s="671" t="s">
        <v>5646</v>
      </c>
      <c r="F318" s="238">
        <v>60</v>
      </c>
      <c r="G318" s="238">
        <v>2400</v>
      </c>
      <c r="H318" s="238">
        <v>1</v>
      </c>
      <c r="I318" s="238">
        <v>40</v>
      </c>
      <c r="J318" s="238">
        <v>23</v>
      </c>
      <c r="K318" s="238">
        <v>920</v>
      </c>
      <c r="L318" s="238">
        <v>0.38333333333333336</v>
      </c>
      <c r="M318" s="238">
        <v>40</v>
      </c>
      <c r="N318" s="238">
        <v>44</v>
      </c>
      <c r="O318" s="238">
        <v>1760</v>
      </c>
      <c r="P318" s="682">
        <v>0.73333333333333328</v>
      </c>
      <c r="Q318" s="713">
        <v>40</v>
      </c>
    </row>
    <row r="319" spans="1:17" ht="14.4" customHeight="1" x14ac:dyDescent="0.3">
      <c r="A319" s="680" t="s">
        <v>5611</v>
      </c>
      <c r="B319" s="671" t="s">
        <v>5612</v>
      </c>
      <c r="C319" s="671" t="s">
        <v>3867</v>
      </c>
      <c r="D319" s="671" t="s">
        <v>5647</v>
      </c>
      <c r="E319" s="671" t="s">
        <v>5648</v>
      </c>
      <c r="F319" s="238"/>
      <c r="G319" s="238"/>
      <c r="H319" s="238"/>
      <c r="I319" s="238"/>
      <c r="J319" s="238"/>
      <c r="K319" s="238"/>
      <c r="L319" s="238"/>
      <c r="M319" s="238"/>
      <c r="N319" s="238">
        <v>3</v>
      </c>
      <c r="O319" s="238">
        <v>1812</v>
      </c>
      <c r="P319" s="682"/>
      <c r="Q319" s="713">
        <v>604</v>
      </c>
    </row>
    <row r="320" spans="1:17" ht="14.4" customHeight="1" x14ac:dyDescent="0.3">
      <c r="A320" s="680" t="s">
        <v>5649</v>
      </c>
      <c r="B320" s="671" t="s">
        <v>5351</v>
      </c>
      <c r="C320" s="671" t="s">
        <v>3867</v>
      </c>
      <c r="D320" s="671" t="s">
        <v>5650</v>
      </c>
      <c r="E320" s="671" t="s">
        <v>5651</v>
      </c>
      <c r="F320" s="238">
        <v>1</v>
      </c>
      <c r="G320" s="238">
        <v>825</v>
      </c>
      <c r="H320" s="238">
        <v>1</v>
      </c>
      <c r="I320" s="238">
        <v>825</v>
      </c>
      <c r="J320" s="238"/>
      <c r="K320" s="238"/>
      <c r="L320" s="238"/>
      <c r="M320" s="238"/>
      <c r="N320" s="238"/>
      <c r="O320" s="238"/>
      <c r="P320" s="682"/>
      <c r="Q320" s="713"/>
    </row>
    <row r="321" spans="1:17" ht="14.4" customHeight="1" x14ac:dyDescent="0.3">
      <c r="A321" s="680" t="s">
        <v>5649</v>
      </c>
      <c r="B321" s="671" t="s">
        <v>5351</v>
      </c>
      <c r="C321" s="671" t="s">
        <v>3867</v>
      </c>
      <c r="D321" s="671" t="s">
        <v>5217</v>
      </c>
      <c r="E321" s="671" t="s">
        <v>5218</v>
      </c>
      <c r="F321" s="238">
        <v>3</v>
      </c>
      <c r="G321" s="238">
        <v>498</v>
      </c>
      <c r="H321" s="238">
        <v>1</v>
      </c>
      <c r="I321" s="238">
        <v>166</v>
      </c>
      <c r="J321" s="238">
        <v>2</v>
      </c>
      <c r="K321" s="238">
        <v>332</v>
      </c>
      <c r="L321" s="238">
        <v>0.66666666666666663</v>
      </c>
      <c r="M321" s="238">
        <v>166</v>
      </c>
      <c r="N321" s="238"/>
      <c r="O321" s="238"/>
      <c r="P321" s="682"/>
      <c r="Q321" s="713"/>
    </row>
    <row r="322" spans="1:17" ht="14.4" customHeight="1" x14ac:dyDescent="0.3">
      <c r="A322" s="680" t="s">
        <v>5649</v>
      </c>
      <c r="B322" s="671" t="s">
        <v>5351</v>
      </c>
      <c r="C322" s="671" t="s">
        <v>3867</v>
      </c>
      <c r="D322" s="671" t="s">
        <v>5652</v>
      </c>
      <c r="E322" s="671" t="s">
        <v>5653</v>
      </c>
      <c r="F322" s="238">
        <v>3</v>
      </c>
      <c r="G322" s="238">
        <v>516</v>
      </c>
      <c r="H322" s="238">
        <v>1</v>
      </c>
      <c r="I322" s="238">
        <v>172</v>
      </c>
      <c r="J322" s="238">
        <v>2</v>
      </c>
      <c r="K322" s="238">
        <v>344</v>
      </c>
      <c r="L322" s="238">
        <v>0.66666666666666663</v>
      </c>
      <c r="M322" s="238">
        <v>172</v>
      </c>
      <c r="N322" s="238"/>
      <c r="O322" s="238"/>
      <c r="P322" s="682"/>
      <c r="Q322" s="713"/>
    </row>
    <row r="323" spans="1:17" ht="14.4" customHeight="1" x14ac:dyDescent="0.3">
      <c r="A323" s="680" t="s">
        <v>5649</v>
      </c>
      <c r="B323" s="671" t="s">
        <v>5351</v>
      </c>
      <c r="C323" s="671" t="s">
        <v>3867</v>
      </c>
      <c r="D323" s="671" t="s">
        <v>5654</v>
      </c>
      <c r="E323" s="671" t="s">
        <v>5655</v>
      </c>
      <c r="F323" s="238">
        <v>1</v>
      </c>
      <c r="G323" s="238">
        <v>349</v>
      </c>
      <c r="H323" s="238">
        <v>1</v>
      </c>
      <c r="I323" s="238">
        <v>349</v>
      </c>
      <c r="J323" s="238"/>
      <c r="K323" s="238"/>
      <c r="L323" s="238"/>
      <c r="M323" s="238"/>
      <c r="N323" s="238">
        <v>1</v>
      </c>
      <c r="O323" s="238">
        <v>349</v>
      </c>
      <c r="P323" s="682">
        <v>1</v>
      </c>
      <c r="Q323" s="713">
        <v>349</v>
      </c>
    </row>
    <row r="324" spans="1:17" ht="14.4" customHeight="1" x14ac:dyDescent="0.3">
      <c r="A324" s="680" t="s">
        <v>5649</v>
      </c>
      <c r="B324" s="671" t="s">
        <v>5351</v>
      </c>
      <c r="C324" s="671" t="s">
        <v>3867</v>
      </c>
      <c r="D324" s="671" t="s">
        <v>5656</v>
      </c>
      <c r="E324" s="671" t="s">
        <v>5657</v>
      </c>
      <c r="F324" s="238"/>
      <c r="G324" s="238"/>
      <c r="H324" s="238"/>
      <c r="I324" s="238"/>
      <c r="J324" s="238"/>
      <c r="K324" s="238"/>
      <c r="L324" s="238"/>
      <c r="M324" s="238"/>
      <c r="N324" s="238">
        <v>1</v>
      </c>
      <c r="O324" s="238">
        <v>188</v>
      </c>
      <c r="P324" s="682"/>
      <c r="Q324" s="713">
        <v>188</v>
      </c>
    </row>
    <row r="325" spans="1:17" ht="14.4" customHeight="1" x14ac:dyDescent="0.3">
      <c r="A325" s="680" t="s">
        <v>5649</v>
      </c>
      <c r="B325" s="671" t="s">
        <v>5351</v>
      </c>
      <c r="C325" s="671" t="s">
        <v>3867</v>
      </c>
      <c r="D325" s="671" t="s">
        <v>5658</v>
      </c>
      <c r="E325" s="671" t="s">
        <v>5659</v>
      </c>
      <c r="F325" s="238">
        <v>1</v>
      </c>
      <c r="G325" s="238">
        <v>544</v>
      </c>
      <c r="H325" s="238">
        <v>1</v>
      </c>
      <c r="I325" s="238">
        <v>544</v>
      </c>
      <c r="J325" s="238"/>
      <c r="K325" s="238"/>
      <c r="L325" s="238"/>
      <c r="M325" s="238"/>
      <c r="N325" s="238"/>
      <c r="O325" s="238"/>
      <c r="P325" s="682"/>
      <c r="Q325" s="713"/>
    </row>
    <row r="326" spans="1:17" ht="14.4" customHeight="1" x14ac:dyDescent="0.3">
      <c r="A326" s="680" t="s">
        <v>5649</v>
      </c>
      <c r="B326" s="671" t="s">
        <v>5351</v>
      </c>
      <c r="C326" s="671" t="s">
        <v>3867</v>
      </c>
      <c r="D326" s="671" t="s">
        <v>5660</v>
      </c>
      <c r="E326" s="671" t="s">
        <v>5661</v>
      </c>
      <c r="F326" s="238">
        <v>1</v>
      </c>
      <c r="G326" s="238">
        <v>673</v>
      </c>
      <c r="H326" s="238">
        <v>1</v>
      </c>
      <c r="I326" s="238">
        <v>673</v>
      </c>
      <c r="J326" s="238"/>
      <c r="K326" s="238"/>
      <c r="L326" s="238"/>
      <c r="M326" s="238"/>
      <c r="N326" s="238"/>
      <c r="O326" s="238"/>
      <c r="P326" s="682"/>
      <c r="Q326" s="713"/>
    </row>
    <row r="327" spans="1:17" ht="14.4" customHeight="1" x14ac:dyDescent="0.3">
      <c r="A327" s="680" t="s">
        <v>5649</v>
      </c>
      <c r="B327" s="671" t="s">
        <v>5351</v>
      </c>
      <c r="C327" s="671" t="s">
        <v>3867</v>
      </c>
      <c r="D327" s="671" t="s">
        <v>5662</v>
      </c>
      <c r="E327" s="671" t="s">
        <v>5663</v>
      </c>
      <c r="F327" s="238"/>
      <c r="G327" s="238"/>
      <c r="H327" s="238"/>
      <c r="I327" s="238"/>
      <c r="J327" s="238"/>
      <c r="K327" s="238"/>
      <c r="L327" s="238"/>
      <c r="M327" s="238"/>
      <c r="N327" s="238">
        <v>1</v>
      </c>
      <c r="O327" s="238">
        <v>237</v>
      </c>
      <c r="P327" s="682"/>
      <c r="Q327" s="713">
        <v>237</v>
      </c>
    </row>
    <row r="328" spans="1:17" ht="14.4" customHeight="1" x14ac:dyDescent="0.3">
      <c r="A328" s="680" t="s">
        <v>5649</v>
      </c>
      <c r="B328" s="671" t="s">
        <v>5351</v>
      </c>
      <c r="C328" s="671" t="s">
        <v>3867</v>
      </c>
      <c r="D328" s="671" t="s">
        <v>5664</v>
      </c>
      <c r="E328" s="671" t="s">
        <v>5665</v>
      </c>
      <c r="F328" s="238">
        <v>1</v>
      </c>
      <c r="G328" s="238">
        <v>110</v>
      </c>
      <c r="H328" s="238">
        <v>1</v>
      </c>
      <c r="I328" s="238">
        <v>110</v>
      </c>
      <c r="J328" s="238"/>
      <c r="K328" s="238"/>
      <c r="L328" s="238"/>
      <c r="M328" s="238"/>
      <c r="N328" s="238"/>
      <c r="O328" s="238"/>
      <c r="P328" s="682"/>
      <c r="Q328" s="713"/>
    </row>
    <row r="329" spans="1:17" ht="14.4" customHeight="1" x14ac:dyDescent="0.3">
      <c r="A329" s="680" t="s">
        <v>5649</v>
      </c>
      <c r="B329" s="671" t="s">
        <v>5351</v>
      </c>
      <c r="C329" s="671" t="s">
        <v>3867</v>
      </c>
      <c r="D329" s="671" t="s">
        <v>5159</v>
      </c>
      <c r="E329" s="671" t="s">
        <v>5160</v>
      </c>
      <c r="F329" s="238">
        <v>6</v>
      </c>
      <c r="G329" s="238">
        <v>2082</v>
      </c>
      <c r="H329" s="238">
        <v>1</v>
      </c>
      <c r="I329" s="238">
        <v>347</v>
      </c>
      <c r="J329" s="238">
        <v>6</v>
      </c>
      <c r="K329" s="238">
        <v>2088</v>
      </c>
      <c r="L329" s="238">
        <v>1.0028818443804035</v>
      </c>
      <c r="M329" s="238">
        <v>348</v>
      </c>
      <c r="N329" s="238"/>
      <c r="O329" s="238"/>
      <c r="P329" s="682"/>
      <c r="Q329" s="713"/>
    </row>
    <row r="330" spans="1:17" ht="14.4" customHeight="1" x14ac:dyDescent="0.3">
      <c r="A330" s="680" t="s">
        <v>5649</v>
      </c>
      <c r="B330" s="671" t="s">
        <v>5351</v>
      </c>
      <c r="C330" s="671" t="s">
        <v>3867</v>
      </c>
      <c r="D330" s="671" t="s">
        <v>5253</v>
      </c>
      <c r="E330" s="671" t="s">
        <v>5254</v>
      </c>
      <c r="F330" s="238">
        <v>1</v>
      </c>
      <c r="G330" s="238">
        <v>147</v>
      </c>
      <c r="H330" s="238">
        <v>1</v>
      </c>
      <c r="I330" s="238">
        <v>147</v>
      </c>
      <c r="J330" s="238">
        <v>1</v>
      </c>
      <c r="K330" s="238">
        <v>147</v>
      </c>
      <c r="L330" s="238">
        <v>1</v>
      </c>
      <c r="M330" s="238">
        <v>147</v>
      </c>
      <c r="N330" s="238"/>
      <c r="O330" s="238"/>
      <c r="P330" s="682"/>
      <c r="Q330" s="713"/>
    </row>
    <row r="331" spans="1:17" ht="14.4" customHeight="1" x14ac:dyDescent="0.3">
      <c r="A331" s="680" t="s">
        <v>5649</v>
      </c>
      <c r="B331" s="671" t="s">
        <v>5351</v>
      </c>
      <c r="C331" s="671" t="s">
        <v>3867</v>
      </c>
      <c r="D331" s="671" t="s">
        <v>5666</v>
      </c>
      <c r="E331" s="671" t="s">
        <v>5667</v>
      </c>
      <c r="F331" s="238"/>
      <c r="G331" s="238"/>
      <c r="H331" s="238"/>
      <c r="I331" s="238"/>
      <c r="J331" s="238"/>
      <c r="K331" s="238"/>
      <c r="L331" s="238"/>
      <c r="M331" s="238"/>
      <c r="N331" s="238">
        <v>1</v>
      </c>
      <c r="O331" s="238">
        <v>293</v>
      </c>
      <c r="P331" s="682"/>
      <c r="Q331" s="713">
        <v>293</v>
      </c>
    </row>
    <row r="332" spans="1:17" ht="14.4" customHeight="1" x14ac:dyDescent="0.3">
      <c r="A332" s="680" t="s">
        <v>5649</v>
      </c>
      <c r="B332" s="671" t="s">
        <v>5351</v>
      </c>
      <c r="C332" s="671" t="s">
        <v>3867</v>
      </c>
      <c r="D332" s="671" t="s">
        <v>5668</v>
      </c>
      <c r="E332" s="671" t="s">
        <v>5669</v>
      </c>
      <c r="F332" s="238">
        <v>1</v>
      </c>
      <c r="G332" s="238">
        <v>203</v>
      </c>
      <c r="H332" s="238">
        <v>1</v>
      </c>
      <c r="I332" s="238">
        <v>203</v>
      </c>
      <c r="J332" s="238"/>
      <c r="K332" s="238"/>
      <c r="L332" s="238"/>
      <c r="M332" s="238"/>
      <c r="N332" s="238"/>
      <c r="O332" s="238"/>
      <c r="P332" s="682"/>
      <c r="Q332" s="713"/>
    </row>
    <row r="333" spans="1:17" ht="14.4" customHeight="1" x14ac:dyDescent="0.3">
      <c r="A333" s="680" t="s">
        <v>5649</v>
      </c>
      <c r="B333" s="671" t="s">
        <v>5351</v>
      </c>
      <c r="C333" s="671" t="s">
        <v>3867</v>
      </c>
      <c r="D333" s="671" t="s">
        <v>5670</v>
      </c>
      <c r="E333" s="671" t="s">
        <v>5671</v>
      </c>
      <c r="F333" s="238">
        <v>3</v>
      </c>
      <c r="G333" s="238">
        <v>114</v>
      </c>
      <c r="H333" s="238">
        <v>1</v>
      </c>
      <c r="I333" s="238">
        <v>38</v>
      </c>
      <c r="J333" s="238"/>
      <c r="K333" s="238"/>
      <c r="L333" s="238"/>
      <c r="M333" s="238"/>
      <c r="N333" s="238"/>
      <c r="O333" s="238"/>
      <c r="P333" s="682"/>
      <c r="Q333" s="713"/>
    </row>
    <row r="334" spans="1:17" ht="14.4" customHeight="1" x14ac:dyDescent="0.3">
      <c r="A334" s="680" t="s">
        <v>5649</v>
      </c>
      <c r="B334" s="671" t="s">
        <v>5351</v>
      </c>
      <c r="C334" s="671" t="s">
        <v>3867</v>
      </c>
      <c r="D334" s="671" t="s">
        <v>5672</v>
      </c>
      <c r="E334" s="671" t="s">
        <v>5673</v>
      </c>
      <c r="F334" s="238">
        <v>3</v>
      </c>
      <c r="G334" s="238">
        <v>507</v>
      </c>
      <c r="H334" s="238">
        <v>1</v>
      </c>
      <c r="I334" s="238">
        <v>169</v>
      </c>
      <c r="J334" s="238">
        <v>2</v>
      </c>
      <c r="K334" s="238">
        <v>338</v>
      </c>
      <c r="L334" s="238">
        <v>0.66666666666666663</v>
      </c>
      <c r="M334" s="238">
        <v>169</v>
      </c>
      <c r="N334" s="238"/>
      <c r="O334" s="238"/>
      <c r="P334" s="682"/>
      <c r="Q334" s="713"/>
    </row>
    <row r="335" spans="1:17" ht="14.4" customHeight="1" x14ac:dyDescent="0.3">
      <c r="A335" s="680" t="s">
        <v>5649</v>
      </c>
      <c r="B335" s="671" t="s">
        <v>5351</v>
      </c>
      <c r="C335" s="671" t="s">
        <v>3867</v>
      </c>
      <c r="D335" s="671" t="s">
        <v>5674</v>
      </c>
      <c r="E335" s="671" t="s">
        <v>5675</v>
      </c>
      <c r="F335" s="238"/>
      <c r="G335" s="238"/>
      <c r="H335" s="238"/>
      <c r="I335" s="238"/>
      <c r="J335" s="238"/>
      <c r="K335" s="238"/>
      <c r="L335" s="238"/>
      <c r="M335" s="238"/>
      <c r="N335" s="238">
        <v>1</v>
      </c>
      <c r="O335" s="238">
        <v>324</v>
      </c>
      <c r="P335" s="682"/>
      <c r="Q335" s="713">
        <v>324</v>
      </c>
    </row>
    <row r="336" spans="1:17" ht="14.4" customHeight="1" x14ac:dyDescent="0.3">
      <c r="A336" s="680" t="s">
        <v>5649</v>
      </c>
      <c r="B336" s="671" t="s">
        <v>5351</v>
      </c>
      <c r="C336" s="671" t="s">
        <v>3867</v>
      </c>
      <c r="D336" s="671" t="s">
        <v>5676</v>
      </c>
      <c r="E336" s="671" t="s">
        <v>5677</v>
      </c>
      <c r="F336" s="238">
        <v>1</v>
      </c>
      <c r="G336" s="238">
        <v>685</v>
      </c>
      <c r="H336" s="238">
        <v>1</v>
      </c>
      <c r="I336" s="238">
        <v>685</v>
      </c>
      <c r="J336" s="238"/>
      <c r="K336" s="238"/>
      <c r="L336" s="238"/>
      <c r="M336" s="238"/>
      <c r="N336" s="238"/>
      <c r="O336" s="238"/>
      <c r="P336" s="682"/>
      <c r="Q336" s="713"/>
    </row>
    <row r="337" spans="1:17" ht="14.4" customHeight="1" x14ac:dyDescent="0.3">
      <c r="A337" s="680" t="s">
        <v>5649</v>
      </c>
      <c r="B337" s="671" t="s">
        <v>5351</v>
      </c>
      <c r="C337" s="671" t="s">
        <v>3867</v>
      </c>
      <c r="D337" s="671" t="s">
        <v>5678</v>
      </c>
      <c r="E337" s="671" t="s">
        <v>5679</v>
      </c>
      <c r="F337" s="238">
        <v>1</v>
      </c>
      <c r="G337" s="238">
        <v>347</v>
      </c>
      <c r="H337" s="238">
        <v>1</v>
      </c>
      <c r="I337" s="238">
        <v>347</v>
      </c>
      <c r="J337" s="238">
        <v>2</v>
      </c>
      <c r="K337" s="238">
        <v>694</v>
      </c>
      <c r="L337" s="238">
        <v>2</v>
      </c>
      <c r="M337" s="238">
        <v>347</v>
      </c>
      <c r="N337" s="238"/>
      <c r="O337" s="238"/>
      <c r="P337" s="682"/>
      <c r="Q337" s="713"/>
    </row>
    <row r="338" spans="1:17" ht="14.4" customHeight="1" x14ac:dyDescent="0.3">
      <c r="A338" s="680" t="s">
        <v>5649</v>
      </c>
      <c r="B338" s="671" t="s">
        <v>5351</v>
      </c>
      <c r="C338" s="671" t="s">
        <v>3867</v>
      </c>
      <c r="D338" s="671" t="s">
        <v>5680</v>
      </c>
      <c r="E338" s="671" t="s">
        <v>5681</v>
      </c>
      <c r="F338" s="238">
        <v>3</v>
      </c>
      <c r="G338" s="238">
        <v>516</v>
      </c>
      <c r="H338" s="238">
        <v>1</v>
      </c>
      <c r="I338" s="238">
        <v>172</v>
      </c>
      <c r="J338" s="238">
        <v>2</v>
      </c>
      <c r="K338" s="238">
        <v>344</v>
      </c>
      <c r="L338" s="238">
        <v>0.66666666666666663</v>
      </c>
      <c r="M338" s="238">
        <v>172</v>
      </c>
      <c r="N338" s="238"/>
      <c r="O338" s="238"/>
      <c r="P338" s="682"/>
      <c r="Q338" s="713"/>
    </row>
    <row r="339" spans="1:17" ht="14.4" customHeight="1" x14ac:dyDescent="0.3">
      <c r="A339" s="680" t="s">
        <v>5649</v>
      </c>
      <c r="B339" s="671" t="s">
        <v>5351</v>
      </c>
      <c r="C339" s="671" t="s">
        <v>3867</v>
      </c>
      <c r="D339" s="671" t="s">
        <v>5682</v>
      </c>
      <c r="E339" s="671" t="s">
        <v>5683</v>
      </c>
      <c r="F339" s="238">
        <v>1</v>
      </c>
      <c r="G339" s="238">
        <v>673</v>
      </c>
      <c r="H339" s="238">
        <v>1</v>
      </c>
      <c r="I339" s="238">
        <v>673</v>
      </c>
      <c r="J339" s="238"/>
      <c r="K339" s="238"/>
      <c r="L339" s="238"/>
      <c r="M339" s="238"/>
      <c r="N339" s="238"/>
      <c r="O339" s="238"/>
      <c r="P339" s="682"/>
      <c r="Q339" s="713"/>
    </row>
    <row r="340" spans="1:17" ht="14.4" customHeight="1" x14ac:dyDescent="0.3">
      <c r="A340" s="680" t="s">
        <v>5649</v>
      </c>
      <c r="B340" s="671" t="s">
        <v>5351</v>
      </c>
      <c r="C340" s="671" t="s">
        <v>3867</v>
      </c>
      <c r="D340" s="671" t="s">
        <v>5684</v>
      </c>
      <c r="E340" s="671" t="s">
        <v>5685</v>
      </c>
      <c r="F340" s="238">
        <v>1</v>
      </c>
      <c r="G340" s="238">
        <v>472</v>
      </c>
      <c r="H340" s="238">
        <v>1</v>
      </c>
      <c r="I340" s="238">
        <v>472</v>
      </c>
      <c r="J340" s="238"/>
      <c r="K340" s="238"/>
      <c r="L340" s="238"/>
      <c r="M340" s="238"/>
      <c r="N340" s="238"/>
      <c r="O340" s="238"/>
      <c r="P340" s="682"/>
      <c r="Q340" s="713"/>
    </row>
    <row r="341" spans="1:17" ht="14.4" customHeight="1" x14ac:dyDescent="0.3">
      <c r="A341" s="680" t="s">
        <v>5649</v>
      </c>
      <c r="B341" s="671" t="s">
        <v>5351</v>
      </c>
      <c r="C341" s="671" t="s">
        <v>3867</v>
      </c>
      <c r="D341" s="671" t="s">
        <v>5686</v>
      </c>
      <c r="E341" s="671" t="s">
        <v>5687</v>
      </c>
      <c r="F341" s="238">
        <v>3</v>
      </c>
      <c r="G341" s="238">
        <v>498</v>
      </c>
      <c r="H341" s="238">
        <v>1</v>
      </c>
      <c r="I341" s="238">
        <v>166</v>
      </c>
      <c r="J341" s="238">
        <v>2</v>
      </c>
      <c r="K341" s="238">
        <v>332</v>
      </c>
      <c r="L341" s="238">
        <v>0.66666666666666663</v>
      </c>
      <c r="M341" s="238">
        <v>166</v>
      </c>
      <c r="N341" s="238"/>
      <c r="O341" s="238"/>
      <c r="P341" s="682"/>
      <c r="Q341" s="713"/>
    </row>
    <row r="342" spans="1:17" ht="14.4" customHeight="1" x14ac:dyDescent="0.3">
      <c r="A342" s="680" t="s">
        <v>5649</v>
      </c>
      <c r="B342" s="671" t="s">
        <v>5351</v>
      </c>
      <c r="C342" s="671" t="s">
        <v>3867</v>
      </c>
      <c r="D342" s="671" t="s">
        <v>5688</v>
      </c>
      <c r="E342" s="671" t="s">
        <v>5689</v>
      </c>
      <c r="F342" s="238"/>
      <c r="G342" s="238"/>
      <c r="H342" s="238"/>
      <c r="I342" s="238"/>
      <c r="J342" s="238"/>
      <c r="K342" s="238"/>
      <c r="L342" s="238"/>
      <c r="M342" s="238"/>
      <c r="N342" s="238">
        <v>1</v>
      </c>
      <c r="O342" s="238">
        <v>185</v>
      </c>
      <c r="P342" s="682"/>
      <c r="Q342" s="713">
        <v>185</v>
      </c>
    </row>
    <row r="343" spans="1:17" ht="14.4" customHeight="1" x14ac:dyDescent="0.3">
      <c r="A343" s="680" t="s">
        <v>5690</v>
      </c>
      <c r="B343" s="671" t="s">
        <v>5058</v>
      </c>
      <c r="C343" s="671" t="s">
        <v>3867</v>
      </c>
      <c r="D343" s="671" t="s">
        <v>5063</v>
      </c>
      <c r="E343" s="671" t="s">
        <v>5064</v>
      </c>
      <c r="F343" s="238"/>
      <c r="G343" s="238"/>
      <c r="H343" s="238"/>
      <c r="I343" s="238"/>
      <c r="J343" s="238"/>
      <c r="K343" s="238"/>
      <c r="L343" s="238"/>
      <c r="M343" s="238"/>
      <c r="N343" s="238">
        <v>2</v>
      </c>
      <c r="O343" s="238">
        <v>2490</v>
      </c>
      <c r="P343" s="682"/>
      <c r="Q343" s="713">
        <v>1245</v>
      </c>
    </row>
    <row r="344" spans="1:17" ht="14.4" customHeight="1" x14ac:dyDescent="0.3">
      <c r="A344" s="680" t="s">
        <v>5690</v>
      </c>
      <c r="B344" s="671" t="s">
        <v>5058</v>
      </c>
      <c r="C344" s="671" t="s">
        <v>3867</v>
      </c>
      <c r="D344" s="671" t="s">
        <v>5065</v>
      </c>
      <c r="E344" s="671" t="s">
        <v>5066</v>
      </c>
      <c r="F344" s="238"/>
      <c r="G344" s="238"/>
      <c r="H344" s="238"/>
      <c r="I344" s="238"/>
      <c r="J344" s="238"/>
      <c r="K344" s="238"/>
      <c r="L344" s="238"/>
      <c r="M344" s="238"/>
      <c r="N344" s="238">
        <v>14</v>
      </c>
      <c r="O344" s="238">
        <v>130718</v>
      </c>
      <c r="P344" s="682"/>
      <c r="Q344" s="713">
        <v>9337</v>
      </c>
    </row>
    <row r="345" spans="1:17" ht="14.4" customHeight="1" thickBot="1" x14ac:dyDescent="0.35">
      <c r="A345" s="637" t="s">
        <v>5690</v>
      </c>
      <c r="B345" s="673" t="s">
        <v>5058</v>
      </c>
      <c r="C345" s="673" t="s">
        <v>3867</v>
      </c>
      <c r="D345" s="673" t="s">
        <v>5077</v>
      </c>
      <c r="E345" s="673" t="s">
        <v>5078</v>
      </c>
      <c r="F345" s="674"/>
      <c r="G345" s="674"/>
      <c r="H345" s="674"/>
      <c r="I345" s="674"/>
      <c r="J345" s="674"/>
      <c r="K345" s="674"/>
      <c r="L345" s="674"/>
      <c r="M345" s="674"/>
      <c r="N345" s="674">
        <v>2</v>
      </c>
      <c r="O345" s="674">
        <v>15098</v>
      </c>
      <c r="P345" s="683"/>
      <c r="Q345" s="714">
        <v>7549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9" t="s">
        <v>185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3235</v>
      </c>
      <c r="D3" s="197">
        <f>SUBTOTAL(9,D6:D1048576)</f>
        <v>2909</v>
      </c>
      <c r="E3" s="197">
        <f>SUBTOTAL(9,E6:E1048576)</f>
        <v>2839</v>
      </c>
      <c r="F3" s="198">
        <f>IF(OR(E3=0,C3=0),"",E3/C3)</f>
        <v>0.87758887171561051</v>
      </c>
      <c r="G3" s="199">
        <f>SUBTOTAL(9,G6:G1048576)</f>
        <v>5300043</v>
      </c>
      <c r="H3" s="200">
        <f>SUBTOTAL(9,H6:H1048576)</f>
        <v>5458418</v>
      </c>
      <c r="I3" s="200">
        <f>SUBTOTAL(9,I6:I1048576)</f>
        <v>5192196</v>
      </c>
      <c r="J3" s="198">
        <f>IF(OR(I3=0,G3=0),"",I3/G3)</f>
        <v>0.97965167452415014</v>
      </c>
      <c r="K3" s="199">
        <f>SUBTOTAL(9,K6:K1048576)</f>
        <v>798120</v>
      </c>
      <c r="L3" s="200">
        <f>SUBTOTAL(9,L6:L1048576)</f>
        <v>812370</v>
      </c>
      <c r="M3" s="200">
        <f>SUBTOTAL(9,M6:M1048576)</f>
        <v>781750</v>
      </c>
      <c r="N3" s="201">
        <f>IF(OR(M3=0,E3=0),"",M3/E3)</f>
        <v>275.36104262064106</v>
      </c>
    </row>
    <row r="4" spans="1:14" ht="14.4" customHeight="1" x14ac:dyDescent="0.3">
      <c r="A4" s="581" t="s">
        <v>93</v>
      </c>
      <c r="B4" s="582" t="s">
        <v>14</v>
      </c>
      <c r="C4" s="583" t="s">
        <v>94</v>
      </c>
      <c r="D4" s="583"/>
      <c r="E4" s="583"/>
      <c r="F4" s="584"/>
      <c r="G4" s="585" t="s">
        <v>17</v>
      </c>
      <c r="H4" s="583"/>
      <c r="I4" s="583"/>
      <c r="J4" s="584"/>
      <c r="K4" s="585" t="s">
        <v>95</v>
      </c>
      <c r="L4" s="583"/>
      <c r="M4" s="583"/>
      <c r="N4" s="586"/>
    </row>
    <row r="5" spans="1:14" ht="14.4" customHeight="1" thickBot="1" x14ac:dyDescent="0.35">
      <c r="A5" s="841"/>
      <c r="B5" s="842"/>
      <c r="C5" s="849">
        <v>2012</v>
      </c>
      <c r="D5" s="849">
        <v>2013</v>
      </c>
      <c r="E5" s="849">
        <v>2014</v>
      </c>
      <c r="F5" s="850" t="s">
        <v>5</v>
      </c>
      <c r="G5" s="860">
        <v>2012</v>
      </c>
      <c r="H5" s="849">
        <v>2013</v>
      </c>
      <c r="I5" s="849">
        <v>2014</v>
      </c>
      <c r="J5" s="850" t="s">
        <v>5</v>
      </c>
      <c r="K5" s="860">
        <v>2012</v>
      </c>
      <c r="L5" s="849">
        <v>2013</v>
      </c>
      <c r="M5" s="849">
        <v>2014</v>
      </c>
      <c r="N5" s="867" t="s">
        <v>96</v>
      </c>
    </row>
    <row r="6" spans="1:14" ht="14.4" customHeight="1" x14ac:dyDescent="0.3">
      <c r="A6" s="843" t="s">
        <v>4341</v>
      </c>
      <c r="B6" s="846" t="s">
        <v>5692</v>
      </c>
      <c r="C6" s="851">
        <v>2901</v>
      </c>
      <c r="D6" s="852">
        <v>2580</v>
      </c>
      <c r="E6" s="852">
        <v>2522</v>
      </c>
      <c r="F6" s="857">
        <v>0.86935539469148571</v>
      </c>
      <c r="G6" s="861">
        <v>2723244</v>
      </c>
      <c r="H6" s="862">
        <v>2513163</v>
      </c>
      <c r="I6" s="862">
        <v>2401868</v>
      </c>
      <c r="J6" s="857">
        <v>0.88198780571994284</v>
      </c>
      <c r="K6" s="861">
        <v>348120</v>
      </c>
      <c r="L6" s="862">
        <v>282870</v>
      </c>
      <c r="M6" s="862">
        <v>282750</v>
      </c>
      <c r="N6" s="868">
        <v>112.11340206185567</v>
      </c>
    </row>
    <row r="7" spans="1:14" ht="14.4" customHeight="1" x14ac:dyDescent="0.3">
      <c r="A7" s="844" t="s">
        <v>4497</v>
      </c>
      <c r="B7" s="847" t="s">
        <v>5693</v>
      </c>
      <c r="C7" s="853">
        <v>127</v>
      </c>
      <c r="D7" s="854">
        <v>211</v>
      </c>
      <c r="E7" s="854">
        <v>194</v>
      </c>
      <c r="F7" s="858">
        <v>1.5275590551181102</v>
      </c>
      <c r="G7" s="863">
        <v>1358684</v>
      </c>
      <c r="H7" s="864">
        <v>2259042</v>
      </c>
      <c r="I7" s="864">
        <v>2077216</v>
      </c>
      <c r="J7" s="858">
        <v>1.5288440873668934</v>
      </c>
      <c r="K7" s="863">
        <v>254000</v>
      </c>
      <c r="L7" s="864">
        <v>422000</v>
      </c>
      <c r="M7" s="864">
        <v>388000</v>
      </c>
      <c r="N7" s="869">
        <v>2000</v>
      </c>
    </row>
    <row r="8" spans="1:14" ht="14.4" customHeight="1" x14ac:dyDescent="0.3">
      <c r="A8" s="844" t="s">
        <v>4503</v>
      </c>
      <c r="B8" s="847" t="s">
        <v>5693</v>
      </c>
      <c r="C8" s="853">
        <v>185</v>
      </c>
      <c r="D8" s="854">
        <v>97</v>
      </c>
      <c r="E8" s="854">
        <v>99</v>
      </c>
      <c r="F8" s="858">
        <v>0.53513513513513511</v>
      </c>
      <c r="G8" s="863">
        <v>1109889</v>
      </c>
      <c r="H8" s="864">
        <v>582721</v>
      </c>
      <c r="I8" s="864">
        <v>594831</v>
      </c>
      <c r="J8" s="858">
        <v>0.53593737752153592</v>
      </c>
      <c r="K8" s="863">
        <v>185000</v>
      </c>
      <c r="L8" s="864">
        <v>97000</v>
      </c>
      <c r="M8" s="864">
        <v>99000</v>
      </c>
      <c r="N8" s="869">
        <v>1000</v>
      </c>
    </row>
    <row r="9" spans="1:14" ht="14.4" customHeight="1" thickBot="1" x14ac:dyDescent="0.35">
      <c r="A9" s="845" t="s">
        <v>4501</v>
      </c>
      <c r="B9" s="848" t="s">
        <v>5693</v>
      </c>
      <c r="C9" s="855">
        <v>22</v>
      </c>
      <c r="D9" s="856">
        <v>21</v>
      </c>
      <c r="E9" s="856">
        <v>24</v>
      </c>
      <c r="F9" s="859">
        <v>1.0909090909090908</v>
      </c>
      <c r="G9" s="865">
        <v>108226</v>
      </c>
      <c r="H9" s="866">
        <v>103492</v>
      </c>
      <c r="I9" s="866">
        <v>118281</v>
      </c>
      <c r="J9" s="859">
        <v>1.0929074344427403</v>
      </c>
      <c r="K9" s="865">
        <v>11000</v>
      </c>
      <c r="L9" s="866">
        <v>10500</v>
      </c>
      <c r="M9" s="866">
        <v>12000</v>
      </c>
      <c r="N9" s="87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2014-03-27T10:16:55Z</dcterms:modified>
</cp:coreProperties>
</file>